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TS\ODDELENI\VH\VODNÍCI\Rybníky\PN Vysoká\PN Vysoká PD\"/>
    </mc:Choice>
  </mc:AlternateContent>
  <bookViews>
    <workbookView xWindow="0" yWindow="0" windowWidth="28800" windowHeight="12180" firstSheet="1" activeTab="1"/>
  </bookViews>
  <sheets>
    <sheet name="Rekapitulace stavby" sheetId="1" r:id="rId1"/>
    <sheet name="SO 01 - Požární nádrž" sheetId="2" r:id="rId2"/>
    <sheet name="SO 01-1 - Požerák" sheetId="3" r:id="rId3"/>
    <sheet name="SO 01-2 - Rekonstrukce ka..." sheetId="4" r:id="rId4"/>
    <sheet name="SO01-3 - Stezka" sheetId="5" r:id="rId5"/>
    <sheet name="ostatní - Vedlejší náklady" sheetId="6" r:id="rId6"/>
    <sheet name="Pokyny pro vyplnění" sheetId="7" r:id="rId7"/>
  </sheets>
  <definedNames>
    <definedName name="_xlnm._FilterDatabase" localSheetId="5" hidden="1">'ostatní - Vedlejší náklady'!$C$82:$K$97</definedName>
    <definedName name="_xlnm._FilterDatabase" localSheetId="1" hidden="1">'SO 01 - Požární nádrž'!$C$97:$K$591</definedName>
    <definedName name="_xlnm._FilterDatabase" localSheetId="2" hidden="1">'SO 01-1 - Požerák'!$C$86:$K$210</definedName>
    <definedName name="_xlnm._FilterDatabase" localSheetId="3" hidden="1">'SO 01-2 - Rekonstrukce ka...'!$C$90:$K$322</definedName>
    <definedName name="_xlnm._FilterDatabase" localSheetId="4" hidden="1">'SO01-3 - Stezka'!$C$82:$K$101</definedName>
    <definedName name="_xlnm.Print_Titles" localSheetId="5">'ostatní - Vedlejší náklady'!$82:$82</definedName>
    <definedName name="_xlnm.Print_Titles" localSheetId="0">'Rekapitulace stavby'!$52:$52</definedName>
    <definedName name="_xlnm.Print_Titles" localSheetId="1">'SO 01 - Požární nádrž'!$97:$97</definedName>
    <definedName name="_xlnm.Print_Titles" localSheetId="2">'SO 01-1 - Požerák'!$86:$86</definedName>
    <definedName name="_xlnm.Print_Titles" localSheetId="3">'SO 01-2 - Rekonstrukce ka...'!$90:$90</definedName>
    <definedName name="_xlnm.Print_Titles" localSheetId="4">'SO01-3 - Stezka'!$82:$82</definedName>
    <definedName name="_xlnm.Print_Area" localSheetId="5">'ostatní - Vedlejší náklady'!$C$4:$J$39,'ostatní - Vedlejší náklady'!$C$45:$J$64,'ostatní - Vedlejší náklady'!$C$70:$K$97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 01 - Požární nádrž'!$C$4:$J$39,'SO 01 - Požární nádrž'!$C$45:$J$79,'SO 01 - Požární nádrž'!$C$85:$K$591</definedName>
    <definedName name="_xlnm.Print_Area" localSheetId="2">'SO 01-1 - Požerák'!$C$4:$J$39,'SO 01-1 - Požerák'!$C$45:$J$68,'SO 01-1 - Požerák'!$C$74:$K$210</definedName>
    <definedName name="_xlnm.Print_Area" localSheetId="3">'SO 01-2 - Rekonstrukce ka...'!$C$4:$J$39,'SO 01-2 - Rekonstrukce ka...'!$C$45:$J$72,'SO 01-2 - Rekonstrukce ka...'!$C$78:$K$322</definedName>
    <definedName name="_xlnm.Print_Area" localSheetId="4">'SO01-3 - Stezka'!$C$4:$J$39,'SO01-3 - Stezka'!$C$45:$J$64,'SO01-3 - Stezka'!$C$70:$K$101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 s="1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3" i="6"/>
  <c r="BH93" i="6"/>
  <c r="BG93" i="6"/>
  <c r="BF93" i="6"/>
  <c r="T93" i="6"/>
  <c r="T92" i="6" s="1"/>
  <c r="R93" i="6"/>
  <c r="R92" i="6" s="1"/>
  <c r="P93" i="6"/>
  <c r="P92" i="6" s="1"/>
  <c r="BI90" i="6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BI86" i="6"/>
  <c r="BH86" i="6"/>
  <c r="BG86" i="6"/>
  <c r="BF86" i="6"/>
  <c r="T86" i="6"/>
  <c r="R86" i="6"/>
  <c r="P86" i="6"/>
  <c r="J80" i="6"/>
  <c r="F79" i="6"/>
  <c r="F77" i="6"/>
  <c r="E75" i="6"/>
  <c r="J55" i="6"/>
  <c r="F54" i="6"/>
  <c r="F52" i="6"/>
  <c r="E50" i="6"/>
  <c r="J21" i="6"/>
  <c r="E21" i="6"/>
  <c r="J54" i="6" s="1"/>
  <c r="J20" i="6"/>
  <c r="J18" i="6"/>
  <c r="E18" i="6"/>
  <c r="F55" i="6" s="1"/>
  <c r="J17" i="6"/>
  <c r="J12" i="6"/>
  <c r="J52" i="6"/>
  <c r="E7" i="6"/>
  <c r="E73" i="6"/>
  <c r="J37" i="5"/>
  <c r="J36" i="5"/>
  <c r="AY58" i="1" s="1"/>
  <c r="J35" i="5"/>
  <c r="AX58" i="1" s="1"/>
  <c r="BI100" i="5"/>
  <c r="BH100" i="5"/>
  <c r="BG100" i="5"/>
  <c r="BF100" i="5"/>
  <c r="T100" i="5"/>
  <c r="T99" i="5" s="1"/>
  <c r="R100" i="5"/>
  <c r="R99" i="5" s="1"/>
  <c r="P100" i="5"/>
  <c r="P99" i="5" s="1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6" i="5"/>
  <c r="BH86" i="5"/>
  <c r="BG86" i="5"/>
  <c r="BF86" i="5"/>
  <c r="T86" i="5"/>
  <c r="R86" i="5"/>
  <c r="P86" i="5"/>
  <c r="J80" i="5"/>
  <c r="F79" i="5"/>
  <c r="F77" i="5"/>
  <c r="E75" i="5"/>
  <c r="J55" i="5"/>
  <c r="F54" i="5"/>
  <c r="F52" i="5"/>
  <c r="E50" i="5"/>
  <c r="J21" i="5"/>
  <c r="E21" i="5"/>
  <c r="J79" i="5" s="1"/>
  <c r="J20" i="5"/>
  <c r="J18" i="5"/>
  <c r="E18" i="5"/>
  <c r="F55" i="5" s="1"/>
  <c r="J17" i="5"/>
  <c r="J12" i="5"/>
  <c r="J77" i="5"/>
  <c r="E7" i="5"/>
  <c r="E73" i="5"/>
  <c r="J37" i="4"/>
  <c r="J36" i="4"/>
  <c r="AY57" i="1" s="1"/>
  <c r="J35" i="4"/>
  <c r="AX57" i="1" s="1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18" i="4"/>
  <c r="BH318" i="4"/>
  <c r="BG318" i="4"/>
  <c r="BF318" i="4"/>
  <c r="T318" i="4"/>
  <c r="T317" i="4" s="1"/>
  <c r="R318" i="4"/>
  <c r="R317" i="4" s="1"/>
  <c r="P318" i="4"/>
  <c r="P317" i="4" s="1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7" i="4"/>
  <c r="BH307" i="4"/>
  <c r="BG307" i="4"/>
  <c r="BF307" i="4"/>
  <c r="T307" i="4"/>
  <c r="T306" i="4"/>
  <c r="R307" i="4"/>
  <c r="R306" i="4"/>
  <c r="P307" i="4"/>
  <c r="P306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25" i="4"/>
  <c r="BH125" i="4"/>
  <c r="BG125" i="4"/>
  <c r="BF125" i="4"/>
  <c r="T125" i="4"/>
  <c r="R125" i="4"/>
  <c r="P125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J88" i="4"/>
  <c r="F87" i="4"/>
  <c r="F85" i="4"/>
  <c r="E83" i="4"/>
  <c r="J55" i="4"/>
  <c r="F54" i="4"/>
  <c r="F52" i="4"/>
  <c r="E50" i="4"/>
  <c r="J21" i="4"/>
  <c r="E21" i="4"/>
  <c r="J87" i="4"/>
  <c r="J20" i="4"/>
  <c r="J18" i="4"/>
  <c r="E18" i="4"/>
  <c r="F55" i="4"/>
  <c r="J17" i="4"/>
  <c r="J12" i="4"/>
  <c r="J85" i="4" s="1"/>
  <c r="E7" i="4"/>
  <c r="E48" i="4" s="1"/>
  <c r="J37" i="3"/>
  <c r="J36" i="3"/>
  <c r="AY56" i="1"/>
  <c r="J35" i="3"/>
  <c r="AX56" i="1"/>
  <c r="BI209" i="3"/>
  <c r="BH209" i="3"/>
  <c r="BG209" i="3"/>
  <c r="BF209" i="3"/>
  <c r="T209" i="3"/>
  <c r="T208" i="3"/>
  <c r="R209" i="3"/>
  <c r="R208" i="3"/>
  <c r="P209" i="3"/>
  <c r="P208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T185" i="3"/>
  <c r="R186" i="3"/>
  <c r="R185" i="3"/>
  <c r="P186" i="3"/>
  <c r="P185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J84" i="3"/>
  <c r="F83" i="3"/>
  <c r="F81" i="3"/>
  <c r="E79" i="3"/>
  <c r="J55" i="3"/>
  <c r="F54" i="3"/>
  <c r="F52" i="3"/>
  <c r="E50" i="3"/>
  <c r="J21" i="3"/>
  <c r="E21" i="3"/>
  <c r="J83" i="3" s="1"/>
  <c r="J20" i="3"/>
  <c r="J18" i="3"/>
  <c r="E18" i="3"/>
  <c r="F84" i="3" s="1"/>
  <c r="J17" i="3"/>
  <c r="J12" i="3"/>
  <c r="J81" i="3"/>
  <c r="E7" i="3"/>
  <c r="E77" i="3"/>
  <c r="J37" i="2"/>
  <c r="J36" i="2"/>
  <c r="AY55" i="1" s="1"/>
  <c r="J35" i="2"/>
  <c r="AX55" i="1" s="1"/>
  <c r="BI591" i="2"/>
  <c r="BH591" i="2"/>
  <c r="BG591" i="2"/>
  <c r="BF591" i="2"/>
  <c r="T591" i="2"/>
  <c r="R591" i="2"/>
  <c r="P591" i="2"/>
  <c r="BI590" i="2"/>
  <c r="BH590" i="2"/>
  <c r="BG590" i="2"/>
  <c r="BF590" i="2"/>
  <c r="T590" i="2"/>
  <c r="R590" i="2"/>
  <c r="P590" i="2"/>
  <c r="BI589" i="2"/>
  <c r="BH589" i="2"/>
  <c r="BG589" i="2"/>
  <c r="BF589" i="2"/>
  <c r="T589" i="2"/>
  <c r="R589" i="2"/>
  <c r="P589" i="2"/>
  <c r="BI588" i="2"/>
  <c r="BH588" i="2"/>
  <c r="BG588" i="2"/>
  <c r="BF588" i="2"/>
  <c r="T588" i="2"/>
  <c r="R588" i="2"/>
  <c r="P588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5" i="2"/>
  <c r="BH575" i="2"/>
  <c r="BG575" i="2"/>
  <c r="BF575" i="2"/>
  <c r="T575" i="2"/>
  <c r="R575" i="2"/>
  <c r="P575" i="2"/>
  <c r="BI574" i="2"/>
  <c r="BH574" i="2"/>
  <c r="BG574" i="2"/>
  <c r="BF574" i="2"/>
  <c r="T574" i="2"/>
  <c r="R574" i="2"/>
  <c r="P574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6" i="2"/>
  <c r="BH566" i="2"/>
  <c r="BG566" i="2"/>
  <c r="BF566" i="2"/>
  <c r="T566" i="2"/>
  <c r="R566" i="2"/>
  <c r="P566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3" i="2"/>
  <c r="BH563" i="2"/>
  <c r="BG563" i="2"/>
  <c r="BF563" i="2"/>
  <c r="T563" i="2"/>
  <c r="R563" i="2"/>
  <c r="P563" i="2"/>
  <c r="BI562" i="2"/>
  <c r="BH562" i="2"/>
  <c r="BG562" i="2"/>
  <c r="BF562" i="2"/>
  <c r="T562" i="2"/>
  <c r="R562" i="2"/>
  <c r="P562" i="2"/>
  <c r="BI560" i="2"/>
  <c r="BH560" i="2"/>
  <c r="BG560" i="2"/>
  <c r="BF560" i="2"/>
  <c r="T560" i="2"/>
  <c r="R560" i="2"/>
  <c r="P560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T507" i="2"/>
  <c r="R508" i="2"/>
  <c r="R507" i="2"/>
  <c r="P508" i="2"/>
  <c r="P507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J95" i="2"/>
  <c r="F94" i="2"/>
  <c r="F92" i="2"/>
  <c r="E90" i="2"/>
  <c r="J55" i="2"/>
  <c r="F54" i="2"/>
  <c r="F52" i="2"/>
  <c r="E50" i="2"/>
  <c r="J21" i="2"/>
  <c r="E21" i="2"/>
  <c r="J54" i="2" s="1"/>
  <c r="J20" i="2"/>
  <c r="J18" i="2"/>
  <c r="E18" i="2"/>
  <c r="F55" i="2"/>
  <c r="J17" i="2"/>
  <c r="J12" i="2"/>
  <c r="J92" i="2" s="1"/>
  <c r="E7" i="2"/>
  <c r="E88" i="2" s="1"/>
  <c r="L50" i="1"/>
  <c r="AM50" i="1"/>
  <c r="AM49" i="1"/>
  <c r="L49" i="1"/>
  <c r="AM47" i="1"/>
  <c r="L47" i="1"/>
  <c r="L45" i="1"/>
  <c r="L44" i="1"/>
  <c r="BK565" i="2"/>
  <c r="BK530" i="2"/>
  <c r="BK499" i="2"/>
  <c r="J453" i="2"/>
  <c r="BK413" i="2"/>
  <c r="J373" i="2"/>
  <c r="BK322" i="2"/>
  <c r="J276" i="2"/>
  <c r="J246" i="2"/>
  <c r="BK163" i="2"/>
  <c r="BK115" i="2"/>
  <c r="BK588" i="2"/>
  <c r="J562" i="2"/>
  <c r="J517" i="2"/>
  <c r="J480" i="2"/>
  <c r="J429" i="2"/>
  <c r="BK404" i="2"/>
  <c r="BK327" i="2"/>
  <c r="BK272" i="2"/>
  <c r="BK238" i="2"/>
  <c r="BK210" i="2"/>
  <c r="J568" i="2"/>
  <c r="J543" i="2"/>
  <c r="J503" i="2"/>
  <c r="BK473" i="2"/>
  <c r="BK439" i="2"/>
  <c r="BK420" i="2"/>
  <c r="J374" i="2"/>
  <c r="J327" i="2"/>
  <c r="BK251" i="2"/>
  <c r="J155" i="2"/>
  <c r="J567" i="2"/>
  <c r="BK519" i="2"/>
  <c r="J468" i="2"/>
  <c r="J415" i="2"/>
  <c r="BK383" i="2"/>
  <c r="BK319" i="2"/>
  <c r="BK279" i="2"/>
  <c r="J224" i="2"/>
  <c r="J129" i="2"/>
  <c r="J203" i="3"/>
  <c r="J156" i="3"/>
  <c r="BK134" i="3"/>
  <c r="BK203" i="3"/>
  <c r="BK173" i="3"/>
  <c r="J152" i="3"/>
  <c r="J209" i="3"/>
  <c r="J166" i="3"/>
  <c r="BK104" i="3"/>
  <c r="J288" i="4"/>
  <c r="J267" i="4"/>
  <c r="J216" i="4"/>
  <c r="J145" i="4"/>
  <c r="J313" i="4"/>
  <c r="BK265" i="4"/>
  <c r="BK237" i="4"/>
  <c r="BK196" i="4"/>
  <c r="J154" i="4"/>
  <c r="J107" i="4"/>
  <c r="BK313" i="4"/>
  <c r="BK269" i="4"/>
  <c r="BK261" i="4"/>
  <c r="BK230" i="4"/>
  <c r="BK154" i="4"/>
  <c r="J94" i="4"/>
  <c r="J100" i="5"/>
  <c r="J96" i="6"/>
  <c r="J564" i="2"/>
  <c r="BK521" i="2"/>
  <c r="BK486" i="2"/>
  <c r="J434" i="2"/>
  <c r="BK392" i="2"/>
  <c r="BK362" i="2"/>
  <c r="BK300" i="2"/>
  <c r="J248" i="2"/>
  <c r="J202" i="2"/>
  <c r="J138" i="2"/>
  <c r="BK589" i="2"/>
  <c r="J566" i="2"/>
  <c r="J540" i="2"/>
  <c r="J515" i="2"/>
  <c r="BK456" i="2"/>
  <c r="J421" i="2"/>
  <c r="J362" i="2"/>
  <c r="J322" i="2"/>
  <c r="J279" i="2"/>
  <c r="J237" i="2"/>
  <c r="J113" i="2"/>
  <c r="J496" i="2"/>
  <c r="BK476" i="2"/>
  <c r="J447" i="2"/>
  <c r="BK429" i="2"/>
  <c r="J413" i="2"/>
  <c r="BK373" i="2"/>
  <c r="J324" i="2"/>
  <c r="J289" i="2"/>
  <c r="J218" i="2"/>
  <c r="BK123" i="2"/>
  <c r="J556" i="2"/>
  <c r="J492" i="2"/>
  <c r="J445" i="2"/>
  <c r="J409" i="2"/>
  <c r="J370" i="2"/>
  <c r="J308" i="2"/>
  <c r="BK255" i="2"/>
  <c r="J205" i="2"/>
  <c r="J123" i="2"/>
  <c r="BK190" i="3"/>
  <c r="BK145" i="3"/>
  <c r="J120" i="3"/>
  <c r="BK186" i="3"/>
  <c r="BK156" i="3"/>
  <c r="BK94" i="3"/>
  <c r="J161" i="3"/>
  <c r="BK120" i="3"/>
  <c r="BK318" i="4"/>
  <c r="J277" i="4"/>
  <c r="J248" i="4"/>
  <c r="J219" i="4"/>
  <c r="BK114" i="4"/>
  <c r="BK282" i="4"/>
  <c r="J258" i="4"/>
  <c r="J202" i="4"/>
  <c r="J190" i="4"/>
  <c r="BK139" i="4"/>
  <c r="BK96" i="4"/>
  <c r="BK305" i="4"/>
  <c r="BK267" i="4"/>
  <c r="J237" i="4"/>
  <c r="BK214" i="4"/>
  <c r="BK145" i="4"/>
  <c r="BK118" i="4"/>
  <c r="J90" i="5"/>
  <c r="J97" i="6"/>
  <c r="BK560" i="2"/>
  <c r="J512" i="2"/>
  <c r="BK483" i="2"/>
  <c r="J427" i="2"/>
  <c r="J390" i="2"/>
  <c r="J329" i="2"/>
  <c r="J272" i="2"/>
  <c r="J230" i="2"/>
  <c r="J160" i="2"/>
  <c r="BK590" i="2"/>
  <c r="J582" i="2"/>
  <c r="BK556" i="2"/>
  <c r="BK532" i="2"/>
  <c r="J483" i="2"/>
  <c r="J439" i="2"/>
  <c r="BK415" i="2"/>
  <c r="BK385" i="2"/>
  <c r="BK324" i="2"/>
  <c r="J262" i="2"/>
  <c r="BK213" i="2"/>
  <c r="BK579" i="2"/>
  <c r="BK558" i="2"/>
  <c r="BK517" i="2"/>
  <c r="J494" i="2"/>
  <c r="J462" i="2"/>
  <c r="BK431" i="2"/>
  <c r="J404" i="2"/>
  <c r="J365" i="2"/>
  <c r="BK308" i="2"/>
  <c r="BK246" i="2"/>
  <c r="BK146" i="2"/>
  <c r="BK566" i="2"/>
  <c r="BK527" i="2"/>
  <c r="J470" i="2"/>
  <c r="J425" i="2"/>
  <c r="BK388" i="2"/>
  <c r="J368" i="2"/>
  <c r="BK303" i="2"/>
  <c r="BK253" i="2"/>
  <c r="BK199" i="2"/>
  <c r="J110" i="2"/>
  <c r="BK183" i="3"/>
  <c r="J155" i="3"/>
  <c r="BK126" i="3"/>
  <c r="BK197" i="3"/>
  <c r="BK155" i="3"/>
  <c r="BK201" i="3"/>
  <c r="BK158" i="3"/>
  <c r="J107" i="3"/>
  <c r="J304" i="4"/>
  <c r="J265" i="4"/>
  <c r="BK226" i="4"/>
  <c r="BK159" i="4"/>
  <c r="BK94" i="4"/>
  <c r="BK271" i="4"/>
  <c r="BK255" i="4"/>
  <c r="BK216" i="4"/>
  <c r="BK190" i="4"/>
  <c r="J125" i="4"/>
  <c r="BK322" i="4"/>
  <c r="BK304" i="4"/>
  <c r="J272" i="4"/>
  <c r="BK244" i="4"/>
  <c r="J210" i="4"/>
  <c r="J97" i="5"/>
  <c r="BK90" i="5"/>
  <c r="BK97" i="6"/>
  <c r="J90" i="6"/>
  <c r="BK563" i="2"/>
  <c r="J519" i="2"/>
  <c r="J489" i="2"/>
  <c r="J436" i="2"/>
  <c r="J394" i="2"/>
  <c r="J339" i="2"/>
  <c r="BK294" i="2"/>
  <c r="BK227" i="2"/>
  <c r="BK158" i="2"/>
  <c r="BK591" i="2"/>
  <c r="BK567" i="2"/>
  <c r="BK553" i="2"/>
  <c r="J536" i="2"/>
  <c r="BK450" i="2"/>
  <c r="BK434" i="2"/>
  <c r="J411" i="2"/>
  <c r="J343" i="2"/>
  <c r="J297" i="2"/>
  <c r="BK248" i="2"/>
  <c r="BK149" i="2"/>
  <c r="J563" i="2"/>
  <c r="J521" i="2"/>
  <c r="BK492" i="2"/>
  <c r="BK459" i="2"/>
  <c r="J430" i="2"/>
  <c r="BK402" i="2"/>
  <c r="BK360" i="2"/>
  <c r="J306" i="2"/>
  <c r="BK240" i="2"/>
  <c r="J126" i="2"/>
  <c r="J553" i="2"/>
  <c r="BK489" i="2"/>
  <c r="BK430" i="2"/>
  <c r="BK394" i="2"/>
  <c r="BK354" i="2"/>
  <c r="J291" i="2"/>
  <c r="J251" i="2"/>
  <c r="BK160" i="2"/>
  <c r="J101" i="2"/>
  <c r="J173" i="3"/>
  <c r="BK141" i="3"/>
  <c r="J104" i="3"/>
  <c r="J180" i="3"/>
  <c r="BK147" i="3"/>
  <c r="J190" i="3"/>
  <c r="J132" i="3"/>
  <c r="J322" i="4"/>
  <c r="J280" i="4"/>
  <c r="J255" i="4"/>
  <c r="BK228" i="4"/>
  <c r="J184" i="4"/>
  <c r="J96" i="4"/>
  <c r="J273" i="4"/>
  <c r="J223" i="4"/>
  <c r="J193" i="4"/>
  <c r="J142" i="4"/>
  <c r="BK99" i="4"/>
  <c r="BK288" i="4"/>
  <c r="J279" i="4"/>
  <c r="BK241" i="4"/>
  <c r="BK219" i="4"/>
  <c r="BK187" i="4"/>
  <c r="J112" i="4"/>
  <c r="J92" i="5"/>
  <c r="BK86" i="6"/>
  <c r="J579" i="2"/>
  <c r="J532" i="2"/>
  <c r="BK501" i="2"/>
  <c r="BK447" i="2"/>
  <c r="BK399" i="2"/>
  <c r="BK374" i="2"/>
  <c r="J337" i="2"/>
  <c r="J284" i="2"/>
  <c r="BK233" i="2"/>
  <c r="J163" i="2"/>
  <c r="BK104" i="2"/>
  <c r="BK582" i="2"/>
  <c r="J558" i="2"/>
  <c r="J534" i="2"/>
  <c r="J499" i="2"/>
  <c r="BK442" i="2"/>
  <c r="J417" i="2"/>
  <c r="J351" i="2"/>
  <c r="J316" i="2"/>
  <c r="J258" i="2"/>
  <c r="J158" i="2"/>
  <c r="J486" i="2"/>
  <c r="BK470" i="2"/>
  <c r="J456" i="2"/>
  <c r="BK436" i="2"/>
  <c r="J397" i="2"/>
  <c r="J357" i="2"/>
  <c r="J303" i="2"/>
  <c r="J238" i="2"/>
  <c r="BK129" i="2"/>
  <c r="BK575" i="2"/>
  <c r="BK534" i="2"/>
  <c r="J473" i="2"/>
  <c r="J431" i="2"/>
  <c r="J399" i="2"/>
  <c r="BK357" i="2"/>
  <c r="J300" i="2"/>
  <c r="J233" i="2"/>
  <c r="BK196" i="2"/>
  <c r="J107" i="2"/>
  <c r="BK177" i="3"/>
  <c r="BK152" i="3"/>
  <c r="J129" i="3"/>
  <c r="J201" i="3"/>
  <c r="BK161" i="3"/>
  <c r="J145" i="3"/>
  <c r="J175" i="3"/>
  <c r="BK129" i="3"/>
  <c r="J90" i="3"/>
  <c r="J285" i="4"/>
  <c r="BK263" i="4"/>
  <c r="J148" i="4"/>
  <c r="J315" i="4"/>
  <c r="J269" i="4"/>
  <c r="BK234" i="4"/>
  <c r="J196" i="4"/>
  <c r="BK151" i="4"/>
  <c r="J104" i="4"/>
  <c r="BK311" i="4"/>
  <c r="J278" i="4"/>
  <c r="J250" i="4"/>
  <c r="J226" i="4"/>
  <c r="BK156" i="4"/>
  <c r="J102" i="4"/>
  <c r="BK97" i="5"/>
  <c r="BK90" i="6"/>
  <c r="BK568" i="2"/>
  <c r="BK524" i="2"/>
  <c r="BK496" i="2"/>
  <c r="J444" i="2"/>
  <c r="BK397" i="2"/>
  <c r="J348" i="2"/>
  <c r="BK291" i="2"/>
  <c r="BK235" i="2"/>
  <c r="J196" i="2"/>
  <c r="J120" i="2"/>
  <c r="J588" i="2"/>
  <c r="BK571" i="2"/>
  <c r="J545" i="2"/>
  <c r="BK508" i="2"/>
  <c r="BK445" i="2"/>
  <c r="J419" i="2"/>
  <c r="J354" i="2"/>
  <c r="J319" i="2"/>
  <c r="J268" i="2"/>
  <c r="BK230" i="2"/>
  <c r="J104" i="2"/>
  <c r="BK562" i="2"/>
  <c r="BK512" i="2"/>
  <c r="BK480" i="2"/>
  <c r="BK453" i="2"/>
  <c r="BK427" i="2"/>
  <c r="J392" i="2"/>
  <c r="BK351" i="2"/>
  <c r="BK297" i="2"/>
  <c r="J210" i="2"/>
  <c r="BK107" i="2"/>
  <c r="BK540" i="2"/>
  <c r="J478" i="2"/>
  <c r="BK432" i="2"/>
  <c r="J402" i="2"/>
  <c r="J334" i="2"/>
  <c r="BK289" i="2"/>
  <c r="J235" i="2"/>
  <c r="J216" i="2"/>
  <c r="BK126" i="2"/>
  <c r="J196" i="3"/>
  <c r="J147" i="3"/>
  <c r="BK132" i="3"/>
  <c r="BK206" i="3"/>
  <c r="BK175" i="3"/>
  <c r="BK143" i="3"/>
  <c r="BK180" i="3"/>
  <c r="J123" i="3"/>
  <c r="BK321" i="4"/>
  <c r="BK272" i="4"/>
  <c r="J241" i="4"/>
  <c r="BK202" i="4"/>
  <c r="BK104" i="4"/>
  <c r="J276" i="4"/>
  <c r="J244" i="4"/>
  <c r="J199" i="4"/>
  <c r="J156" i="4"/>
  <c r="J109" i="4"/>
  <c r="BK315" i="4"/>
  <c r="BK280" i="4"/>
  <c r="BK258" i="4"/>
  <c r="J234" i="4"/>
  <c r="J159" i="4"/>
  <c r="BK125" i="4"/>
  <c r="BK100" i="5"/>
  <c r="BK93" i="6"/>
  <c r="J93" i="6"/>
  <c r="BK88" i="6"/>
  <c r="BK574" i="2"/>
  <c r="J505" i="2"/>
  <c r="BK475" i="2"/>
  <c r="BK423" i="2"/>
  <c r="J388" i="2"/>
  <c r="BK316" i="2"/>
  <c r="J255" i="2"/>
  <c r="BK205" i="2"/>
  <c r="J146" i="2"/>
  <c r="J590" i="2"/>
  <c r="J575" i="2"/>
  <c r="BK543" i="2"/>
  <c r="J530" i="2"/>
  <c r="J501" i="2"/>
  <c r="BK446" i="2"/>
  <c r="J420" i="2"/>
  <c r="J360" i="2"/>
  <c r="J321" i="2"/>
  <c r="J264" i="2"/>
  <c r="J227" i="2"/>
  <c r="BK101" i="2"/>
  <c r="J560" i="2"/>
  <c r="BK515" i="2"/>
  <c r="BK478" i="2"/>
  <c r="J450" i="2"/>
  <c r="BK425" i="2"/>
  <c r="BK390" i="2"/>
  <c r="BK348" i="2"/>
  <c r="J294" i="2"/>
  <c r="J219" i="2"/>
  <c r="J115" i="2"/>
  <c r="BK538" i="2"/>
  <c r="J476" i="2"/>
  <c r="J442" i="2"/>
  <c r="BK407" i="2"/>
  <c r="BK368" i="2"/>
  <c r="BK306" i="2"/>
  <c r="BK262" i="2"/>
  <c r="BK202" i="2"/>
  <c r="BK113" i="2"/>
  <c r="J186" i="3"/>
  <c r="BK149" i="3"/>
  <c r="BK123" i="3"/>
  <c r="BK196" i="3"/>
  <c r="BK157" i="3"/>
  <c r="J143" i="3"/>
  <c r="J157" i="3"/>
  <c r="J126" i="3"/>
  <c r="J311" i="4"/>
  <c r="BK275" i="4"/>
  <c r="J246" i="4"/>
  <c r="J212" i="4"/>
  <c r="BK109" i="4"/>
  <c r="BK279" i="4"/>
  <c r="BK252" i="4"/>
  <c r="BK207" i="4"/>
  <c r="J187" i="4"/>
  <c r="J114" i="4"/>
  <c r="J321" i="4"/>
  <c r="J282" i="4"/>
  <c r="BK276" i="4"/>
  <c r="BK248" i="4"/>
  <c r="BK212" i="4"/>
  <c r="J139" i="4"/>
  <c r="J95" i="5"/>
  <c r="BK95" i="5"/>
  <c r="BK96" i="6"/>
  <c r="BK550" i="2"/>
  <c r="J508" i="2"/>
  <c r="BK468" i="2"/>
  <c r="J422" i="2"/>
  <c r="BK370" i="2"/>
  <c r="BK321" i="2"/>
  <c r="BK265" i="2"/>
  <c r="BK216" i="2"/>
  <c r="BK155" i="2"/>
  <c r="J591" i="2"/>
  <c r="J574" i="2"/>
  <c r="J548" i="2"/>
  <c r="J527" i="2"/>
  <c r="BK466" i="2"/>
  <c r="J432" i="2"/>
  <c r="BK409" i="2"/>
  <c r="BK337" i="2"/>
  <c r="J265" i="2"/>
  <c r="BK224" i="2"/>
  <c r="AS54" i="1"/>
  <c r="BK422" i="2"/>
  <c r="J383" i="2"/>
  <c r="BK343" i="2"/>
  <c r="BK258" i="2"/>
  <c r="J199" i="2"/>
  <c r="BK110" i="2"/>
  <c r="BK548" i="2"/>
  <c r="J466" i="2"/>
  <c r="BK419" i="2"/>
  <c r="J385" i="2"/>
  <c r="BK329" i="2"/>
  <c r="BK268" i="2"/>
  <c r="BK218" i="2"/>
  <c r="BK138" i="2"/>
  <c r="J206" i="3"/>
  <c r="J170" i="3"/>
  <c r="BK136" i="3"/>
  <c r="J101" i="3"/>
  <c r="J177" i="3"/>
  <c r="J149" i="3"/>
  <c r="J197" i="3"/>
  <c r="J134" i="3"/>
  <c r="BK101" i="3"/>
  <c r="BK307" i="4"/>
  <c r="J271" i="4"/>
  <c r="J230" i="4"/>
  <c r="J207" i="4"/>
  <c r="J99" i="4"/>
  <c r="J275" i="4"/>
  <c r="BK250" i="4"/>
  <c r="BK210" i="4"/>
  <c r="BK184" i="4"/>
  <c r="BK112" i="4"/>
  <c r="J318" i="4"/>
  <c r="BK285" i="4"/>
  <c r="BK273" i="4"/>
  <c r="BK246" i="4"/>
  <c r="BK199" i="4"/>
  <c r="BK142" i="4"/>
  <c r="BK92" i="5"/>
  <c r="BK86" i="5"/>
  <c r="J571" i="2"/>
  <c r="BK545" i="2"/>
  <c r="BK503" i="2"/>
  <c r="BK462" i="2"/>
  <c r="BK417" i="2"/>
  <c r="BK365" i="2"/>
  <c r="J312" i="2"/>
  <c r="J253" i="2"/>
  <c r="J213" i="2"/>
  <c r="J149" i="2"/>
  <c r="J589" i="2"/>
  <c r="J565" i="2"/>
  <c r="J538" i="2"/>
  <c r="J524" i="2"/>
  <c r="J459" i="2"/>
  <c r="J423" i="2"/>
  <c r="J407" i="2"/>
  <c r="BK339" i="2"/>
  <c r="BK284" i="2"/>
  <c r="J240" i="2"/>
  <c r="BK152" i="2"/>
  <c r="BK564" i="2"/>
  <c r="BK536" i="2"/>
  <c r="BK505" i="2"/>
  <c r="J475" i="2"/>
  <c r="BK444" i="2"/>
  <c r="BK421" i="2"/>
  <c r="J380" i="2"/>
  <c r="BK334" i="2"/>
  <c r="BK264" i="2"/>
  <c r="BK237" i="2"/>
  <c r="BK120" i="2"/>
  <c r="J550" i="2"/>
  <c r="BK494" i="2"/>
  <c r="J446" i="2"/>
  <c r="BK411" i="2"/>
  <c r="BK380" i="2"/>
  <c r="BK312" i="2"/>
  <c r="BK276" i="2"/>
  <c r="BK219" i="2"/>
  <c r="J152" i="2"/>
  <c r="BK209" i="3"/>
  <c r="BK166" i="3"/>
  <c r="J141" i="3"/>
  <c r="BK107" i="3"/>
  <c r="J183" i="3"/>
  <c r="J158" i="3"/>
  <c r="BK90" i="3"/>
  <c r="BK170" i="3"/>
  <c r="J136" i="3"/>
  <c r="J94" i="3"/>
  <c r="BK278" i="4"/>
  <c r="J252" i="4"/>
  <c r="J214" i="4"/>
  <c r="J118" i="4"/>
  <c r="J305" i="4"/>
  <c r="J261" i="4"/>
  <c r="J228" i="4"/>
  <c r="BK193" i="4"/>
  <c r="BK148" i="4"/>
  <c r="BK102" i="4"/>
  <c r="J307" i="4"/>
  <c r="BK277" i="4"/>
  <c r="J263" i="4"/>
  <c r="BK223" i="4"/>
  <c r="J151" i="4"/>
  <c r="BK107" i="4"/>
  <c r="J86" i="5"/>
  <c r="J88" i="6"/>
  <c r="J86" i="6"/>
  <c r="P100" i="2" l="1"/>
  <c r="BK261" i="2"/>
  <c r="J261" i="2"/>
  <c r="J62" i="2"/>
  <c r="P271" i="2"/>
  <c r="BK318" i="2"/>
  <c r="J318" i="2"/>
  <c r="J64" i="2" s="1"/>
  <c r="T318" i="2"/>
  <c r="P379" i="2"/>
  <c r="R379" i="2"/>
  <c r="T379" i="2"/>
  <c r="T391" i="2"/>
  <c r="P452" i="2"/>
  <c r="R452" i="2"/>
  <c r="R99" i="2" s="1"/>
  <c r="BK482" i="2"/>
  <c r="J482" i="2" s="1"/>
  <c r="J68" i="2" s="1"/>
  <c r="R482" i="2"/>
  <c r="R511" i="2"/>
  <c r="T511" i="2"/>
  <c r="BK523" i="2"/>
  <c r="J523" i="2"/>
  <c r="J72" i="2" s="1"/>
  <c r="BK529" i="2"/>
  <c r="J529" i="2" s="1"/>
  <c r="J73" i="2" s="1"/>
  <c r="R529" i="2"/>
  <c r="P542" i="2"/>
  <c r="BK555" i="2"/>
  <c r="J555" i="2"/>
  <c r="J75" i="2" s="1"/>
  <c r="T555" i="2"/>
  <c r="T570" i="2"/>
  <c r="R578" i="2"/>
  <c r="R577" i="2"/>
  <c r="P89" i="3"/>
  <c r="BK151" i="3"/>
  <c r="J151" i="3"/>
  <c r="J62" i="3" s="1"/>
  <c r="P151" i="3"/>
  <c r="BK179" i="3"/>
  <c r="J179" i="3"/>
  <c r="J63" i="3"/>
  <c r="T179" i="3"/>
  <c r="P189" i="3"/>
  <c r="BK200" i="3"/>
  <c r="J200" i="3" s="1"/>
  <c r="J66" i="3" s="1"/>
  <c r="T200" i="3"/>
  <c r="T93" i="4"/>
  <c r="R218" i="4"/>
  <c r="P225" i="4"/>
  <c r="T225" i="4"/>
  <c r="BK254" i="4"/>
  <c r="J254" i="4" s="1"/>
  <c r="J65" i="4" s="1"/>
  <c r="R254" i="4"/>
  <c r="P284" i="4"/>
  <c r="P310" i="4"/>
  <c r="P320" i="4"/>
  <c r="BK85" i="5"/>
  <c r="J85" i="5"/>
  <c r="J61" i="5" s="1"/>
  <c r="T85" i="5"/>
  <c r="T94" i="5"/>
  <c r="P85" i="6"/>
  <c r="BK100" i="2"/>
  <c r="J100" i="2"/>
  <c r="J61" i="2"/>
  <c r="T100" i="2"/>
  <c r="P261" i="2"/>
  <c r="R261" i="2"/>
  <c r="T261" i="2"/>
  <c r="R271" i="2"/>
  <c r="P318" i="2"/>
  <c r="BK391" i="2"/>
  <c r="J391" i="2"/>
  <c r="J66" i="2"/>
  <c r="R391" i="2"/>
  <c r="BK452" i="2"/>
  <c r="J452" i="2" s="1"/>
  <c r="J67" i="2" s="1"/>
  <c r="T452" i="2"/>
  <c r="P482" i="2"/>
  <c r="T482" i="2"/>
  <c r="BK511" i="2"/>
  <c r="J511" i="2" s="1"/>
  <c r="J71" i="2" s="1"/>
  <c r="R523" i="2"/>
  <c r="P529" i="2"/>
  <c r="T529" i="2"/>
  <c r="T542" i="2"/>
  <c r="R555" i="2"/>
  <c r="P570" i="2"/>
  <c r="BK578" i="2"/>
  <c r="J578" i="2" s="1"/>
  <c r="J78" i="2" s="1"/>
  <c r="P578" i="2"/>
  <c r="P577" i="2"/>
  <c r="BK89" i="3"/>
  <c r="J89" i="3"/>
  <c r="J61" i="3"/>
  <c r="R89" i="3"/>
  <c r="T151" i="3"/>
  <c r="R179" i="3"/>
  <c r="R189" i="3"/>
  <c r="P200" i="3"/>
  <c r="BK93" i="4"/>
  <c r="J93" i="4"/>
  <c r="J61" i="4"/>
  <c r="R93" i="4"/>
  <c r="P218" i="4"/>
  <c r="T218" i="4"/>
  <c r="R225" i="4"/>
  <c r="P233" i="4"/>
  <c r="T233" i="4"/>
  <c r="T254" i="4"/>
  <c r="R284" i="4"/>
  <c r="BK310" i="4"/>
  <c r="J310" i="4" s="1"/>
  <c r="J69" i="4" s="1"/>
  <c r="T310" i="4"/>
  <c r="R320" i="4"/>
  <c r="P85" i="5"/>
  <c r="BK94" i="5"/>
  <c r="J94" i="5"/>
  <c r="J62" i="5" s="1"/>
  <c r="R94" i="5"/>
  <c r="T85" i="6"/>
  <c r="R100" i="2"/>
  <c r="BK271" i="2"/>
  <c r="J271" i="2"/>
  <c r="J63" i="2"/>
  <c r="T271" i="2"/>
  <c r="R318" i="2"/>
  <c r="BK379" i="2"/>
  <c r="J379" i="2"/>
  <c r="J65" i="2"/>
  <c r="P391" i="2"/>
  <c r="P511" i="2"/>
  <c r="P523" i="2"/>
  <c r="T523" i="2"/>
  <c r="BK542" i="2"/>
  <c r="J542" i="2" s="1"/>
  <c r="J74" i="2" s="1"/>
  <c r="R542" i="2"/>
  <c r="P555" i="2"/>
  <c r="BK570" i="2"/>
  <c r="J570" i="2"/>
  <c r="J76" i="2" s="1"/>
  <c r="R570" i="2"/>
  <c r="T578" i="2"/>
  <c r="T577" i="2"/>
  <c r="T89" i="3"/>
  <c r="T88" i="3"/>
  <c r="T87" i="3"/>
  <c r="R151" i="3"/>
  <c r="P179" i="3"/>
  <c r="BK189" i="3"/>
  <c r="J189" i="3" s="1"/>
  <c r="J65" i="3" s="1"/>
  <c r="T189" i="3"/>
  <c r="R200" i="3"/>
  <c r="P93" i="4"/>
  <c r="P92" i="4"/>
  <c r="BK218" i="4"/>
  <c r="J218" i="4" s="1"/>
  <c r="J62" i="4" s="1"/>
  <c r="BK225" i="4"/>
  <c r="J225" i="4"/>
  <c r="J63" i="4"/>
  <c r="BK233" i="4"/>
  <c r="J233" i="4"/>
  <c r="J64" i="4" s="1"/>
  <c r="R233" i="4"/>
  <c r="P254" i="4"/>
  <c r="BK284" i="4"/>
  <c r="J284" i="4"/>
  <c r="J66" i="4"/>
  <c r="T284" i="4"/>
  <c r="R310" i="4"/>
  <c r="R309" i="4" s="1"/>
  <c r="BK320" i="4"/>
  <c r="J320" i="4" s="1"/>
  <c r="J71" i="4" s="1"/>
  <c r="T320" i="4"/>
  <c r="R85" i="5"/>
  <c r="R84" i="5"/>
  <c r="R83" i="5"/>
  <c r="P94" i="5"/>
  <c r="BK85" i="6"/>
  <c r="J85" i="6" s="1"/>
  <c r="J61" i="6" s="1"/>
  <c r="R85" i="6"/>
  <c r="BK95" i="6"/>
  <c r="J95" i="6"/>
  <c r="J63" i="6"/>
  <c r="P95" i="6"/>
  <c r="R95" i="6"/>
  <c r="T95" i="6"/>
  <c r="BK507" i="2"/>
  <c r="J507" i="2"/>
  <c r="J69" i="2"/>
  <c r="BK306" i="4"/>
  <c r="J306" i="4"/>
  <c r="J67" i="4" s="1"/>
  <c r="BK317" i="4"/>
  <c r="J317" i="4" s="1"/>
  <c r="J70" i="4" s="1"/>
  <c r="BK208" i="3"/>
  <c r="J208" i="3"/>
  <c r="J67" i="3"/>
  <c r="BK185" i="3"/>
  <c r="J185" i="3" s="1"/>
  <c r="J64" i="3" s="1"/>
  <c r="BK99" i="5"/>
  <c r="J99" i="5"/>
  <c r="J63" i="5"/>
  <c r="BK92" i="6"/>
  <c r="J92" i="6"/>
  <c r="J62" i="6"/>
  <c r="J79" i="6"/>
  <c r="BE96" i="6"/>
  <c r="E48" i="6"/>
  <c r="J77" i="6"/>
  <c r="F80" i="6"/>
  <c r="BE90" i="6"/>
  <c r="BE86" i="6"/>
  <c r="BE88" i="6"/>
  <c r="BE93" i="6"/>
  <c r="BE97" i="6"/>
  <c r="E48" i="5"/>
  <c r="J52" i="5"/>
  <c r="J54" i="5"/>
  <c r="BE86" i="5"/>
  <c r="BE97" i="5"/>
  <c r="BE100" i="5"/>
  <c r="F80" i="5"/>
  <c r="BE90" i="5"/>
  <c r="BE92" i="5"/>
  <c r="BE95" i="5"/>
  <c r="BK88" i="3"/>
  <c r="BK87" i="3" s="1"/>
  <c r="J87" i="3" s="1"/>
  <c r="J59" i="3" s="1"/>
  <c r="J52" i="4"/>
  <c r="J54" i="4"/>
  <c r="E81" i="4"/>
  <c r="F88" i="4"/>
  <c r="BE99" i="4"/>
  <c r="BE104" i="4"/>
  <c r="BE114" i="4"/>
  <c r="BE118" i="4"/>
  <c r="BE125" i="4"/>
  <c r="BE184" i="4"/>
  <c r="BE187" i="4"/>
  <c r="BE190" i="4"/>
  <c r="BE212" i="4"/>
  <c r="BE228" i="4"/>
  <c r="BE241" i="4"/>
  <c r="BE255" i="4"/>
  <c r="BE258" i="4"/>
  <c r="BE265" i="4"/>
  <c r="BE267" i="4"/>
  <c r="BE271" i="4"/>
  <c r="BE275" i="4"/>
  <c r="BE279" i="4"/>
  <c r="BE304" i="4"/>
  <c r="BE305" i="4"/>
  <c r="BE313" i="4"/>
  <c r="BE315" i="4"/>
  <c r="BE318" i="4"/>
  <c r="BE94" i="4"/>
  <c r="BE96" i="4"/>
  <c r="BE109" i="4"/>
  <c r="BE139" i="4"/>
  <c r="BE154" i="4"/>
  <c r="BE159" i="4"/>
  <c r="BE193" i="4"/>
  <c r="BE196" i="4"/>
  <c r="BE202" i="4"/>
  <c r="BE207" i="4"/>
  <c r="BE219" i="4"/>
  <c r="BE246" i="4"/>
  <c r="BE248" i="4"/>
  <c r="BE250" i="4"/>
  <c r="BE252" i="4"/>
  <c r="BE263" i="4"/>
  <c r="BE269" i="4"/>
  <c r="BE272" i="4"/>
  <c r="BE276" i="4"/>
  <c r="BE278" i="4"/>
  <c r="BE280" i="4"/>
  <c r="BE288" i="4"/>
  <c r="BE311" i="4"/>
  <c r="BE102" i="4"/>
  <c r="BE107" i="4"/>
  <c r="BE112" i="4"/>
  <c r="BE142" i="4"/>
  <c r="BE145" i="4"/>
  <c r="BE148" i="4"/>
  <c r="BE151" i="4"/>
  <c r="BE156" i="4"/>
  <c r="BE199" i="4"/>
  <c r="BE210" i="4"/>
  <c r="BE214" i="4"/>
  <c r="BE216" i="4"/>
  <c r="BE223" i="4"/>
  <c r="BE226" i="4"/>
  <c r="BE230" i="4"/>
  <c r="BE234" i="4"/>
  <c r="BE237" i="4"/>
  <c r="BE244" i="4"/>
  <c r="BE261" i="4"/>
  <c r="BE273" i="4"/>
  <c r="BE277" i="4"/>
  <c r="BE282" i="4"/>
  <c r="BE285" i="4"/>
  <c r="BE307" i="4"/>
  <c r="BE321" i="4"/>
  <c r="BE322" i="4"/>
  <c r="BK99" i="2"/>
  <c r="E48" i="3"/>
  <c r="F55" i="3"/>
  <c r="BE90" i="3"/>
  <c r="BE94" i="3"/>
  <c r="BE101" i="3"/>
  <c r="BE107" i="3"/>
  <c r="BE157" i="3"/>
  <c r="BE161" i="3"/>
  <c r="BE177" i="3"/>
  <c r="BE196" i="3"/>
  <c r="BE203" i="3"/>
  <c r="BK577" i="2"/>
  <c r="J577" i="2"/>
  <c r="J77" i="2"/>
  <c r="J54" i="3"/>
  <c r="BE141" i="3"/>
  <c r="BE143" i="3"/>
  <c r="BE145" i="3"/>
  <c r="BE152" i="3"/>
  <c r="BE156" i="3"/>
  <c r="BE158" i="3"/>
  <c r="BE166" i="3"/>
  <c r="BE173" i="3"/>
  <c r="BE183" i="3"/>
  <c r="BE186" i="3"/>
  <c r="BE197" i="3"/>
  <c r="BE201" i="3"/>
  <c r="BE206" i="3"/>
  <c r="BE209" i="3"/>
  <c r="J52" i="3"/>
  <c r="BE104" i="3"/>
  <c r="BE120" i="3"/>
  <c r="BE123" i="3"/>
  <c r="BE126" i="3"/>
  <c r="BE129" i="3"/>
  <c r="BE132" i="3"/>
  <c r="BE134" i="3"/>
  <c r="BE136" i="3"/>
  <c r="BE147" i="3"/>
  <c r="BE149" i="3"/>
  <c r="BE155" i="3"/>
  <c r="BE170" i="3"/>
  <c r="BE175" i="3"/>
  <c r="BE180" i="3"/>
  <c r="BE190" i="3"/>
  <c r="E48" i="2"/>
  <c r="F95" i="2"/>
  <c r="BE115" i="2"/>
  <c r="BE146" i="2"/>
  <c r="BE205" i="2"/>
  <c r="BE210" i="2"/>
  <c r="BE227" i="2"/>
  <c r="BE230" i="2"/>
  <c r="BE235" i="2"/>
  <c r="BE240" i="2"/>
  <c r="BE246" i="2"/>
  <c r="BE264" i="2"/>
  <c r="BE284" i="2"/>
  <c r="BE294" i="2"/>
  <c r="BE297" i="2"/>
  <c r="BE321" i="2"/>
  <c r="BE322" i="2"/>
  <c r="BE324" i="2"/>
  <c r="BE348" i="2"/>
  <c r="BE360" i="2"/>
  <c r="BE362" i="2"/>
  <c r="BE397" i="2"/>
  <c r="BE420" i="2"/>
  <c r="BE421" i="2"/>
  <c r="BE422" i="2"/>
  <c r="BE427" i="2"/>
  <c r="BE434" i="2"/>
  <c r="BE436" i="2"/>
  <c r="BE444" i="2"/>
  <c r="BE450" i="2"/>
  <c r="BE453" i="2"/>
  <c r="BE456" i="2"/>
  <c r="BE462" i="2"/>
  <c r="BE480" i="2"/>
  <c r="BE486" i="2"/>
  <c r="BE496" i="2"/>
  <c r="BE501" i="2"/>
  <c r="BE512" i="2"/>
  <c r="BE521" i="2"/>
  <c r="BE524" i="2"/>
  <c r="BE530" i="2"/>
  <c r="BE543" i="2"/>
  <c r="BE545" i="2"/>
  <c r="BE548" i="2"/>
  <c r="BE560" i="2"/>
  <c r="BE564" i="2"/>
  <c r="BE565" i="2"/>
  <c r="BE571" i="2"/>
  <c r="BE574" i="2"/>
  <c r="J52" i="2"/>
  <c r="BE101" i="2"/>
  <c r="BE138" i="2"/>
  <c r="BE149" i="2"/>
  <c r="BE155" i="2"/>
  <c r="BE163" i="2"/>
  <c r="BE213" i="2"/>
  <c r="BE224" i="2"/>
  <c r="BE233" i="2"/>
  <c r="BE248" i="2"/>
  <c r="BE253" i="2"/>
  <c r="BE265" i="2"/>
  <c r="BE268" i="2"/>
  <c r="BE272" i="2"/>
  <c r="BE276" i="2"/>
  <c r="BE312" i="2"/>
  <c r="BE316" i="2"/>
  <c r="BE319" i="2"/>
  <c r="BE327" i="2"/>
  <c r="BE334" i="2"/>
  <c r="BE337" i="2"/>
  <c r="BE354" i="2"/>
  <c r="BE365" i="2"/>
  <c r="BE370" i="2"/>
  <c r="BE380" i="2"/>
  <c r="BE385" i="2"/>
  <c r="BE399" i="2"/>
  <c r="BE404" i="2"/>
  <c r="BE409" i="2"/>
  <c r="BE411" i="2"/>
  <c r="BE413" i="2"/>
  <c r="BE417" i="2"/>
  <c r="BE419" i="2"/>
  <c r="BE432" i="2"/>
  <c r="BE445" i="2"/>
  <c r="BE446" i="2"/>
  <c r="BE466" i="2"/>
  <c r="BE499" i="2"/>
  <c r="BE519" i="2"/>
  <c r="BE532" i="2"/>
  <c r="BE538" i="2"/>
  <c r="BE550" i="2"/>
  <c r="BE567" i="2"/>
  <c r="BE575" i="2"/>
  <c r="BE582" i="2"/>
  <c r="J94" i="2"/>
  <c r="BE104" i="2"/>
  <c r="BE107" i="2"/>
  <c r="BE113" i="2"/>
  <c r="BE120" i="2"/>
  <c r="BE126" i="2"/>
  <c r="BE129" i="2"/>
  <c r="BE152" i="2"/>
  <c r="BE158" i="2"/>
  <c r="BE160" i="2"/>
  <c r="BE196" i="2"/>
  <c r="BE199" i="2"/>
  <c r="BE202" i="2"/>
  <c r="BE216" i="2"/>
  <c r="BE255" i="2"/>
  <c r="BE289" i="2"/>
  <c r="BE291" i="2"/>
  <c r="BE300" i="2"/>
  <c r="BE306" i="2"/>
  <c r="BE308" i="2"/>
  <c r="BE329" i="2"/>
  <c r="BE339" i="2"/>
  <c r="BE343" i="2"/>
  <c r="BE357" i="2"/>
  <c r="BE368" i="2"/>
  <c r="BE373" i="2"/>
  <c r="BE374" i="2"/>
  <c r="BE383" i="2"/>
  <c r="BE388" i="2"/>
  <c r="BE423" i="2"/>
  <c r="BE425" i="2"/>
  <c r="BE430" i="2"/>
  <c r="BE447" i="2"/>
  <c r="BE459" i="2"/>
  <c r="BE468" i="2"/>
  <c r="BE470" i="2"/>
  <c r="BE473" i="2"/>
  <c r="BE475" i="2"/>
  <c r="BE489" i="2"/>
  <c r="BE494" i="2"/>
  <c r="BE503" i="2"/>
  <c r="BE505" i="2"/>
  <c r="BE517" i="2"/>
  <c r="BE558" i="2"/>
  <c r="BE562" i="2"/>
  <c r="BE563" i="2"/>
  <c r="BE568" i="2"/>
  <c r="BE579" i="2"/>
  <c r="BE588" i="2"/>
  <c r="BE589" i="2"/>
  <c r="BE590" i="2"/>
  <c r="BE591" i="2"/>
  <c r="BE110" i="2"/>
  <c r="BE123" i="2"/>
  <c r="BE218" i="2"/>
  <c r="BE219" i="2"/>
  <c r="BE237" i="2"/>
  <c r="BE238" i="2"/>
  <c r="BE251" i="2"/>
  <c r="BE258" i="2"/>
  <c r="BE262" i="2"/>
  <c r="BE279" i="2"/>
  <c r="BE303" i="2"/>
  <c r="BE351" i="2"/>
  <c r="BE390" i="2"/>
  <c r="BE392" i="2"/>
  <c r="BE394" i="2"/>
  <c r="BE402" i="2"/>
  <c r="BE407" i="2"/>
  <c r="BE415" i="2"/>
  <c r="BE429" i="2"/>
  <c r="BE431" i="2"/>
  <c r="BE439" i="2"/>
  <c r="BE442" i="2"/>
  <c r="BE476" i="2"/>
  <c r="BE478" i="2"/>
  <c r="BE483" i="2"/>
  <c r="BE492" i="2"/>
  <c r="BE508" i="2"/>
  <c r="BE515" i="2"/>
  <c r="BE527" i="2"/>
  <c r="BE534" i="2"/>
  <c r="BE536" i="2"/>
  <c r="BE540" i="2"/>
  <c r="BE553" i="2"/>
  <c r="BE556" i="2"/>
  <c r="BE566" i="2"/>
  <c r="J34" i="4"/>
  <c r="AW57" i="1"/>
  <c r="F36" i="5"/>
  <c r="BC58" i="1"/>
  <c r="F37" i="5"/>
  <c r="BD58" i="1"/>
  <c r="F35" i="5"/>
  <c r="BB58" i="1" s="1"/>
  <c r="F34" i="5"/>
  <c r="BA58" i="1"/>
  <c r="J34" i="5"/>
  <c r="AW58" i="1"/>
  <c r="F35" i="6"/>
  <c r="BB59" i="1"/>
  <c r="F37" i="6"/>
  <c r="BD59" i="1" s="1"/>
  <c r="F36" i="6"/>
  <c r="BC59" i="1"/>
  <c r="J34" i="2"/>
  <c r="AW55" i="1" s="1"/>
  <c r="F35" i="3"/>
  <c r="BB56" i="1"/>
  <c r="F36" i="3"/>
  <c r="BC56" i="1" s="1"/>
  <c r="F35" i="2"/>
  <c r="BB55" i="1" s="1"/>
  <c r="F34" i="6"/>
  <c r="BA59" i="1"/>
  <c r="F34" i="2"/>
  <c r="BA55" i="1"/>
  <c r="J34" i="3"/>
  <c r="AW56" i="1" s="1"/>
  <c r="F34" i="4"/>
  <c r="BA57" i="1" s="1"/>
  <c r="F36" i="4"/>
  <c r="BC57" i="1" s="1"/>
  <c r="F35" i="4"/>
  <c r="BB57" i="1"/>
  <c r="F37" i="4"/>
  <c r="BD57" i="1" s="1"/>
  <c r="F37" i="2"/>
  <c r="BD55" i="1" s="1"/>
  <c r="F34" i="3"/>
  <c r="BA56" i="1" s="1"/>
  <c r="F37" i="3"/>
  <c r="BD56" i="1"/>
  <c r="J34" i="6"/>
  <c r="AW59" i="1" s="1"/>
  <c r="F36" i="2"/>
  <c r="BC55" i="1" s="1"/>
  <c r="BK92" i="4" l="1"/>
  <c r="J92" i="4" s="1"/>
  <c r="J60" i="4" s="1"/>
  <c r="P510" i="2"/>
  <c r="T84" i="6"/>
  <c r="T83" i="6"/>
  <c r="T309" i="4"/>
  <c r="R88" i="3"/>
  <c r="R87" i="3"/>
  <c r="T92" i="4"/>
  <c r="T91" i="4" s="1"/>
  <c r="P88" i="3"/>
  <c r="P87" i="3"/>
  <c r="AU56" i="1"/>
  <c r="T99" i="2"/>
  <c r="T510" i="2"/>
  <c r="R84" i="6"/>
  <c r="R83" i="6" s="1"/>
  <c r="P84" i="5"/>
  <c r="P83" i="5"/>
  <c r="AU58" i="1"/>
  <c r="R92" i="4"/>
  <c r="R91" i="4"/>
  <c r="P84" i="6"/>
  <c r="P83" i="6"/>
  <c r="AU59" i="1" s="1"/>
  <c r="T84" i="5"/>
  <c r="T83" i="5"/>
  <c r="P309" i="4"/>
  <c r="P91" i="4"/>
  <c r="AU57" i="1"/>
  <c r="R510" i="2"/>
  <c r="R98" i="2"/>
  <c r="P99" i="2"/>
  <c r="P98" i="2" s="1"/>
  <c r="AU55" i="1" s="1"/>
  <c r="BK510" i="2"/>
  <c r="J510" i="2"/>
  <c r="J70" i="2"/>
  <c r="BK309" i="4"/>
  <c r="J309" i="4"/>
  <c r="J68" i="4" s="1"/>
  <c r="BK84" i="6"/>
  <c r="J84" i="6"/>
  <c r="J60" i="6"/>
  <c r="BK84" i="5"/>
  <c r="J84" i="5"/>
  <c r="J60" i="5"/>
  <c r="BK91" i="4"/>
  <c r="J91" i="4" s="1"/>
  <c r="J59" i="4" s="1"/>
  <c r="J88" i="3"/>
  <c r="J60" i="3"/>
  <c r="BK98" i="2"/>
  <c r="J98" i="2"/>
  <c r="J59" i="2"/>
  <c r="J99" i="2"/>
  <c r="J60" i="2" s="1"/>
  <c r="F33" i="3"/>
  <c r="AZ56" i="1"/>
  <c r="F33" i="4"/>
  <c r="AZ57" i="1"/>
  <c r="BC54" i="1"/>
  <c r="AY54" i="1"/>
  <c r="BB54" i="1"/>
  <c r="AX54" i="1" s="1"/>
  <c r="J33" i="2"/>
  <c r="AV55" i="1" s="1"/>
  <c r="AT55" i="1" s="1"/>
  <c r="J30" i="3"/>
  <c r="AG56" i="1"/>
  <c r="J33" i="4"/>
  <c r="AV57" i="1" s="1"/>
  <c r="AT57" i="1" s="1"/>
  <c r="J33" i="5"/>
  <c r="AV58" i="1" s="1"/>
  <c r="AT58" i="1" s="1"/>
  <c r="F33" i="5"/>
  <c r="AZ58" i="1"/>
  <c r="BA54" i="1"/>
  <c r="AW54" i="1"/>
  <c r="AK30" i="1" s="1"/>
  <c r="BD54" i="1"/>
  <c r="W33" i="1" s="1"/>
  <c r="J33" i="3"/>
  <c r="AV56" i="1"/>
  <c r="AT56" i="1"/>
  <c r="J33" i="6"/>
  <c r="AV59" i="1"/>
  <c r="AT59" i="1" s="1"/>
  <c r="F33" i="6"/>
  <c r="AZ59" i="1" s="1"/>
  <c r="F33" i="2"/>
  <c r="AZ55" i="1" s="1"/>
  <c r="T98" i="2" l="1"/>
  <c r="BK83" i="5"/>
  <c r="J83" i="5"/>
  <c r="J30" i="5" s="1"/>
  <c r="AG58" i="1" s="1"/>
  <c r="BK83" i="6"/>
  <c r="J83" i="6"/>
  <c r="J59" i="6"/>
  <c r="AN56" i="1"/>
  <c r="J39" i="3"/>
  <c r="J30" i="2"/>
  <c r="AG55" i="1"/>
  <c r="W31" i="1"/>
  <c r="AZ54" i="1"/>
  <c r="AV54" i="1" s="1"/>
  <c r="AK29" i="1" s="1"/>
  <c r="AU54" i="1"/>
  <c r="J30" i="4"/>
  <c r="AG57" i="1"/>
  <c r="AN57" i="1"/>
  <c r="W30" i="1"/>
  <c r="W32" i="1"/>
  <c r="J39" i="5" l="1"/>
  <c r="J59" i="5"/>
  <c r="J39" i="4"/>
  <c r="J39" i="2"/>
  <c r="AN55" i="1"/>
  <c r="AN58" i="1"/>
  <c r="AT54" i="1"/>
  <c r="J30" i="6"/>
  <c r="AG59" i="1" s="1"/>
  <c r="AG54" i="1" s="1"/>
  <c r="AK26" i="1" s="1"/>
  <c r="AK35" i="1" s="1"/>
  <c r="W29" i="1"/>
  <c r="J39" i="6" l="1"/>
  <c r="AN59" i="1"/>
  <c r="AN54" i="1"/>
</calcChain>
</file>

<file path=xl/sharedStrings.xml><?xml version="1.0" encoding="utf-8"?>
<sst xmlns="http://schemas.openxmlformats.org/spreadsheetml/2006/main" count="9615" uniqueCount="1713">
  <si>
    <t>Export Komplet</t>
  </si>
  <si>
    <t>VZ</t>
  </si>
  <si>
    <t>2.0</t>
  </si>
  <si>
    <t>ZAMOK</t>
  </si>
  <si>
    <t>False</t>
  </si>
  <si>
    <t>{644f247a-9436-4ed0-a4e3-1daf957155df}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</si>
  <si>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</si>
  <si>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</si>
  <si>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</si>
  <si>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</si>
  <si>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</si>
  <si>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</si>
  <si>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</si>
  <si>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</si>
  <si>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</si>
  <si>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</si>
  <si>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</si>
  <si>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Požární nádrž Vysoká</t>
  </si>
  <si>
    <t>KSO:</t>
  </si>
  <si>
    <t/>
  </si>
  <si>
    <t>CC-CZ:</t>
  </si>
  <si>
    <t>Místo:</t>
  </si>
  <si>
    <t xml:space="preserve"> </t>
  </si>
  <si>
    <t>Datum:</t>
  </si>
  <si>
    <t>10. 1. 2022</t>
  </si>
  <si>
    <t>Zadavatel:</t>
  </si>
  <si>
    <t>IČ:</t>
  </si>
  <si>
    <t>00286010</t>
  </si>
  <si>
    <t>Statutární město Jihlava</t>
  </si>
  <si>
    <t>DIČ:</t>
  </si>
  <si>
    <t>Účastník:</t>
  </si>
  <si>
    <t>Vyplň údaj</t>
  </si>
  <si>
    <t>Projektant:</t>
  </si>
  <si>
    <t>True</t>
  </si>
  <si>
    <t>Zpracovatel:</t>
  </si>
  <si>
    <t>32004401</t>
  </si>
  <si>
    <t>Ing.Josef Novotný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</si>
  <si>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</si>
  <si>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</si>
  <si>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</si>
  <si>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</si>
  <si>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</si>
  <si>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</si>
  <si>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</si>
  <si>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</si>
  <si>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</si>
  <si>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</si>
  <si>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</si>
  <si>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</si>
  <si>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</si>
  <si>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</si>
  <si>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</si>
  <si>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</si>
  <si>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</si>
  <si>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</si>
  <si>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</si>
  <si>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</si>
  <si>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</si>
  <si>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</si>
  <si>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</si>
  <si>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</si>
  <si>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</si>
  <si>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</si>
  <si>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</si>
  <si>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</si>
  <si>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</si>
  <si>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</si>
  <si>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</si>
  <si>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</si>
  <si>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</si>
  <si>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</si>
  <si>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</si>
  <si>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</si>
  <si>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</si>
  <si>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</si>
  <si>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</si>
  <si>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</si>
  <si>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</si>
  <si>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</si>
  <si>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Požární nádrž</t>
  </si>
  <si>
    <t>STA</t>
  </si>
  <si>
    <t>1</t>
  </si>
  <si>
    <t>{f3bb6a5c-6341-4b4f-884a-e1d770a26023}</t>
  </si>
  <si>
    <t>2</t>
  </si>
  <si>
    <t>SO 01-1</t>
  </si>
  <si>
    <t>Požerák</t>
  </si>
  <si>
    <t>{73ff5b42-6495-49ff-b5b2-125aa499a0a9}</t>
  </si>
  <si>
    <t>SO 01-2</t>
  </si>
  <si>
    <t>Rekonstrukce kanalizace</t>
  </si>
  <si>
    <t>{4de72aff-9350-4fb6-a492-8d487c3b75e0}</t>
  </si>
  <si>
    <t>SO01-3</t>
  </si>
  <si>
    <t>Stezka</t>
  </si>
  <si>
    <t>{43c3e8d3-82c1-4b94-a856-8b213d54060b}</t>
  </si>
  <si>
    <t>ostatní</t>
  </si>
  <si>
    <t>Vedlejší náklady</t>
  </si>
  <si>
    <t>{a439e084-83d7-4865-b4f3-9f2962abd370}</t>
  </si>
  <si>
    <t>KRYCÍ LIST SOUPISU PRACÍ</t>
  </si>
  <si>
    <t>Objekt:</t>
  </si>
  <si>
    <t>SO 01 - Požární nádrž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</si>
  <si>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</si>
  <si>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</si>
  <si>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</si>
  <si>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</si>
  <si>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</si>
  <si>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</si>
  <si>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</si>
  <si>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</si>
  <si>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</si>
  <si>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</si>
  <si>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</si>
  <si>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</si>
  <si>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</si>
  <si>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</si>
  <si>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</si>
  <si>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</si>
  <si>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</si>
  <si>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722 - Zdravotechnika - vnitřní vodovod</t>
  </si>
  <si>
    <t xml:space="preserve">    764 - Konstrukce klempířské</t>
  </si>
  <si>
    <t xml:space="preserve">    767 - Konstrukce zámečnické</t>
  </si>
  <si>
    <t xml:space="preserve">    782 - Dokončovací práce - obklady z kamene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</si>
  <si>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</si>
  <si>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</si>
  <si>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</si>
  <si>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</si>
  <si>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</si>
  <si>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</si>
  <si>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</si>
  <si>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</si>
  <si>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</si>
  <si>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</si>
  <si>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</si>
  <si>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</si>
  <si>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</si>
  <si>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</si>
  <si>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</si>
  <si>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</si>
  <si>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</si>
  <si>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</si>
  <si>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</si>
  <si>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</si>
  <si>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</si>
  <si>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</si>
  <si>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m2</t>
  </si>
  <si>
    <t>CS ÚRS 2021 01</t>
  </si>
  <si>
    <t>4</t>
  </si>
  <si>
    <t>-1572807047</t>
  </si>
  <si>
    <t>Online PSC</t>
  </si>
  <si>
    <t>https://podminky.urs.cz/item/CS_URS_2021_01/113106221</t>
  </si>
  <si>
    <t>VV</t>
  </si>
  <si>
    <t>65,7*0,1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</si>
  <si>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</si>
  <si>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</si>
  <si>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-375323064</t>
  </si>
  <si>
    <t>https://podminky.urs.cz/item/CS_URS_2021_01/113107162</t>
  </si>
  <si>
    <t>"stáv. chodník"65,7</t>
  </si>
  <si>
    <t>3</t>
  </si>
  <si>
    <t>114203103</t>
  </si>
  <si>
    <t>Rozebrání dlažeb nebo záhozů s naložením na dopravní prostředek dlažeb z lomového kamene nebo betonových tvárnic do cementové malty se spárami zalitými cementovou maltou</t>
  </si>
  <si>
    <t>m3</t>
  </si>
  <si>
    <t>1121568236</t>
  </si>
  <si>
    <t>https://podminky.urs.cz/item/CS_URS_2021_01/114203103</t>
  </si>
  <si>
    <t>"původní břeh"8*0,3</t>
  </si>
  <si>
    <t>115101201</t>
  </si>
  <si>
    <t>Čerpání vody na dopravní výšku do 10 m s uvažovaným průměrným přítokem do 500 l/min</t>
  </si>
  <si>
    <t>hod</t>
  </si>
  <si>
    <t>1733351150</t>
  </si>
  <si>
    <t>https://podminky.urs.cz/item/CS_URS_2021_01/115101201</t>
  </si>
  <si>
    <t>15*8</t>
  </si>
  <si>
    <t>5</t>
  </si>
  <si>
    <t>115101301</t>
  </si>
  <si>
    <t>Pohotovost záložní čerpací soupravy pro dopravní výšku do 10 m s uvažovaným průměrným přítokem do 500 l/min</t>
  </si>
  <si>
    <t>den</t>
  </si>
  <si>
    <t>950861278</t>
  </si>
  <si>
    <t>https://podminky.urs.cz/item/CS_URS_2021_01/115101301</t>
  </si>
  <si>
    <t>6</t>
  </si>
  <si>
    <t>121151113</t>
  </si>
  <si>
    <t>Sejmutí ornice strojně při souvislé ploše přes 100 do 500 m2, tl. vrstvy do 200 mm</t>
  </si>
  <si>
    <t>-351112779</t>
  </si>
  <si>
    <t>https://podminky.urs.cz/item/CS_URS_2021_01/121151113</t>
  </si>
  <si>
    <t>"přítok do nádrže"1,3*(1,04+0,96)/2+14,4*(1,26+1,18)/2</t>
  </si>
  <si>
    <t>"zarovnání terénu po odstranění oplocení"410</t>
  </si>
  <si>
    <t>Součet</t>
  </si>
  <si>
    <t>7</t>
  </si>
  <si>
    <t>122211101</t>
  </si>
  <si>
    <t>Odkopávky a prokopávky ručně zapažené i nezapažené v hornině třídy těžitelnosti I skupiny 3</t>
  </si>
  <si>
    <t>-574283559</t>
  </si>
  <si>
    <t>https://podminky.urs.cz/item/CS_URS_2021_01/122211101</t>
  </si>
  <si>
    <t>"pro obnovu chodníku"43,6*(1,5+1,9)/2</t>
  </si>
  <si>
    <t>8</t>
  </si>
  <si>
    <t>1462998552</t>
  </si>
  <si>
    <t>"pro zákl.patku schodů+podkl.beton pod schody"0,4*0,8*1+2*1*0,2</t>
  </si>
  <si>
    <t>9</t>
  </si>
  <si>
    <t>125703302</t>
  </si>
  <si>
    <t>Čištění melioračních kanálů s úpravou svahu do výšky naplavené vrstvy tloušťky naplavené vrstvy do 250 mm, se dnem zpevněným lomovým kamenem</t>
  </si>
  <si>
    <t>-897861154</t>
  </si>
  <si>
    <t>https://podminky.urs.cz/item/CS_URS_2021_01/125703302</t>
  </si>
  <si>
    <t>"odtěžení sedimentů ze dna nádrže"276*0,1</t>
  </si>
  <si>
    <t>10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</si>
  <si>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</si>
  <si>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</si>
  <si>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-1109034050</t>
  </si>
  <si>
    <t>https://podminky.urs.cz/item/CS_URS_2021_01/132251253</t>
  </si>
  <si>
    <t>"přítok do nádrže"</t>
  </si>
  <si>
    <t>"navrh.chodník-obnova"1,9*(0,8+1,04)/2*0,6-1,9*(1,04+0,9)/2*0,34</t>
  </si>
  <si>
    <t>"-rozebrané potrubí PVC 300"-17,6*0,0781</t>
  </si>
  <si>
    <t>"trvalé sací potrubí PE 100"8,7*(0,8+1,24)/2*1,1</t>
  </si>
  <si>
    <t>"výkop pro zděný sloupek"0,6*0,9*1,1</t>
  </si>
  <si>
    <t>Mezisoučet</t>
  </si>
  <si>
    <t>9,4*0,4</t>
  </si>
  <si>
    <t>11</t>
  </si>
  <si>
    <t>132254204</t>
  </si>
  <si>
    <t>Hloubení zapažených rýh šířky přes 800 do 2 000 mm strojně s urovnáním dna do předepsaného profilu a spádu v hornině třídy těžitelnosti I skupiny 3 přes 100 do 500 m3</t>
  </si>
  <si>
    <t>1728426118</t>
  </si>
  <si>
    <t>https://podminky.urs.cz/item/CS_URS_2021_01/132254204</t>
  </si>
  <si>
    <t>"navrh.chodník"3,3*1,4*1,37-3,3*1,4*0,34</t>
  </si>
  <si>
    <t>"zatr."2,8*1,3*1,2-2,8*1,3*0,2</t>
  </si>
  <si>
    <t>"rozš.Š"1,7*1,4*1,7-1,3*1,4*1,2</t>
  </si>
  <si>
    <t>"zatr."1*1,3*1,2-1*1,3*0,2</t>
  </si>
  <si>
    <t>11,56*0,4</t>
  </si>
  <si>
    <t>12</t>
  </si>
  <si>
    <t>132351253</t>
  </si>
  <si>
    <t>Hloubení nezapažených rýh šířky přes 800 do 2 000 mm strojně s urovnáním dna do předepsaného profilu a spádu v hornině třídy těžitelnosti II skupiny 4 přes 50 do 100 m3</t>
  </si>
  <si>
    <t>-1977740906</t>
  </si>
  <si>
    <t>https://podminky.urs.cz/item/CS_URS_2021_01/132351253</t>
  </si>
  <si>
    <t>9,4*0,5</t>
  </si>
  <si>
    <t>13</t>
  </si>
  <si>
    <t>132354204</t>
  </si>
  <si>
    <t>Hloubení zapažených rýh šířky přes 800 do 2 000 mm strojně s urovnáním dna do předepsaného profilu a spádu v hornině třídy těžitelnosti II skupiny 4 přes 100 do 500 m3</t>
  </si>
  <si>
    <t>1777344</t>
  </si>
  <si>
    <t>https://podminky.urs.cz/item/CS_URS_2021_01/132354204</t>
  </si>
  <si>
    <t>11,56*0,5</t>
  </si>
  <si>
    <t>14</t>
  </si>
  <si>
    <t>132451253</t>
  </si>
  <si>
    <t>Hloubení nezapažených rýh šířky přes 800 do 2 000 mm strojně s urovnáním dna do předepsaného profilu a spádu v hornině třídy těžitelnosti II skupiny 5 přes 50 do 100 m3</t>
  </si>
  <si>
    <t>1146972819</t>
  </si>
  <si>
    <t>https://podminky.urs.cz/item/CS_URS_2021_01/132451253</t>
  </si>
  <si>
    <t>9,4*0,1</t>
  </si>
  <si>
    <t>132454204</t>
  </si>
  <si>
    <t>Hloubení zapažených rýh šířky přes 800 do 2 000 mm strojně s urovnáním dna do předepsaného profilu a spádu v hornině třídy těžitelnosti II skupiny 5 přes 100 do 500 m3</t>
  </si>
  <si>
    <t>1343387511</t>
  </si>
  <si>
    <t>https://podminky.urs.cz/item/CS_URS_2021_01/132454204</t>
  </si>
  <si>
    <t>11,56*0,1</t>
  </si>
  <si>
    <t>16</t>
  </si>
  <si>
    <t>139001101</t>
  </si>
  <si>
    <t>Příplatek k cenám hloubených vykopávek za ztížení vykopávky v blízkosti podzemního vedení nebo výbušnin pro jakoukoliv třídu horniny</t>
  </si>
  <si>
    <t>CS ÚRS 2020 01</t>
  </si>
  <si>
    <t>1652780670</t>
  </si>
  <si>
    <t>1,3*1,2*1,7+1*1,5*1,16</t>
  </si>
  <si>
    <t>17</t>
  </si>
  <si>
    <t>162251142</t>
  </si>
  <si>
    <t>Vodorovné přemístění výkopku nebo sypaniny po suchu na obvyklém dopravním prostředku, bez naložení výkopku, avšak se složením bez rozhrnutí z horniny třídy těžitelnosti III skupiny 6 a 7 na vzdálenost přes 20 do 50 m</t>
  </si>
  <si>
    <t>1726836008</t>
  </si>
  <si>
    <t>https://podminky.urs.cz/item/CS_URS_2021_01/162251142</t>
  </si>
  <si>
    <t>"obsyp štěrkopískem"5,63*1,01*1,2</t>
  </si>
  <si>
    <t>18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</si>
  <si>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</si>
  <si>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</si>
  <si>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-724408096</t>
  </si>
  <si>
    <t>https://podminky.urs.cz/item/CS_URS_2021_01/162751117</t>
  </si>
  <si>
    <t>"štěrkopískové lože"</t>
  </si>
  <si>
    <t>17,6*0,12</t>
  </si>
  <si>
    <t>(43,5-0,65-0,65)*0,36</t>
  </si>
  <si>
    <t>(9,8-0,65-0,65-1,2)*0,243</t>
  </si>
  <si>
    <t>"obsyp"</t>
  </si>
  <si>
    <t>17,6*0,36</t>
  </si>
  <si>
    <t>42,2*0,81</t>
  </si>
  <si>
    <t>7,3*0,7</t>
  </si>
  <si>
    <t>"vytl.kub.potrubím"</t>
  </si>
  <si>
    <t>"PP 200"17,6*0,0346</t>
  </si>
  <si>
    <t>"ŽB 300"7,3*0,1194</t>
  </si>
  <si>
    <t>"ŽB 400"42,2*0,2042</t>
  </si>
  <si>
    <t>"vytl.kub.Š"</t>
  </si>
  <si>
    <t>3,14*0,65*0,65*1,3</t>
  </si>
  <si>
    <t>"vytl.kub.RO"</t>
  </si>
  <si>
    <t>1,4*1,1*1</t>
  </si>
  <si>
    <t>"vytl.kub.podkl.bet."</t>
  </si>
  <si>
    <t>1,6*1,3*0,1</t>
  </si>
  <si>
    <t>1,5*1,5*0,1</t>
  </si>
  <si>
    <t>"vytl.kub.hutněný štěrk 16-32"</t>
  </si>
  <si>
    <t>1,6*1,3*0,2</t>
  </si>
  <si>
    <t>1,5*1,5*0,2</t>
  </si>
  <si>
    <t>79,37*0,4</t>
  </si>
  <si>
    <t>19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</si>
  <si>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</si>
  <si>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</si>
  <si>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2093265152</t>
  </si>
  <si>
    <t>https://podminky.urs.cz/item/CS_URS_2021_01/162751119</t>
  </si>
  <si>
    <t>31,75*5</t>
  </si>
  <si>
    <t>20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</si>
  <si>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</si>
  <si>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</si>
  <si>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-1954494586</t>
  </si>
  <si>
    <t>https://podminky.urs.cz/item/CS_URS_2021_01/162751137</t>
  </si>
  <si>
    <t>79,37*0,6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</si>
  <si>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</si>
  <si>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</si>
  <si>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-278735088</t>
  </si>
  <si>
    <t>https://podminky.urs.cz/item/CS_URS_2021_01/162751139</t>
  </si>
  <si>
    <t>47,62*5</t>
  </si>
  <si>
    <t>22</t>
  </si>
  <si>
    <t>171201221</t>
  </si>
  <si>
    <t>Poplatek za uložení stavebního odpadu na skládce (skládkovné) zeminy a kamení zatříděného do Katalogu odpadů pod kódem 17 05 04</t>
  </si>
  <si>
    <t>t</t>
  </si>
  <si>
    <t>-436444556</t>
  </si>
  <si>
    <t>https://podminky.urs.cz/item/CS_URS_2021_01/171201221</t>
  </si>
  <si>
    <t>-68,14*1,75</t>
  </si>
  <si>
    <t>83,98*1,75-4,61*1,75</t>
  </si>
  <si>
    <t>23</t>
  </si>
  <si>
    <t>171251101</t>
  </si>
  <si>
    <t>Uložení sypanin do násypů strojně s rozprostřením sypaniny ve vrstvách a s hrubým urovnáním nezhutněných jakékoliv třídy těžitelnosti</t>
  </si>
  <si>
    <t>-543574688</t>
  </si>
  <si>
    <t>https://podminky.urs.cz/item/CS_URS_2021_01/171251101</t>
  </si>
  <si>
    <t>55,3-4,61-45</t>
  </si>
  <si>
    <t>24</t>
  </si>
  <si>
    <t>171251201</t>
  </si>
  <si>
    <t>Uložení sypaniny na skládky nebo meziskládky bez hutnění s upravením uložené sypaniny do předepsaného tvaru</t>
  </si>
  <si>
    <t>-976786188</t>
  </si>
  <si>
    <t>https://podminky.urs.cz/item/CS_URS_2021_01/171251201</t>
  </si>
  <si>
    <t>83,98-4,61-68,14</t>
  </si>
  <si>
    <t>25</t>
  </si>
  <si>
    <t>174104111</t>
  </si>
  <si>
    <t>Zásyp sypaninou z jakékoliv horniny za portály tunelů s uložením sypaniny ve vrstvách se zhutněním</t>
  </si>
  <si>
    <t>918440288</t>
  </si>
  <si>
    <t>https://podminky.urs.cz/item/CS_URS_2021_01/174104111</t>
  </si>
  <si>
    <t>26</t>
  </si>
  <si>
    <t>M</t>
  </si>
  <si>
    <t>58343959</t>
  </si>
  <si>
    <t>kamenivo drcené hrubé frakce 32/63</t>
  </si>
  <si>
    <t>-704764271</t>
  </si>
  <si>
    <t>27</t>
  </si>
  <si>
    <t>174151101</t>
  </si>
  <si>
    <t>Zásyp sypaninou z jakékoliv horniny strojně s uložením výkopku ve vrstvách se zhutněním jam, šachet, rýh nebo kolem objektů v těchto vykopávkách</t>
  </si>
  <si>
    <t>-1141213617</t>
  </si>
  <si>
    <t>https://podminky.urs.cz/item/CS_URS_2021_01/174151101</t>
  </si>
  <si>
    <t>"V"60,88+1,37+105,34+5,19</t>
  </si>
  <si>
    <t>"-vytl.kub."-83,98-32,73-39,79</t>
  </si>
  <si>
    <t>28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</si>
  <si>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</si>
  <si>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</si>
  <si>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1197475241</t>
  </si>
  <si>
    <t>https://podminky.urs.cz/item/CS_URS_2021_01/175151101</t>
  </si>
  <si>
    <t>17,6*0,8*0,45</t>
  </si>
  <si>
    <t>29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</si>
  <si>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</si>
  <si>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</si>
  <si>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-968531856</t>
  </si>
  <si>
    <t>https://podminky.urs.cz/item/CS_URS_2021_01/181111111</t>
  </si>
  <si>
    <t>80,3-24,2</t>
  </si>
  <si>
    <t>30</t>
  </si>
  <si>
    <t>181351003</t>
  </si>
  <si>
    <t>Rozprostření a urovnání ornice v rovině nebo ve svahu sklonu do 1:5 strojně při souvislé ploše do 100 m2, tl. vrstvy do 200 mm</t>
  </si>
  <si>
    <t>2034221151</t>
  </si>
  <si>
    <t>https://podminky.urs.cz/item/CS_URS_2021_01/181351003</t>
  </si>
  <si>
    <t>428,87</t>
  </si>
  <si>
    <t>31</t>
  </si>
  <si>
    <t>181411131</t>
  </si>
  <si>
    <t>Založení trávníku na půdě předem připravené plochy do 1000 m2 výsevem včetně utažení parkového v rovině nebo na svahu do 1:5</t>
  </si>
  <si>
    <t>1048558762</t>
  </si>
  <si>
    <t>https://podminky.urs.cz/item/CS_URS_2021_01/181411131</t>
  </si>
  <si>
    <t>32</t>
  </si>
  <si>
    <t>00572410</t>
  </si>
  <si>
    <t>osivo směs travní parková</t>
  </si>
  <si>
    <t>kg</t>
  </si>
  <si>
    <t>1802692882</t>
  </si>
  <si>
    <t>514,31*1,03*0,012</t>
  </si>
  <si>
    <t>33</t>
  </si>
  <si>
    <t>02640445</t>
  </si>
  <si>
    <t>habr obecný /Carpinus betulus/ 200-250cm</t>
  </si>
  <si>
    <t>kus</t>
  </si>
  <si>
    <t>1167483193</t>
  </si>
  <si>
    <t>34</t>
  </si>
  <si>
    <t>181951111</t>
  </si>
  <si>
    <t>Úprava pláně vyrovnáním výškových rozdílů strojně v hornině třídy těžitelnosti I, skupiny 1 až 3 bez zhutnění</t>
  </si>
  <si>
    <t>-613812816</t>
  </si>
  <si>
    <t>https://podminky.urs.cz/item/CS_URS_2021_01/181951111</t>
  </si>
  <si>
    <t>35</t>
  </si>
  <si>
    <t>181951112</t>
  </si>
  <si>
    <t>Úprava pláně vyrovnáním výškových rozdílů strojně v hornině třídy těžitelnosti I, skupiny 1 až 3 se zhutněním</t>
  </si>
  <si>
    <t>262708097</t>
  </si>
  <si>
    <t>https://podminky.urs.cz/item/CS_URS_2021_01/181951112</t>
  </si>
  <si>
    <t>"navrh.obnova chodníku"43,6*(1,5+1,9)/2</t>
  </si>
  <si>
    <t>"asf."4,4*1,3</t>
  </si>
  <si>
    <t>"zámk.dl."1,6*1,3</t>
  </si>
  <si>
    <t>36</t>
  </si>
  <si>
    <t>58337331</t>
  </si>
  <si>
    <t>štěrkopísek frakce 0/22</t>
  </si>
  <si>
    <t>70895948</t>
  </si>
  <si>
    <t>17,6*0,8*0,45*1,7</t>
  </si>
  <si>
    <t>37</t>
  </si>
  <si>
    <t>182211121</t>
  </si>
  <si>
    <t>Svahování trvalých svahů do projektovaných profilů ručně s potřebným přemístěním výkopku při svahování násypů v jakékoliv hornině</t>
  </si>
  <si>
    <t>-1268844777</t>
  </si>
  <si>
    <t>https://podminky.urs.cz/item/CS_URS_2021_01/182211121</t>
  </si>
  <si>
    <t>30*3</t>
  </si>
  <si>
    <t>38</t>
  </si>
  <si>
    <t>184102114</t>
  </si>
  <si>
    <t>Výsadba dřeviny s balem do předem vyhloubené jamky se zalitím v rovině nebo na svahu do 1:5, při průměru balu přes 400 do 500 mm</t>
  </si>
  <si>
    <t>473082576</t>
  </si>
  <si>
    <t>https://podminky.urs.cz/item/CS_URS_2021_01/184102114</t>
  </si>
  <si>
    <t>39</t>
  </si>
  <si>
    <t>184215331</t>
  </si>
  <si>
    <t>Ukotvení dřeviny nadzemním kotvením za kmen pomocí textilních popruhů a ocelových lanek na konstrukci, obvodu kmene do 200 mm, výšky do 5 m</t>
  </si>
  <si>
    <t>-1714884594</t>
  </si>
  <si>
    <t>https://podminky.urs.cz/item/CS_URS_2021_01/184215331</t>
  </si>
  <si>
    <t>40</t>
  </si>
  <si>
    <t>Rz001</t>
  </si>
  <si>
    <t>Třídění výkopku na zeminu vhodnou pro zpětný zásyp</t>
  </si>
  <si>
    <t>-526979188</t>
  </si>
  <si>
    <t>P</t>
  </si>
  <si>
    <t>Poznámka k položce:_x000D_
Položka obsahuje rozdělení vykopané zeminy vhodnou pro zpětný zásyp._x000D_
Zemina vhodná pro zpětný zásyp bude odvezena přednostně na trvalou skládku. Nevhodné pro zásyp jsou vodou nasycené, promočené zeminy (bláto), rašelina, ornice, znečištěné vrstvy zemin, odpady.</t>
  </si>
  <si>
    <t>172,78-37,34</t>
  </si>
  <si>
    <t>41</t>
  </si>
  <si>
    <t>Rz002</t>
  </si>
  <si>
    <t>Zabezpečení zemníku dočasné skládky</t>
  </si>
  <si>
    <t>2069958436</t>
  </si>
  <si>
    <t>Poznámka k položce:_x000D_
Zabezpečení zemníku dočasné skládky proti promočení dešťovými srážkami z důvodu zachování její stávající hutnitelnosti.</t>
  </si>
  <si>
    <t>88,8-37,34</t>
  </si>
  <si>
    <t>Zakládání</t>
  </si>
  <si>
    <t>42</t>
  </si>
  <si>
    <t>242111113</t>
  </si>
  <si>
    <t>Osazení pláště vodárenské kopané studny z betonových skruží na cementovou maltu MC 10 celokruhových, při vnitřním průměru studny 1,00 m</t>
  </si>
  <si>
    <t>m</t>
  </si>
  <si>
    <t>15047212</t>
  </si>
  <si>
    <t>https://podminky.urs.cz/item/CS_URS_2021_01/242111113</t>
  </si>
  <si>
    <t>43</t>
  </si>
  <si>
    <t>59225335</t>
  </si>
  <si>
    <t>skruž betonová studňová kruhová 100x100x9cm</t>
  </si>
  <si>
    <t>820540286</t>
  </si>
  <si>
    <t>44</t>
  </si>
  <si>
    <t>272313511</t>
  </si>
  <si>
    <t>Základy z betonu prostého klenby z betonu kamenem neprokládaného tř. C 12/15</t>
  </si>
  <si>
    <t>138652033</t>
  </si>
  <si>
    <t>https://podminky.urs.cz/item/CS_URS_2021_01/272313511</t>
  </si>
  <si>
    <t>"pilíř"0,6*0,9*1,1-0,8*3,14*0,057*0,057</t>
  </si>
  <si>
    <t>45</t>
  </si>
  <si>
    <t>272313711</t>
  </si>
  <si>
    <t>Základy z betonu prostého klenby z betonu kamenem neprokládaného tř. C 20/25</t>
  </si>
  <si>
    <t>-319334031</t>
  </si>
  <si>
    <t>https://podminky.urs.cz/item/CS_URS_2021_01/272313711</t>
  </si>
  <si>
    <t>"patka u schodů"1*0,4*0,8</t>
  </si>
  <si>
    <t>Svislé a kompletní konstrukce</t>
  </si>
  <si>
    <t>46</t>
  </si>
  <si>
    <t>311231156</t>
  </si>
  <si>
    <t>Zdivo z cihel pálených nosné z cihel plných dl. 290 mm, pro režné neomítané zdivo P 40, na maltu MC-5 nebo MC-10</t>
  </si>
  <si>
    <t>1573986544</t>
  </si>
  <si>
    <t>https://podminky.urs.cz/item/CS_URS_2021_01/311231156</t>
  </si>
  <si>
    <t>"pilíř"</t>
  </si>
  <si>
    <t>0,9*0,6*1,05-0,6*0,45*0,85+0,3*0,45*0,25</t>
  </si>
  <si>
    <t>47</t>
  </si>
  <si>
    <t>311311811</t>
  </si>
  <si>
    <t>Nadzákladové zdi z betonu prostého nosné bez zvláštních nároků na vliv prostředí tř. C 12/15</t>
  </si>
  <si>
    <t>502091955</t>
  </si>
  <si>
    <t>https://podminky.urs.cz/item/CS_URS_2021_01/311311811</t>
  </si>
  <si>
    <t>"pilíř"0,3*0,6*0,04</t>
  </si>
  <si>
    <t>48</t>
  </si>
  <si>
    <t>311321311</t>
  </si>
  <si>
    <t>Nadzákladové zdi z betonu železového (bez výztuže) nosné bez zvláštních nároků na vliv prostředí tř. C 16/20</t>
  </si>
  <si>
    <t>1846641159</t>
  </si>
  <si>
    <t>https://podminky.urs.cz/item/CS_URS_2021_01/311321311</t>
  </si>
  <si>
    <t>"pilíř"0,15*0,6*0,08</t>
  </si>
  <si>
    <t>"stříška"1,1*0,8*0,08+0,6*0,9*(0,08+0,06)/2</t>
  </si>
  <si>
    <t>49</t>
  </si>
  <si>
    <t>311351121</t>
  </si>
  <si>
    <t>Bednění nadzákladových zdí nosných rovné oboustranné za každou stranu zřízení</t>
  </si>
  <si>
    <t>-1102952452</t>
  </si>
  <si>
    <t>https://podminky.urs.cz/item/CS_URS_2021_01/311351121</t>
  </si>
  <si>
    <t>"zřízení"0,08*2*0,9</t>
  </si>
  <si>
    <t>"stříška"1,1*0,8*0,1+0,6*0,9*(0,08+0,06)/2+0,1*1,1+0,8*2+(0,6+0,9)/2*(0,08+0,06)/2</t>
  </si>
  <si>
    <t>50</t>
  </si>
  <si>
    <t>311351122</t>
  </si>
  <si>
    <t>Bednění nadzákladových zdí nosných rovné oboustranné za každou stranu odstranění</t>
  </si>
  <si>
    <t>1856789165</t>
  </si>
  <si>
    <t>https://podminky.urs.cz/item/CS_URS_2021_01/311351122</t>
  </si>
  <si>
    <t>51</t>
  </si>
  <si>
    <t>311361821</t>
  </si>
  <si>
    <t>Výztuž nadzákladových zdí nosných svislých nebo odkloněných od svislice, rovných nebo oblých z betonářské oceli 10 505 (R) nebo BSt 500</t>
  </si>
  <si>
    <t>-1593723118</t>
  </si>
  <si>
    <t>https://podminky.urs.cz/item/CS_URS_2021_01/311361821</t>
  </si>
  <si>
    <t>3,6*0,616*0,001</t>
  </si>
  <si>
    <t>52</t>
  </si>
  <si>
    <t>311362021</t>
  </si>
  <si>
    <t>Výztuž nadzákladových zdí nosných svislých nebo odkloněných od svislice, rovných nebo oblých ze svařovaných sítí z drátů typu KARI</t>
  </si>
  <si>
    <t>2085154633</t>
  </si>
  <si>
    <t>https://podminky.urs.cz/item/CS_URS_2021_01/311362021</t>
  </si>
  <si>
    <t>"stříška"1,1*0,8*3,014*0,001</t>
  </si>
  <si>
    <t>53</t>
  </si>
  <si>
    <t>321213222</t>
  </si>
  <si>
    <t>Zdivo nadzákladové z lomového kamene vodních staveb přehrad, jezů a plavebních komor, spodní stavby vodních elektráren, odběrných věží a výpustných zařízení, opěrných zdí, šachet, šachtic a ostatních konstrukcí rubové z lomového kamene lomařsky upraveného bez zatření spár, na maltu cementovou MC 10</t>
  </si>
  <si>
    <t>-1580337564</t>
  </si>
  <si>
    <t>https://podminky.urs.cz/item/CS_URS_2021_01/321213222</t>
  </si>
  <si>
    <t>"výustní čelo"1*0,5*0,2</t>
  </si>
  <si>
    <t>54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</si>
  <si>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</si>
  <si>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</si>
  <si>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1297818168</t>
  </si>
  <si>
    <t>https://podminky.urs.cz/item/CS_URS_2021_01/321321116</t>
  </si>
  <si>
    <t>"parapet na horní hraně výustního čela"0,5*0,1*1</t>
  </si>
  <si>
    <t>55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</si>
  <si>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</si>
  <si>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</si>
  <si>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-1184356520</t>
  </si>
  <si>
    <t>https://podminky.urs.cz/item/CS_URS_2021_01/321351010</t>
  </si>
  <si>
    <t>4*1*0,4+0,35*0,5*2+0,5*0,7*2</t>
  </si>
  <si>
    <t>56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</si>
  <si>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</si>
  <si>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</si>
  <si>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-193162059</t>
  </si>
  <si>
    <t>https://podminky.urs.cz/item/CS_URS_2021_01/321352010</t>
  </si>
  <si>
    <t>57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</si>
  <si>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</si>
  <si>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</si>
  <si>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-721974925</t>
  </si>
  <si>
    <t>https://podminky.urs.cz/item/CS_URS_2021_01/321368211</t>
  </si>
  <si>
    <t>"parapet"0,5*1*5,238*0,001</t>
  </si>
  <si>
    <t>58</t>
  </si>
  <si>
    <t>359901111</t>
  </si>
  <si>
    <t>Vyčištění stok jakékoliv výšky</t>
  </si>
  <si>
    <t>1558720067</t>
  </si>
  <si>
    <t>https://podminky.urs.cz/item/CS_URS_2021_01/359901111</t>
  </si>
  <si>
    <t>"přítok do nádrže"17,6</t>
  </si>
  <si>
    <t>59</t>
  </si>
  <si>
    <t>359901211</t>
  </si>
  <si>
    <t>Monitoring stok (kamerový systém) jakékoli výšky nová kanalizace</t>
  </si>
  <si>
    <t>-610555380</t>
  </si>
  <si>
    <t>https://podminky.urs.cz/item/CS_URS_2021_01/359901211</t>
  </si>
  <si>
    <t>Vodorovné konstrukce</t>
  </si>
  <si>
    <t>60</t>
  </si>
  <si>
    <t>411121243</t>
  </si>
  <si>
    <t>Montáž prefabrikovaných železobetonových stropů se zalitím spár, včetně podpěrné konstrukce, na cementovou maltu ze stropních desek, šířky do 600 mm a délky přes 1800 do 2700 mm</t>
  </si>
  <si>
    <t>1773155952</t>
  </si>
  <si>
    <t>https://podminky.urs.cz/item/CS_URS_2021_01/411121243</t>
  </si>
  <si>
    <t>61</t>
  </si>
  <si>
    <t>PFB.4120011</t>
  </si>
  <si>
    <t>Deska stropní vylehčená H = 90 mm PZD 269/29/9  V3</t>
  </si>
  <si>
    <t>453678828</t>
  </si>
  <si>
    <t>62</t>
  </si>
  <si>
    <t>430321515</t>
  </si>
  <si>
    <t>Schodišťové konstrukce a rampy z betonu železového (bez výztuže) stupně, schodnice, ramena, podesty s nosníky tř. C 20/25</t>
  </si>
  <si>
    <t>-1682516195</t>
  </si>
  <si>
    <t>https://podminky.urs.cz/item/CS_URS_2021_01/430321515</t>
  </si>
  <si>
    <t>63</t>
  </si>
  <si>
    <t>430362021</t>
  </si>
  <si>
    <t>Výztuž schodišťových konstrukcí a ramp stupňů, schodnic, ramen, podest s nosníky ze svařovaných sítí z drátů typu KARI</t>
  </si>
  <si>
    <t>-1378852543</t>
  </si>
  <si>
    <t>https://podminky.urs.cz/item/CS_URS_2021_01/430362021</t>
  </si>
  <si>
    <t>2,2*4,9*0,001</t>
  </si>
  <si>
    <t>64</t>
  </si>
  <si>
    <t>434121416</t>
  </si>
  <si>
    <t>Osazování schodišťových stupňů železobetonových s vyspárováním styčných spár, s provizorním dřevěným zábradlím a dočasným zakrytím stupnic prkny na schodnice, stupňů drsných</t>
  </si>
  <si>
    <t>539434603</t>
  </si>
  <si>
    <t>https://podminky.urs.cz/item/CS_URS_2021_01/434121416</t>
  </si>
  <si>
    <t>65</t>
  </si>
  <si>
    <t>451311111</t>
  </si>
  <si>
    <t>Podklad pod dlažbu z betonu prostého bez zvýšených nároků na prostředí tř. C 20/25 tl. do 100 mm</t>
  </si>
  <si>
    <t>356974523</t>
  </si>
  <si>
    <t>https://podminky.urs.cz/item/CS_URS_2021_01/451311111</t>
  </si>
  <si>
    <t>"tl.100 mm"7,5</t>
  </si>
  <si>
    <t>"schody"1,5</t>
  </si>
  <si>
    <t>66</t>
  </si>
  <si>
    <t>1420146011</t>
  </si>
  <si>
    <t>"stabilizační patka"20*0,25</t>
  </si>
  <si>
    <t>67</t>
  </si>
  <si>
    <t>451314211</t>
  </si>
  <si>
    <t>Podklad pod dlažbu z betonu prostého bez zvýšených nároků na prostředí tř. C 25/30 tl. do 100 mm</t>
  </si>
  <si>
    <t>2082531106</t>
  </si>
  <si>
    <t>https://podminky.urs.cz/item/CS_URS_2021_01/451314211</t>
  </si>
  <si>
    <t>68</t>
  </si>
  <si>
    <t>4523131310</t>
  </si>
  <si>
    <t>Podkladní a zajišťovací konstrukce z betonu prostého v otevřeném výkopu bloky pro potrubí z betonu tř. C 12/15</t>
  </si>
  <si>
    <t>1351709998</t>
  </si>
  <si>
    <t>"rozděl.objekt"1,6*1,3*0,1</t>
  </si>
  <si>
    <t>1,2*0,9*(0,2+0,1)/2</t>
  </si>
  <si>
    <t>69</t>
  </si>
  <si>
    <t>452351101</t>
  </si>
  <si>
    <t>Bednění podkladních a zajišťovacích konstrukcí v otevřeném výkopu desek nebo sedlových loží pod potrubí, stoky a drobné objekty</t>
  </si>
  <si>
    <t>165829471</t>
  </si>
  <si>
    <t>https://podminky.urs.cz/item/CS_URS_2021_01/452351101</t>
  </si>
  <si>
    <t>(1,6+1,3)*2*0,1</t>
  </si>
  <si>
    <t>1,5*4*0,1</t>
  </si>
  <si>
    <t>70</t>
  </si>
  <si>
    <t>-968555254</t>
  </si>
  <si>
    <t>12*0,1*2</t>
  </si>
  <si>
    <t>71</t>
  </si>
  <si>
    <t>457532111</t>
  </si>
  <si>
    <t>Filtrační vrstvy jakékoliv tloušťky a sklonu z hrubého drceného kameniva se zhutněním do 10 pojezdů/m3, frakce od 4-8 do 22-32 mm</t>
  </si>
  <si>
    <t>922996658</t>
  </si>
  <si>
    <t>https://podminky.urs.cz/item/CS_URS_2021_01/457532111</t>
  </si>
  <si>
    <t>38*0,1</t>
  </si>
  <si>
    <t>72</t>
  </si>
  <si>
    <t>457542111</t>
  </si>
  <si>
    <t>Filtrační vrstvy jakékoliv tloušťky a sklonu ze štěrkodrti se zhutněním do 10 pojezdů/m3, frakce od 0-22 do 0-63 mm</t>
  </si>
  <si>
    <t>410220150</t>
  </si>
  <si>
    <t>https://podminky.urs.cz/item/CS_URS_2021_01/457542111</t>
  </si>
  <si>
    <t>78*0,15</t>
  </si>
  <si>
    <t>73</t>
  </si>
  <si>
    <t>458591111</t>
  </si>
  <si>
    <t>Zřízení výplně těsnící vrstvy za opěrou z jílu</t>
  </si>
  <si>
    <t>1880298393</t>
  </si>
  <si>
    <t>https://podminky.urs.cz/item/CS_URS_2021_01/458591111</t>
  </si>
  <si>
    <t>1,5*1*0,2</t>
  </si>
  <si>
    <t>74</t>
  </si>
  <si>
    <t>58125110</t>
  </si>
  <si>
    <t>jíl těsnící</t>
  </si>
  <si>
    <t>964490973</t>
  </si>
  <si>
    <t>0,3*2,142 'Přepočtené koeficientem množství</t>
  </si>
  <si>
    <t>75</t>
  </si>
  <si>
    <t>461211721</t>
  </si>
  <si>
    <t>Patka z lomového kamene lomařsky upraveného pro dlažbu zděná na sucho s vyspárováním cementovou maltou</t>
  </si>
  <si>
    <t>625136129</t>
  </si>
  <si>
    <t>https://podminky.urs.cz/item/CS_URS_2021_01/461211721</t>
  </si>
  <si>
    <t>"stabilizační patka do betonu"20*0,25</t>
  </si>
  <si>
    <t>76</t>
  </si>
  <si>
    <t>463212111</t>
  </si>
  <si>
    <t>Rovnanina z lomového kamene upraveného, tříděného jakékoliv tloušťky rovnaniny s vyklínováním spár a dutin úlomky kamene</t>
  </si>
  <si>
    <t>-1606720266</t>
  </si>
  <si>
    <t>https://podminky.urs.cz/item/CS_URS_2021_01/463212111</t>
  </si>
  <si>
    <t>"dle zprávy"78*0,2</t>
  </si>
  <si>
    <t>77</t>
  </si>
  <si>
    <t>464511122</t>
  </si>
  <si>
    <t>Pohoz dna nebo svahů jakékoliv tloušťky z kamene záhozového z terénu, hmotnosti jednotlivých kamenů do 200 kg</t>
  </si>
  <si>
    <t>984455383</t>
  </si>
  <si>
    <t>https://podminky.urs.cz/item/CS_URS_2021_01/464511122</t>
  </si>
  <si>
    <t>78</t>
  </si>
  <si>
    <t>465210111</t>
  </si>
  <si>
    <t>Schody z lomového kamene lomařsky upraveného pro dlažbu na sucho, se zalitím spár cementovou maltou, se zatřením spár, tl. kamene 200 mm</t>
  </si>
  <si>
    <t>481689037</t>
  </si>
  <si>
    <t>https://podminky.urs.cz/item/CS_URS_2021_01/465210111</t>
  </si>
  <si>
    <t>"uložení do betonu"4,2</t>
  </si>
  <si>
    <t>79</t>
  </si>
  <si>
    <t>PFB.5085321</t>
  </si>
  <si>
    <t>Základní řada schodišťových bloků SBB 100/35/15 nat</t>
  </si>
  <si>
    <t>1004654884</t>
  </si>
  <si>
    <t>80</t>
  </si>
  <si>
    <t>465513327</t>
  </si>
  <si>
    <t>Dlažba z lomového kamene lomařsky upraveného na cementovou maltu, s vyspárováním cementovou maltou, tl. kamene 300 mm</t>
  </si>
  <si>
    <t>-29082150</t>
  </si>
  <si>
    <t>https://podminky.urs.cz/item/CS_URS_2021_01/465513327</t>
  </si>
  <si>
    <t>"plocha kde došlo k odebrání"7,5</t>
  </si>
  <si>
    <t>"umělé koryto"7*0,6</t>
  </si>
  <si>
    <t>Úpravy povrchů, podlahy a osazování výplní</t>
  </si>
  <si>
    <t>81</t>
  </si>
  <si>
    <t>621125110</t>
  </si>
  <si>
    <t>Vyplnění spár vnějších povrchů vápennou maltou, ploch z tvárnic nebo kamene podhledů</t>
  </si>
  <si>
    <t>-1442673858</t>
  </si>
  <si>
    <t>https://podminky.urs.cz/item/CS_URS_2021_01/621125110</t>
  </si>
  <si>
    <t>"stávající opevnění"34,5*2,56</t>
  </si>
  <si>
    <t>82</t>
  </si>
  <si>
    <t>622471011</t>
  </si>
  <si>
    <t>Vnější omítka torkretová vodotěsná nádrží nebo zásobníků s ponecháním přirozené struktury konstrukcí zakřivených jednovrstvá tl. 5 mm</t>
  </si>
  <si>
    <t>-202895305</t>
  </si>
  <si>
    <t>https://podminky.urs.cz/item/CS_URS_2021_01/622471011</t>
  </si>
  <si>
    <t>83</t>
  </si>
  <si>
    <t>623451251</t>
  </si>
  <si>
    <t>Vnější omítka torkretová pilířů zhutněná, tlakovým nástřikem cementové malty, s ponecháním vzhledu přirozené struktury, s předchozím řádným provlhčením popř. omytím podkladu jednovrstvá (tl. 10 mm)</t>
  </si>
  <si>
    <t>-1285002428</t>
  </si>
  <si>
    <t>https://podminky.urs.cz/item/CS_URS_2021_01/623451251</t>
  </si>
  <si>
    <t>"pilíř sací potrubí"1,1*0,1*2+0,8*0,1*2+0,8*0,07*2+0,6*0,07*2</t>
  </si>
  <si>
    <t>84</t>
  </si>
  <si>
    <t>642942611</t>
  </si>
  <si>
    <t>Osazování zárubní nebo rámů kovových dveřních lisovaných nebo z úhelníků bez dveřních křídel na montážní pěnu, plochy otvoru do 2,5 m2</t>
  </si>
  <si>
    <t>2056933465</t>
  </si>
  <si>
    <t>https://podminky.urs.cz/item/CS_URS_2021_01/642942611</t>
  </si>
  <si>
    <t>85</t>
  </si>
  <si>
    <t>3624506560</t>
  </si>
  <si>
    <t>Zárubeň ocelová DEK YH DV 100 levé, šířka 600/600/50 mm</t>
  </si>
  <si>
    <t>815724850</t>
  </si>
  <si>
    <t>Trubní vedení</t>
  </si>
  <si>
    <t>86</t>
  </si>
  <si>
    <t>831362193</t>
  </si>
  <si>
    <t>Montáž potrubí z trub kameninových hrdlových s integrovaným těsněním Příplatek k cenám za napojení dvou dříků trub o stejném průměru (max. rozdíl 12 mm) pomocí převlečné manžety (manžeta zahrnuta v ceně) DN 250</t>
  </si>
  <si>
    <t>-973821981</t>
  </si>
  <si>
    <t>https://podminky.urs.cz/item/CS_URS_2021_01/831362193</t>
  </si>
  <si>
    <t>87</t>
  </si>
  <si>
    <t>871251141</t>
  </si>
  <si>
    <t>Montáž vodovodního potrubí z plastů v otevřeném výkopu z polyetylenu PE 100 svařovaných na tupo SDR 11/PN16 D 110 x 10,0 mm</t>
  </si>
  <si>
    <t>2132398911</t>
  </si>
  <si>
    <t>https://podminky.urs.cz/item/CS_URS_2021_01/871251141</t>
  </si>
  <si>
    <t>"sací potrubí"8,7</t>
  </si>
  <si>
    <t>88</t>
  </si>
  <si>
    <t>28613557</t>
  </si>
  <si>
    <t>potrubí dvouvrstvé PE100 RC SDR11 110x10,0 dl 12m</t>
  </si>
  <si>
    <t>1122324112</t>
  </si>
  <si>
    <t>8,70049261083744*1,015 'Přepočtené koeficientem množství</t>
  </si>
  <si>
    <t>89</t>
  </si>
  <si>
    <t>871350320</t>
  </si>
  <si>
    <t>Montáž kanalizačního potrubí z plastů z polypropylenu PP hladkého plnostěnného SN 12 DN 200</t>
  </si>
  <si>
    <t>1938046922</t>
  </si>
  <si>
    <t>https://podminky.urs.cz/item/CS_URS_2021_01/871350320</t>
  </si>
  <si>
    <t>17,6-0,45</t>
  </si>
  <si>
    <t>90</t>
  </si>
  <si>
    <t>871360320</t>
  </si>
  <si>
    <t>Montáž kanalizačního potrubí z plastů z polypropylenu PP hladkého plnostěnného SN 12 DN 250</t>
  </si>
  <si>
    <t>-1100426918</t>
  </si>
  <si>
    <t>https://podminky.urs.cz/item/CS_URS_2021_01/871360320</t>
  </si>
  <si>
    <t>91</t>
  </si>
  <si>
    <t>871370320</t>
  </si>
  <si>
    <t>Montáž kanalizačního potrubí z plastů z polypropylenu PP hladkého plnostěnného SN 12 DN 300</t>
  </si>
  <si>
    <t>-20069454</t>
  </si>
  <si>
    <t>https://podminky.urs.cz/item/CS_URS_2021_01/871370320</t>
  </si>
  <si>
    <t>12-0,5</t>
  </si>
  <si>
    <t>92</t>
  </si>
  <si>
    <t>877261101</t>
  </si>
  <si>
    <t>Montáž tvarovek na vodovodním plastovém potrubí z polyetylenu PE 100 elektrotvarovek SDR 11/PN16 spojek, oblouků nebo redukcí d 110</t>
  </si>
  <si>
    <t>-1396285193</t>
  </si>
  <si>
    <t>https://podminky.urs.cz/item/CS_URS_2021_01/877261101</t>
  </si>
  <si>
    <t>93</t>
  </si>
  <si>
    <t>877350310</t>
  </si>
  <si>
    <t>Montáž tvarovek na kanalizačním plastovém potrubí z polypropylenu PP hladkého plnostěnného kolen DN 200</t>
  </si>
  <si>
    <t>1511963333</t>
  </si>
  <si>
    <t>https://podminky.urs.cz/item/CS_URS_2021_01/877350310</t>
  </si>
  <si>
    <t>94</t>
  </si>
  <si>
    <t>877360310</t>
  </si>
  <si>
    <t>Montáž tvarovek na kanalizačním plastovém potrubí z polypropylenu PP hladkého plnostěnného kolen DN 250</t>
  </si>
  <si>
    <t>1255467228</t>
  </si>
  <si>
    <t>https://podminky.urs.cz/item/CS_URS_2021_01/877360310</t>
  </si>
  <si>
    <t>95</t>
  </si>
  <si>
    <t>877370310</t>
  </si>
  <si>
    <t>Montáž tvarovek na kanalizačním plastovém potrubí z polypropylenu PP hladkého plnostěnného kolen DN 300</t>
  </si>
  <si>
    <t>340641616</t>
  </si>
  <si>
    <t>https://podminky.urs.cz/item/CS_URS_2021_01/877370310</t>
  </si>
  <si>
    <t>96</t>
  </si>
  <si>
    <t>891266131</t>
  </si>
  <si>
    <t>Montáž vodovodních armatur na potrubí sacích košů ventilových v objektech DN 100</t>
  </si>
  <si>
    <t>-977091365</t>
  </si>
  <si>
    <t>https://podminky.urs.cz/item/CS_URS_2021_01/891266131</t>
  </si>
  <si>
    <t>97</t>
  </si>
  <si>
    <t>893212111</t>
  </si>
  <si>
    <t>Šachty armaturní z prostého betonu se stropem z dílců, vnitřní půdorysné plochy do 1,50 m2</t>
  </si>
  <si>
    <t>-1772063319</t>
  </si>
  <si>
    <t>https://podminky.urs.cz/item/CS_URS_2021_01/893212111</t>
  </si>
  <si>
    <t>98</t>
  </si>
  <si>
    <t>Rz006</t>
  </si>
  <si>
    <t>Kotva nebo závit.pouzdra pro lávku, vč.ocelových U profilů</t>
  </si>
  <si>
    <t>-224498602</t>
  </si>
  <si>
    <t>99</t>
  </si>
  <si>
    <t>Rz007</t>
  </si>
  <si>
    <t>Nádstavec QH 60/60/15/10</t>
  </si>
  <si>
    <t>-283742268</t>
  </si>
  <si>
    <t>100</t>
  </si>
  <si>
    <t>Rz008</t>
  </si>
  <si>
    <t>Šachtové dno QNS 120/90/100/8</t>
  </si>
  <si>
    <t>-1420377859</t>
  </si>
  <si>
    <t>101</t>
  </si>
  <si>
    <t>Rz010</t>
  </si>
  <si>
    <t>Litinový poklop s litinovým rámem 600/600, s odvětráním, tř.zatížení B 125</t>
  </si>
  <si>
    <t>877484226</t>
  </si>
  <si>
    <t>102</t>
  </si>
  <si>
    <t>28617040</t>
  </si>
  <si>
    <t>trubka kanalizační PP plnostěnná třívrstvá DN 300x6000mm SN12</t>
  </si>
  <si>
    <t>1046499534</t>
  </si>
  <si>
    <t>11,5*1,015</t>
  </si>
  <si>
    <t>103</t>
  </si>
  <si>
    <t>28617027</t>
  </si>
  <si>
    <t>trubka kanalizační PP plnostěnná třívrstvá DN 250x1000mm SN12</t>
  </si>
  <si>
    <t>1897332840</t>
  </si>
  <si>
    <t>1*1,015</t>
  </si>
  <si>
    <t>104</t>
  </si>
  <si>
    <t>28617038</t>
  </si>
  <si>
    <t>trubka kanalizační PP plnostěnná třívrstvá DN 200x6000mm SN12</t>
  </si>
  <si>
    <t>-1009931828</t>
  </si>
  <si>
    <t>17,15*1,015</t>
  </si>
  <si>
    <t>105</t>
  </si>
  <si>
    <t>ELM.EPKOL300 5PP</t>
  </si>
  <si>
    <t>Koleno kanalizační ULTRA SOLID PP  De 315/15°</t>
  </si>
  <si>
    <t>-53309652</t>
  </si>
  <si>
    <t>106</t>
  </si>
  <si>
    <t>ELM.EPKOL25030PP</t>
  </si>
  <si>
    <t>Koleno kanalizační ULTRA SOLID PP  De 250/30°</t>
  </si>
  <si>
    <t>951413239</t>
  </si>
  <si>
    <t>107</t>
  </si>
  <si>
    <t>ELM.EPKOL20030PP</t>
  </si>
  <si>
    <t>Koleno kanalizační ULTRA SOLID PP  De 200/30°</t>
  </si>
  <si>
    <t>-186679980</t>
  </si>
  <si>
    <t>108</t>
  </si>
  <si>
    <t>899102112</t>
  </si>
  <si>
    <t>Osazení poklopů litinových a ocelových včetně rámů pro třídu zatížení A15, A50</t>
  </si>
  <si>
    <t>-890525303</t>
  </si>
  <si>
    <t>https://podminky.urs.cz/item/CS_URS_2021_01/899102112</t>
  </si>
  <si>
    <t>109</t>
  </si>
  <si>
    <t>899623171</t>
  </si>
  <si>
    <t>Obetonování potrubí nebo zdiva stok betonem prostým v otevřeném výkopu, beton tř. C 25/30</t>
  </si>
  <si>
    <t>-1643119377</t>
  </si>
  <si>
    <t>https://podminky.urs.cz/item/CS_URS_2021_01/899623171</t>
  </si>
  <si>
    <t>110</t>
  </si>
  <si>
    <t>899643111</t>
  </si>
  <si>
    <t>Bednění pro obetonování potrubí v otevřeném výkopu</t>
  </si>
  <si>
    <t>-92867904</t>
  </si>
  <si>
    <t>https://podminky.urs.cz/item/CS_URS_2021_01/899643111</t>
  </si>
  <si>
    <t>11,35*0,492*2</t>
  </si>
  <si>
    <t>111</t>
  </si>
  <si>
    <t>533650596</t>
  </si>
  <si>
    <t>12*0,492*2</t>
  </si>
  <si>
    <t>112</t>
  </si>
  <si>
    <t>899712111</t>
  </si>
  <si>
    <t>Orientační tabulky na vodovodních a kanalizačních řadech na zdivu</t>
  </si>
  <si>
    <t>-961311188</t>
  </si>
  <si>
    <t>https://podminky.urs.cz/item/CS_URS_2021_01/899712111</t>
  </si>
  <si>
    <t>113</t>
  </si>
  <si>
    <t>WVN.FF485528W</t>
  </si>
  <si>
    <t>Lemový nákružek PE100 SDR11 110</t>
  </si>
  <si>
    <t>660825294</t>
  </si>
  <si>
    <t>114</t>
  </si>
  <si>
    <t>WVN.FF700214W</t>
  </si>
  <si>
    <t>Příruba PP/ocel PN10/16 110 DN100</t>
  </si>
  <si>
    <t>-1630241573</t>
  </si>
  <si>
    <t>115</t>
  </si>
  <si>
    <t>42692100</t>
  </si>
  <si>
    <t>koš sací ventilový 1"</t>
  </si>
  <si>
    <t>-43965636</t>
  </si>
  <si>
    <t>116</t>
  </si>
  <si>
    <t>899911112</t>
  </si>
  <si>
    <t>Osazení ocelových součástí závěsných a úložných pro potrubí na mostech, konstrukcích apod. hmotnosti jednotlivě přes 5 do 10 kg</t>
  </si>
  <si>
    <t>-1152183456</t>
  </si>
  <si>
    <t>https://podminky.urs.cz/item/CS_URS_2021_01/899911112</t>
  </si>
  <si>
    <t>"ocel.U profil 40x40x3"5,59*1,8</t>
  </si>
  <si>
    <t>117</t>
  </si>
  <si>
    <t>13010322</t>
  </si>
  <si>
    <t>tyč ocelová plochá jakost 11 375 160x8mm</t>
  </si>
  <si>
    <t>-1070802673</t>
  </si>
  <si>
    <t>10,06*0,001</t>
  </si>
  <si>
    <t>Ostatní konstrukce a práce, bourání</t>
  </si>
  <si>
    <t>118</t>
  </si>
  <si>
    <t>934953111</t>
  </si>
  <si>
    <t>Přepadová a ochranná zařízení nádrží obsluhovací lávka z ochranných brlí na přepadech rybníků ze dřeva, s ochranným nátěrem, délky do 2 m</t>
  </si>
  <si>
    <t>-1627389710</t>
  </si>
  <si>
    <t>https://podminky.urs.cz/item/CS_URS_2021_01/934953111</t>
  </si>
  <si>
    <t>2*0,65</t>
  </si>
  <si>
    <t>119</t>
  </si>
  <si>
    <t>934956125</t>
  </si>
  <si>
    <t>Přepadová a ochranná zařízení nádrží dřevěná hradítka (dluže požeráku) š.150 mm, bez nátěru, s potřebným kováním z dubového dřeva, tl. 60 mm</t>
  </si>
  <si>
    <t>981748124</t>
  </si>
  <si>
    <t>https://podminky.urs.cz/item/CS_URS_2021_01/934956125</t>
  </si>
  <si>
    <t>0,47*1,4*2</t>
  </si>
  <si>
    <t>120</t>
  </si>
  <si>
    <t>960211251</t>
  </si>
  <si>
    <t>Bourání konstrukcí vodních staveb z hladiny, s naložením vybouraných hmot a suti na dopravní prostředek nebo s odklizením na hromady do vzdálenosti 20 m zděných z kamene nebo z cihel</t>
  </si>
  <si>
    <t>-1908401254</t>
  </si>
  <si>
    <t>https://podminky.urs.cz/item/CS_URS_2021_01/960211251</t>
  </si>
  <si>
    <t>"stáv.opevnění"7,5*0,3</t>
  </si>
  <si>
    <t>121</t>
  </si>
  <si>
    <t>961043111</t>
  </si>
  <si>
    <t>Bourání základů z betonu proloženého kamenem</t>
  </si>
  <si>
    <t>1170108366</t>
  </si>
  <si>
    <t>https://podminky.urs.cz/item/CS_URS_2021_01/961043111</t>
  </si>
  <si>
    <t>Poznámka k položce:_x000D_
Bude použita v zadní části nádrže pro zašikmení svahu.</t>
  </si>
  <si>
    <t>"bourání bet.podezdívky plotu"10</t>
  </si>
  <si>
    <t>122</t>
  </si>
  <si>
    <t>961044111</t>
  </si>
  <si>
    <t>Bourání základů z betonu prostého</t>
  </si>
  <si>
    <t>1900666647</t>
  </si>
  <si>
    <t>https://podminky.urs.cz/item/CS_URS_2021_01/961044111</t>
  </si>
  <si>
    <t>123</t>
  </si>
  <si>
    <t>966071822</t>
  </si>
  <si>
    <t>Rozebrání oplocení z pletiva drátěného se čtvercovými oky, výšky přes 1,6 do 2,0 m</t>
  </si>
  <si>
    <t>1099417811</t>
  </si>
  <si>
    <t>https://podminky.urs.cz/item/CS_URS_2021_01/966071822</t>
  </si>
  <si>
    <t>124</t>
  </si>
  <si>
    <t>966073811</t>
  </si>
  <si>
    <t>Rozebrání vrat a vrátek k oplocení plochy jednotlivě přes 2 do 6 m2</t>
  </si>
  <si>
    <t>-135585607</t>
  </si>
  <si>
    <t>https://podminky.urs.cz/item/CS_URS_2021_01/966073811</t>
  </si>
  <si>
    <t>Poznámka k položce:_x000D_
Odvoz do sběrného dvora.</t>
  </si>
  <si>
    <t>125</t>
  </si>
  <si>
    <t>969021141</t>
  </si>
  <si>
    <t>Vybourání vnitřního potrubí včetně vysekání drážky litinového do DN 100</t>
  </si>
  <si>
    <t>-542691628</t>
  </si>
  <si>
    <t>35,7+4,5+3,3</t>
  </si>
  <si>
    <t>126</t>
  </si>
  <si>
    <t>9690021131</t>
  </si>
  <si>
    <t>Vybourání vnitřního potrubí včetně vysekání drážky plastového přes DN 200 do DN 300</t>
  </si>
  <si>
    <t>-560160343</t>
  </si>
  <si>
    <t>127</t>
  </si>
  <si>
    <t>976085211</t>
  </si>
  <si>
    <t>Vybourání drobných zámečnických a jiných konstrukcí kanalizačních rámů litinových, z rýhovaného plechu nebo betonových včetně poklopů nebo mříží, plochy do 0,30 m2</t>
  </si>
  <si>
    <t>1477228193</t>
  </si>
  <si>
    <t>https://podminky.urs.cz/item/CS_URS_2021_01/976085211</t>
  </si>
  <si>
    <t>128</t>
  </si>
  <si>
    <t>976085311</t>
  </si>
  <si>
    <t>Vybourání drobných zámečnických a jiných konstrukcí kanalizačních rámů litinových, z rýhovaného plechu nebo betonových včetně poklopů nebo mříží, plochy do 0,60 m2</t>
  </si>
  <si>
    <t>-1626971804</t>
  </si>
  <si>
    <t>https://podminky.urs.cz/item/CS_URS_2021_01/976085311</t>
  </si>
  <si>
    <t>129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</si>
  <si>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</si>
  <si>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</si>
  <si>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652804158</t>
  </si>
  <si>
    <t>https://podminky.urs.cz/item/CS_URS_2021_01/979054451</t>
  </si>
  <si>
    <t>997</t>
  </si>
  <si>
    <t>Přesun sutě</t>
  </si>
  <si>
    <t>130</t>
  </si>
  <si>
    <t>997013501</t>
  </si>
  <si>
    <t>Odvoz suti a vybouraných hmot na skládku nebo meziskládku se složením, na vzdálenost do 1 km</t>
  </si>
  <si>
    <t>-140634840</t>
  </si>
  <si>
    <t>https://podminky.urs.cz/item/CS_URS_2021_01/997013501</t>
  </si>
  <si>
    <t>32,187-1,224</t>
  </si>
  <si>
    <t>131</t>
  </si>
  <si>
    <t>997013509</t>
  </si>
  <si>
    <t>Odvoz suti a vybouraných hmot na skládku nebo meziskládku se složením, na vzdálenost Příplatek k ceně za každý další i započatý 1 km přes 1 km</t>
  </si>
  <si>
    <t>-1849933144</t>
  </si>
  <si>
    <t>https://podminky.urs.cz/item/CS_URS_2021_01/997013509</t>
  </si>
  <si>
    <t>(1,637+5,35+3,2)*14-1,224*5</t>
  </si>
  <si>
    <t>132</t>
  </si>
  <si>
    <t>997013601</t>
  </si>
  <si>
    <t>Poplatek za uložení stavebního odpadu na skládce (skládkovné) z prostého betonu zatříděného do Katalogu odpadů pod kódem 17 01 01</t>
  </si>
  <si>
    <t>-717526021</t>
  </si>
  <si>
    <t>https://podminky.urs.cz/item/CS_URS_2021_01/997013601</t>
  </si>
  <si>
    <t>5,35+3,2-1,224</t>
  </si>
  <si>
    <t>133</t>
  </si>
  <si>
    <t>997013813</t>
  </si>
  <si>
    <t>Poplatek za uložení stavebního odpadu na skládce (skládkovné) z plastických hmot zatříděného do Katalogu odpadů pod kódem 17 02 03</t>
  </si>
  <si>
    <t>-1429173583</t>
  </si>
  <si>
    <t>https://podminky.urs.cz/item/CS_URS_2021_01/997013813</t>
  </si>
  <si>
    <t>134</t>
  </si>
  <si>
    <t>997221551</t>
  </si>
  <si>
    <t>Vodorovná doprava suti bez naložení, ale se složením a s hrubým urovnáním ze sypkých materiálů, na vzdálenost do 1 km</t>
  </si>
  <si>
    <t>65494633</t>
  </si>
  <si>
    <t>https://podminky.urs.cz/item/CS_URS_2021_01/997221551</t>
  </si>
  <si>
    <t>135</t>
  </si>
  <si>
    <t>997221559</t>
  </si>
  <si>
    <t>Vodorovná doprava suti bez naložení, ale se složením a s hrubým urovnáním Příplatek k ceně za každý další i započatý 1 km přes 1 km</t>
  </si>
  <si>
    <t>-1883865433</t>
  </si>
  <si>
    <t>https://podminky.urs.cz/item/CS_URS_2021_01/997221559</t>
  </si>
  <si>
    <t>28,595*14</t>
  </si>
  <si>
    <t>136</t>
  </si>
  <si>
    <t>997221645</t>
  </si>
  <si>
    <t>Poplatek za uložení stavebního odpadu na skládce (skládkovné) asfaltového bez obsahu dehtu zatříděného do Katalogu odpadů pod kódem 17 03 02</t>
  </si>
  <si>
    <t>1825981620</t>
  </si>
  <si>
    <t>https://podminky.urs.cz/item/CS_URS_2021_01/997221645</t>
  </si>
  <si>
    <t>137</t>
  </si>
  <si>
    <t>997221873</t>
  </si>
  <si>
    <t>Poplatek za uložení stavebního odpadu na recyklační skládce (skládkovné) zeminy a kamení zatříděného do Katalogu odpadů pod kódem 17 05 04</t>
  </si>
  <si>
    <t>-193387224</t>
  </si>
  <si>
    <t>https://podminky.urs.cz/item/CS_URS_2021_01/997221873</t>
  </si>
  <si>
    <t>138</t>
  </si>
  <si>
    <t>997321211</t>
  </si>
  <si>
    <t>Svislá doprava suti a vybouraných hmot s naložením do dopravního zařízení a s vyprázdněním dopravního zařízení na hromadu nebo do dopravního prostředku na výšku do 4 m</t>
  </si>
  <si>
    <t>-1793465853</t>
  </si>
  <si>
    <t>https://podminky.urs.cz/item/CS_URS_2021_01/997321211</t>
  </si>
  <si>
    <t>139</t>
  </si>
  <si>
    <t>997321511</t>
  </si>
  <si>
    <t>Vodorovná doprava suti a vybouraných hmot bez naložení, s vyložením a hrubým urovnáním po suchu, na vzdálenost do 1 km</t>
  </si>
  <si>
    <t>-744730945</t>
  </si>
  <si>
    <t>https://podminky.urs.cz/item/CS_URS_2021_01/997321511</t>
  </si>
  <si>
    <t>998</t>
  </si>
  <si>
    <t>Přesun hmot</t>
  </si>
  <si>
    <t>140</t>
  </si>
  <si>
    <t>998331011</t>
  </si>
  <si>
    <t>Přesun hmot pro nádrže dopravní vzdálenost do 500 m</t>
  </si>
  <si>
    <t>1725407836</t>
  </si>
  <si>
    <t>https://podminky.urs.cz/item/CS_URS_2021_01/998331011</t>
  </si>
  <si>
    <t>PSV</t>
  </si>
  <si>
    <t>Práce a dodávky PSV</t>
  </si>
  <si>
    <t>711</t>
  </si>
  <si>
    <t>Izolace proti vodě, vlhkosti a plynům</t>
  </si>
  <si>
    <t>141</t>
  </si>
  <si>
    <t>711121131</t>
  </si>
  <si>
    <t>Provedení izolace proti zemní vlhkosti natěradly a tmely za horka na ploše vodorovné V nátěrem asfaltovým</t>
  </si>
  <si>
    <t>-46472372</t>
  </si>
  <si>
    <t>https://podminky.urs.cz/item/CS_URS_2021_01/711121131</t>
  </si>
  <si>
    <t>0,6*0,9</t>
  </si>
  <si>
    <t>142</t>
  </si>
  <si>
    <t>11161332</t>
  </si>
  <si>
    <t>asfalt pro izolaci trub</t>
  </si>
  <si>
    <t>1505245053</t>
  </si>
  <si>
    <t>0,632911392405063*0,00158 'Přepočtené koeficientem množství</t>
  </si>
  <si>
    <t>143</t>
  </si>
  <si>
    <t>711141559</t>
  </si>
  <si>
    <t>Provedení izolace proti zemní vlhkosti pásy přitavením NAIP na ploše vodorovné V</t>
  </si>
  <si>
    <t>-1822347197</t>
  </si>
  <si>
    <t>https://podminky.urs.cz/item/CS_URS_2021_01/711141559</t>
  </si>
  <si>
    <t>144</t>
  </si>
  <si>
    <t>62811120</t>
  </si>
  <si>
    <t>asfaltový pás separační bez krycí vrstvy (impregnovaná vložka), typu A</t>
  </si>
  <si>
    <t>-2143408076</t>
  </si>
  <si>
    <t>0,54*1,1655 'Přepočtené koeficientem množství</t>
  </si>
  <si>
    <t>145</t>
  </si>
  <si>
    <t>998711101</t>
  </si>
  <si>
    <t>Přesun hmot pro izolace proti vodě, vlhkosti a plynům stanovený z hmotnosti přesunovaného materiálu vodorovná dopravní vzdálenost do 50 m v objektech výšky do 6 m</t>
  </si>
  <si>
    <t>2087024156</t>
  </si>
  <si>
    <t>https://podminky.urs.cz/item/CS_URS_2021_01/998711101</t>
  </si>
  <si>
    <t>713</t>
  </si>
  <si>
    <t>Izolace tepelné</t>
  </si>
  <si>
    <t>146</t>
  </si>
  <si>
    <t>713121121</t>
  </si>
  <si>
    <t>Montáž tepelné izolace podlah rohožemi, pásy, deskami, dílci, bloky (izolační materiál ve specifikaci) kladenými volně dvouvrstvá</t>
  </si>
  <si>
    <t>447256733</t>
  </si>
  <si>
    <t>https://podminky.urs.cz/item/CS_URS_2021_01/713121121</t>
  </si>
  <si>
    <t>"pilíř-sací potrubí"0,3*0,6</t>
  </si>
  <si>
    <t>147</t>
  </si>
  <si>
    <t>28375860</t>
  </si>
  <si>
    <t>deska EPS pro aplikace bez zatížení tl 140mm</t>
  </si>
  <si>
    <t>-1746683715</t>
  </si>
  <si>
    <t>0,176470588235294*2,04 'Přepočtené koeficientem množství</t>
  </si>
  <si>
    <t>722</t>
  </si>
  <si>
    <t>Zdravotechnika - vnitřní vodovod</t>
  </si>
  <si>
    <t>148</t>
  </si>
  <si>
    <t>722240124</t>
  </si>
  <si>
    <t>Armatury z plastických hmot kohouty (PPR) kulové DN 32</t>
  </si>
  <si>
    <t>-2055242837</t>
  </si>
  <si>
    <t>https://podminky.urs.cz/item/CS_URS_2021_01/722240124</t>
  </si>
  <si>
    <t>149</t>
  </si>
  <si>
    <t>722251113</t>
  </si>
  <si>
    <t>Požární příslušenství a armatury hadice pryžové Ø 25/34</t>
  </si>
  <si>
    <t>1174258540</t>
  </si>
  <si>
    <t>https://podminky.urs.cz/item/CS_URS_2021_01/722251113</t>
  </si>
  <si>
    <t>150</t>
  </si>
  <si>
    <t>722253155</t>
  </si>
  <si>
    <t>Požární příslušenství a armatury hadicové spojky požární šroubení savicové</t>
  </si>
  <si>
    <t>-1890220906</t>
  </si>
  <si>
    <t>https://podminky.urs.cz/item/CS_URS_2021_01/722253155</t>
  </si>
  <si>
    <t>151</t>
  </si>
  <si>
    <t>722259108</t>
  </si>
  <si>
    <t>Požární příslušenství a armatury hydrantové skříně ostatní příslušenství víčko savicové 110</t>
  </si>
  <si>
    <t>759419470</t>
  </si>
  <si>
    <t>https://podminky.urs.cz/item/CS_URS_2021_01/722259108</t>
  </si>
  <si>
    <t>152</t>
  </si>
  <si>
    <t>722259111</t>
  </si>
  <si>
    <t>Požární příslušenství a armatury hydrantové skříně ostatní příslušenství objímka na hadici 75</t>
  </si>
  <si>
    <t>1118680961</t>
  </si>
  <si>
    <t>https://podminky.urs.cz/item/CS_URS_2021_01/722259111</t>
  </si>
  <si>
    <t>153</t>
  </si>
  <si>
    <t>998722101</t>
  </si>
  <si>
    <t>Přesun hmot pro vnitřní vodovod stanovený z hmotnosti přesunovaného materiálu vodorovná dopravní vzdálenost do 50 m v objektech výšky do 6 m</t>
  </si>
  <si>
    <t>-808447289</t>
  </si>
  <si>
    <t>https://podminky.urs.cz/item/CS_URS_2021_01/998722101</t>
  </si>
  <si>
    <t>764</t>
  </si>
  <si>
    <t>Konstrukce klempířské</t>
  </si>
  <si>
    <t>154</t>
  </si>
  <si>
    <t>764101143</t>
  </si>
  <si>
    <t>Montáž krytiny z plechu s úpravou u okapů, prostupů a výčnělků střechy rovné z taškových tabulí, sklon střechy přes 30 do 60°</t>
  </si>
  <si>
    <t>-92079578</t>
  </si>
  <si>
    <t>https://podminky.urs.cz/item/CS_URS_2021_01/764101143</t>
  </si>
  <si>
    <t>155</t>
  </si>
  <si>
    <t>764121403</t>
  </si>
  <si>
    <t>Krytina z hliníkového plechu s úpravou u okapů, prostupů a výčnělků střechy rovné drážkováním ze svitků rš 500 mm, sklon střechy přes 30 do 60°</t>
  </si>
  <si>
    <t>-1935966368</t>
  </si>
  <si>
    <t>https://podminky.urs.cz/item/CS_URS_2021_01/764121403</t>
  </si>
  <si>
    <t>0,8*1,1+0,07*2</t>
  </si>
  <si>
    <t>156</t>
  </si>
  <si>
    <t>13814193</t>
  </si>
  <si>
    <t>plech hladký Pz jakost EN 10143 tl 1mm tabule</t>
  </si>
  <si>
    <t>-1819074508</t>
  </si>
  <si>
    <t>2*8*0,001</t>
  </si>
  <si>
    <t>157</t>
  </si>
  <si>
    <t>767131111</t>
  </si>
  <si>
    <t>Montáž stěn a příček z plechu spojených šroubováním</t>
  </si>
  <si>
    <t>-1846517975</t>
  </si>
  <si>
    <t>https://podminky.urs.cz/item/CS_URS_2021_01/767131111</t>
  </si>
  <si>
    <t>"pilíř-sací potrubí"0,9*0,1</t>
  </si>
  <si>
    <t>158</t>
  </si>
  <si>
    <t>998764101</t>
  </si>
  <si>
    <t>Přesun hmot pro konstrukce klempířské stanovený z hmotnosti přesunovaného materiálu vodorovná dopravní vzdálenost do 50 m v objektech výšky do 6 m</t>
  </si>
  <si>
    <t>350498908</t>
  </si>
  <si>
    <t>https://podminky.urs.cz/item/CS_URS_2021_01/998764101</t>
  </si>
  <si>
    <t>767</t>
  </si>
  <si>
    <t>Konstrukce zámečnické</t>
  </si>
  <si>
    <t>159</t>
  </si>
  <si>
    <t>767610111</t>
  </si>
  <si>
    <t>Montáž oken jednoduchých z hliníkových nebo ocelových profilů na polyuretanovou pěnu pevných do celostěnových panelů nebo ocelové konstrukce, plochy do 0,6 m2</t>
  </si>
  <si>
    <t>837938488</t>
  </si>
  <si>
    <t>https://podminky.urs.cz/item/CS_URS_2021_01/767610111</t>
  </si>
  <si>
    <t>160</t>
  </si>
  <si>
    <t>767995112</t>
  </si>
  <si>
    <t>Montáž ostatních atypických zámečnických konstrukcí hmotnosti přes 5 do 10 kg</t>
  </si>
  <si>
    <t>390661790</t>
  </si>
  <si>
    <t>https://podminky.urs.cz/item/CS_URS_2021_01/767995112</t>
  </si>
  <si>
    <t>161</t>
  </si>
  <si>
    <t>998767101</t>
  </si>
  <si>
    <t>Přesun hmot pro zámečnické konstrukce stanovený z hmotnosti přesunovaného materiálu vodorovná dopravní vzdálenost do 50 m v objektech výšky do 6 m</t>
  </si>
  <si>
    <t>595205209</t>
  </si>
  <si>
    <t>https://podminky.urs.cz/item/CS_URS_2021_01/998767101</t>
  </si>
  <si>
    <t>162</t>
  </si>
  <si>
    <t>Rz011</t>
  </si>
  <si>
    <t>Ocelové kovové dvoudílné objímky, s gumou, DN 100</t>
  </si>
  <si>
    <t>-757136729</t>
  </si>
  <si>
    <t>163</t>
  </si>
  <si>
    <t>Rz012</t>
  </si>
  <si>
    <t>Šroubovací trn</t>
  </si>
  <si>
    <t>-575109143</t>
  </si>
  <si>
    <t>164</t>
  </si>
  <si>
    <t>Rz013</t>
  </si>
  <si>
    <t>Koncové šroubení sacího potrubí požární nádrže s víčkem</t>
  </si>
  <si>
    <t>743122539</t>
  </si>
  <si>
    <t>165</t>
  </si>
  <si>
    <t>Rz014</t>
  </si>
  <si>
    <t>Víčko</t>
  </si>
  <si>
    <t>1053561273</t>
  </si>
  <si>
    <t>166</t>
  </si>
  <si>
    <t>Rz015</t>
  </si>
  <si>
    <t>Jednokřídlá dvířka 600/600, provedení nerez, zavírání na čtyřhran</t>
  </si>
  <si>
    <t>-1332437627</t>
  </si>
  <si>
    <t>167</t>
  </si>
  <si>
    <t>Rz016</t>
  </si>
  <si>
    <t>2110335741</t>
  </si>
  <si>
    <t>168</t>
  </si>
  <si>
    <t>-1805422313</t>
  </si>
  <si>
    <t>782</t>
  </si>
  <si>
    <t>Dokončovací práce - obklady z kamene</t>
  </si>
  <si>
    <t>169</t>
  </si>
  <si>
    <t>782131112</t>
  </si>
  <si>
    <t>Montáž obkladů stěn z tvrdých kamenů kladených do malty z nejvýše dvou rozdílných druhů pravoúhlých desek ve skladbě se pravidelně opakujících tl. přes 25 do 30 mm</t>
  </si>
  <si>
    <t>736426910</t>
  </si>
  <si>
    <t>https://podminky.urs.cz/item/CS_URS_2021_01/782131112</t>
  </si>
  <si>
    <t>(0,9+0,6)*2*1,36-(0,6*0,6)</t>
  </si>
  <si>
    <t>170</t>
  </si>
  <si>
    <t>Rz017</t>
  </si>
  <si>
    <t xml:space="preserve">Kamenný obklad </t>
  </si>
  <si>
    <t>-1909465052</t>
  </si>
  <si>
    <t>171</t>
  </si>
  <si>
    <t>998782101</t>
  </si>
  <si>
    <t>Přesun hmot pro obklady kamenné stanovený z hmotnosti přesunovaného materiálu vodorovná dopravní vzdálenost do 50 m v objektech výšky do 6 m</t>
  </si>
  <si>
    <t>-1262022750</t>
  </si>
  <si>
    <t>https://podminky.urs.cz/item/CS_URS_2021_01/998782101</t>
  </si>
  <si>
    <t>Práce a dodávky M</t>
  </si>
  <si>
    <t>23-M</t>
  </si>
  <si>
    <t>Montáže potrubí</t>
  </si>
  <si>
    <t>172</t>
  </si>
  <si>
    <t>230140054</t>
  </si>
  <si>
    <t>Montáž trubek Ø 108 mm, tl. 3 mm</t>
  </si>
  <si>
    <t>2028646861</t>
  </si>
  <si>
    <t>https://podminky.urs.cz/item/CS_URS_2021_01/230140054</t>
  </si>
  <si>
    <t>"trvalé sací potrubí 114/3"2,5</t>
  </si>
  <si>
    <t>173</t>
  </si>
  <si>
    <t>230140190</t>
  </si>
  <si>
    <t>Montáž trubních dílců přivařovacích Ø 108, tl. 9 mm</t>
  </si>
  <si>
    <t>-565753353</t>
  </si>
  <si>
    <t>https://podminky.urs.cz/item/CS_URS_2021_01/230140190</t>
  </si>
  <si>
    <t>"montáž kolen 45°"2</t>
  </si>
  <si>
    <t>"montáž kolen 90°"2</t>
  </si>
  <si>
    <t>"příruba krková DN 100"3</t>
  </si>
  <si>
    <t>174</t>
  </si>
  <si>
    <t>55283918</t>
  </si>
  <si>
    <t>trubka ocelová bezešvá hladká jakost 11 353 114x3,6mm</t>
  </si>
  <si>
    <t>-890902356</t>
  </si>
  <si>
    <t>175</t>
  </si>
  <si>
    <t>55261321</t>
  </si>
  <si>
    <t>koleno 90° z ušlechtilé oceli (nerez) lisovací spoj pro rozvod pitné vody d 15</t>
  </si>
  <si>
    <t>342202066</t>
  </si>
  <si>
    <t>176</t>
  </si>
  <si>
    <t>55261320</t>
  </si>
  <si>
    <t>1536510478</t>
  </si>
  <si>
    <t>177</t>
  </si>
  <si>
    <t>55251608</t>
  </si>
  <si>
    <t>příruba litinová úsporná PN 10 pro vodovodní ocelové potrubí 60/67mm</t>
  </si>
  <si>
    <t>1289293155</t>
  </si>
  <si>
    <t>SO 01-1 - Požerák</t>
  </si>
  <si>
    <t>2114415895</t>
  </si>
  <si>
    <t>"odpadní potrubí"10,4*(2,12+2,04)/2+1,6*(1,66+1,58)/2</t>
  </si>
  <si>
    <t>1012459133</t>
  </si>
  <si>
    <t>"odpadní potrubí PP 300"</t>
  </si>
  <si>
    <t>"zatr."10,4*(1,2+2,12)/2*2,29-10,4*(2,12+2,04)/2*0,2</t>
  </si>
  <si>
    <t>1,6*(1,2+1,66)/2*1,16-1,6*(1,66+1,58)/2*0,2</t>
  </si>
  <si>
    <t>37,34*0,4</t>
  </si>
  <si>
    <t>-1285869294</t>
  </si>
  <si>
    <t>37,34*0,5</t>
  </si>
  <si>
    <t>137286108</t>
  </si>
  <si>
    <t>37,34*0,1</t>
  </si>
  <si>
    <t>-1885777741</t>
  </si>
  <si>
    <t>"PP 300"(12-0,65)*0,0781</t>
  </si>
  <si>
    <t>"vytl.kub.obetonování odpadního potrubí"</t>
  </si>
  <si>
    <t>12*0,24</t>
  </si>
  <si>
    <t>"vytl.kub.bet.deskou C 25/30"</t>
  </si>
  <si>
    <t>12*0,07</t>
  </si>
  <si>
    <t>4,61*0,4</t>
  </si>
  <si>
    <t>2029570448</t>
  </si>
  <si>
    <t>1,84*5</t>
  </si>
  <si>
    <t>1276818484</t>
  </si>
  <si>
    <t>4,61*0,6</t>
  </si>
  <si>
    <t>-1328678791</t>
  </si>
  <si>
    <t>2,77*5</t>
  </si>
  <si>
    <t>-264335974</t>
  </si>
  <si>
    <t>4,61*1,75</t>
  </si>
  <si>
    <t>101608099</t>
  </si>
  <si>
    <t>106111119</t>
  </si>
  <si>
    <t>751607051</t>
  </si>
  <si>
    <t>"V"37,34</t>
  </si>
  <si>
    <t>"-vytl.kub."-4,61</t>
  </si>
  <si>
    <t>-1934755892</t>
  </si>
  <si>
    <t>42966071</t>
  </si>
  <si>
    <t>-170265637</t>
  </si>
  <si>
    <t>-1849880034</t>
  </si>
  <si>
    <t>1493159978</t>
  </si>
  <si>
    <t>320101112</t>
  </si>
  <si>
    <t>Osazení betonových a železobetonových prefabrikátů hmotnosti jednotlivě přes 1 000 do 5 000 kg</t>
  </si>
  <si>
    <t>1965768404</t>
  </si>
  <si>
    <t>https://podminky.urs.cz/item/CS_URS_2021_01/320101112</t>
  </si>
  <si>
    <t>"požerák"0,56</t>
  </si>
  <si>
    <t>Rz003</t>
  </si>
  <si>
    <t>ŽB prefabrikovaný požerák 0,65x0,62x2 dvoudlužový, pozink</t>
  </si>
  <si>
    <t>-700686711</t>
  </si>
  <si>
    <t>Rz004</t>
  </si>
  <si>
    <t>Pozinkovaný poklop</t>
  </si>
  <si>
    <t>-1294926941</t>
  </si>
  <si>
    <t>Rz005</t>
  </si>
  <si>
    <t>-969840791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</si>
  <si>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</si>
  <si>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 mrazovými cykly tř. C 25/30</t>
  </si>
  <si>
    <t>446756618</t>
  </si>
  <si>
    <t>https://podminky.urs.cz/item/CS_URS_2021_01/321311115</t>
  </si>
  <si>
    <t>"patka pro osazení lávky k požeráku"0,35*0,7*0,5-0,15*0,7*0,1</t>
  </si>
  <si>
    <t>-1726290850</t>
  </si>
  <si>
    <t>"podkl.deska požerák"1*1*0,2</t>
  </si>
  <si>
    <t>"zab.spodní část požeráku"0,2*1*1-(0,65*0,12*0,2+0,5*2*0,12*0,2)</t>
  </si>
  <si>
    <t>1785312108</t>
  </si>
  <si>
    <t>"požerák"1*1*2*5,238*0,001</t>
  </si>
  <si>
    <t>321621111</t>
  </si>
  <si>
    <t>Těsnící jádro prokládané kamenem lomovým neupraveným tříděným</t>
  </si>
  <si>
    <t>-2135971440</t>
  </si>
  <si>
    <t>https://podminky.urs.cz/item/CS_URS_2021_01/321621111</t>
  </si>
  <si>
    <t>"náběh z kamene do betonu u požeráku"0,8*0,2*0,25*2</t>
  </si>
  <si>
    <t>321621921</t>
  </si>
  <si>
    <t>Těsnící jádro prokládané kamenem lomovým neupraveným tříděným Příplatek k cenám za práce prováděné v množství do 500 m3</t>
  </si>
  <si>
    <t>948728432</t>
  </si>
  <si>
    <t>https://podminky.urs.cz/item/CS_URS_2021_01/321621921</t>
  </si>
  <si>
    <t>38548951</t>
  </si>
  <si>
    <t>1052682256</t>
  </si>
  <si>
    <t>709629573</t>
  </si>
  <si>
    <t>2,8*1,5*0,2</t>
  </si>
  <si>
    <t>-1359313808</t>
  </si>
  <si>
    <t>1,14*2,142 'Přepočtené koeficientem množství</t>
  </si>
  <si>
    <t>471163233</t>
  </si>
  <si>
    <t>"odpadní potrubí "(12-0,65)*0,24</t>
  </si>
  <si>
    <t>936311112</t>
  </si>
  <si>
    <t>Zabetonování potrubí uloženého ve vynechaných otvorech ve dně nebo ve stěnách nádrží, z betonu se zvýšenými nároky na prostředí o ploše otvoru přes 0,25 do 2,00 m2</t>
  </si>
  <si>
    <t>-1457129163</t>
  </si>
  <si>
    <t>https://podminky.urs.cz/item/CS_URS_2021_01/936311112</t>
  </si>
  <si>
    <t>"PP 300"1*0,5*0,5*0,15</t>
  </si>
  <si>
    <t>"-potrubí"</t>
  </si>
  <si>
    <t>-3,14*0,15*0,15*0,15</t>
  </si>
  <si>
    <t>24551522</t>
  </si>
  <si>
    <t>tmel PUR lepící a těsnící</t>
  </si>
  <si>
    <t>litr</t>
  </si>
  <si>
    <t>-1365696781</t>
  </si>
  <si>
    <t>960111221</t>
  </si>
  <si>
    <t>Bourání konstrukcí vodních staveb z hladiny, s naložením vybouraných hmot a suti na dopravní prostředek nebo s odklizením na hromady do vzdálenosti 20 m z dílců prefabrikovaných betonových a železobetonových</t>
  </si>
  <si>
    <t>-1916277972</t>
  </si>
  <si>
    <t>https://podminky.urs.cz/item/CS_URS_2021_01/960111221</t>
  </si>
  <si>
    <t>"stáv.požerák"0,5*0,5*2</t>
  </si>
  <si>
    <t>720338604</t>
  </si>
  <si>
    <t>-597698091</t>
  </si>
  <si>
    <t>1,224*14</t>
  </si>
  <si>
    <t>-470200494</t>
  </si>
  <si>
    <t>266264248</t>
  </si>
  <si>
    <t>SO 01-2 - Rekonstrukce kanalizace</t>
  </si>
  <si>
    <t xml:space="preserve">    5 - Komunikace pozemní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</si>
  <si>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</si>
  <si>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</si>
  <si>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</si>
  <si>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</si>
  <si>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</si>
  <si>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</si>
  <si>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1485610268</t>
  </si>
  <si>
    <t>https://podminky.urs.cz/item/CS_URS_2021_01/113106171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</si>
  <si>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</si>
  <si>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</si>
  <si>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1909890361</t>
  </si>
  <si>
    <t>https://podminky.urs.cz/item/CS_URS_2021_01/113107123</t>
  </si>
  <si>
    <t>113107124</t>
  </si>
  <si>
    <t>Odstranění podkladů nebo krytů ručně s přemístěním hmot na skládku na vzdálenost do 3 m nebo s naložením na dopravní prostředek z kameniva hrubého drceného, o tl. vrstvy přes 300 do 400 mm</t>
  </si>
  <si>
    <t>-638449445</t>
  </si>
  <si>
    <t>https://podminky.urs.cz/item/CS_URS_2021_01/113107124</t>
  </si>
  <si>
    <t>113107142</t>
  </si>
  <si>
    <t>Odstranění podkladů nebo krytů ručně s přemístěním hmot na skládku na vzdálenost do 3 m nebo s naložením na dopravní prostředek živičných, o tl. vrstvy přes 50 do 100 mm</t>
  </si>
  <si>
    <t>2063660002</t>
  </si>
  <si>
    <t>https://podminky.urs.cz/item/CS_URS_2021_01/113107142</t>
  </si>
  <si>
    <t>-8688362</t>
  </si>
  <si>
    <t>5*8</t>
  </si>
  <si>
    <t>1951794116</t>
  </si>
  <si>
    <t>119001401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</si>
  <si>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</si>
  <si>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-997818706</t>
  </si>
  <si>
    <t>https://podminky.urs.cz/item/CS_URS_2021_01/119001401</t>
  </si>
  <si>
    <t>"voda"1*1,3</t>
  </si>
  <si>
    <t>119001412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</si>
  <si>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betonového, kameninového nebo železobetonového, světlosti DN přes 200 do 500 mm</t>
  </si>
  <si>
    <t>-630724379</t>
  </si>
  <si>
    <t>https://podminky.urs.cz/item/CS_URS_2021_01/119001412</t>
  </si>
  <si>
    <t>398580242</t>
  </si>
  <si>
    <t>"deš.kanal."35,7*1,4+4,5*1,4+3,8*1,3</t>
  </si>
  <si>
    <t>-812823962</t>
  </si>
  <si>
    <t>"zatr."1,3*(0,8+1,04)/2*0,6-1,3*(1,04+0,96)/2*0,2</t>
  </si>
  <si>
    <t>14,4*(0,8+1,26)/2*1,16-14,4*(1,26+1,18)/2*0,2</t>
  </si>
  <si>
    <t>14,15*0,4</t>
  </si>
  <si>
    <t>706557915</t>
  </si>
  <si>
    <t>"deš.kanalizace"</t>
  </si>
  <si>
    <t>"zatr."35,7*1,4*1,91-35,7*1,4*0,2</t>
  </si>
  <si>
    <t>4,5*1,4*1,37-4,5*1,4*0,2</t>
  </si>
  <si>
    <t>"-vyb.potrubí BET 400"</t>
  </si>
  <si>
    <t>-35,7*0,1194</t>
  </si>
  <si>
    <t>-4,5*0,1194</t>
  </si>
  <si>
    <t>-3,3*0,1194</t>
  </si>
  <si>
    <t>"rozš.výkopu pro Š"1,5*1,5*1,6-1,4*1,5*1,37</t>
  </si>
  <si>
    <t>"asf."4,4*1,3*1,07-4,4*1,3*0,4</t>
  </si>
  <si>
    <t>"zámk.dl."1,6*1,3*1,23-1,6*1,3*0,47</t>
  </si>
  <si>
    <t>93,78*0,4</t>
  </si>
  <si>
    <t>-896284686</t>
  </si>
  <si>
    <t>14,15*0,5</t>
  </si>
  <si>
    <t>951007530</t>
  </si>
  <si>
    <t>93,78*0,5</t>
  </si>
  <si>
    <t>66379757</t>
  </si>
  <si>
    <t>14,15*0,1</t>
  </si>
  <si>
    <t>730160942</t>
  </si>
  <si>
    <t>93,78*0,1</t>
  </si>
  <si>
    <t>151101101</t>
  </si>
  <si>
    <t>Zřízení pažení a rozepření stěn rýh pro podzemní vedení příložné pro jakoukoliv mezerovitost, hloubky do 2 m</t>
  </si>
  <si>
    <t>-1962632806</t>
  </si>
  <si>
    <t>https://podminky.urs.cz/item/CS_URS_2021_01/151101101</t>
  </si>
  <si>
    <t>(35,7*1,62+4,5*1,08+3,3*1,08)*2</t>
  </si>
  <si>
    <t>151101111</t>
  </si>
  <si>
    <t>Odstranění pažení a rozepření stěn rýh pro podzemní vedení s uložením materiálu na vzdálenost do 3 m od kraje výkopu příložné, hloubky do 2 m</t>
  </si>
  <si>
    <t>-1115473745</t>
  </si>
  <si>
    <t>https://podminky.urs.cz/item/CS_URS_2021_01/151101111</t>
  </si>
  <si>
    <t>-32597114</t>
  </si>
  <si>
    <t>"obsyp štěrkopískem"40*1,01*1,2</t>
  </si>
  <si>
    <t>-1280613296</t>
  </si>
  <si>
    <t>68,15*0,4</t>
  </si>
  <si>
    <t>418337426</t>
  </si>
  <si>
    <t>27,26*5</t>
  </si>
  <si>
    <t>-1695921300</t>
  </si>
  <si>
    <t>68,15*0,6</t>
  </si>
  <si>
    <t>904422995</t>
  </si>
  <si>
    <t>40,89*5</t>
  </si>
  <si>
    <t>773982159</t>
  </si>
  <si>
    <t>68,14*1,75</t>
  </si>
  <si>
    <t>-1744612611</t>
  </si>
  <si>
    <t>449006311</t>
  </si>
  <si>
    <t>68,14</t>
  </si>
  <si>
    <t>792823973</t>
  </si>
  <si>
    <t>"V"14,15+93,78</t>
  </si>
  <si>
    <t>"-vytl.kub."-68,14</t>
  </si>
  <si>
    <t>-355549007</t>
  </si>
  <si>
    <t>55,3-(17,6*0,8*0,45)</t>
  </si>
  <si>
    <t>2061036646</t>
  </si>
  <si>
    <t>48,96*1,7</t>
  </si>
  <si>
    <t>-769346002</t>
  </si>
  <si>
    <t>1522400145</t>
  </si>
  <si>
    <t>-739694686</t>
  </si>
  <si>
    <t>136373705</t>
  </si>
  <si>
    <t>"deš.kanal."53,3</t>
  </si>
  <si>
    <t>1475313311</t>
  </si>
  <si>
    <t>451541111</t>
  </si>
  <si>
    <t>Lože pod potrubí, stoky a drobné objekty v otevřeném výkopu ze štěrkodrtě 0-63 mm</t>
  </si>
  <si>
    <t>387294219</t>
  </si>
  <si>
    <t>https://podminky.urs.cz/item/CS_URS_2021_01/451541111</t>
  </si>
  <si>
    <t>451573111</t>
  </si>
  <si>
    <t>Lože pod potrubí, stoky a drobné objekty v otevřeném výkopu z písku a štěrkopísku do 63 mm</t>
  </si>
  <si>
    <t>161693982</t>
  </si>
  <si>
    <t>https://podminky.urs.cz/item/CS_URS_2021_01/451573111</t>
  </si>
  <si>
    <t>-992993458</t>
  </si>
  <si>
    <t>"nová Š"1,5*1,5*0,1</t>
  </si>
  <si>
    <t>Komunikace pozemní</t>
  </si>
  <si>
    <t>564750111</t>
  </si>
  <si>
    <t>Podklad nebo kryt z kameniva hrubého drceného vel. 16-32 mm s rozprostřením a zhutněním, po zhutnění tl. 150 mm</t>
  </si>
  <si>
    <t>1271227376</t>
  </si>
  <si>
    <t>https://podminky.urs.cz/item/CS_URS_2021_01/564750111</t>
  </si>
  <si>
    <t>564760111</t>
  </si>
  <si>
    <t>Podklad nebo kryt z kameniva hrubého drceného vel. 16-32 mm s rozprostřením a zhutněním, po zhutnění tl. 200 mm</t>
  </si>
  <si>
    <t>-1203492954</t>
  </si>
  <si>
    <t>https://podminky.urs.cz/item/CS_URS_2021_01/564760111</t>
  </si>
  <si>
    <t>564871116</t>
  </si>
  <si>
    <t>Podklad ze štěrkodrti ŠD s rozprostřením a zhutněním, po zhutnění tl. 300 mm</t>
  </si>
  <si>
    <t>-1131685684</t>
  </si>
  <si>
    <t>https://podminky.urs.cz/item/CS_URS_2021_01/564871116</t>
  </si>
  <si>
    <t>565135111</t>
  </si>
  <si>
    <t>Asfaltový beton vrstva podkladní ACP 16 (obalované kamenivo střednězrnné - OKS) s rozprostřením a zhutněním v pruhu šířky přes 1,5 do 3 m, po zhutnění tl. 50 mm</t>
  </si>
  <si>
    <t>-1752984123</t>
  </si>
  <si>
    <t>https://podminky.urs.cz/item/CS_URS_2021_01/565135111</t>
  </si>
  <si>
    <t>573111115</t>
  </si>
  <si>
    <t>Postřik infiltrační PI z asfaltu silničního s posypem kamenivem, v množství 2,50 kg/m2</t>
  </si>
  <si>
    <t>796589040</t>
  </si>
  <si>
    <t>https://podminky.urs.cz/item/CS_URS_2021_01/573111115</t>
  </si>
  <si>
    <t>573211111</t>
  </si>
  <si>
    <t>Postřik spojovací PS bez posypu kamenivem z asfaltu silničního, v množství 0,60 kg/m2</t>
  </si>
  <si>
    <t>1634355505</t>
  </si>
  <si>
    <t>https://podminky.urs.cz/item/CS_URS_2021_01/573211111</t>
  </si>
  <si>
    <t>577144111</t>
  </si>
  <si>
    <t>Asfaltový beton vrstva obrusná ACO 11 (ABS) s rozprostřením a se zhutněním z nemodifikovaného asfaltu v pruhu šířky do 3 m tř. I, po zhutnění tl. 50 mm</t>
  </si>
  <si>
    <t>1871396649</t>
  </si>
  <si>
    <t>https://podminky.urs.cz/item/CS_URS_2021_01/577144111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</si>
  <si>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</si>
  <si>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</si>
  <si>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1474882849</t>
  </si>
  <si>
    <t>https://podminky.urs.cz/item/CS_URS_2021_01/596211210</t>
  </si>
  <si>
    <t>822372112</t>
  </si>
  <si>
    <t>Montáž potrubí z trub železobetonových hrdlových v otevřeném výkopu ve sklonu do 20 % s integrovaným těsněním DN 300</t>
  </si>
  <si>
    <t>-59452058</t>
  </si>
  <si>
    <t>https://podminky.urs.cz/item/CS_URS_2021_01/822372112</t>
  </si>
  <si>
    <t>9,8-2*0,5-0,6</t>
  </si>
  <si>
    <t>822392112</t>
  </si>
  <si>
    <t>Montáž potrubí z trub železobetonových hrdlových v otevřeném výkopu ve sklonu do 20 % s integrovaným těsněním DN 400</t>
  </si>
  <si>
    <t>1827441137</t>
  </si>
  <si>
    <t>https://podminky.urs.cz/item/CS_URS_2021_01/822392112</t>
  </si>
  <si>
    <t>43,5-2*0,5</t>
  </si>
  <si>
    <t>892372121</t>
  </si>
  <si>
    <t>Tlakové zkoušky vzduchem těsnícími vaky ucpávkovými DN 300</t>
  </si>
  <si>
    <t>úsek</t>
  </si>
  <si>
    <t>344571161</t>
  </si>
  <si>
    <t>https://podminky.urs.cz/item/CS_URS_2021_01/892372121</t>
  </si>
  <si>
    <t>892392121</t>
  </si>
  <si>
    <t>Tlakové zkoušky vzduchem těsnícími vaky ucpávkovými DN 400</t>
  </si>
  <si>
    <t>-1993489498</t>
  </si>
  <si>
    <t>https://podminky.urs.cz/item/CS_URS_2021_01/892392121</t>
  </si>
  <si>
    <t>PFB.1020101</t>
  </si>
  <si>
    <t>Trouba hrdlová železobetonová TZH-Q 40/250</t>
  </si>
  <si>
    <t>-2019119758</t>
  </si>
  <si>
    <t>42,5/2,5*1,01</t>
  </si>
  <si>
    <t>PFB.1020001</t>
  </si>
  <si>
    <t>Trouba hrdlová železobetonová TZH-Q 30/250</t>
  </si>
  <si>
    <t>-429240220</t>
  </si>
  <si>
    <t>8,2/2,5*1,01</t>
  </si>
  <si>
    <t>892492121</t>
  </si>
  <si>
    <t>Tlakové zkoušky vzduchem těsnícími vaky ucpávkovými DN 1000</t>
  </si>
  <si>
    <t>-1751573684</t>
  </si>
  <si>
    <t>https://podminky.urs.cz/item/CS_URS_2021_01/892492121</t>
  </si>
  <si>
    <t>PFB.1121601</t>
  </si>
  <si>
    <t>Deska zákrytová TZK-Q.1 100-63/17</t>
  </si>
  <si>
    <t>-1621451266</t>
  </si>
  <si>
    <t>PFB.1122103</t>
  </si>
  <si>
    <t>Skruž výšky 250 mm TBS-Q.1 100/25/12 PS</t>
  </si>
  <si>
    <t>1371368977</t>
  </si>
  <si>
    <t>1678477343</t>
  </si>
  <si>
    <t>1633655543</t>
  </si>
  <si>
    <t>-1100517690</t>
  </si>
  <si>
    <t>PFB.1130001G</t>
  </si>
  <si>
    <t>Dno výšky 600 mm přímé TBZ-Q.1 100/60 V max 40</t>
  </si>
  <si>
    <t>-1391228178</t>
  </si>
  <si>
    <t>PFB.0006002OZ</t>
  </si>
  <si>
    <t>Těsnění elastomerové pro spojení šachtových dílů  EMT DN 1000</t>
  </si>
  <si>
    <t>-1479350584</t>
  </si>
  <si>
    <t>Rz009</t>
  </si>
  <si>
    <t>Litonový pokop s litinovým rámem DN 600, s otvory, tř.zatížení B 125</t>
  </si>
  <si>
    <t>556538511</t>
  </si>
  <si>
    <t>894411131</t>
  </si>
  <si>
    <t>Zřízení šachet kanalizačních z betonových dílců výšky vstupu do 1,50 m s obložením dna betonem tř. C 25/30, na potrubí DN přes 300 do 400</t>
  </si>
  <si>
    <t>861063601</t>
  </si>
  <si>
    <t>https://podminky.urs.cz/item/CS_URS_2021_01/894411131</t>
  </si>
  <si>
    <t>899103112</t>
  </si>
  <si>
    <t>Osazení poklopů litinových a ocelových včetně rámů pro třídu zatížení B125, C250</t>
  </si>
  <si>
    <t>428030194</t>
  </si>
  <si>
    <t>https://podminky.urs.cz/item/CS_URS_2021_01/899103112</t>
  </si>
  <si>
    <t>919735112</t>
  </si>
  <si>
    <t>Řezání stávajícího živičného krytu nebo podkladu hloubky přes 50 do 100 mm</t>
  </si>
  <si>
    <t>-326945705</t>
  </si>
  <si>
    <t>https://podminky.urs.cz/item/CS_URS_2021_01/919735112</t>
  </si>
  <si>
    <t>4,4*2</t>
  </si>
  <si>
    <t>1048241411</t>
  </si>
  <si>
    <t>"RO"</t>
  </si>
  <si>
    <t>"ŽB 300"2*0,7*0,7*0,15</t>
  </si>
  <si>
    <t>"PP 200"1*0,6*0,6*0,15</t>
  </si>
  <si>
    <t>"Š"</t>
  </si>
  <si>
    <t>"ŽB 400"1*0,8*0,8*0,15</t>
  </si>
  <si>
    <t>"ŽB 300"1*0,7*0,7*0,15</t>
  </si>
  <si>
    <t>"PP 250"1*0,65*0,65*0,15</t>
  </si>
  <si>
    <t>-3,14*0,15*0,15*2*0,15</t>
  </si>
  <si>
    <t>-3,14*0,2*0,2*0,15</t>
  </si>
  <si>
    <t>-3,14*0,125*0,125*0,15</t>
  </si>
  <si>
    <t>-0,027</t>
  </si>
  <si>
    <t>-609902293</t>
  </si>
  <si>
    <t>SKA.1017</t>
  </si>
  <si>
    <t>Sikaflex-11FC+ concrete grey 600 ML</t>
  </si>
  <si>
    <t>-1544484464</t>
  </si>
  <si>
    <t>998274101</t>
  </si>
  <si>
    <t>Přesun hmot pro trubní vedení hloubené z trub betonových nebo železobetonových pro vodovody nebo kanalizace v otevřeném výkopu dopravní vzdálenost do 15 m</t>
  </si>
  <si>
    <t>-1626381779</t>
  </si>
  <si>
    <t>https://podminky.urs.cz/item/CS_URS_2021_01/998274101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</si>
  <si>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</si>
  <si>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</si>
  <si>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</si>
  <si>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</si>
  <si>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</si>
  <si>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</si>
  <si>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p.s.</t>
  </si>
  <si>
    <t>-117335745</t>
  </si>
  <si>
    <t>Poznámka k položce:_x000D_
-zaměření skutečného provedení stavby</t>
  </si>
  <si>
    <t>013254000</t>
  </si>
  <si>
    <t>Dokumentace skutečného provedení stavby</t>
  </si>
  <si>
    <t>91329689</t>
  </si>
  <si>
    <t>Poznámka k položce:_x000D_
- zpracování a předání dokumentace skutečného provedení stavby objednateli v rozsahu odpovídajícím příslušným právním předpisům</t>
  </si>
  <si>
    <t>013294000</t>
  </si>
  <si>
    <t>Ostatní dokumentace, průzkum komunikací, objektů a pozemků vč.vyhotovení fotodokumentace příp.video záznam</t>
  </si>
  <si>
    <t>-1084652272</t>
  </si>
  <si>
    <t>Poznámka k položce:_x000D_
-zpracování pasportu před a po stavbě</t>
  </si>
  <si>
    <t>VRN3</t>
  </si>
  <si>
    <t>Zařízení staveniště</t>
  </si>
  <si>
    <t>030001000</t>
  </si>
  <si>
    <t>1381858006</t>
  </si>
  <si>
    <t>Poznámka k položce:_x000D_
-zajištění a zabezpečení staveniště, zřízení a likvidace zařízení staveniště, vč.příp.přípojek, přístupů, deponií a pod.</t>
  </si>
  <si>
    <t>VRN4</t>
  </si>
  <si>
    <t>Inženýrská činnost</t>
  </si>
  <si>
    <t>045002000</t>
  </si>
  <si>
    <t>Kompletační a koordinační činnost</t>
  </si>
  <si>
    <t>1972578458</t>
  </si>
  <si>
    <t>ON5</t>
  </si>
  <si>
    <t>Vytyčení stávajících sítí, zvláštní užívání komunikací a pod.</t>
  </si>
  <si>
    <t>1794664459</t>
  </si>
  <si>
    <t>SO01-3 - Stezka</t>
  </si>
  <si>
    <t>564201111</t>
  </si>
  <si>
    <t>Podklad nebo podsyp ze štěrkopísku ŠP s rozprostřením, vlhčením a zhutněním, po zhutnění tl. 40 mm</t>
  </si>
  <si>
    <t>-1238243770</t>
  </si>
  <si>
    <t>https://podminky.urs.cz/item/CS_URS_2021_01/564201111</t>
  </si>
  <si>
    <t>frakce 0-4 mm</t>
  </si>
  <si>
    <t>65,7</t>
  </si>
  <si>
    <t>564730111</t>
  </si>
  <si>
    <t>Podklad nebo kryt z kameniva hrubého drceného vel. 16-32 mm s rozprostřením a zhutněním, po zhutnění tl. 100 mm</t>
  </si>
  <si>
    <t>-2013339786</t>
  </si>
  <si>
    <t>https://podminky.urs.cz/item/CS_URS_2021_01/564730111</t>
  </si>
  <si>
    <t>564761111</t>
  </si>
  <si>
    <t>Podklad nebo kryt z kameniva hrubého drceného vel. 32-63 mm s rozprostřením a zhutněním, po zhutnění tl. 200 mm</t>
  </si>
  <si>
    <t>-976689859</t>
  </si>
  <si>
    <t>https://podminky.urs.cz/item/CS_URS_2021_01/564761111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</si>
  <si>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</si>
  <si>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</si>
  <si>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-1494450083</t>
  </si>
  <si>
    <t>https://podminky.urs.cz/item/CS_URS_2021_01/916231213</t>
  </si>
  <si>
    <t>58380001</t>
  </si>
  <si>
    <t>krajník kamenný žulový silniční 130x200x300-800mm</t>
  </si>
  <si>
    <t>-1053029584</t>
  </si>
  <si>
    <t>87,6*1,02 'Přepočtené koeficientem množství</t>
  </si>
  <si>
    <t>-1437055012</t>
  </si>
  <si>
    <t>ostatní - Vedlejší náklady</t>
  </si>
  <si>
    <t>367856006</t>
  </si>
  <si>
    <t>-1127558031</t>
  </si>
  <si>
    <t>2146825969</t>
  </si>
  <si>
    <t>1956560447</t>
  </si>
  <si>
    <t>-1328881180</t>
  </si>
  <si>
    <t>336686755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</si>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</sst>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1_01/722253155" TargetMode="External"/><Relationship Id="rId21" Type="http://schemas.openxmlformats.org/officeDocument/2006/relationships/hyperlink" Target="https://podminky.urs.cz/item/CS_URS_2021_01/171201221" TargetMode="External"/><Relationship Id="rId42" Type="http://schemas.openxmlformats.org/officeDocument/2006/relationships/hyperlink" Target="https://podminky.urs.cz/item/CS_URS_2021_01/311351122" TargetMode="External"/><Relationship Id="rId63" Type="http://schemas.openxmlformats.org/officeDocument/2006/relationships/hyperlink" Target="https://podminky.urs.cz/item/CS_URS_2021_01/458591111" TargetMode="External"/><Relationship Id="rId84" Type="http://schemas.openxmlformats.org/officeDocument/2006/relationships/hyperlink" Target="https://podminky.urs.cz/item/CS_URS_2021_01/899102112" TargetMode="External"/><Relationship Id="rId16" Type="http://schemas.openxmlformats.org/officeDocument/2006/relationships/hyperlink" Target="https://podminky.urs.cz/item/CS_URS_2021_01/162251142" TargetMode="External"/><Relationship Id="rId107" Type="http://schemas.openxmlformats.org/officeDocument/2006/relationships/hyperlink" Target="https://podminky.urs.cz/item/CS_URS_2021_01/997221873" TargetMode="External"/><Relationship Id="rId11" Type="http://schemas.openxmlformats.org/officeDocument/2006/relationships/hyperlink" Target="https://podminky.urs.cz/item/CS_URS_2021_01/132254204" TargetMode="External"/><Relationship Id="rId32" Type="http://schemas.openxmlformats.org/officeDocument/2006/relationships/hyperlink" Target="https://podminky.urs.cz/item/CS_URS_2021_01/182211121" TargetMode="External"/><Relationship Id="rId37" Type="http://schemas.openxmlformats.org/officeDocument/2006/relationships/hyperlink" Target="https://podminky.urs.cz/item/CS_URS_2021_01/272313711" TargetMode="External"/><Relationship Id="rId53" Type="http://schemas.openxmlformats.org/officeDocument/2006/relationships/hyperlink" Target="https://podminky.urs.cz/item/CS_URS_2021_01/430321515" TargetMode="External"/><Relationship Id="rId58" Type="http://schemas.openxmlformats.org/officeDocument/2006/relationships/hyperlink" Target="https://podminky.urs.cz/item/CS_URS_2021_01/451314211" TargetMode="External"/><Relationship Id="rId74" Type="http://schemas.openxmlformats.org/officeDocument/2006/relationships/hyperlink" Target="https://podminky.urs.cz/item/CS_URS_2021_01/871251141" TargetMode="External"/><Relationship Id="rId79" Type="http://schemas.openxmlformats.org/officeDocument/2006/relationships/hyperlink" Target="https://podminky.urs.cz/item/CS_URS_2021_01/877350310" TargetMode="External"/><Relationship Id="rId102" Type="http://schemas.openxmlformats.org/officeDocument/2006/relationships/hyperlink" Target="https://podminky.urs.cz/item/CS_URS_2021_01/997013601" TargetMode="External"/><Relationship Id="rId123" Type="http://schemas.openxmlformats.org/officeDocument/2006/relationships/hyperlink" Target="https://podminky.urs.cz/item/CS_URS_2021_01/767131111" TargetMode="External"/><Relationship Id="rId128" Type="http://schemas.openxmlformats.org/officeDocument/2006/relationships/hyperlink" Target="https://podminky.urs.cz/item/CS_URS_2021_01/998767101" TargetMode="External"/><Relationship Id="rId5" Type="http://schemas.openxmlformats.org/officeDocument/2006/relationships/hyperlink" Target="https://podminky.urs.cz/item/CS_URS_2021_01/115101301" TargetMode="External"/><Relationship Id="rId90" Type="http://schemas.openxmlformats.org/officeDocument/2006/relationships/hyperlink" Target="https://podminky.urs.cz/item/CS_URS_2021_01/934953111" TargetMode="External"/><Relationship Id="rId95" Type="http://schemas.openxmlformats.org/officeDocument/2006/relationships/hyperlink" Target="https://podminky.urs.cz/item/CS_URS_2021_01/966071822" TargetMode="External"/><Relationship Id="rId22" Type="http://schemas.openxmlformats.org/officeDocument/2006/relationships/hyperlink" Target="https://podminky.urs.cz/item/CS_URS_2021_01/171251101" TargetMode="External"/><Relationship Id="rId27" Type="http://schemas.openxmlformats.org/officeDocument/2006/relationships/hyperlink" Target="https://podminky.urs.cz/item/CS_URS_2021_01/181111111" TargetMode="External"/><Relationship Id="rId43" Type="http://schemas.openxmlformats.org/officeDocument/2006/relationships/hyperlink" Target="https://podminky.urs.cz/item/CS_URS_2021_01/311361821" TargetMode="External"/><Relationship Id="rId48" Type="http://schemas.openxmlformats.org/officeDocument/2006/relationships/hyperlink" Target="https://podminky.urs.cz/item/CS_URS_2021_01/321352010" TargetMode="External"/><Relationship Id="rId64" Type="http://schemas.openxmlformats.org/officeDocument/2006/relationships/hyperlink" Target="https://podminky.urs.cz/item/CS_URS_2021_01/461211721" TargetMode="External"/><Relationship Id="rId69" Type="http://schemas.openxmlformats.org/officeDocument/2006/relationships/hyperlink" Target="https://podminky.urs.cz/item/CS_URS_2021_01/621125110" TargetMode="External"/><Relationship Id="rId113" Type="http://schemas.openxmlformats.org/officeDocument/2006/relationships/hyperlink" Target="https://podminky.urs.cz/item/CS_URS_2021_01/998711101" TargetMode="External"/><Relationship Id="rId118" Type="http://schemas.openxmlformats.org/officeDocument/2006/relationships/hyperlink" Target="https://podminky.urs.cz/item/CS_URS_2021_01/722259108" TargetMode="External"/><Relationship Id="rId80" Type="http://schemas.openxmlformats.org/officeDocument/2006/relationships/hyperlink" Target="https://podminky.urs.cz/item/CS_URS_2021_01/877360310" TargetMode="External"/><Relationship Id="rId85" Type="http://schemas.openxmlformats.org/officeDocument/2006/relationships/hyperlink" Target="https://podminky.urs.cz/item/CS_URS_2021_01/899623171" TargetMode="External"/><Relationship Id="rId12" Type="http://schemas.openxmlformats.org/officeDocument/2006/relationships/hyperlink" Target="https://podminky.urs.cz/item/CS_URS_2021_01/132351253" TargetMode="External"/><Relationship Id="rId17" Type="http://schemas.openxmlformats.org/officeDocument/2006/relationships/hyperlink" Target="https://podminky.urs.cz/item/CS_URS_2021_01/162751117" TargetMode="External"/><Relationship Id="rId33" Type="http://schemas.openxmlformats.org/officeDocument/2006/relationships/hyperlink" Target="https://podminky.urs.cz/item/CS_URS_2021_01/184102114" TargetMode="External"/><Relationship Id="rId38" Type="http://schemas.openxmlformats.org/officeDocument/2006/relationships/hyperlink" Target="https://podminky.urs.cz/item/CS_URS_2021_01/311231156" TargetMode="External"/><Relationship Id="rId59" Type="http://schemas.openxmlformats.org/officeDocument/2006/relationships/hyperlink" Target="https://podminky.urs.cz/item/CS_URS_2021_01/452351101" TargetMode="External"/><Relationship Id="rId103" Type="http://schemas.openxmlformats.org/officeDocument/2006/relationships/hyperlink" Target="https://podminky.urs.cz/item/CS_URS_2021_01/997013813" TargetMode="External"/><Relationship Id="rId108" Type="http://schemas.openxmlformats.org/officeDocument/2006/relationships/hyperlink" Target="https://podminky.urs.cz/item/CS_URS_2021_01/997321211" TargetMode="External"/><Relationship Id="rId124" Type="http://schemas.openxmlformats.org/officeDocument/2006/relationships/hyperlink" Target="https://podminky.urs.cz/item/CS_URS_2021_01/998764101" TargetMode="External"/><Relationship Id="rId129" Type="http://schemas.openxmlformats.org/officeDocument/2006/relationships/hyperlink" Target="https://podminky.urs.cz/item/CS_URS_2021_01/782131112" TargetMode="External"/><Relationship Id="rId54" Type="http://schemas.openxmlformats.org/officeDocument/2006/relationships/hyperlink" Target="https://podminky.urs.cz/item/CS_URS_2021_01/430362021" TargetMode="External"/><Relationship Id="rId70" Type="http://schemas.openxmlformats.org/officeDocument/2006/relationships/hyperlink" Target="https://podminky.urs.cz/item/CS_URS_2021_01/622471011" TargetMode="External"/><Relationship Id="rId75" Type="http://schemas.openxmlformats.org/officeDocument/2006/relationships/hyperlink" Target="https://podminky.urs.cz/item/CS_URS_2021_01/871350320" TargetMode="External"/><Relationship Id="rId91" Type="http://schemas.openxmlformats.org/officeDocument/2006/relationships/hyperlink" Target="https://podminky.urs.cz/item/CS_URS_2021_01/934956125" TargetMode="External"/><Relationship Id="rId96" Type="http://schemas.openxmlformats.org/officeDocument/2006/relationships/hyperlink" Target="https://podminky.urs.cz/item/CS_URS_2021_01/966073811" TargetMode="External"/><Relationship Id="rId1" Type="http://schemas.openxmlformats.org/officeDocument/2006/relationships/hyperlink" Target="https://podminky.urs.cz/item/CS_URS_2021_01/113106221" TargetMode="External"/><Relationship Id="rId6" Type="http://schemas.openxmlformats.org/officeDocument/2006/relationships/hyperlink" Target="https://podminky.urs.cz/item/CS_URS_2021_01/121151113" TargetMode="External"/><Relationship Id="rId23" Type="http://schemas.openxmlformats.org/officeDocument/2006/relationships/hyperlink" Target="https://podminky.urs.cz/item/CS_URS_2021_01/171251201" TargetMode="External"/><Relationship Id="rId28" Type="http://schemas.openxmlformats.org/officeDocument/2006/relationships/hyperlink" Target="https://podminky.urs.cz/item/CS_URS_2021_01/181351003" TargetMode="External"/><Relationship Id="rId49" Type="http://schemas.openxmlformats.org/officeDocument/2006/relationships/hyperlink" Target="https://podminky.urs.cz/item/CS_URS_2021_01/321368211" TargetMode="External"/><Relationship Id="rId114" Type="http://schemas.openxmlformats.org/officeDocument/2006/relationships/hyperlink" Target="https://podminky.urs.cz/item/CS_URS_2021_01/713121121" TargetMode="External"/><Relationship Id="rId119" Type="http://schemas.openxmlformats.org/officeDocument/2006/relationships/hyperlink" Target="https://podminky.urs.cz/item/CS_URS_2021_01/722259111" TargetMode="External"/><Relationship Id="rId44" Type="http://schemas.openxmlformats.org/officeDocument/2006/relationships/hyperlink" Target="https://podminky.urs.cz/item/CS_URS_2021_01/311362021" TargetMode="External"/><Relationship Id="rId60" Type="http://schemas.openxmlformats.org/officeDocument/2006/relationships/hyperlink" Target="https://podminky.urs.cz/item/CS_URS_2021_01/452351101" TargetMode="External"/><Relationship Id="rId65" Type="http://schemas.openxmlformats.org/officeDocument/2006/relationships/hyperlink" Target="https://podminky.urs.cz/item/CS_URS_2021_01/463212111" TargetMode="External"/><Relationship Id="rId81" Type="http://schemas.openxmlformats.org/officeDocument/2006/relationships/hyperlink" Target="https://podminky.urs.cz/item/CS_URS_2021_01/877370310" TargetMode="External"/><Relationship Id="rId86" Type="http://schemas.openxmlformats.org/officeDocument/2006/relationships/hyperlink" Target="https://podminky.urs.cz/item/CS_URS_2021_01/899643111" TargetMode="External"/><Relationship Id="rId130" Type="http://schemas.openxmlformats.org/officeDocument/2006/relationships/hyperlink" Target="https://podminky.urs.cz/item/CS_URS_2021_01/998782101" TargetMode="External"/><Relationship Id="rId13" Type="http://schemas.openxmlformats.org/officeDocument/2006/relationships/hyperlink" Target="https://podminky.urs.cz/item/CS_URS_2021_01/132354204" TargetMode="External"/><Relationship Id="rId18" Type="http://schemas.openxmlformats.org/officeDocument/2006/relationships/hyperlink" Target="https://podminky.urs.cz/item/CS_URS_2021_01/162751119" TargetMode="External"/><Relationship Id="rId39" Type="http://schemas.openxmlformats.org/officeDocument/2006/relationships/hyperlink" Target="https://podminky.urs.cz/item/CS_URS_2021_01/311311811" TargetMode="External"/><Relationship Id="rId109" Type="http://schemas.openxmlformats.org/officeDocument/2006/relationships/hyperlink" Target="https://podminky.urs.cz/item/CS_URS_2021_01/997321511" TargetMode="External"/><Relationship Id="rId34" Type="http://schemas.openxmlformats.org/officeDocument/2006/relationships/hyperlink" Target="https://podminky.urs.cz/item/CS_URS_2021_01/184215331" TargetMode="External"/><Relationship Id="rId50" Type="http://schemas.openxmlformats.org/officeDocument/2006/relationships/hyperlink" Target="https://podminky.urs.cz/item/CS_URS_2021_01/359901111" TargetMode="External"/><Relationship Id="rId55" Type="http://schemas.openxmlformats.org/officeDocument/2006/relationships/hyperlink" Target="https://podminky.urs.cz/item/CS_URS_2021_01/434121416" TargetMode="External"/><Relationship Id="rId76" Type="http://schemas.openxmlformats.org/officeDocument/2006/relationships/hyperlink" Target="https://podminky.urs.cz/item/CS_URS_2021_01/871360320" TargetMode="External"/><Relationship Id="rId97" Type="http://schemas.openxmlformats.org/officeDocument/2006/relationships/hyperlink" Target="https://podminky.urs.cz/item/CS_URS_2021_01/976085211" TargetMode="External"/><Relationship Id="rId104" Type="http://schemas.openxmlformats.org/officeDocument/2006/relationships/hyperlink" Target="https://podminky.urs.cz/item/CS_URS_2021_01/997221551" TargetMode="External"/><Relationship Id="rId120" Type="http://schemas.openxmlformats.org/officeDocument/2006/relationships/hyperlink" Target="https://podminky.urs.cz/item/CS_URS_2021_01/998722101" TargetMode="External"/><Relationship Id="rId125" Type="http://schemas.openxmlformats.org/officeDocument/2006/relationships/hyperlink" Target="https://podminky.urs.cz/item/CS_URS_2021_01/767610111" TargetMode="External"/><Relationship Id="rId7" Type="http://schemas.openxmlformats.org/officeDocument/2006/relationships/hyperlink" Target="https://podminky.urs.cz/item/CS_URS_2021_01/122211101" TargetMode="External"/><Relationship Id="rId71" Type="http://schemas.openxmlformats.org/officeDocument/2006/relationships/hyperlink" Target="https://podminky.urs.cz/item/CS_URS_2021_01/623451251" TargetMode="External"/><Relationship Id="rId92" Type="http://schemas.openxmlformats.org/officeDocument/2006/relationships/hyperlink" Target="https://podminky.urs.cz/item/CS_URS_2021_01/960211251" TargetMode="External"/><Relationship Id="rId2" Type="http://schemas.openxmlformats.org/officeDocument/2006/relationships/hyperlink" Target="https://podminky.urs.cz/item/CS_URS_2021_01/113107162" TargetMode="External"/><Relationship Id="rId29" Type="http://schemas.openxmlformats.org/officeDocument/2006/relationships/hyperlink" Target="https://podminky.urs.cz/item/CS_URS_2021_01/181411131" TargetMode="External"/><Relationship Id="rId24" Type="http://schemas.openxmlformats.org/officeDocument/2006/relationships/hyperlink" Target="https://podminky.urs.cz/item/CS_URS_2021_01/174104111" TargetMode="External"/><Relationship Id="rId40" Type="http://schemas.openxmlformats.org/officeDocument/2006/relationships/hyperlink" Target="https://podminky.urs.cz/item/CS_URS_2021_01/311321311" TargetMode="External"/><Relationship Id="rId45" Type="http://schemas.openxmlformats.org/officeDocument/2006/relationships/hyperlink" Target="https://podminky.urs.cz/item/CS_URS_2021_01/321213222" TargetMode="External"/><Relationship Id="rId66" Type="http://schemas.openxmlformats.org/officeDocument/2006/relationships/hyperlink" Target="https://podminky.urs.cz/item/CS_URS_2021_01/464511122" TargetMode="External"/><Relationship Id="rId87" Type="http://schemas.openxmlformats.org/officeDocument/2006/relationships/hyperlink" Target="https://podminky.urs.cz/item/CS_URS_2021_01/899643111" TargetMode="External"/><Relationship Id="rId110" Type="http://schemas.openxmlformats.org/officeDocument/2006/relationships/hyperlink" Target="https://podminky.urs.cz/item/CS_URS_2021_01/998331011" TargetMode="External"/><Relationship Id="rId115" Type="http://schemas.openxmlformats.org/officeDocument/2006/relationships/hyperlink" Target="https://podminky.urs.cz/item/CS_URS_2021_01/722240124" TargetMode="External"/><Relationship Id="rId131" Type="http://schemas.openxmlformats.org/officeDocument/2006/relationships/hyperlink" Target="https://podminky.urs.cz/item/CS_URS_2021_01/230140054" TargetMode="External"/><Relationship Id="rId61" Type="http://schemas.openxmlformats.org/officeDocument/2006/relationships/hyperlink" Target="https://podminky.urs.cz/item/CS_URS_2021_01/457532111" TargetMode="External"/><Relationship Id="rId82" Type="http://schemas.openxmlformats.org/officeDocument/2006/relationships/hyperlink" Target="https://podminky.urs.cz/item/CS_URS_2021_01/891266131" TargetMode="External"/><Relationship Id="rId19" Type="http://schemas.openxmlformats.org/officeDocument/2006/relationships/hyperlink" Target="https://podminky.urs.cz/item/CS_URS_2021_01/162751137" TargetMode="External"/><Relationship Id="rId14" Type="http://schemas.openxmlformats.org/officeDocument/2006/relationships/hyperlink" Target="https://podminky.urs.cz/item/CS_URS_2021_01/132451253" TargetMode="External"/><Relationship Id="rId30" Type="http://schemas.openxmlformats.org/officeDocument/2006/relationships/hyperlink" Target="https://podminky.urs.cz/item/CS_URS_2021_01/181951111" TargetMode="External"/><Relationship Id="rId35" Type="http://schemas.openxmlformats.org/officeDocument/2006/relationships/hyperlink" Target="https://podminky.urs.cz/item/CS_URS_2021_01/242111113" TargetMode="External"/><Relationship Id="rId56" Type="http://schemas.openxmlformats.org/officeDocument/2006/relationships/hyperlink" Target="https://podminky.urs.cz/item/CS_URS_2021_01/451311111" TargetMode="External"/><Relationship Id="rId77" Type="http://schemas.openxmlformats.org/officeDocument/2006/relationships/hyperlink" Target="https://podminky.urs.cz/item/CS_URS_2021_01/871370320" TargetMode="External"/><Relationship Id="rId100" Type="http://schemas.openxmlformats.org/officeDocument/2006/relationships/hyperlink" Target="https://podminky.urs.cz/item/CS_URS_2021_01/997013501" TargetMode="External"/><Relationship Id="rId105" Type="http://schemas.openxmlformats.org/officeDocument/2006/relationships/hyperlink" Target="https://podminky.urs.cz/item/CS_URS_2021_01/997221559" TargetMode="External"/><Relationship Id="rId126" Type="http://schemas.openxmlformats.org/officeDocument/2006/relationships/hyperlink" Target="https://podminky.urs.cz/item/CS_URS_2021_01/767995112" TargetMode="External"/><Relationship Id="rId8" Type="http://schemas.openxmlformats.org/officeDocument/2006/relationships/hyperlink" Target="https://podminky.urs.cz/item/CS_URS_2021_01/122211101" TargetMode="External"/><Relationship Id="rId51" Type="http://schemas.openxmlformats.org/officeDocument/2006/relationships/hyperlink" Target="https://podminky.urs.cz/item/CS_URS_2021_01/359901211" TargetMode="External"/><Relationship Id="rId72" Type="http://schemas.openxmlformats.org/officeDocument/2006/relationships/hyperlink" Target="https://podminky.urs.cz/item/CS_URS_2021_01/642942611" TargetMode="External"/><Relationship Id="rId93" Type="http://schemas.openxmlformats.org/officeDocument/2006/relationships/hyperlink" Target="https://podminky.urs.cz/item/CS_URS_2021_01/961043111" TargetMode="External"/><Relationship Id="rId98" Type="http://schemas.openxmlformats.org/officeDocument/2006/relationships/hyperlink" Target="https://podminky.urs.cz/item/CS_URS_2021_01/976085311" TargetMode="External"/><Relationship Id="rId121" Type="http://schemas.openxmlformats.org/officeDocument/2006/relationships/hyperlink" Target="https://podminky.urs.cz/item/CS_URS_2021_01/764101143" TargetMode="External"/><Relationship Id="rId3" Type="http://schemas.openxmlformats.org/officeDocument/2006/relationships/hyperlink" Target="https://podminky.urs.cz/item/CS_URS_2021_01/114203103" TargetMode="External"/><Relationship Id="rId25" Type="http://schemas.openxmlformats.org/officeDocument/2006/relationships/hyperlink" Target="https://podminky.urs.cz/item/CS_URS_2021_01/174151101" TargetMode="External"/><Relationship Id="rId46" Type="http://schemas.openxmlformats.org/officeDocument/2006/relationships/hyperlink" Target="https://podminky.urs.cz/item/CS_URS_2021_01/321321116" TargetMode="External"/><Relationship Id="rId67" Type="http://schemas.openxmlformats.org/officeDocument/2006/relationships/hyperlink" Target="https://podminky.urs.cz/item/CS_URS_2021_01/465210111" TargetMode="External"/><Relationship Id="rId116" Type="http://schemas.openxmlformats.org/officeDocument/2006/relationships/hyperlink" Target="https://podminky.urs.cz/item/CS_URS_2021_01/722251113" TargetMode="External"/><Relationship Id="rId20" Type="http://schemas.openxmlformats.org/officeDocument/2006/relationships/hyperlink" Target="https://podminky.urs.cz/item/CS_URS_2021_01/162751139" TargetMode="External"/><Relationship Id="rId41" Type="http://schemas.openxmlformats.org/officeDocument/2006/relationships/hyperlink" Target="https://podminky.urs.cz/item/CS_URS_2021_01/311351121" TargetMode="External"/><Relationship Id="rId62" Type="http://schemas.openxmlformats.org/officeDocument/2006/relationships/hyperlink" Target="https://podminky.urs.cz/item/CS_URS_2021_01/457542111" TargetMode="External"/><Relationship Id="rId83" Type="http://schemas.openxmlformats.org/officeDocument/2006/relationships/hyperlink" Target="https://podminky.urs.cz/item/CS_URS_2021_01/893212111" TargetMode="External"/><Relationship Id="rId88" Type="http://schemas.openxmlformats.org/officeDocument/2006/relationships/hyperlink" Target="https://podminky.urs.cz/item/CS_URS_2021_01/899712111" TargetMode="External"/><Relationship Id="rId111" Type="http://schemas.openxmlformats.org/officeDocument/2006/relationships/hyperlink" Target="https://podminky.urs.cz/item/CS_URS_2021_01/711121131" TargetMode="External"/><Relationship Id="rId132" Type="http://schemas.openxmlformats.org/officeDocument/2006/relationships/hyperlink" Target="https://podminky.urs.cz/item/CS_URS_2021_01/230140190" TargetMode="External"/><Relationship Id="rId15" Type="http://schemas.openxmlformats.org/officeDocument/2006/relationships/hyperlink" Target="https://podminky.urs.cz/item/CS_URS_2021_01/132454204" TargetMode="External"/><Relationship Id="rId36" Type="http://schemas.openxmlformats.org/officeDocument/2006/relationships/hyperlink" Target="https://podminky.urs.cz/item/CS_URS_2021_01/272313511" TargetMode="External"/><Relationship Id="rId57" Type="http://schemas.openxmlformats.org/officeDocument/2006/relationships/hyperlink" Target="https://podminky.urs.cz/item/CS_URS_2021_01/451311111" TargetMode="External"/><Relationship Id="rId106" Type="http://schemas.openxmlformats.org/officeDocument/2006/relationships/hyperlink" Target="https://podminky.urs.cz/item/CS_URS_2021_01/997221645" TargetMode="External"/><Relationship Id="rId127" Type="http://schemas.openxmlformats.org/officeDocument/2006/relationships/hyperlink" Target="https://podminky.urs.cz/item/CS_URS_2021_01/998767101" TargetMode="External"/><Relationship Id="rId10" Type="http://schemas.openxmlformats.org/officeDocument/2006/relationships/hyperlink" Target="https://podminky.urs.cz/item/CS_URS_2021_01/132251253" TargetMode="External"/><Relationship Id="rId31" Type="http://schemas.openxmlformats.org/officeDocument/2006/relationships/hyperlink" Target="https://podminky.urs.cz/item/CS_URS_2021_01/181951112" TargetMode="External"/><Relationship Id="rId52" Type="http://schemas.openxmlformats.org/officeDocument/2006/relationships/hyperlink" Target="https://podminky.urs.cz/item/CS_URS_2021_01/411121243" TargetMode="External"/><Relationship Id="rId73" Type="http://schemas.openxmlformats.org/officeDocument/2006/relationships/hyperlink" Target="https://podminky.urs.cz/item/CS_URS_2021_01/831362193" TargetMode="External"/><Relationship Id="rId78" Type="http://schemas.openxmlformats.org/officeDocument/2006/relationships/hyperlink" Target="https://podminky.urs.cz/item/CS_URS_2021_01/877261101" TargetMode="External"/><Relationship Id="rId94" Type="http://schemas.openxmlformats.org/officeDocument/2006/relationships/hyperlink" Target="https://podminky.urs.cz/item/CS_URS_2021_01/961044111" TargetMode="External"/><Relationship Id="rId99" Type="http://schemas.openxmlformats.org/officeDocument/2006/relationships/hyperlink" Target="https://podminky.urs.cz/item/CS_URS_2021_01/979054451" TargetMode="External"/><Relationship Id="rId101" Type="http://schemas.openxmlformats.org/officeDocument/2006/relationships/hyperlink" Target="https://podminky.urs.cz/item/CS_URS_2021_01/997013509" TargetMode="External"/><Relationship Id="rId122" Type="http://schemas.openxmlformats.org/officeDocument/2006/relationships/hyperlink" Target="https://podminky.urs.cz/item/CS_URS_2021_01/764121403" TargetMode="External"/><Relationship Id="rId4" Type="http://schemas.openxmlformats.org/officeDocument/2006/relationships/hyperlink" Target="https://podminky.urs.cz/item/CS_URS_2021_01/115101201" TargetMode="External"/><Relationship Id="rId9" Type="http://schemas.openxmlformats.org/officeDocument/2006/relationships/hyperlink" Target="https://podminky.urs.cz/item/CS_URS_2021_01/125703302" TargetMode="External"/><Relationship Id="rId26" Type="http://schemas.openxmlformats.org/officeDocument/2006/relationships/hyperlink" Target="https://podminky.urs.cz/item/CS_URS_2021_01/175151101" TargetMode="External"/><Relationship Id="rId47" Type="http://schemas.openxmlformats.org/officeDocument/2006/relationships/hyperlink" Target="https://podminky.urs.cz/item/CS_URS_2021_01/321351010" TargetMode="External"/><Relationship Id="rId68" Type="http://schemas.openxmlformats.org/officeDocument/2006/relationships/hyperlink" Target="https://podminky.urs.cz/item/CS_URS_2021_01/465513327" TargetMode="External"/><Relationship Id="rId89" Type="http://schemas.openxmlformats.org/officeDocument/2006/relationships/hyperlink" Target="https://podminky.urs.cz/item/CS_URS_2021_01/899911112" TargetMode="External"/><Relationship Id="rId112" Type="http://schemas.openxmlformats.org/officeDocument/2006/relationships/hyperlink" Target="https://podminky.urs.cz/item/CS_URS_2021_01/711141559" TargetMode="External"/><Relationship Id="rId13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1_01/162751139" TargetMode="External"/><Relationship Id="rId13" Type="http://schemas.openxmlformats.org/officeDocument/2006/relationships/hyperlink" Target="https://podminky.urs.cz/item/CS_URS_2021_01/181111111" TargetMode="External"/><Relationship Id="rId18" Type="http://schemas.openxmlformats.org/officeDocument/2006/relationships/hyperlink" Target="https://podminky.urs.cz/item/CS_URS_2021_01/321321116" TargetMode="External"/><Relationship Id="rId26" Type="http://schemas.openxmlformats.org/officeDocument/2006/relationships/hyperlink" Target="https://podminky.urs.cz/item/CS_URS_2021_01/936311112" TargetMode="External"/><Relationship Id="rId3" Type="http://schemas.openxmlformats.org/officeDocument/2006/relationships/hyperlink" Target="https://podminky.urs.cz/item/CS_URS_2021_01/132351253" TargetMode="External"/><Relationship Id="rId21" Type="http://schemas.openxmlformats.org/officeDocument/2006/relationships/hyperlink" Target="https://podminky.urs.cz/item/CS_URS_2021_01/321621921" TargetMode="External"/><Relationship Id="rId7" Type="http://schemas.openxmlformats.org/officeDocument/2006/relationships/hyperlink" Target="https://podminky.urs.cz/item/CS_URS_2021_01/162751137" TargetMode="External"/><Relationship Id="rId12" Type="http://schemas.openxmlformats.org/officeDocument/2006/relationships/hyperlink" Target="https://podminky.urs.cz/item/CS_URS_2021_01/174151101" TargetMode="External"/><Relationship Id="rId17" Type="http://schemas.openxmlformats.org/officeDocument/2006/relationships/hyperlink" Target="https://podminky.urs.cz/item/CS_URS_2021_01/321311115" TargetMode="External"/><Relationship Id="rId25" Type="http://schemas.openxmlformats.org/officeDocument/2006/relationships/hyperlink" Target="https://podminky.urs.cz/item/CS_URS_2021_01/899623171" TargetMode="External"/><Relationship Id="rId2" Type="http://schemas.openxmlformats.org/officeDocument/2006/relationships/hyperlink" Target="https://podminky.urs.cz/item/CS_URS_2021_01/132251253" TargetMode="External"/><Relationship Id="rId16" Type="http://schemas.openxmlformats.org/officeDocument/2006/relationships/hyperlink" Target="https://podminky.urs.cz/item/CS_URS_2021_01/320101112" TargetMode="External"/><Relationship Id="rId20" Type="http://schemas.openxmlformats.org/officeDocument/2006/relationships/hyperlink" Target="https://podminky.urs.cz/item/CS_URS_2021_01/321621111" TargetMode="External"/><Relationship Id="rId29" Type="http://schemas.openxmlformats.org/officeDocument/2006/relationships/hyperlink" Target="https://podminky.urs.cz/item/CS_URS_2021_01/997013509" TargetMode="External"/><Relationship Id="rId1" Type="http://schemas.openxmlformats.org/officeDocument/2006/relationships/hyperlink" Target="https://podminky.urs.cz/item/CS_URS_2021_01/121151113" TargetMode="External"/><Relationship Id="rId6" Type="http://schemas.openxmlformats.org/officeDocument/2006/relationships/hyperlink" Target="https://podminky.urs.cz/item/CS_URS_2021_01/162751119" TargetMode="External"/><Relationship Id="rId11" Type="http://schemas.openxmlformats.org/officeDocument/2006/relationships/hyperlink" Target="https://podminky.urs.cz/item/CS_URS_2021_01/171251201" TargetMode="External"/><Relationship Id="rId24" Type="http://schemas.openxmlformats.org/officeDocument/2006/relationships/hyperlink" Target="https://podminky.urs.cz/item/CS_URS_2021_01/458591111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podminky.urs.cz/item/CS_URS_2021_01/162751117" TargetMode="External"/><Relationship Id="rId15" Type="http://schemas.openxmlformats.org/officeDocument/2006/relationships/hyperlink" Target="https://podminky.urs.cz/item/CS_URS_2021_01/181411131" TargetMode="External"/><Relationship Id="rId23" Type="http://schemas.openxmlformats.org/officeDocument/2006/relationships/hyperlink" Target="https://podminky.urs.cz/item/CS_URS_2021_01/359901211" TargetMode="External"/><Relationship Id="rId28" Type="http://schemas.openxmlformats.org/officeDocument/2006/relationships/hyperlink" Target="https://podminky.urs.cz/item/CS_URS_2021_01/997013501" TargetMode="External"/><Relationship Id="rId10" Type="http://schemas.openxmlformats.org/officeDocument/2006/relationships/hyperlink" Target="https://podminky.urs.cz/item/CS_URS_2021_01/171251101" TargetMode="External"/><Relationship Id="rId19" Type="http://schemas.openxmlformats.org/officeDocument/2006/relationships/hyperlink" Target="https://podminky.urs.cz/item/CS_URS_2021_01/321368211" TargetMode="External"/><Relationship Id="rId31" Type="http://schemas.openxmlformats.org/officeDocument/2006/relationships/hyperlink" Target="https://podminky.urs.cz/item/CS_URS_2021_01/998331011" TargetMode="External"/><Relationship Id="rId4" Type="http://schemas.openxmlformats.org/officeDocument/2006/relationships/hyperlink" Target="https://podminky.urs.cz/item/CS_URS_2021_01/132451253" TargetMode="External"/><Relationship Id="rId9" Type="http://schemas.openxmlformats.org/officeDocument/2006/relationships/hyperlink" Target="https://podminky.urs.cz/item/CS_URS_2021_01/171201221" TargetMode="External"/><Relationship Id="rId14" Type="http://schemas.openxmlformats.org/officeDocument/2006/relationships/hyperlink" Target="https://podminky.urs.cz/item/CS_URS_2021_01/181351003" TargetMode="External"/><Relationship Id="rId22" Type="http://schemas.openxmlformats.org/officeDocument/2006/relationships/hyperlink" Target="https://podminky.urs.cz/item/CS_URS_2021_01/359901111" TargetMode="External"/><Relationship Id="rId27" Type="http://schemas.openxmlformats.org/officeDocument/2006/relationships/hyperlink" Target="https://podminky.urs.cz/item/CS_URS_2021_01/960111221" TargetMode="External"/><Relationship Id="rId30" Type="http://schemas.openxmlformats.org/officeDocument/2006/relationships/hyperlink" Target="https://podminky.urs.cz/item/CS_URS_2021_01/99701360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1/132354204" TargetMode="External"/><Relationship Id="rId18" Type="http://schemas.openxmlformats.org/officeDocument/2006/relationships/hyperlink" Target="https://podminky.urs.cz/item/CS_URS_2021_01/162251142" TargetMode="External"/><Relationship Id="rId26" Type="http://schemas.openxmlformats.org/officeDocument/2006/relationships/hyperlink" Target="https://podminky.urs.cz/item/CS_URS_2021_01/174151101" TargetMode="External"/><Relationship Id="rId39" Type="http://schemas.openxmlformats.org/officeDocument/2006/relationships/hyperlink" Target="https://podminky.urs.cz/item/CS_URS_2021_01/573111115" TargetMode="External"/><Relationship Id="rId21" Type="http://schemas.openxmlformats.org/officeDocument/2006/relationships/hyperlink" Target="https://podminky.urs.cz/item/CS_URS_2021_01/162751137" TargetMode="External"/><Relationship Id="rId34" Type="http://schemas.openxmlformats.org/officeDocument/2006/relationships/hyperlink" Target="https://podminky.urs.cz/item/CS_URS_2021_01/451573111" TargetMode="External"/><Relationship Id="rId42" Type="http://schemas.openxmlformats.org/officeDocument/2006/relationships/hyperlink" Target="https://podminky.urs.cz/item/CS_URS_2021_01/596211210" TargetMode="External"/><Relationship Id="rId47" Type="http://schemas.openxmlformats.org/officeDocument/2006/relationships/hyperlink" Target="https://podminky.urs.cz/item/CS_URS_2021_01/892492121" TargetMode="External"/><Relationship Id="rId50" Type="http://schemas.openxmlformats.org/officeDocument/2006/relationships/hyperlink" Target="https://podminky.urs.cz/item/CS_URS_2021_01/899103112" TargetMode="External"/><Relationship Id="rId7" Type="http://schemas.openxmlformats.org/officeDocument/2006/relationships/hyperlink" Target="https://podminky.urs.cz/item/CS_URS_2021_01/119001401" TargetMode="External"/><Relationship Id="rId2" Type="http://schemas.openxmlformats.org/officeDocument/2006/relationships/hyperlink" Target="https://podminky.urs.cz/item/CS_URS_2021_01/113107123" TargetMode="External"/><Relationship Id="rId16" Type="http://schemas.openxmlformats.org/officeDocument/2006/relationships/hyperlink" Target="https://podminky.urs.cz/item/CS_URS_2021_01/151101101" TargetMode="External"/><Relationship Id="rId29" Type="http://schemas.openxmlformats.org/officeDocument/2006/relationships/hyperlink" Target="https://podminky.urs.cz/item/CS_URS_2021_01/181411131" TargetMode="External"/><Relationship Id="rId11" Type="http://schemas.openxmlformats.org/officeDocument/2006/relationships/hyperlink" Target="https://podminky.urs.cz/item/CS_URS_2021_01/132254204" TargetMode="External"/><Relationship Id="rId24" Type="http://schemas.openxmlformats.org/officeDocument/2006/relationships/hyperlink" Target="https://podminky.urs.cz/item/CS_URS_2021_01/171251101" TargetMode="External"/><Relationship Id="rId32" Type="http://schemas.openxmlformats.org/officeDocument/2006/relationships/hyperlink" Target="https://podminky.urs.cz/item/CS_URS_2021_01/359901211" TargetMode="External"/><Relationship Id="rId37" Type="http://schemas.openxmlformats.org/officeDocument/2006/relationships/hyperlink" Target="https://podminky.urs.cz/item/CS_URS_2021_01/564871116" TargetMode="External"/><Relationship Id="rId40" Type="http://schemas.openxmlformats.org/officeDocument/2006/relationships/hyperlink" Target="https://podminky.urs.cz/item/CS_URS_2021_01/573211111" TargetMode="External"/><Relationship Id="rId45" Type="http://schemas.openxmlformats.org/officeDocument/2006/relationships/hyperlink" Target="https://podminky.urs.cz/item/CS_URS_2021_01/892372121" TargetMode="External"/><Relationship Id="rId53" Type="http://schemas.openxmlformats.org/officeDocument/2006/relationships/hyperlink" Target="https://podminky.urs.cz/item/CS_URS_2021_01/998274101" TargetMode="External"/><Relationship Id="rId5" Type="http://schemas.openxmlformats.org/officeDocument/2006/relationships/hyperlink" Target="https://podminky.urs.cz/item/CS_URS_2021_01/115101201" TargetMode="External"/><Relationship Id="rId10" Type="http://schemas.openxmlformats.org/officeDocument/2006/relationships/hyperlink" Target="https://podminky.urs.cz/item/CS_URS_2021_01/132251253" TargetMode="External"/><Relationship Id="rId19" Type="http://schemas.openxmlformats.org/officeDocument/2006/relationships/hyperlink" Target="https://podminky.urs.cz/item/CS_URS_2021_01/162751117" TargetMode="External"/><Relationship Id="rId31" Type="http://schemas.openxmlformats.org/officeDocument/2006/relationships/hyperlink" Target="https://podminky.urs.cz/item/CS_URS_2021_01/359901111" TargetMode="External"/><Relationship Id="rId44" Type="http://schemas.openxmlformats.org/officeDocument/2006/relationships/hyperlink" Target="https://podminky.urs.cz/item/CS_URS_2021_01/822392112" TargetMode="External"/><Relationship Id="rId52" Type="http://schemas.openxmlformats.org/officeDocument/2006/relationships/hyperlink" Target="https://podminky.urs.cz/item/CS_URS_2021_01/936311112" TargetMode="External"/><Relationship Id="rId4" Type="http://schemas.openxmlformats.org/officeDocument/2006/relationships/hyperlink" Target="https://podminky.urs.cz/item/CS_URS_2021_01/113107142" TargetMode="External"/><Relationship Id="rId9" Type="http://schemas.openxmlformats.org/officeDocument/2006/relationships/hyperlink" Target="https://podminky.urs.cz/item/CS_URS_2021_01/121151113" TargetMode="External"/><Relationship Id="rId14" Type="http://schemas.openxmlformats.org/officeDocument/2006/relationships/hyperlink" Target="https://podminky.urs.cz/item/CS_URS_2021_01/132451253" TargetMode="External"/><Relationship Id="rId22" Type="http://schemas.openxmlformats.org/officeDocument/2006/relationships/hyperlink" Target="https://podminky.urs.cz/item/CS_URS_2021_01/162751139" TargetMode="External"/><Relationship Id="rId27" Type="http://schemas.openxmlformats.org/officeDocument/2006/relationships/hyperlink" Target="https://podminky.urs.cz/item/CS_URS_2021_01/175151101" TargetMode="External"/><Relationship Id="rId30" Type="http://schemas.openxmlformats.org/officeDocument/2006/relationships/hyperlink" Target="https://podminky.urs.cz/item/CS_URS_2021_01/181951111" TargetMode="External"/><Relationship Id="rId35" Type="http://schemas.openxmlformats.org/officeDocument/2006/relationships/hyperlink" Target="https://podminky.urs.cz/item/CS_URS_2021_01/564750111" TargetMode="External"/><Relationship Id="rId43" Type="http://schemas.openxmlformats.org/officeDocument/2006/relationships/hyperlink" Target="https://podminky.urs.cz/item/CS_URS_2021_01/822372112" TargetMode="External"/><Relationship Id="rId48" Type="http://schemas.openxmlformats.org/officeDocument/2006/relationships/hyperlink" Target="https://podminky.urs.cz/item/CS_URS_2021_01/892492121" TargetMode="External"/><Relationship Id="rId8" Type="http://schemas.openxmlformats.org/officeDocument/2006/relationships/hyperlink" Target="https://podminky.urs.cz/item/CS_URS_2021_01/119001412" TargetMode="External"/><Relationship Id="rId51" Type="http://schemas.openxmlformats.org/officeDocument/2006/relationships/hyperlink" Target="https://podminky.urs.cz/item/CS_URS_2021_01/919735112" TargetMode="External"/><Relationship Id="rId3" Type="http://schemas.openxmlformats.org/officeDocument/2006/relationships/hyperlink" Target="https://podminky.urs.cz/item/CS_URS_2021_01/113107124" TargetMode="External"/><Relationship Id="rId12" Type="http://schemas.openxmlformats.org/officeDocument/2006/relationships/hyperlink" Target="https://podminky.urs.cz/item/CS_URS_2021_01/132351253" TargetMode="External"/><Relationship Id="rId17" Type="http://schemas.openxmlformats.org/officeDocument/2006/relationships/hyperlink" Target="https://podminky.urs.cz/item/CS_URS_2021_01/151101111" TargetMode="External"/><Relationship Id="rId25" Type="http://schemas.openxmlformats.org/officeDocument/2006/relationships/hyperlink" Target="https://podminky.urs.cz/item/CS_URS_2021_01/171251201" TargetMode="External"/><Relationship Id="rId33" Type="http://schemas.openxmlformats.org/officeDocument/2006/relationships/hyperlink" Target="https://podminky.urs.cz/item/CS_URS_2021_01/451541111" TargetMode="External"/><Relationship Id="rId38" Type="http://schemas.openxmlformats.org/officeDocument/2006/relationships/hyperlink" Target="https://podminky.urs.cz/item/CS_URS_2021_01/565135111" TargetMode="External"/><Relationship Id="rId46" Type="http://schemas.openxmlformats.org/officeDocument/2006/relationships/hyperlink" Target="https://podminky.urs.cz/item/CS_URS_2021_01/892392121" TargetMode="External"/><Relationship Id="rId20" Type="http://schemas.openxmlformats.org/officeDocument/2006/relationships/hyperlink" Target="https://podminky.urs.cz/item/CS_URS_2021_01/162751119" TargetMode="External"/><Relationship Id="rId41" Type="http://schemas.openxmlformats.org/officeDocument/2006/relationships/hyperlink" Target="https://podminky.urs.cz/item/CS_URS_2021_01/577144111" TargetMode="External"/><Relationship Id="rId54" Type="http://schemas.openxmlformats.org/officeDocument/2006/relationships/drawing" Target="../drawings/drawing4.xml"/><Relationship Id="rId1" Type="http://schemas.openxmlformats.org/officeDocument/2006/relationships/hyperlink" Target="https://podminky.urs.cz/item/CS_URS_2021_01/113106171" TargetMode="External"/><Relationship Id="rId6" Type="http://schemas.openxmlformats.org/officeDocument/2006/relationships/hyperlink" Target="https://podminky.urs.cz/item/CS_URS_2021_01/115101301" TargetMode="External"/><Relationship Id="rId15" Type="http://schemas.openxmlformats.org/officeDocument/2006/relationships/hyperlink" Target="https://podminky.urs.cz/item/CS_URS_2021_01/132454204" TargetMode="External"/><Relationship Id="rId23" Type="http://schemas.openxmlformats.org/officeDocument/2006/relationships/hyperlink" Target="https://podminky.urs.cz/item/CS_URS_2021_01/171201221" TargetMode="External"/><Relationship Id="rId28" Type="http://schemas.openxmlformats.org/officeDocument/2006/relationships/hyperlink" Target="https://podminky.urs.cz/item/CS_URS_2021_01/181351003" TargetMode="External"/><Relationship Id="rId36" Type="http://schemas.openxmlformats.org/officeDocument/2006/relationships/hyperlink" Target="https://podminky.urs.cz/item/CS_URS_2021_01/564760111" TargetMode="External"/><Relationship Id="rId49" Type="http://schemas.openxmlformats.org/officeDocument/2006/relationships/hyperlink" Target="https://podminky.urs.cz/item/CS_URS_2021_01/89441113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1/564761111" TargetMode="External"/><Relationship Id="rId2" Type="http://schemas.openxmlformats.org/officeDocument/2006/relationships/hyperlink" Target="https://podminky.urs.cz/item/CS_URS_2021_01/564730111" TargetMode="External"/><Relationship Id="rId1" Type="http://schemas.openxmlformats.org/officeDocument/2006/relationships/hyperlink" Target="https://podminky.urs.cz/item/CS_URS_2021_01/564201111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podminky.urs.cz/item/CS_URS_2021_01/998331011" TargetMode="External"/><Relationship Id="rId4" Type="http://schemas.openxmlformats.org/officeDocument/2006/relationships/hyperlink" Target="https://podminky.urs.cz/item/CS_URS_2021_01/91623121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opLeftCell="A52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69" t="s">
        <v>14</v>
      </c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25"/>
      <c r="AQ5" s="25"/>
      <c r="AR5" s="23"/>
      <c r="BE5" s="366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1" t="s">
        <v>17</v>
      </c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25"/>
      <c r="AQ6" s="25"/>
      <c r="AR6" s="23"/>
      <c r="BE6" s="367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7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7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7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67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67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7"/>
      <c r="BS12" s="20" t="s">
        <v>6</v>
      </c>
    </row>
    <row r="13" spans="1:74" s="1" customFormat="1" ht="12" customHeight="1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31</v>
      </c>
      <c r="AO13" s="25"/>
      <c r="AP13" s="25"/>
      <c r="AQ13" s="25"/>
      <c r="AR13" s="23"/>
      <c r="BE13" s="367"/>
      <c r="BS13" s="20" t="s">
        <v>6</v>
      </c>
    </row>
    <row r="14" spans="1:74" ht="12.75">
      <c r="B14" s="24"/>
      <c r="C14" s="25"/>
      <c r="D14" s="25"/>
      <c r="E14" s="372" t="s">
        <v>31</v>
      </c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2" t="s">
        <v>29</v>
      </c>
      <c r="AL14" s="25"/>
      <c r="AM14" s="25"/>
      <c r="AN14" s="34" t="s">
        <v>31</v>
      </c>
      <c r="AO14" s="25"/>
      <c r="AP14" s="25"/>
      <c r="AQ14" s="25"/>
      <c r="AR14" s="23"/>
      <c r="BE14" s="367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7"/>
      <c r="BS15" s="20" t="s">
        <v>4</v>
      </c>
    </row>
    <row r="16" spans="1:74" s="1" customFormat="1" ht="12" customHeight="1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67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67"/>
      <c r="BS17" s="20" t="s">
        <v>33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7"/>
      <c r="BS18" s="20" t="s">
        <v>6</v>
      </c>
    </row>
    <row r="19" spans="1:71" s="1" customFormat="1" ht="12" customHeight="1">
      <c r="B19" s="24"/>
      <c r="C19" s="25"/>
      <c r="D19" s="32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35</v>
      </c>
      <c r="AO19" s="25"/>
      <c r="AP19" s="25"/>
      <c r="AQ19" s="25"/>
      <c r="AR19" s="23"/>
      <c r="BE19" s="367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67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7"/>
    </row>
    <row r="22" spans="1:71" s="1" customFormat="1" ht="12" customHeight="1">
      <c r="B22" s="24"/>
      <c r="C22" s="25"/>
      <c r="D22" s="32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7"/>
    </row>
    <row r="23" spans="1:71" s="1" customFormat="1" ht="47.25" customHeight="1">
      <c r="B23" s="24"/>
      <c r="C23" s="25"/>
      <c r="D23" s="25"/>
      <c r="E23" s="374" t="s">
        <v>38</v>
      </c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25"/>
      <c r="AP23" s="25"/>
      <c r="AQ23" s="25"/>
      <c r="AR23" s="23"/>
      <c r="BE23" s="367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7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7"/>
    </row>
    <row r="26" spans="1:71" s="2" customFormat="1" ht="25.9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5">
        <f>ROUND(AG54,2)</f>
        <v>0</v>
      </c>
      <c r="AL26" s="376"/>
      <c r="AM26" s="376"/>
      <c r="AN26" s="376"/>
      <c r="AO26" s="376"/>
      <c r="AP26" s="39"/>
      <c r="AQ26" s="39"/>
      <c r="AR26" s="42"/>
      <c r="BE26" s="36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7" t="s">
        <v>40</v>
      </c>
      <c r="M28" s="377"/>
      <c r="N28" s="377"/>
      <c r="O28" s="377"/>
      <c r="P28" s="377"/>
      <c r="Q28" s="39"/>
      <c r="R28" s="39"/>
      <c r="S28" s="39"/>
      <c r="T28" s="39"/>
      <c r="U28" s="39"/>
      <c r="V28" s="39"/>
      <c r="W28" s="377" t="s">
        <v>41</v>
      </c>
      <c r="X28" s="377"/>
      <c r="Y28" s="377"/>
      <c r="Z28" s="377"/>
      <c r="AA28" s="377"/>
      <c r="AB28" s="377"/>
      <c r="AC28" s="377"/>
      <c r="AD28" s="377"/>
      <c r="AE28" s="377"/>
      <c r="AF28" s="39"/>
      <c r="AG28" s="39"/>
      <c r="AH28" s="39"/>
      <c r="AI28" s="39"/>
      <c r="AJ28" s="39"/>
      <c r="AK28" s="377" t="s">
        <v>42</v>
      </c>
      <c r="AL28" s="377"/>
      <c r="AM28" s="377"/>
      <c r="AN28" s="377"/>
      <c r="AO28" s="377"/>
      <c r="AP28" s="39"/>
      <c r="AQ28" s="39"/>
      <c r="AR28" s="42"/>
      <c r="BE28" s="367"/>
    </row>
    <row r="29" spans="1:71" s="3" customFormat="1" ht="14.45" customHeight="1">
      <c r="B29" s="43"/>
      <c r="C29" s="44"/>
      <c r="D29" s="32" t="s">
        <v>43</v>
      </c>
      <c r="E29" s="44"/>
      <c r="F29" s="32" t="s">
        <v>44</v>
      </c>
      <c r="G29" s="44"/>
      <c r="H29" s="44"/>
      <c r="I29" s="44"/>
      <c r="J29" s="44"/>
      <c r="K29" s="44"/>
      <c r="L29" s="380">
        <v>0.21</v>
      </c>
      <c r="M29" s="379"/>
      <c r="N29" s="379"/>
      <c r="O29" s="379"/>
      <c r="P29" s="379"/>
      <c r="Q29" s="44"/>
      <c r="R29" s="44"/>
      <c r="S29" s="44"/>
      <c r="T29" s="44"/>
      <c r="U29" s="44"/>
      <c r="V29" s="44"/>
      <c r="W29" s="378">
        <f>ROUND(AZ54, 2)</f>
        <v>0</v>
      </c>
      <c r="X29" s="379"/>
      <c r="Y29" s="379"/>
      <c r="Z29" s="379"/>
      <c r="AA29" s="379"/>
      <c r="AB29" s="379"/>
      <c r="AC29" s="379"/>
      <c r="AD29" s="379"/>
      <c r="AE29" s="379"/>
      <c r="AF29" s="44"/>
      <c r="AG29" s="44"/>
      <c r="AH29" s="44"/>
      <c r="AI29" s="44"/>
      <c r="AJ29" s="44"/>
      <c r="AK29" s="378">
        <f>ROUND(AV54, 2)</f>
        <v>0</v>
      </c>
      <c r="AL29" s="379"/>
      <c r="AM29" s="379"/>
      <c r="AN29" s="379"/>
      <c r="AO29" s="379"/>
      <c r="AP29" s="44"/>
      <c r="AQ29" s="44"/>
      <c r="AR29" s="45"/>
      <c r="BE29" s="368"/>
    </row>
    <row r="30" spans="1:71" s="3" customFormat="1" ht="14.45" customHeight="1">
      <c r="B30" s="43"/>
      <c r="C30" s="44"/>
      <c r="D30" s="44"/>
      <c r="E30" s="44"/>
      <c r="F30" s="32" t="s">
        <v>45</v>
      </c>
      <c r="G30" s="44"/>
      <c r="H30" s="44"/>
      <c r="I30" s="44"/>
      <c r="J30" s="44"/>
      <c r="K30" s="44"/>
      <c r="L30" s="380">
        <v>0.15</v>
      </c>
      <c r="M30" s="379"/>
      <c r="N30" s="379"/>
      <c r="O30" s="379"/>
      <c r="P30" s="379"/>
      <c r="Q30" s="44"/>
      <c r="R30" s="44"/>
      <c r="S30" s="44"/>
      <c r="T30" s="44"/>
      <c r="U30" s="44"/>
      <c r="V30" s="44"/>
      <c r="W30" s="378">
        <f>ROUND(BA54, 2)</f>
        <v>0</v>
      </c>
      <c r="X30" s="379"/>
      <c r="Y30" s="379"/>
      <c r="Z30" s="379"/>
      <c r="AA30" s="379"/>
      <c r="AB30" s="379"/>
      <c r="AC30" s="379"/>
      <c r="AD30" s="379"/>
      <c r="AE30" s="379"/>
      <c r="AF30" s="44"/>
      <c r="AG30" s="44"/>
      <c r="AH30" s="44"/>
      <c r="AI30" s="44"/>
      <c r="AJ30" s="44"/>
      <c r="AK30" s="378">
        <f>ROUND(AW54, 2)</f>
        <v>0</v>
      </c>
      <c r="AL30" s="379"/>
      <c r="AM30" s="379"/>
      <c r="AN30" s="379"/>
      <c r="AO30" s="379"/>
      <c r="AP30" s="44"/>
      <c r="AQ30" s="44"/>
      <c r="AR30" s="45"/>
      <c r="BE30" s="368"/>
    </row>
    <row r="31" spans="1:71" s="3" customFormat="1" ht="14.45" hidden="1" customHeight="1">
      <c r="B31" s="43"/>
      <c r="C31" s="44"/>
      <c r="D31" s="44"/>
      <c r="E31" s="44"/>
      <c r="F31" s="32" t="s">
        <v>46</v>
      </c>
      <c r="G31" s="44"/>
      <c r="H31" s="44"/>
      <c r="I31" s="44"/>
      <c r="J31" s="44"/>
      <c r="K31" s="44"/>
      <c r="L31" s="380">
        <v>0.21</v>
      </c>
      <c r="M31" s="379"/>
      <c r="N31" s="379"/>
      <c r="O31" s="379"/>
      <c r="P31" s="379"/>
      <c r="Q31" s="44"/>
      <c r="R31" s="44"/>
      <c r="S31" s="44"/>
      <c r="T31" s="44"/>
      <c r="U31" s="44"/>
      <c r="V31" s="44"/>
      <c r="W31" s="378">
        <f>ROUND(BB54, 2)</f>
        <v>0</v>
      </c>
      <c r="X31" s="379"/>
      <c r="Y31" s="379"/>
      <c r="Z31" s="379"/>
      <c r="AA31" s="379"/>
      <c r="AB31" s="379"/>
      <c r="AC31" s="379"/>
      <c r="AD31" s="379"/>
      <c r="AE31" s="379"/>
      <c r="AF31" s="44"/>
      <c r="AG31" s="44"/>
      <c r="AH31" s="44"/>
      <c r="AI31" s="44"/>
      <c r="AJ31" s="44"/>
      <c r="AK31" s="378">
        <v>0</v>
      </c>
      <c r="AL31" s="379"/>
      <c r="AM31" s="379"/>
      <c r="AN31" s="379"/>
      <c r="AO31" s="379"/>
      <c r="AP31" s="44"/>
      <c r="AQ31" s="44"/>
      <c r="AR31" s="45"/>
      <c r="BE31" s="368"/>
    </row>
    <row r="32" spans="1:71" s="3" customFormat="1" ht="14.45" hidden="1" customHeight="1">
      <c r="B32" s="43"/>
      <c r="C32" s="44"/>
      <c r="D32" s="44"/>
      <c r="E32" s="44"/>
      <c r="F32" s="32" t="s">
        <v>47</v>
      </c>
      <c r="G32" s="44"/>
      <c r="H32" s="44"/>
      <c r="I32" s="44"/>
      <c r="J32" s="44"/>
      <c r="K32" s="44"/>
      <c r="L32" s="380">
        <v>0.15</v>
      </c>
      <c r="M32" s="379"/>
      <c r="N32" s="379"/>
      <c r="O32" s="379"/>
      <c r="P32" s="379"/>
      <c r="Q32" s="44"/>
      <c r="R32" s="44"/>
      <c r="S32" s="44"/>
      <c r="T32" s="44"/>
      <c r="U32" s="44"/>
      <c r="V32" s="44"/>
      <c r="W32" s="378">
        <f>ROUND(BC54, 2)</f>
        <v>0</v>
      </c>
      <c r="X32" s="379"/>
      <c r="Y32" s="379"/>
      <c r="Z32" s="379"/>
      <c r="AA32" s="379"/>
      <c r="AB32" s="379"/>
      <c r="AC32" s="379"/>
      <c r="AD32" s="379"/>
      <c r="AE32" s="379"/>
      <c r="AF32" s="44"/>
      <c r="AG32" s="44"/>
      <c r="AH32" s="44"/>
      <c r="AI32" s="44"/>
      <c r="AJ32" s="44"/>
      <c r="AK32" s="378">
        <v>0</v>
      </c>
      <c r="AL32" s="379"/>
      <c r="AM32" s="379"/>
      <c r="AN32" s="379"/>
      <c r="AO32" s="379"/>
      <c r="AP32" s="44"/>
      <c r="AQ32" s="44"/>
      <c r="AR32" s="45"/>
      <c r="BE32" s="368"/>
    </row>
    <row r="33" spans="1:57" s="3" customFormat="1" ht="14.45" hidden="1" customHeight="1">
      <c r="B33" s="43"/>
      <c r="C33" s="44"/>
      <c r="D33" s="44"/>
      <c r="E33" s="44"/>
      <c r="F33" s="32" t="s">
        <v>48</v>
      </c>
      <c r="G33" s="44"/>
      <c r="H33" s="44"/>
      <c r="I33" s="44"/>
      <c r="J33" s="44"/>
      <c r="K33" s="44"/>
      <c r="L33" s="380">
        <v>0</v>
      </c>
      <c r="M33" s="379"/>
      <c r="N33" s="379"/>
      <c r="O33" s="379"/>
      <c r="P33" s="379"/>
      <c r="Q33" s="44"/>
      <c r="R33" s="44"/>
      <c r="S33" s="44"/>
      <c r="T33" s="44"/>
      <c r="U33" s="44"/>
      <c r="V33" s="44"/>
      <c r="W33" s="378">
        <f>ROUND(BD54, 2)</f>
        <v>0</v>
      </c>
      <c r="X33" s="379"/>
      <c r="Y33" s="379"/>
      <c r="Z33" s="379"/>
      <c r="AA33" s="379"/>
      <c r="AB33" s="379"/>
      <c r="AC33" s="379"/>
      <c r="AD33" s="379"/>
      <c r="AE33" s="379"/>
      <c r="AF33" s="44"/>
      <c r="AG33" s="44"/>
      <c r="AH33" s="44"/>
      <c r="AI33" s="44"/>
      <c r="AJ33" s="44"/>
      <c r="AK33" s="378">
        <v>0</v>
      </c>
      <c r="AL33" s="379"/>
      <c r="AM33" s="379"/>
      <c r="AN33" s="379"/>
      <c r="AO33" s="37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50</v>
      </c>
      <c r="U35" s="48"/>
      <c r="V35" s="48"/>
      <c r="W35" s="48"/>
      <c r="X35" s="384" t="s">
        <v>51</v>
      </c>
      <c r="Y35" s="382"/>
      <c r="Z35" s="382"/>
      <c r="AA35" s="382"/>
      <c r="AB35" s="382"/>
      <c r="AC35" s="48"/>
      <c r="AD35" s="48"/>
      <c r="AE35" s="48"/>
      <c r="AF35" s="48"/>
      <c r="AG35" s="48"/>
      <c r="AH35" s="48"/>
      <c r="AI35" s="48"/>
      <c r="AJ35" s="48"/>
      <c r="AK35" s="381">
        <f>SUM(AK26:AK33)</f>
        <v>0</v>
      </c>
      <c r="AL35" s="382"/>
      <c r="AM35" s="382"/>
      <c r="AN35" s="382"/>
      <c r="AO35" s="383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2605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6" t="str">
        <f>K6</f>
        <v>Požární nádrž Vysoká</v>
      </c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48" t="str">
        <f>IF(AN8= "","",AN8)</f>
        <v>10. 1. 2022</v>
      </c>
      <c r="AN47" s="348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Statutární město Jihlava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349" t="str">
        <f>IF(E17="","",E17)</f>
        <v xml:space="preserve"> </v>
      </c>
      <c r="AN49" s="350"/>
      <c r="AO49" s="350"/>
      <c r="AP49" s="350"/>
      <c r="AQ49" s="39"/>
      <c r="AR49" s="42"/>
      <c r="AS49" s="351" t="s">
        <v>53</v>
      </c>
      <c r="AT49" s="35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34</v>
      </c>
      <c r="AJ50" s="39"/>
      <c r="AK50" s="39"/>
      <c r="AL50" s="39"/>
      <c r="AM50" s="349" t="str">
        <f>IF(E20="","",E20)</f>
        <v>Ing.Josef Novotný</v>
      </c>
      <c r="AN50" s="350"/>
      <c r="AO50" s="350"/>
      <c r="AP50" s="350"/>
      <c r="AQ50" s="39"/>
      <c r="AR50" s="42"/>
      <c r="AS50" s="353"/>
      <c r="AT50" s="354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5"/>
      <c r="AT51" s="356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7" t="s">
        <v>54</v>
      </c>
      <c r="D52" s="358"/>
      <c r="E52" s="358"/>
      <c r="F52" s="358"/>
      <c r="G52" s="358"/>
      <c r="H52" s="69"/>
      <c r="I52" s="360" t="s">
        <v>55</v>
      </c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9" t="s">
        <v>56</v>
      </c>
      <c r="AH52" s="358"/>
      <c r="AI52" s="358"/>
      <c r="AJ52" s="358"/>
      <c r="AK52" s="358"/>
      <c r="AL52" s="358"/>
      <c r="AM52" s="358"/>
      <c r="AN52" s="360" t="s">
        <v>57</v>
      </c>
      <c r="AO52" s="358"/>
      <c r="AP52" s="358"/>
      <c r="AQ52" s="70" t="s">
        <v>58</v>
      </c>
      <c r="AR52" s="42"/>
      <c r="AS52" s="71" t="s">
        <v>59</v>
      </c>
      <c r="AT52" s="72" t="s">
        <v>60</v>
      </c>
      <c r="AU52" s="72" t="s">
        <v>61</v>
      </c>
      <c r="AV52" s="72" t="s">
        <v>62</v>
      </c>
      <c r="AW52" s="72" t="s">
        <v>63</v>
      </c>
      <c r="AX52" s="72" t="s">
        <v>64</v>
      </c>
      <c r="AY52" s="72" t="s">
        <v>65</v>
      </c>
      <c r="AZ52" s="72" t="s">
        <v>66</v>
      </c>
      <c r="BA52" s="72" t="s">
        <v>67</v>
      </c>
      <c r="BB52" s="72" t="s">
        <v>68</v>
      </c>
      <c r="BC52" s="72" t="s">
        <v>69</v>
      </c>
      <c r="BD52" s="73" t="s">
        <v>70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4">
        <f>ROUND(SUM(AG55:AG59),2)</f>
        <v>0</v>
      </c>
      <c r="AH54" s="364"/>
      <c r="AI54" s="364"/>
      <c r="AJ54" s="364"/>
      <c r="AK54" s="364"/>
      <c r="AL54" s="364"/>
      <c r="AM54" s="364"/>
      <c r="AN54" s="365">
        <f t="shared" ref="AN54:AN59" si="0">SUM(AG54,AT54)</f>
        <v>0</v>
      </c>
      <c r="AO54" s="365"/>
      <c r="AP54" s="365"/>
      <c r="AQ54" s="81" t="s">
        <v>19</v>
      </c>
      <c r="AR54" s="82"/>
      <c r="AS54" s="83">
        <f>ROUND(SUM(AS55:AS59),2)</f>
        <v>0</v>
      </c>
      <c r="AT54" s="84">
        <f t="shared" ref="AT54:AT59" si="1">ROUND(SUM(AV54:AW54),2)</f>
        <v>0</v>
      </c>
      <c r="AU54" s="85">
        <f>ROUND(SUM(AU55:AU59),5)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ROUND(SUM(AZ55:AZ59),2)</f>
        <v>0</v>
      </c>
      <c r="BA54" s="84">
        <f>ROUND(SUM(BA55:BA59),2)</f>
        <v>0</v>
      </c>
      <c r="BB54" s="84">
        <f>ROUND(SUM(BB55:BB59),2)</f>
        <v>0</v>
      </c>
      <c r="BC54" s="84">
        <f>ROUND(SUM(BC55:BC59),2)</f>
        <v>0</v>
      </c>
      <c r="BD54" s="86">
        <f>ROUND(SUM(BD55:BD59),2)</f>
        <v>0</v>
      </c>
      <c r="BS54" s="87" t="s">
        <v>72</v>
      </c>
      <c r="BT54" s="87" t="s">
        <v>73</v>
      </c>
      <c r="BU54" s="88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16.5" customHeight="1">
      <c r="A55" s="89" t="s">
        <v>77</v>
      </c>
      <c r="B55" s="90"/>
      <c r="C55" s="91"/>
      <c r="D55" s="361" t="s">
        <v>78</v>
      </c>
      <c r="E55" s="361"/>
      <c r="F55" s="361"/>
      <c r="G55" s="361"/>
      <c r="H55" s="361"/>
      <c r="I55" s="92"/>
      <c r="J55" s="361" t="s">
        <v>79</v>
      </c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62">
        <f>'SO 01 - Požární nádrž'!J30</f>
        <v>0</v>
      </c>
      <c r="AH55" s="363"/>
      <c r="AI55" s="363"/>
      <c r="AJ55" s="363"/>
      <c r="AK55" s="363"/>
      <c r="AL55" s="363"/>
      <c r="AM55" s="363"/>
      <c r="AN55" s="362">
        <f t="shared" si="0"/>
        <v>0</v>
      </c>
      <c r="AO55" s="363"/>
      <c r="AP55" s="363"/>
      <c r="AQ55" s="93" t="s">
        <v>80</v>
      </c>
      <c r="AR55" s="94"/>
      <c r="AS55" s="95">
        <v>0</v>
      </c>
      <c r="AT55" s="96">
        <f t="shared" si="1"/>
        <v>0</v>
      </c>
      <c r="AU55" s="97">
        <f>'SO 01 - Požární nádrž'!P98</f>
        <v>0</v>
      </c>
      <c r="AV55" s="96">
        <f>'SO 01 - Požární nádrž'!J33</f>
        <v>0</v>
      </c>
      <c r="AW55" s="96">
        <f>'SO 01 - Požární nádrž'!J34</f>
        <v>0</v>
      </c>
      <c r="AX55" s="96">
        <f>'SO 01 - Požární nádrž'!J35</f>
        <v>0</v>
      </c>
      <c r="AY55" s="96">
        <f>'SO 01 - Požární nádrž'!J36</f>
        <v>0</v>
      </c>
      <c r="AZ55" s="96">
        <f>'SO 01 - Požární nádrž'!F33</f>
        <v>0</v>
      </c>
      <c r="BA55" s="96">
        <f>'SO 01 - Požární nádrž'!F34</f>
        <v>0</v>
      </c>
      <c r="BB55" s="96">
        <f>'SO 01 - Požární nádrž'!F35</f>
        <v>0</v>
      </c>
      <c r="BC55" s="96">
        <f>'SO 01 - Požární nádrž'!F36</f>
        <v>0</v>
      </c>
      <c r="BD55" s="98">
        <f>'SO 01 - Požární nádrž'!F37</f>
        <v>0</v>
      </c>
      <c r="BT55" s="99" t="s">
        <v>81</v>
      </c>
      <c r="BV55" s="99" t="s">
        <v>75</v>
      </c>
      <c r="BW55" s="99" t="s">
        <v>82</v>
      </c>
      <c r="BX55" s="99" t="s">
        <v>5</v>
      </c>
      <c r="CL55" s="99" t="s">
        <v>19</v>
      </c>
      <c r="CM55" s="99" t="s">
        <v>83</v>
      </c>
    </row>
    <row r="56" spans="1:91" s="7" customFormat="1" ht="24.75" customHeight="1">
      <c r="A56" s="89" t="s">
        <v>77</v>
      </c>
      <c r="B56" s="90"/>
      <c r="C56" s="91"/>
      <c r="D56" s="361" t="s">
        <v>84</v>
      </c>
      <c r="E56" s="361"/>
      <c r="F56" s="361"/>
      <c r="G56" s="361"/>
      <c r="H56" s="361"/>
      <c r="I56" s="92"/>
      <c r="J56" s="361" t="s">
        <v>85</v>
      </c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2">
        <f>'SO 01-1 - Požerák'!J30</f>
        <v>0</v>
      </c>
      <c r="AH56" s="363"/>
      <c r="AI56" s="363"/>
      <c r="AJ56" s="363"/>
      <c r="AK56" s="363"/>
      <c r="AL56" s="363"/>
      <c r="AM56" s="363"/>
      <c r="AN56" s="362">
        <f t="shared" si="0"/>
        <v>0</v>
      </c>
      <c r="AO56" s="363"/>
      <c r="AP56" s="363"/>
      <c r="AQ56" s="93" t="s">
        <v>80</v>
      </c>
      <c r="AR56" s="94"/>
      <c r="AS56" s="95">
        <v>0</v>
      </c>
      <c r="AT56" s="96">
        <f t="shared" si="1"/>
        <v>0</v>
      </c>
      <c r="AU56" s="97">
        <f>'SO 01-1 - Požerák'!P87</f>
        <v>0</v>
      </c>
      <c r="AV56" s="96">
        <f>'SO 01-1 - Požerák'!J33</f>
        <v>0</v>
      </c>
      <c r="AW56" s="96">
        <f>'SO 01-1 - Požerák'!J34</f>
        <v>0</v>
      </c>
      <c r="AX56" s="96">
        <f>'SO 01-1 - Požerák'!J35</f>
        <v>0</v>
      </c>
      <c r="AY56" s="96">
        <f>'SO 01-1 - Požerák'!J36</f>
        <v>0</v>
      </c>
      <c r="AZ56" s="96">
        <f>'SO 01-1 - Požerák'!F33</f>
        <v>0</v>
      </c>
      <c r="BA56" s="96">
        <f>'SO 01-1 - Požerák'!F34</f>
        <v>0</v>
      </c>
      <c r="BB56" s="96">
        <f>'SO 01-1 - Požerák'!F35</f>
        <v>0</v>
      </c>
      <c r="BC56" s="96">
        <f>'SO 01-1 - Požerák'!F36</f>
        <v>0</v>
      </c>
      <c r="BD56" s="98">
        <f>'SO 01-1 - Požerák'!F37</f>
        <v>0</v>
      </c>
      <c r="BT56" s="99" t="s">
        <v>81</v>
      </c>
      <c r="BV56" s="99" t="s">
        <v>75</v>
      </c>
      <c r="BW56" s="99" t="s">
        <v>86</v>
      </c>
      <c r="BX56" s="99" t="s">
        <v>5</v>
      </c>
      <c r="CL56" s="99" t="s">
        <v>19</v>
      </c>
      <c r="CM56" s="99" t="s">
        <v>83</v>
      </c>
    </row>
    <row r="57" spans="1:91" s="7" customFormat="1" ht="24.75" customHeight="1">
      <c r="A57" s="89" t="s">
        <v>77</v>
      </c>
      <c r="B57" s="90"/>
      <c r="C57" s="91"/>
      <c r="D57" s="361" t="s">
        <v>87</v>
      </c>
      <c r="E57" s="361"/>
      <c r="F57" s="361"/>
      <c r="G57" s="361"/>
      <c r="H57" s="361"/>
      <c r="I57" s="92"/>
      <c r="J57" s="361" t="s">
        <v>88</v>
      </c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2">
        <f>'SO 01-2 - Rekonstrukce ka...'!J30</f>
        <v>0</v>
      </c>
      <c r="AH57" s="363"/>
      <c r="AI57" s="363"/>
      <c r="AJ57" s="363"/>
      <c r="AK57" s="363"/>
      <c r="AL57" s="363"/>
      <c r="AM57" s="363"/>
      <c r="AN57" s="362">
        <f t="shared" si="0"/>
        <v>0</v>
      </c>
      <c r="AO57" s="363"/>
      <c r="AP57" s="363"/>
      <c r="AQ57" s="93" t="s">
        <v>80</v>
      </c>
      <c r="AR57" s="94"/>
      <c r="AS57" s="95">
        <v>0</v>
      </c>
      <c r="AT57" s="96">
        <f t="shared" si="1"/>
        <v>0</v>
      </c>
      <c r="AU57" s="97">
        <f>'SO 01-2 - Rekonstrukce ka...'!P91</f>
        <v>0</v>
      </c>
      <c r="AV57" s="96">
        <f>'SO 01-2 - Rekonstrukce ka...'!J33</f>
        <v>0</v>
      </c>
      <c r="AW57" s="96">
        <f>'SO 01-2 - Rekonstrukce ka...'!J34</f>
        <v>0</v>
      </c>
      <c r="AX57" s="96">
        <f>'SO 01-2 - Rekonstrukce ka...'!J35</f>
        <v>0</v>
      </c>
      <c r="AY57" s="96">
        <f>'SO 01-2 - Rekonstrukce ka...'!J36</f>
        <v>0</v>
      </c>
      <c r="AZ57" s="96">
        <f>'SO 01-2 - Rekonstrukce ka...'!F33</f>
        <v>0</v>
      </c>
      <c r="BA57" s="96">
        <f>'SO 01-2 - Rekonstrukce ka...'!F34</f>
        <v>0</v>
      </c>
      <c r="BB57" s="96">
        <f>'SO 01-2 - Rekonstrukce ka...'!F35</f>
        <v>0</v>
      </c>
      <c r="BC57" s="96">
        <f>'SO 01-2 - Rekonstrukce ka...'!F36</f>
        <v>0</v>
      </c>
      <c r="BD57" s="98">
        <f>'SO 01-2 - Rekonstrukce ka...'!F37</f>
        <v>0</v>
      </c>
      <c r="BT57" s="99" t="s">
        <v>81</v>
      </c>
      <c r="BV57" s="99" t="s">
        <v>75</v>
      </c>
      <c r="BW57" s="99" t="s">
        <v>89</v>
      </c>
      <c r="BX57" s="99" t="s">
        <v>5</v>
      </c>
      <c r="CL57" s="99" t="s">
        <v>19</v>
      </c>
      <c r="CM57" s="99" t="s">
        <v>83</v>
      </c>
    </row>
    <row r="58" spans="1:91" s="7" customFormat="1" ht="16.5" customHeight="1">
      <c r="A58" s="89" t="s">
        <v>77</v>
      </c>
      <c r="B58" s="90"/>
      <c r="C58" s="91"/>
      <c r="D58" s="361" t="s">
        <v>90</v>
      </c>
      <c r="E58" s="361"/>
      <c r="F58" s="361"/>
      <c r="G58" s="361"/>
      <c r="H58" s="361"/>
      <c r="I58" s="92"/>
      <c r="J58" s="361" t="s">
        <v>91</v>
      </c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2">
        <f>'SO01-3 - Stezka'!J30</f>
        <v>0</v>
      </c>
      <c r="AH58" s="363"/>
      <c r="AI58" s="363"/>
      <c r="AJ58" s="363"/>
      <c r="AK58" s="363"/>
      <c r="AL58" s="363"/>
      <c r="AM58" s="363"/>
      <c r="AN58" s="362">
        <f t="shared" si="0"/>
        <v>0</v>
      </c>
      <c r="AO58" s="363"/>
      <c r="AP58" s="363"/>
      <c r="AQ58" s="93" t="s">
        <v>80</v>
      </c>
      <c r="AR58" s="94"/>
      <c r="AS58" s="95">
        <v>0</v>
      </c>
      <c r="AT58" s="96">
        <f t="shared" si="1"/>
        <v>0</v>
      </c>
      <c r="AU58" s="97">
        <f>'SO01-3 - Stezka'!P83</f>
        <v>0</v>
      </c>
      <c r="AV58" s="96">
        <f>'SO01-3 - Stezka'!J33</f>
        <v>0</v>
      </c>
      <c r="AW58" s="96">
        <f>'SO01-3 - Stezka'!J34</f>
        <v>0</v>
      </c>
      <c r="AX58" s="96">
        <f>'SO01-3 - Stezka'!J35</f>
        <v>0</v>
      </c>
      <c r="AY58" s="96">
        <f>'SO01-3 - Stezka'!J36</f>
        <v>0</v>
      </c>
      <c r="AZ58" s="96">
        <f>'SO01-3 - Stezka'!F33</f>
        <v>0</v>
      </c>
      <c r="BA58" s="96">
        <f>'SO01-3 - Stezka'!F34</f>
        <v>0</v>
      </c>
      <c r="BB58" s="96">
        <f>'SO01-3 - Stezka'!F35</f>
        <v>0</v>
      </c>
      <c r="BC58" s="96">
        <f>'SO01-3 - Stezka'!F36</f>
        <v>0</v>
      </c>
      <c r="BD58" s="98">
        <f>'SO01-3 - Stezka'!F37</f>
        <v>0</v>
      </c>
      <c r="BT58" s="99" t="s">
        <v>81</v>
      </c>
      <c r="BV58" s="99" t="s">
        <v>75</v>
      </c>
      <c r="BW58" s="99" t="s">
        <v>92</v>
      </c>
      <c r="BX58" s="99" t="s">
        <v>5</v>
      </c>
      <c r="CL58" s="99" t="s">
        <v>19</v>
      </c>
      <c r="CM58" s="99" t="s">
        <v>83</v>
      </c>
    </row>
    <row r="59" spans="1:91" s="7" customFormat="1" ht="16.5" customHeight="1">
      <c r="A59" s="89" t="s">
        <v>77</v>
      </c>
      <c r="B59" s="90"/>
      <c r="C59" s="91"/>
      <c r="D59" s="361" t="s">
        <v>93</v>
      </c>
      <c r="E59" s="361"/>
      <c r="F59" s="361"/>
      <c r="G59" s="361"/>
      <c r="H59" s="361"/>
      <c r="I59" s="92"/>
      <c r="J59" s="361" t="s">
        <v>94</v>
      </c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62">
        <f>'ostatní - Vedlejší náklady'!J30</f>
        <v>0</v>
      </c>
      <c r="AH59" s="363"/>
      <c r="AI59" s="363"/>
      <c r="AJ59" s="363"/>
      <c r="AK59" s="363"/>
      <c r="AL59" s="363"/>
      <c r="AM59" s="363"/>
      <c r="AN59" s="362">
        <f t="shared" si="0"/>
        <v>0</v>
      </c>
      <c r="AO59" s="363"/>
      <c r="AP59" s="363"/>
      <c r="AQ59" s="93" t="s">
        <v>80</v>
      </c>
      <c r="AR59" s="94"/>
      <c r="AS59" s="100">
        <v>0</v>
      </c>
      <c r="AT59" s="101">
        <f t="shared" si="1"/>
        <v>0</v>
      </c>
      <c r="AU59" s="102">
        <f>'ostatní - Vedlejší náklady'!P83</f>
        <v>0</v>
      </c>
      <c r="AV59" s="101">
        <f>'ostatní - Vedlejší náklady'!J33</f>
        <v>0</v>
      </c>
      <c r="AW59" s="101">
        <f>'ostatní - Vedlejší náklady'!J34</f>
        <v>0</v>
      </c>
      <c r="AX59" s="101">
        <f>'ostatní - Vedlejší náklady'!J35</f>
        <v>0</v>
      </c>
      <c r="AY59" s="101">
        <f>'ostatní - Vedlejší náklady'!J36</f>
        <v>0</v>
      </c>
      <c r="AZ59" s="101">
        <f>'ostatní - Vedlejší náklady'!F33</f>
        <v>0</v>
      </c>
      <c r="BA59" s="101">
        <f>'ostatní - Vedlejší náklady'!F34</f>
        <v>0</v>
      </c>
      <c r="BB59" s="101">
        <f>'ostatní - Vedlejší náklady'!F35</f>
        <v>0</v>
      </c>
      <c r="BC59" s="101">
        <f>'ostatní - Vedlejší náklady'!F36</f>
        <v>0</v>
      </c>
      <c r="BD59" s="103">
        <f>'ostatní - Vedlejší náklady'!F37</f>
        <v>0</v>
      </c>
      <c r="BT59" s="99" t="s">
        <v>81</v>
      </c>
      <c r="BV59" s="99" t="s">
        <v>75</v>
      </c>
      <c r="BW59" s="99" t="s">
        <v>95</v>
      </c>
      <c r="BX59" s="99" t="s">
        <v>5</v>
      </c>
      <c r="CL59" s="99" t="s">
        <v>19</v>
      </c>
      <c r="CM59" s="99" t="s">
        <v>83</v>
      </c>
    </row>
    <row r="60" spans="1:91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2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91" s="2" customFormat="1" ht="6.95" customHeight="1">
      <c r="A61" s="37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42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algorithmName="SHA-512" hashValue="jfqq9YeEtdSuOfKQTkkobu+P0NniEPhhBrIj1lO3btreu1UyehhZLw3dc0ZIy72Yrjpa7bROetVbjN+x8e6Vbw==" saltValue="Eu/G2EZ8ScksqZ1sLQZKj4HEgcOfMUsORUcfqW7wIoNwIXRnyW9ORyUfUqPJW0YtA2etvFrRFd7+AamNAkzQH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01 - Požární nádrž'!C2" display="/"/>
    <hyperlink ref="A56" location="'SO 01-1 - Požerák'!C2" display="/"/>
    <hyperlink ref="A57" location="'SO 01-2 - Rekonstrukce ka...'!C2" display="/"/>
    <hyperlink ref="A58" location="'SO01-3 - Stezka'!C2" display="/"/>
    <hyperlink ref="A59" location="'ostatní - Vedlejší náklady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92"/>
  <sheetViews>
    <sheetView showGridLines="0" tabSelected="1" topLeftCell="A52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0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6" t="str">
        <f>'Rekapitulace stavby'!K6</f>
        <v>Požární nádrž Vysoká</v>
      </c>
      <c r="F7" s="387"/>
      <c r="G7" s="387"/>
      <c r="H7" s="387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8" t="s">
        <v>98</v>
      </c>
      <c r="F9" s="389"/>
      <c r="G9" s="389"/>
      <c r="H9" s="389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10. 1. 2022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0" t="str">
        <f>'Rekapitulace stavby'!E14</f>
        <v>Vyplň údaj</v>
      </c>
      <c r="F18" s="391"/>
      <c r="G18" s="391"/>
      <c r="H18" s="391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29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36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2" t="s">
        <v>19</v>
      </c>
      <c r="F27" s="392"/>
      <c r="G27" s="392"/>
      <c r="H27" s="39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ROUND(J98,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ROUND((SUM(BE98:BE591)),  2)</f>
        <v>0</v>
      </c>
      <c r="G33" s="37"/>
      <c r="H33" s="37"/>
      <c r="I33" s="121">
        <v>0.21</v>
      </c>
      <c r="J33" s="120">
        <f>ROUND(((SUM(BE98:BE591))*I33),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ROUND((SUM(BF98:BF591)),  2)</f>
        <v>0</v>
      </c>
      <c r="G34" s="37"/>
      <c r="H34" s="37"/>
      <c r="I34" s="121">
        <v>0.15</v>
      </c>
      <c r="J34" s="120">
        <f>ROUND(((SUM(BF98:BF591))*I34),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ROUND((SUM(BG98:BG591)),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ROUND((SUM(BH98:BH591)),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ROUND((SUM(BI98:BI591)),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3" t="str">
        <f>E7</f>
        <v>Požární nádrž Vysoká</v>
      </c>
      <c r="F48" s="394"/>
      <c r="G48" s="394"/>
      <c r="H48" s="394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SO 01 - Požární nádrž</v>
      </c>
      <c r="F50" s="395"/>
      <c r="G50" s="395"/>
      <c r="H50" s="395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10. 1. 2022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Statutární město Jihlava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Ing.Josef Novotný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J98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5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J99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J100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J261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J271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J318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J379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J391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J452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111</v>
      </c>
      <c r="E68" s="146"/>
      <c r="F68" s="146"/>
      <c r="G68" s="146"/>
      <c r="H68" s="146"/>
      <c r="I68" s="146"/>
      <c r="J68" s="147">
        <f>J482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112</v>
      </c>
      <c r="E69" s="146"/>
      <c r="F69" s="146"/>
      <c r="G69" s="146"/>
      <c r="H69" s="146"/>
      <c r="I69" s="146"/>
      <c r="J69" s="147">
        <f>J507</f>
        <v>0</v>
      </c>
      <c r="K69" s="144"/>
      <c r="L69" s="148"/>
    </row>
    <row r="70" spans="1:31" s="9" customFormat="1" ht="24.95" customHeight="1">
      <c r="B70" s="137"/>
      <c r="C70" s="138"/>
      <c r="D70" s="139" t="s">
        <v>113</v>
      </c>
      <c r="E70" s="140"/>
      <c r="F70" s="140"/>
      <c r="G70" s="140"/>
      <c r="H70" s="140"/>
      <c r="I70" s="140"/>
      <c r="J70" s="141">
        <f>J510</f>
        <v>0</v>
      </c>
      <c r="K70" s="138"/>
      <c r="L70" s="142"/>
    </row>
    <row r="71" spans="1:31" s="10" customFormat="1" ht="19.899999999999999" customHeight="1">
      <c r="B71" s="143"/>
      <c r="C71" s="144"/>
      <c r="D71" s="145" t="s">
        <v>114</v>
      </c>
      <c r="E71" s="146"/>
      <c r="F71" s="146"/>
      <c r="G71" s="146"/>
      <c r="H71" s="146"/>
      <c r="I71" s="146"/>
      <c r="J71" s="147">
        <f>J511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115</v>
      </c>
      <c r="E72" s="146"/>
      <c r="F72" s="146"/>
      <c r="G72" s="146"/>
      <c r="H72" s="146"/>
      <c r="I72" s="146"/>
      <c r="J72" s="147">
        <f>J523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116</v>
      </c>
      <c r="E73" s="146"/>
      <c r="F73" s="146"/>
      <c r="G73" s="146"/>
      <c r="H73" s="146"/>
      <c r="I73" s="146"/>
      <c r="J73" s="147">
        <f>J529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117</v>
      </c>
      <c r="E74" s="146"/>
      <c r="F74" s="146"/>
      <c r="G74" s="146"/>
      <c r="H74" s="146"/>
      <c r="I74" s="146"/>
      <c r="J74" s="147">
        <f>J542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118</v>
      </c>
      <c r="E75" s="146"/>
      <c r="F75" s="146"/>
      <c r="G75" s="146"/>
      <c r="H75" s="146"/>
      <c r="I75" s="146"/>
      <c r="J75" s="147">
        <f>J555</f>
        <v>0</v>
      </c>
      <c r="K75" s="144"/>
      <c r="L75" s="148"/>
    </row>
    <row r="76" spans="1:31" s="10" customFormat="1" ht="19.899999999999999" customHeight="1">
      <c r="B76" s="143"/>
      <c r="C76" s="144"/>
      <c r="D76" s="145" t="s">
        <v>119</v>
      </c>
      <c r="E76" s="146"/>
      <c r="F76" s="146"/>
      <c r="G76" s="146"/>
      <c r="H76" s="146"/>
      <c r="I76" s="146"/>
      <c r="J76" s="147">
        <f>J570</f>
        <v>0</v>
      </c>
      <c r="K76" s="144"/>
      <c r="L76" s="148"/>
    </row>
    <row r="77" spans="1:31" s="9" customFormat="1" ht="24.95" customHeight="1">
      <c r="B77" s="137"/>
      <c r="C77" s="138"/>
      <c r="D77" s="139" t="s">
        <v>120</v>
      </c>
      <c r="E77" s="140"/>
      <c r="F77" s="140"/>
      <c r="G77" s="140"/>
      <c r="H77" s="140"/>
      <c r="I77" s="140"/>
      <c r="J77" s="141">
        <f>J577</f>
        <v>0</v>
      </c>
      <c r="K77" s="138"/>
      <c r="L77" s="142"/>
    </row>
    <row r="78" spans="1:31" s="10" customFormat="1" ht="19.899999999999999" customHeight="1">
      <c r="B78" s="143"/>
      <c r="C78" s="144"/>
      <c r="D78" s="145" t="s">
        <v>121</v>
      </c>
      <c r="E78" s="146"/>
      <c r="F78" s="146"/>
      <c r="G78" s="146"/>
      <c r="H78" s="146"/>
      <c r="I78" s="146"/>
      <c r="J78" s="147">
        <f>J578</f>
        <v>0</v>
      </c>
      <c r="K78" s="144"/>
      <c r="L78" s="148"/>
    </row>
    <row r="79" spans="1:31" s="2" customFormat="1" ht="21.7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4" spans="1:31" s="2" customFormat="1" ht="6.95" customHeight="1">
      <c r="A84" s="37"/>
      <c r="B84" s="52"/>
      <c r="C84" s="53"/>
      <c r="D84" s="53"/>
      <c r="E84" s="53"/>
      <c r="F84" s="53"/>
      <c r="G84" s="53"/>
      <c r="H84" s="53"/>
      <c r="I84" s="53"/>
      <c r="J84" s="53"/>
      <c r="K84" s="53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24.95" customHeight="1">
      <c r="A85" s="37"/>
      <c r="B85" s="38"/>
      <c r="C85" s="26" t="s">
        <v>122</v>
      </c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12" customHeight="1">
      <c r="A87" s="37"/>
      <c r="B87" s="38"/>
      <c r="C87" s="32" t="s">
        <v>16</v>
      </c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6.5" customHeight="1">
      <c r="A88" s="37"/>
      <c r="B88" s="38"/>
      <c r="C88" s="39"/>
      <c r="D88" s="39"/>
      <c r="E88" s="393" t="str">
        <f>E7</f>
        <v>Požární nádrž Vysoká</v>
      </c>
      <c r="F88" s="394"/>
      <c r="G88" s="394"/>
      <c r="H88" s="394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2" customHeight="1">
      <c r="A89" s="37"/>
      <c r="B89" s="38"/>
      <c r="C89" s="32" t="s">
        <v>97</v>
      </c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6.5" customHeight="1">
      <c r="A90" s="37"/>
      <c r="B90" s="38"/>
      <c r="C90" s="39"/>
      <c r="D90" s="39"/>
      <c r="E90" s="346" t="str">
        <f>E9</f>
        <v>SO 01 - Požární nádrž</v>
      </c>
      <c r="F90" s="395"/>
      <c r="G90" s="395"/>
      <c r="H90" s="395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6.9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2" t="s">
        <v>21</v>
      </c>
      <c r="D92" s="39"/>
      <c r="E92" s="39"/>
      <c r="F92" s="30" t="str">
        <f>F12</f>
        <v xml:space="preserve"> </v>
      </c>
      <c r="G92" s="39"/>
      <c r="H92" s="39"/>
      <c r="I92" s="32" t="s">
        <v>23</v>
      </c>
      <c r="J92" s="62" t="str">
        <f>IF(J12="","",J12)</f>
        <v>10. 1. 2022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6.9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5.2" customHeight="1">
      <c r="A94" s="37"/>
      <c r="B94" s="38"/>
      <c r="C94" s="32" t="s">
        <v>25</v>
      </c>
      <c r="D94" s="39"/>
      <c r="E94" s="39"/>
      <c r="F94" s="30" t="str">
        <f>E15</f>
        <v>Statutární město Jihlava</v>
      </c>
      <c r="G94" s="39"/>
      <c r="H94" s="39"/>
      <c r="I94" s="32" t="s">
        <v>32</v>
      </c>
      <c r="J94" s="35" t="str">
        <f>E21</f>
        <v xml:space="preserve"> </v>
      </c>
      <c r="K94" s="39"/>
      <c r="L94" s="10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>
      <c r="A95" s="37"/>
      <c r="B95" s="38"/>
      <c r="C95" s="32" t="s">
        <v>30</v>
      </c>
      <c r="D95" s="39"/>
      <c r="E95" s="39"/>
      <c r="F95" s="30" t="str">
        <f>IF(E18="","",E18)</f>
        <v>Vyplň údaj</v>
      </c>
      <c r="G95" s="39"/>
      <c r="H95" s="39"/>
      <c r="I95" s="32" t="s">
        <v>34</v>
      </c>
      <c r="J95" s="35" t="str">
        <f>E24</f>
        <v>Ing.Josef Novotný</v>
      </c>
      <c r="K95" s="39"/>
      <c r="L95" s="10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0.35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0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11" customFormat="1" ht="29.25" customHeight="1">
      <c r="A97" s="149"/>
      <c r="B97" s="150"/>
      <c r="C97" s="151" t="s">
        <v>123</v>
      </c>
      <c r="D97" s="152" t="s">
        <v>58</v>
      </c>
      <c r="E97" s="152" t="s">
        <v>54</v>
      </c>
      <c r="F97" s="152" t="s">
        <v>55</v>
      </c>
      <c r="G97" s="152" t="s">
        <v>124</v>
      </c>
      <c r="H97" s="152" t="s">
        <v>125</v>
      </c>
      <c r="I97" s="152" t="s">
        <v>126</v>
      </c>
      <c r="J97" s="152" t="s">
        <v>101</v>
      </c>
      <c r="K97" s="153" t="s">
        <v>127</v>
      </c>
      <c r="L97" s="154"/>
      <c r="M97" s="71" t="s">
        <v>19</v>
      </c>
      <c r="N97" s="72" t="s">
        <v>43</v>
      </c>
      <c r="O97" s="72" t="s">
        <v>128</v>
      </c>
      <c r="P97" s="72" t="s">
        <v>129</v>
      </c>
      <c r="Q97" s="72" t="s">
        <v>130</v>
      </c>
      <c r="R97" s="72" t="s">
        <v>131</v>
      </c>
      <c r="S97" s="72" t="s">
        <v>132</v>
      </c>
      <c r="T97" s="73" t="s">
        <v>133</v>
      </c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</row>
    <row r="98" spans="1:65" s="2" customFormat="1" ht="22.9" customHeight="1">
      <c r="A98" s="37"/>
      <c r="B98" s="38"/>
      <c r="C98" s="78" t="s">
        <v>134</v>
      </c>
      <c r="D98" s="39"/>
      <c r="E98" s="39"/>
      <c r="F98" s="39"/>
      <c r="G98" s="39"/>
      <c r="H98" s="39"/>
      <c r="I98" s="39"/>
      <c r="J98" s="155">
        <f>BK98</f>
        <v>0</v>
      </c>
      <c r="K98" s="39"/>
      <c r="L98" s="42"/>
      <c r="M98" s="74"/>
      <c r="N98" s="156"/>
      <c r="O98" s="75"/>
      <c r="P98" s="157">
        <f>P99+P510+P577</f>
        <v>0</v>
      </c>
      <c r="Q98" s="75"/>
      <c r="R98" s="157">
        <f>R99+R510+R577</f>
        <v>122.05997578999998</v>
      </c>
      <c r="S98" s="75"/>
      <c r="T98" s="158">
        <f>T99+T510+T577</f>
        <v>61.762799999999999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72</v>
      </c>
      <c r="AU98" s="20" t="s">
        <v>102</v>
      </c>
      <c r="BK98" s="159">
        <f>BK99+BK510+BK577</f>
        <v>0</v>
      </c>
    </row>
    <row r="99" spans="1:65" s="12" customFormat="1" ht="25.9" customHeight="1">
      <c r="B99" s="160"/>
      <c r="C99" s="161"/>
      <c r="D99" s="162" t="s">
        <v>72</v>
      </c>
      <c r="E99" s="163" t="s">
        <v>135</v>
      </c>
      <c r="F99" s="163" t="s">
        <v>136</v>
      </c>
      <c r="G99" s="161"/>
      <c r="H99" s="161"/>
      <c r="I99" s="164"/>
      <c r="J99" s="165">
        <f>BK99</f>
        <v>0</v>
      </c>
      <c r="K99" s="161"/>
      <c r="L99" s="166"/>
      <c r="M99" s="167"/>
      <c r="N99" s="168"/>
      <c r="O99" s="168"/>
      <c r="P99" s="169">
        <f>P100+P261+P271+P318+P379+P391+P452+P482+P507</f>
        <v>0</v>
      </c>
      <c r="Q99" s="168"/>
      <c r="R99" s="169">
        <f>R100+R261+R271+R318+R379+R391+R452+R482+R507</f>
        <v>121.86280183</v>
      </c>
      <c r="S99" s="168"/>
      <c r="T99" s="170">
        <f>T100+T261+T271+T318+T379+T391+T452+T482+T507</f>
        <v>61.762799999999999</v>
      </c>
      <c r="AR99" s="171" t="s">
        <v>81</v>
      </c>
      <c r="AT99" s="172" t="s">
        <v>72</v>
      </c>
      <c r="AU99" s="172" t="s">
        <v>73</v>
      </c>
      <c r="AY99" s="171" t="s">
        <v>137</v>
      </c>
      <c r="BK99" s="173">
        <f>BK100+BK261+BK271+BK318+BK379+BK391+BK452+BK482+BK507</f>
        <v>0</v>
      </c>
    </row>
    <row r="100" spans="1:65" s="12" customFormat="1" ht="22.9" customHeight="1">
      <c r="B100" s="160"/>
      <c r="C100" s="161"/>
      <c r="D100" s="162" t="s">
        <v>72</v>
      </c>
      <c r="E100" s="174" t="s">
        <v>81</v>
      </c>
      <c r="F100" s="174" t="s">
        <v>138</v>
      </c>
      <c r="G100" s="161"/>
      <c r="H100" s="161"/>
      <c r="I100" s="164"/>
      <c r="J100" s="175">
        <f>BK100</f>
        <v>0</v>
      </c>
      <c r="K100" s="161"/>
      <c r="L100" s="166"/>
      <c r="M100" s="167"/>
      <c r="N100" s="168"/>
      <c r="O100" s="168"/>
      <c r="P100" s="169">
        <f>SUM(P101:P260)</f>
        <v>0</v>
      </c>
      <c r="Q100" s="168"/>
      <c r="R100" s="169">
        <f>SUM(R101:R260)</f>
        <v>0.169957</v>
      </c>
      <c r="S100" s="168"/>
      <c r="T100" s="170">
        <f>SUM(T101:T260)</f>
        <v>23.613</v>
      </c>
      <c r="AR100" s="171" t="s">
        <v>81</v>
      </c>
      <c r="AT100" s="172" t="s">
        <v>72</v>
      </c>
      <c r="AU100" s="172" t="s">
        <v>81</v>
      </c>
      <c r="AY100" s="171" t="s">
        <v>137</v>
      </c>
      <c r="BK100" s="173">
        <f>SUM(BK101:BK260)</f>
        <v>0</v>
      </c>
    </row>
    <row r="101" spans="1:65" s="2" customFormat="1" ht="37.9" customHeight="1">
      <c r="A101" s="37"/>
      <c r="B101" s="38"/>
      <c r="C101" s="176" t="s">
        <v>81</v>
      </c>
      <c r="D101" s="176" t="s">
        <v>139</v>
      </c>
      <c r="E101" s="177" t="s">
        <v>140</v>
      </c>
      <c r="F101" s="178" t="s">
        <v>141</v>
      </c>
      <c r="G101" s="179" t="s">
        <v>142</v>
      </c>
      <c r="H101" s="180">
        <v>6.57</v>
      </c>
      <c r="I101" s="181"/>
      <c r="J101" s="182">
        <f>ROUND(I101*H101,2)</f>
        <v>0</v>
      </c>
      <c r="K101" s="178" t="s">
        <v>143</v>
      </c>
      <c r="L101" s="42"/>
      <c r="M101" s="183" t="s">
        <v>19</v>
      </c>
      <c r="N101" s="184" t="s">
        <v>44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144</v>
      </c>
      <c r="AT101" s="187" t="s">
        <v>139</v>
      </c>
      <c r="AU101" s="187" t="s">
        <v>83</v>
      </c>
      <c r="AY101" s="20" t="s">
        <v>137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81</v>
      </c>
      <c r="BK101" s="188">
        <f>ROUND(I101*H101,2)</f>
        <v>0</v>
      </c>
      <c r="BL101" s="20" t="s">
        <v>144</v>
      </c>
      <c r="BM101" s="187" t="s">
        <v>145</v>
      </c>
    </row>
    <row r="102" spans="1:65" s="2" customFormat="1" ht="11.25">
      <c r="A102" s="37"/>
      <c r="B102" s="38"/>
      <c r="C102" s="39"/>
      <c r="D102" s="189" t="s">
        <v>146</v>
      </c>
      <c r="E102" s="39"/>
      <c r="F102" s="190" t="s">
        <v>147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146</v>
      </c>
      <c r="AU102" s="20" t="s">
        <v>83</v>
      </c>
    </row>
    <row r="103" spans="1:65" s="13" customFormat="1" ht="11.25">
      <c r="B103" s="194"/>
      <c r="C103" s="195"/>
      <c r="D103" s="196" t="s">
        <v>148</v>
      </c>
      <c r="E103" s="197" t="s">
        <v>19</v>
      </c>
      <c r="F103" s="198" t="s">
        <v>149</v>
      </c>
      <c r="G103" s="195"/>
      <c r="H103" s="199">
        <v>6.57</v>
      </c>
      <c r="I103" s="200"/>
      <c r="J103" s="195"/>
      <c r="K103" s="195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148</v>
      </c>
      <c r="AU103" s="205" t="s">
        <v>83</v>
      </c>
      <c r="AV103" s="13" t="s">
        <v>83</v>
      </c>
      <c r="AW103" s="13" t="s">
        <v>33</v>
      </c>
      <c r="AX103" s="13" t="s">
        <v>81</v>
      </c>
      <c r="AY103" s="205" t="s">
        <v>137</v>
      </c>
    </row>
    <row r="104" spans="1:65" s="2" customFormat="1" ht="37.9" customHeight="1">
      <c r="A104" s="37"/>
      <c r="B104" s="38"/>
      <c r="C104" s="176" t="s">
        <v>83</v>
      </c>
      <c r="D104" s="176" t="s">
        <v>139</v>
      </c>
      <c r="E104" s="177" t="s">
        <v>150</v>
      </c>
      <c r="F104" s="178" t="s">
        <v>151</v>
      </c>
      <c r="G104" s="179" t="s">
        <v>142</v>
      </c>
      <c r="H104" s="180">
        <v>65.7</v>
      </c>
      <c r="I104" s="181"/>
      <c r="J104" s="182">
        <f>ROUND(I104*H104,2)</f>
        <v>0</v>
      </c>
      <c r="K104" s="178" t="s">
        <v>143</v>
      </c>
      <c r="L104" s="42"/>
      <c r="M104" s="183" t="s">
        <v>19</v>
      </c>
      <c r="N104" s="184" t="s">
        <v>44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0.28999999999999998</v>
      </c>
      <c r="T104" s="186">
        <f>S104*H104</f>
        <v>19.053000000000001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144</v>
      </c>
      <c r="AT104" s="187" t="s">
        <v>139</v>
      </c>
      <c r="AU104" s="187" t="s">
        <v>83</v>
      </c>
      <c r="AY104" s="20" t="s">
        <v>137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81</v>
      </c>
      <c r="BK104" s="188">
        <f>ROUND(I104*H104,2)</f>
        <v>0</v>
      </c>
      <c r="BL104" s="20" t="s">
        <v>144</v>
      </c>
      <c r="BM104" s="187" t="s">
        <v>152</v>
      </c>
    </row>
    <row r="105" spans="1:65" s="2" customFormat="1" ht="11.25">
      <c r="A105" s="37"/>
      <c r="B105" s="38"/>
      <c r="C105" s="39"/>
      <c r="D105" s="189" t="s">
        <v>146</v>
      </c>
      <c r="E105" s="39"/>
      <c r="F105" s="190" t="s">
        <v>153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146</v>
      </c>
      <c r="AU105" s="20" t="s">
        <v>83</v>
      </c>
    </row>
    <row r="106" spans="1:65" s="13" customFormat="1" ht="11.25">
      <c r="B106" s="194"/>
      <c r="C106" s="195"/>
      <c r="D106" s="196" t="s">
        <v>148</v>
      </c>
      <c r="E106" s="197" t="s">
        <v>19</v>
      </c>
      <c r="F106" s="198" t="s">
        <v>154</v>
      </c>
      <c r="G106" s="195"/>
      <c r="H106" s="199">
        <v>65.7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148</v>
      </c>
      <c r="AU106" s="205" t="s">
        <v>83</v>
      </c>
      <c r="AV106" s="13" t="s">
        <v>83</v>
      </c>
      <c r="AW106" s="13" t="s">
        <v>33</v>
      </c>
      <c r="AX106" s="13" t="s">
        <v>81</v>
      </c>
      <c r="AY106" s="205" t="s">
        <v>137</v>
      </c>
    </row>
    <row r="107" spans="1:65" s="2" customFormat="1" ht="24.2" customHeight="1">
      <c r="A107" s="37"/>
      <c r="B107" s="38"/>
      <c r="C107" s="176" t="s">
        <v>155</v>
      </c>
      <c r="D107" s="176" t="s">
        <v>139</v>
      </c>
      <c r="E107" s="177" t="s">
        <v>156</v>
      </c>
      <c r="F107" s="178" t="s">
        <v>157</v>
      </c>
      <c r="G107" s="179" t="s">
        <v>158</v>
      </c>
      <c r="H107" s="180">
        <v>2.4</v>
      </c>
      <c r="I107" s="181"/>
      <c r="J107" s="182">
        <f>ROUND(I107*H107,2)</f>
        <v>0</v>
      </c>
      <c r="K107" s="178" t="s">
        <v>143</v>
      </c>
      <c r="L107" s="42"/>
      <c r="M107" s="183" t="s">
        <v>19</v>
      </c>
      <c r="N107" s="184" t="s">
        <v>44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1.9</v>
      </c>
      <c r="T107" s="186">
        <f>S107*H107</f>
        <v>4.5599999999999996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144</v>
      </c>
      <c r="AT107" s="187" t="s">
        <v>139</v>
      </c>
      <c r="AU107" s="187" t="s">
        <v>83</v>
      </c>
      <c r="AY107" s="20" t="s">
        <v>137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81</v>
      </c>
      <c r="BK107" s="188">
        <f>ROUND(I107*H107,2)</f>
        <v>0</v>
      </c>
      <c r="BL107" s="20" t="s">
        <v>144</v>
      </c>
      <c r="BM107" s="187" t="s">
        <v>159</v>
      </c>
    </row>
    <row r="108" spans="1:65" s="2" customFormat="1" ht="11.25">
      <c r="A108" s="37"/>
      <c r="B108" s="38"/>
      <c r="C108" s="39"/>
      <c r="D108" s="189" t="s">
        <v>146</v>
      </c>
      <c r="E108" s="39"/>
      <c r="F108" s="190" t="s">
        <v>160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146</v>
      </c>
      <c r="AU108" s="20" t="s">
        <v>83</v>
      </c>
    </row>
    <row r="109" spans="1:65" s="13" customFormat="1" ht="11.25">
      <c r="B109" s="194"/>
      <c r="C109" s="195"/>
      <c r="D109" s="196" t="s">
        <v>148</v>
      </c>
      <c r="E109" s="197" t="s">
        <v>19</v>
      </c>
      <c r="F109" s="198" t="s">
        <v>161</v>
      </c>
      <c r="G109" s="195"/>
      <c r="H109" s="199">
        <v>2.4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148</v>
      </c>
      <c r="AU109" s="205" t="s">
        <v>83</v>
      </c>
      <c r="AV109" s="13" t="s">
        <v>83</v>
      </c>
      <c r="AW109" s="13" t="s">
        <v>33</v>
      </c>
      <c r="AX109" s="13" t="s">
        <v>81</v>
      </c>
      <c r="AY109" s="205" t="s">
        <v>137</v>
      </c>
    </row>
    <row r="110" spans="1:65" s="2" customFormat="1" ht="16.5" customHeight="1">
      <c r="A110" s="37"/>
      <c r="B110" s="38"/>
      <c r="C110" s="176" t="s">
        <v>144</v>
      </c>
      <c r="D110" s="176" t="s">
        <v>139</v>
      </c>
      <c r="E110" s="177" t="s">
        <v>162</v>
      </c>
      <c r="F110" s="178" t="s">
        <v>163</v>
      </c>
      <c r="G110" s="179" t="s">
        <v>164</v>
      </c>
      <c r="H110" s="180">
        <v>120</v>
      </c>
      <c r="I110" s="181"/>
      <c r="J110" s="182">
        <f>ROUND(I110*H110,2)</f>
        <v>0</v>
      </c>
      <c r="K110" s="178" t="s">
        <v>143</v>
      </c>
      <c r="L110" s="42"/>
      <c r="M110" s="183" t="s">
        <v>19</v>
      </c>
      <c r="N110" s="184" t="s">
        <v>44</v>
      </c>
      <c r="O110" s="67"/>
      <c r="P110" s="185">
        <f>O110*H110</f>
        <v>0</v>
      </c>
      <c r="Q110" s="185">
        <v>3.0000000000000001E-5</v>
      </c>
      <c r="R110" s="185">
        <f>Q110*H110</f>
        <v>3.5999999999999999E-3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144</v>
      </c>
      <c r="AT110" s="187" t="s">
        <v>139</v>
      </c>
      <c r="AU110" s="187" t="s">
        <v>83</v>
      </c>
      <c r="AY110" s="20" t="s">
        <v>137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81</v>
      </c>
      <c r="BK110" s="188">
        <f>ROUND(I110*H110,2)</f>
        <v>0</v>
      </c>
      <c r="BL110" s="20" t="s">
        <v>144</v>
      </c>
      <c r="BM110" s="187" t="s">
        <v>165</v>
      </c>
    </row>
    <row r="111" spans="1:65" s="2" customFormat="1" ht="11.25">
      <c r="A111" s="37"/>
      <c r="B111" s="38"/>
      <c r="C111" s="39"/>
      <c r="D111" s="189" t="s">
        <v>146</v>
      </c>
      <c r="E111" s="39"/>
      <c r="F111" s="190" t="s">
        <v>166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146</v>
      </c>
      <c r="AU111" s="20" t="s">
        <v>83</v>
      </c>
    </row>
    <row r="112" spans="1:65" s="13" customFormat="1" ht="11.25">
      <c r="B112" s="194"/>
      <c r="C112" s="195"/>
      <c r="D112" s="196" t="s">
        <v>148</v>
      </c>
      <c r="E112" s="197" t="s">
        <v>19</v>
      </c>
      <c r="F112" s="198" t="s">
        <v>167</v>
      </c>
      <c r="G112" s="195"/>
      <c r="H112" s="199">
        <v>120</v>
      </c>
      <c r="I112" s="200"/>
      <c r="J112" s="195"/>
      <c r="K112" s="195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148</v>
      </c>
      <c r="AU112" s="205" t="s">
        <v>83</v>
      </c>
      <c r="AV112" s="13" t="s">
        <v>83</v>
      </c>
      <c r="AW112" s="13" t="s">
        <v>33</v>
      </c>
      <c r="AX112" s="13" t="s">
        <v>81</v>
      </c>
      <c r="AY112" s="205" t="s">
        <v>137</v>
      </c>
    </row>
    <row r="113" spans="1:65" s="2" customFormat="1" ht="24.2" customHeight="1">
      <c r="A113" s="37"/>
      <c r="B113" s="38"/>
      <c r="C113" s="176" t="s">
        <v>168</v>
      </c>
      <c r="D113" s="176" t="s">
        <v>139</v>
      </c>
      <c r="E113" s="177" t="s">
        <v>169</v>
      </c>
      <c r="F113" s="178" t="s">
        <v>170</v>
      </c>
      <c r="G113" s="179" t="s">
        <v>171</v>
      </c>
      <c r="H113" s="180">
        <v>15</v>
      </c>
      <c r="I113" s="181"/>
      <c r="J113" s="182">
        <f>ROUND(I113*H113,2)</f>
        <v>0</v>
      </c>
      <c r="K113" s="178" t="s">
        <v>143</v>
      </c>
      <c r="L113" s="42"/>
      <c r="M113" s="183" t="s">
        <v>19</v>
      </c>
      <c r="N113" s="184" t="s">
        <v>44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144</v>
      </c>
      <c r="AT113" s="187" t="s">
        <v>139</v>
      </c>
      <c r="AU113" s="187" t="s">
        <v>83</v>
      </c>
      <c r="AY113" s="20" t="s">
        <v>137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81</v>
      </c>
      <c r="BK113" s="188">
        <f>ROUND(I113*H113,2)</f>
        <v>0</v>
      </c>
      <c r="BL113" s="20" t="s">
        <v>144</v>
      </c>
      <c r="BM113" s="187" t="s">
        <v>172</v>
      </c>
    </row>
    <row r="114" spans="1:65" s="2" customFormat="1" ht="11.25">
      <c r="A114" s="37"/>
      <c r="B114" s="38"/>
      <c r="C114" s="39"/>
      <c r="D114" s="189" t="s">
        <v>146</v>
      </c>
      <c r="E114" s="39"/>
      <c r="F114" s="190" t="s">
        <v>173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146</v>
      </c>
      <c r="AU114" s="20" t="s">
        <v>83</v>
      </c>
    </row>
    <row r="115" spans="1:65" s="2" customFormat="1" ht="16.5" customHeight="1">
      <c r="A115" s="37"/>
      <c r="B115" s="38"/>
      <c r="C115" s="176" t="s">
        <v>174</v>
      </c>
      <c r="D115" s="176" t="s">
        <v>139</v>
      </c>
      <c r="E115" s="177" t="s">
        <v>175</v>
      </c>
      <c r="F115" s="178" t="s">
        <v>176</v>
      </c>
      <c r="G115" s="179" t="s">
        <v>142</v>
      </c>
      <c r="H115" s="180">
        <v>428.86799999999999</v>
      </c>
      <c r="I115" s="181"/>
      <c r="J115" s="182">
        <f>ROUND(I115*H115,2)</f>
        <v>0</v>
      </c>
      <c r="K115" s="178" t="s">
        <v>143</v>
      </c>
      <c r="L115" s="42"/>
      <c r="M115" s="183" t="s">
        <v>19</v>
      </c>
      <c r="N115" s="184" t="s">
        <v>44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144</v>
      </c>
      <c r="AT115" s="187" t="s">
        <v>139</v>
      </c>
      <c r="AU115" s="187" t="s">
        <v>83</v>
      </c>
      <c r="AY115" s="20" t="s">
        <v>137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81</v>
      </c>
      <c r="BK115" s="188">
        <f>ROUND(I115*H115,2)</f>
        <v>0</v>
      </c>
      <c r="BL115" s="20" t="s">
        <v>144</v>
      </c>
      <c r="BM115" s="187" t="s">
        <v>177</v>
      </c>
    </row>
    <row r="116" spans="1:65" s="2" customFormat="1" ht="11.25">
      <c r="A116" s="37"/>
      <c r="B116" s="38"/>
      <c r="C116" s="39"/>
      <c r="D116" s="189" t="s">
        <v>146</v>
      </c>
      <c r="E116" s="39"/>
      <c r="F116" s="190" t="s">
        <v>178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146</v>
      </c>
      <c r="AU116" s="20" t="s">
        <v>83</v>
      </c>
    </row>
    <row r="117" spans="1:65" s="13" customFormat="1" ht="11.25">
      <c r="B117" s="194"/>
      <c r="C117" s="195"/>
      <c r="D117" s="196" t="s">
        <v>148</v>
      </c>
      <c r="E117" s="197" t="s">
        <v>19</v>
      </c>
      <c r="F117" s="198" t="s">
        <v>179</v>
      </c>
      <c r="G117" s="195"/>
      <c r="H117" s="199">
        <v>18.867999999999999</v>
      </c>
      <c r="I117" s="200"/>
      <c r="J117" s="195"/>
      <c r="K117" s="195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148</v>
      </c>
      <c r="AU117" s="205" t="s">
        <v>83</v>
      </c>
      <c r="AV117" s="13" t="s">
        <v>83</v>
      </c>
      <c r="AW117" s="13" t="s">
        <v>33</v>
      </c>
      <c r="AX117" s="13" t="s">
        <v>73</v>
      </c>
      <c r="AY117" s="205" t="s">
        <v>137</v>
      </c>
    </row>
    <row r="118" spans="1:65" s="13" customFormat="1" ht="11.25">
      <c r="B118" s="194"/>
      <c r="C118" s="195"/>
      <c r="D118" s="196" t="s">
        <v>148</v>
      </c>
      <c r="E118" s="197" t="s">
        <v>19</v>
      </c>
      <c r="F118" s="198" t="s">
        <v>180</v>
      </c>
      <c r="G118" s="195"/>
      <c r="H118" s="199">
        <v>410</v>
      </c>
      <c r="I118" s="200"/>
      <c r="J118" s="195"/>
      <c r="K118" s="195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148</v>
      </c>
      <c r="AU118" s="205" t="s">
        <v>83</v>
      </c>
      <c r="AV118" s="13" t="s">
        <v>83</v>
      </c>
      <c r="AW118" s="13" t="s">
        <v>33</v>
      </c>
      <c r="AX118" s="13" t="s">
        <v>73</v>
      </c>
      <c r="AY118" s="205" t="s">
        <v>137</v>
      </c>
    </row>
    <row r="119" spans="1:65" s="14" customFormat="1" ht="11.25">
      <c r="B119" s="206"/>
      <c r="C119" s="207"/>
      <c r="D119" s="196" t="s">
        <v>148</v>
      </c>
      <c r="E119" s="208" t="s">
        <v>19</v>
      </c>
      <c r="F119" s="209" t="s">
        <v>181</v>
      </c>
      <c r="G119" s="207"/>
      <c r="H119" s="210">
        <v>428.86799999999999</v>
      </c>
      <c r="I119" s="211"/>
      <c r="J119" s="207"/>
      <c r="K119" s="207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148</v>
      </c>
      <c r="AU119" s="216" t="s">
        <v>83</v>
      </c>
      <c r="AV119" s="14" t="s">
        <v>144</v>
      </c>
      <c r="AW119" s="14" t="s">
        <v>33</v>
      </c>
      <c r="AX119" s="14" t="s">
        <v>81</v>
      </c>
      <c r="AY119" s="216" t="s">
        <v>137</v>
      </c>
    </row>
    <row r="120" spans="1:65" s="2" customFormat="1" ht="16.5" customHeight="1">
      <c r="A120" s="37"/>
      <c r="B120" s="38"/>
      <c r="C120" s="176" t="s">
        <v>182</v>
      </c>
      <c r="D120" s="176" t="s">
        <v>139</v>
      </c>
      <c r="E120" s="177" t="s">
        <v>183</v>
      </c>
      <c r="F120" s="178" t="s">
        <v>184</v>
      </c>
      <c r="G120" s="179" t="s">
        <v>158</v>
      </c>
      <c r="H120" s="180">
        <v>74.12</v>
      </c>
      <c r="I120" s="181"/>
      <c r="J120" s="182">
        <f>ROUND(I120*H120,2)</f>
        <v>0</v>
      </c>
      <c r="K120" s="178" t="s">
        <v>143</v>
      </c>
      <c r="L120" s="42"/>
      <c r="M120" s="183" t="s">
        <v>19</v>
      </c>
      <c r="N120" s="184" t="s">
        <v>44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144</v>
      </c>
      <c r="AT120" s="187" t="s">
        <v>139</v>
      </c>
      <c r="AU120" s="187" t="s">
        <v>83</v>
      </c>
      <c r="AY120" s="20" t="s">
        <v>137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81</v>
      </c>
      <c r="BK120" s="188">
        <f>ROUND(I120*H120,2)</f>
        <v>0</v>
      </c>
      <c r="BL120" s="20" t="s">
        <v>144</v>
      </c>
      <c r="BM120" s="187" t="s">
        <v>185</v>
      </c>
    </row>
    <row r="121" spans="1:65" s="2" customFormat="1" ht="11.25">
      <c r="A121" s="37"/>
      <c r="B121" s="38"/>
      <c r="C121" s="39"/>
      <c r="D121" s="189" t="s">
        <v>146</v>
      </c>
      <c r="E121" s="39"/>
      <c r="F121" s="190" t="s">
        <v>186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146</v>
      </c>
      <c r="AU121" s="20" t="s">
        <v>83</v>
      </c>
    </row>
    <row r="122" spans="1:65" s="13" customFormat="1" ht="11.25">
      <c r="B122" s="194"/>
      <c r="C122" s="195"/>
      <c r="D122" s="196" t="s">
        <v>148</v>
      </c>
      <c r="E122" s="197" t="s">
        <v>19</v>
      </c>
      <c r="F122" s="198" t="s">
        <v>187</v>
      </c>
      <c r="G122" s="195"/>
      <c r="H122" s="199">
        <v>74.12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148</v>
      </c>
      <c r="AU122" s="205" t="s">
        <v>83</v>
      </c>
      <c r="AV122" s="13" t="s">
        <v>83</v>
      </c>
      <c r="AW122" s="13" t="s">
        <v>33</v>
      </c>
      <c r="AX122" s="13" t="s">
        <v>81</v>
      </c>
      <c r="AY122" s="205" t="s">
        <v>137</v>
      </c>
    </row>
    <row r="123" spans="1:65" s="2" customFormat="1" ht="16.5" customHeight="1">
      <c r="A123" s="37"/>
      <c r="B123" s="38"/>
      <c r="C123" s="176" t="s">
        <v>188</v>
      </c>
      <c r="D123" s="176" t="s">
        <v>139</v>
      </c>
      <c r="E123" s="177" t="s">
        <v>183</v>
      </c>
      <c r="F123" s="178" t="s">
        <v>184</v>
      </c>
      <c r="G123" s="179" t="s">
        <v>158</v>
      </c>
      <c r="H123" s="180">
        <v>0.72</v>
      </c>
      <c r="I123" s="181"/>
      <c r="J123" s="182">
        <f>ROUND(I123*H123,2)</f>
        <v>0</v>
      </c>
      <c r="K123" s="178" t="s">
        <v>143</v>
      </c>
      <c r="L123" s="42"/>
      <c r="M123" s="183" t="s">
        <v>19</v>
      </c>
      <c r="N123" s="184" t="s">
        <v>44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144</v>
      </c>
      <c r="AT123" s="187" t="s">
        <v>139</v>
      </c>
      <c r="AU123" s="187" t="s">
        <v>83</v>
      </c>
      <c r="AY123" s="20" t="s">
        <v>137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81</v>
      </c>
      <c r="BK123" s="188">
        <f>ROUND(I123*H123,2)</f>
        <v>0</v>
      </c>
      <c r="BL123" s="20" t="s">
        <v>144</v>
      </c>
      <c r="BM123" s="187" t="s">
        <v>189</v>
      </c>
    </row>
    <row r="124" spans="1:65" s="2" customFormat="1" ht="11.25">
      <c r="A124" s="37"/>
      <c r="B124" s="38"/>
      <c r="C124" s="39"/>
      <c r="D124" s="189" t="s">
        <v>146</v>
      </c>
      <c r="E124" s="39"/>
      <c r="F124" s="190" t="s">
        <v>186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146</v>
      </c>
      <c r="AU124" s="20" t="s">
        <v>83</v>
      </c>
    </row>
    <row r="125" spans="1:65" s="13" customFormat="1" ht="11.25">
      <c r="B125" s="194"/>
      <c r="C125" s="195"/>
      <c r="D125" s="196" t="s">
        <v>148</v>
      </c>
      <c r="E125" s="197" t="s">
        <v>19</v>
      </c>
      <c r="F125" s="198" t="s">
        <v>190</v>
      </c>
      <c r="G125" s="195"/>
      <c r="H125" s="199">
        <v>0.72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148</v>
      </c>
      <c r="AU125" s="205" t="s">
        <v>83</v>
      </c>
      <c r="AV125" s="13" t="s">
        <v>83</v>
      </c>
      <c r="AW125" s="13" t="s">
        <v>33</v>
      </c>
      <c r="AX125" s="13" t="s">
        <v>81</v>
      </c>
      <c r="AY125" s="205" t="s">
        <v>137</v>
      </c>
    </row>
    <row r="126" spans="1:65" s="2" customFormat="1" ht="24.2" customHeight="1">
      <c r="A126" s="37"/>
      <c r="B126" s="38"/>
      <c r="C126" s="176" t="s">
        <v>191</v>
      </c>
      <c r="D126" s="176" t="s">
        <v>139</v>
      </c>
      <c r="E126" s="177" t="s">
        <v>192</v>
      </c>
      <c r="F126" s="178" t="s">
        <v>193</v>
      </c>
      <c r="G126" s="179" t="s">
        <v>158</v>
      </c>
      <c r="H126" s="180">
        <v>27.6</v>
      </c>
      <c r="I126" s="181"/>
      <c r="J126" s="182">
        <f>ROUND(I126*H126,2)</f>
        <v>0</v>
      </c>
      <c r="K126" s="178" t="s">
        <v>143</v>
      </c>
      <c r="L126" s="42"/>
      <c r="M126" s="183" t="s">
        <v>19</v>
      </c>
      <c r="N126" s="184" t="s">
        <v>44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144</v>
      </c>
      <c r="AT126" s="187" t="s">
        <v>139</v>
      </c>
      <c r="AU126" s="187" t="s">
        <v>83</v>
      </c>
      <c r="AY126" s="20" t="s">
        <v>137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81</v>
      </c>
      <c r="BK126" s="188">
        <f>ROUND(I126*H126,2)</f>
        <v>0</v>
      </c>
      <c r="BL126" s="20" t="s">
        <v>144</v>
      </c>
      <c r="BM126" s="187" t="s">
        <v>194</v>
      </c>
    </row>
    <row r="127" spans="1:65" s="2" customFormat="1" ht="11.25">
      <c r="A127" s="37"/>
      <c r="B127" s="38"/>
      <c r="C127" s="39"/>
      <c r="D127" s="189" t="s">
        <v>146</v>
      </c>
      <c r="E127" s="39"/>
      <c r="F127" s="190" t="s">
        <v>195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146</v>
      </c>
      <c r="AU127" s="20" t="s">
        <v>83</v>
      </c>
    </row>
    <row r="128" spans="1:65" s="13" customFormat="1" ht="11.25">
      <c r="B128" s="194"/>
      <c r="C128" s="195"/>
      <c r="D128" s="196" t="s">
        <v>148</v>
      </c>
      <c r="E128" s="197" t="s">
        <v>19</v>
      </c>
      <c r="F128" s="198" t="s">
        <v>196</v>
      </c>
      <c r="G128" s="195"/>
      <c r="H128" s="199">
        <v>27.6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148</v>
      </c>
      <c r="AU128" s="205" t="s">
        <v>83</v>
      </c>
      <c r="AV128" s="13" t="s">
        <v>83</v>
      </c>
      <c r="AW128" s="13" t="s">
        <v>33</v>
      </c>
      <c r="AX128" s="13" t="s">
        <v>81</v>
      </c>
      <c r="AY128" s="205" t="s">
        <v>137</v>
      </c>
    </row>
    <row r="129" spans="1:65" s="2" customFormat="1" ht="24.2" customHeight="1">
      <c r="A129" s="37"/>
      <c r="B129" s="38"/>
      <c r="C129" s="176" t="s">
        <v>197</v>
      </c>
      <c r="D129" s="176" t="s">
        <v>139</v>
      </c>
      <c r="E129" s="177" t="s">
        <v>198</v>
      </c>
      <c r="F129" s="178" t="s">
        <v>199</v>
      </c>
      <c r="G129" s="179" t="s">
        <v>158</v>
      </c>
      <c r="H129" s="180">
        <v>3.76</v>
      </c>
      <c r="I129" s="181"/>
      <c r="J129" s="182">
        <f>ROUND(I129*H129,2)</f>
        <v>0</v>
      </c>
      <c r="K129" s="178" t="s">
        <v>143</v>
      </c>
      <c r="L129" s="42"/>
      <c r="M129" s="183" t="s">
        <v>19</v>
      </c>
      <c r="N129" s="184" t="s">
        <v>44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144</v>
      </c>
      <c r="AT129" s="187" t="s">
        <v>139</v>
      </c>
      <c r="AU129" s="187" t="s">
        <v>83</v>
      </c>
      <c r="AY129" s="20" t="s">
        <v>137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81</v>
      </c>
      <c r="BK129" s="188">
        <f>ROUND(I129*H129,2)</f>
        <v>0</v>
      </c>
      <c r="BL129" s="20" t="s">
        <v>144</v>
      </c>
      <c r="BM129" s="187" t="s">
        <v>200</v>
      </c>
    </row>
    <row r="130" spans="1:65" s="2" customFormat="1" ht="11.25">
      <c r="A130" s="37"/>
      <c r="B130" s="38"/>
      <c r="C130" s="39"/>
      <c r="D130" s="189" t="s">
        <v>146</v>
      </c>
      <c r="E130" s="39"/>
      <c r="F130" s="190" t="s">
        <v>201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146</v>
      </c>
      <c r="AU130" s="20" t="s">
        <v>83</v>
      </c>
    </row>
    <row r="131" spans="1:65" s="15" customFormat="1" ht="11.25">
      <c r="B131" s="217"/>
      <c r="C131" s="218"/>
      <c r="D131" s="196" t="s">
        <v>148</v>
      </c>
      <c r="E131" s="219" t="s">
        <v>19</v>
      </c>
      <c r="F131" s="220" t="s">
        <v>202</v>
      </c>
      <c r="G131" s="218"/>
      <c r="H131" s="219" t="s">
        <v>19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148</v>
      </c>
      <c r="AU131" s="226" t="s">
        <v>83</v>
      </c>
      <c r="AV131" s="15" t="s">
        <v>81</v>
      </c>
      <c r="AW131" s="15" t="s">
        <v>33</v>
      </c>
      <c r="AX131" s="15" t="s">
        <v>73</v>
      </c>
      <c r="AY131" s="226" t="s">
        <v>137</v>
      </c>
    </row>
    <row r="132" spans="1:65" s="13" customFormat="1" ht="11.25">
      <c r="B132" s="194"/>
      <c r="C132" s="195"/>
      <c r="D132" s="196" t="s">
        <v>148</v>
      </c>
      <c r="E132" s="197" t="s">
        <v>19</v>
      </c>
      <c r="F132" s="198" t="s">
        <v>203</v>
      </c>
      <c r="G132" s="195"/>
      <c r="H132" s="199">
        <v>0.42199999999999999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148</v>
      </c>
      <c r="AU132" s="205" t="s">
        <v>83</v>
      </c>
      <c r="AV132" s="13" t="s">
        <v>83</v>
      </c>
      <c r="AW132" s="13" t="s">
        <v>33</v>
      </c>
      <c r="AX132" s="13" t="s">
        <v>73</v>
      </c>
      <c r="AY132" s="205" t="s">
        <v>137</v>
      </c>
    </row>
    <row r="133" spans="1:65" s="13" customFormat="1" ht="11.25">
      <c r="B133" s="194"/>
      <c r="C133" s="195"/>
      <c r="D133" s="196" t="s">
        <v>148</v>
      </c>
      <c r="E133" s="197" t="s">
        <v>19</v>
      </c>
      <c r="F133" s="198" t="s">
        <v>204</v>
      </c>
      <c r="G133" s="195"/>
      <c r="H133" s="199">
        <v>-1.375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148</v>
      </c>
      <c r="AU133" s="205" t="s">
        <v>83</v>
      </c>
      <c r="AV133" s="13" t="s">
        <v>83</v>
      </c>
      <c r="AW133" s="13" t="s">
        <v>33</v>
      </c>
      <c r="AX133" s="13" t="s">
        <v>73</v>
      </c>
      <c r="AY133" s="205" t="s">
        <v>137</v>
      </c>
    </row>
    <row r="134" spans="1:65" s="13" customFormat="1" ht="11.25">
      <c r="B134" s="194"/>
      <c r="C134" s="195"/>
      <c r="D134" s="196" t="s">
        <v>148</v>
      </c>
      <c r="E134" s="197" t="s">
        <v>19</v>
      </c>
      <c r="F134" s="198" t="s">
        <v>205</v>
      </c>
      <c r="G134" s="195"/>
      <c r="H134" s="199">
        <v>9.7609999999999992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148</v>
      </c>
      <c r="AU134" s="205" t="s">
        <v>83</v>
      </c>
      <c r="AV134" s="13" t="s">
        <v>83</v>
      </c>
      <c r="AW134" s="13" t="s">
        <v>33</v>
      </c>
      <c r="AX134" s="13" t="s">
        <v>73</v>
      </c>
      <c r="AY134" s="205" t="s">
        <v>137</v>
      </c>
    </row>
    <row r="135" spans="1:65" s="13" customFormat="1" ht="11.25">
      <c r="B135" s="194"/>
      <c r="C135" s="195"/>
      <c r="D135" s="196" t="s">
        <v>148</v>
      </c>
      <c r="E135" s="197" t="s">
        <v>19</v>
      </c>
      <c r="F135" s="198" t="s">
        <v>206</v>
      </c>
      <c r="G135" s="195"/>
      <c r="H135" s="199">
        <v>0.59399999999999997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148</v>
      </c>
      <c r="AU135" s="205" t="s">
        <v>83</v>
      </c>
      <c r="AV135" s="13" t="s">
        <v>83</v>
      </c>
      <c r="AW135" s="13" t="s">
        <v>33</v>
      </c>
      <c r="AX135" s="13" t="s">
        <v>73</v>
      </c>
      <c r="AY135" s="205" t="s">
        <v>137</v>
      </c>
    </row>
    <row r="136" spans="1:65" s="16" customFormat="1" ht="11.25">
      <c r="B136" s="227"/>
      <c r="C136" s="228"/>
      <c r="D136" s="196" t="s">
        <v>148</v>
      </c>
      <c r="E136" s="229" t="s">
        <v>19</v>
      </c>
      <c r="F136" s="230" t="s">
        <v>207</v>
      </c>
      <c r="G136" s="228"/>
      <c r="H136" s="231">
        <v>9.4019999999999992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AT136" s="237" t="s">
        <v>148</v>
      </c>
      <c r="AU136" s="237" t="s">
        <v>83</v>
      </c>
      <c r="AV136" s="16" t="s">
        <v>155</v>
      </c>
      <c r="AW136" s="16" t="s">
        <v>33</v>
      </c>
      <c r="AX136" s="16" t="s">
        <v>73</v>
      </c>
      <c r="AY136" s="237" t="s">
        <v>137</v>
      </c>
    </row>
    <row r="137" spans="1:65" s="13" customFormat="1" ht="11.25">
      <c r="B137" s="194"/>
      <c r="C137" s="195"/>
      <c r="D137" s="196" t="s">
        <v>148</v>
      </c>
      <c r="E137" s="197" t="s">
        <v>19</v>
      </c>
      <c r="F137" s="198" t="s">
        <v>208</v>
      </c>
      <c r="G137" s="195"/>
      <c r="H137" s="199">
        <v>3.76</v>
      </c>
      <c r="I137" s="200"/>
      <c r="J137" s="195"/>
      <c r="K137" s="195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148</v>
      </c>
      <c r="AU137" s="205" t="s">
        <v>83</v>
      </c>
      <c r="AV137" s="13" t="s">
        <v>83</v>
      </c>
      <c r="AW137" s="13" t="s">
        <v>33</v>
      </c>
      <c r="AX137" s="13" t="s">
        <v>81</v>
      </c>
      <c r="AY137" s="205" t="s">
        <v>137</v>
      </c>
    </row>
    <row r="138" spans="1:65" s="2" customFormat="1" ht="24.2" customHeight="1">
      <c r="A138" s="37"/>
      <c r="B138" s="38"/>
      <c r="C138" s="176" t="s">
        <v>209</v>
      </c>
      <c r="D138" s="176" t="s">
        <v>139</v>
      </c>
      <c r="E138" s="177" t="s">
        <v>210</v>
      </c>
      <c r="F138" s="178" t="s">
        <v>211</v>
      </c>
      <c r="G138" s="179" t="s">
        <v>158</v>
      </c>
      <c r="H138" s="180">
        <v>4.6239999999999997</v>
      </c>
      <c r="I138" s="181"/>
      <c r="J138" s="182">
        <f>ROUND(I138*H138,2)</f>
        <v>0</v>
      </c>
      <c r="K138" s="178" t="s">
        <v>143</v>
      </c>
      <c r="L138" s="42"/>
      <c r="M138" s="183" t="s">
        <v>19</v>
      </c>
      <c r="N138" s="184" t="s">
        <v>44</v>
      </c>
      <c r="O138" s="67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144</v>
      </c>
      <c r="AT138" s="187" t="s">
        <v>139</v>
      </c>
      <c r="AU138" s="187" t="s">
        <v>83</v>
      </c>
      <c r="AY138" s="20" t="s">
        <v>137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81</v>
      </c>
      <c r="BK138" s="188">
        <f>ROUND(I138*H138,2)</f>
        <v>0</v>
      </c>
      <c r="BL138" s="20" t="s">
        <v>144</v>
      </c>
      <c r="BM138" s="187" t="s">
        <v>212</v>
      </c>
    </row>
    <row r="139" spans="1:65" s="2" customFormat="1" ht="11.25">
      <c r="A139" s="37"/>
      <c r="B139" s="38"/>
      <c r="C139" s="39"/>
      <c r="D139" s="189" t="s">
        <v>146</v>
      </c>
      <c r="E139" s="39"/>
      <c r="F139" s="190" t="s">
        <v>213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146</v>
      </c>
      <c r="AU139" s="20" t="s">
        <v>83</v>
      </c>
    </row>
    <row r="140" spans="1:65" s="13" customFormat="1" ht="11.25">
      <c r="B140" s="194"/>
      <c r="C140" s="195"/>
      <c r="D140" s="196" t="s">
        <v>148</v>
      </c>
      <c r="E140" s="197" t="s">
        <v>19</v>
      </c>
      <c r="F140" s="198" t="s">
        <v>214</v>
      </c>
      <c r="G140" s="195"/>
      <c r="H140" s="199">
        <v>4.7590000000000003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148</v>
      </c>
      <c r="AU140" s="205" t="s">
        <v>83</v>
      </c>
      <c r="AV140" s="13" t="s">
        <v>83</v>
      </c>
      <c r="AW140" s="13" t="s">
        <v>33</v>
      </c>
      <c r="AX140" s="13" t="s">
        <v>73</v>
      </c>
      <c r="AY140" s="205" t="s">
        <v>137</v>
      </c>
    </row>
    <row r="141" spans="1:65" s="13" customFormat="1" ht="11.25">
      <c r="B141" s="194"/>
      <c r="C141" s="195"/>
      <c r="D141" s="196" t="s">
        <v>148</v>
      </c>
      <c r="E141" s="197" t="s">
        <v>19</v>
      </c>
      <c r="F141" s="198" t="s">
        <v>215</v>
      </c>
      <c r="G141" s="195"/>
      <c r="H141" s="199">
        <v>3.64</v>
      </c>
      <c r="I141" s="200"/>
      <c r="J141" s="195"/>
      <c r="K141" s="195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148</v>
      </c>
      <c r="AU141" s="205" t="s">
        <v>83</v>
      </c>
      <c r="AV141" s="13" t="s">
        <v>83</v>
      </c>
      <c r="AW141" s="13" t="s">
        <v>33</v>
      </c>
      <c r="AX141" s="13" t="s">
        <v>73</v>
      </c>
      <c r="AY141" s="205" t="s">
        <v>137</v>
      </c>
    </row>
    <row r="142" spans="1:65" s="13" customFormat="1" ht="11.25">
      <c r="B142" s="194"/>
      <c r="C142" s="195"/>
      <c r="D142" s="196" t="s">
        <v>148</v>
      </c>
      <c r="E142" s="197" t="s">
        <v>19</v>
      </c>
      <c r="F142" s="198" t="s">
        <v>216</v>
      </c>
      <c r="G142" s="195"/>
      <c r="H142" s="199">
        <v>1.8620000000000001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148</v>
      </c>
      <c r="AU142" s="205" t="s">
        <v>83</v>
      </c>
      <c r="AV142" s="13" t="s">
        <v>83</v>
      </c>
      <c r="AW142" s="13" t="s">
        <v>33</v>
      </c>
      <c r="AX142" s="13" t="s">
        <v>73</v>
      </c>
      <c r="AY142" s="205" t="s">
        <v>137</v>
      </c>
    </row>
    <row r="143" spans="1:65" s="13" customFormat="1" ht="11.25">
      <c r="B143" s="194"/>
      <c r="C143" s="195"/>
      <c r="D143" s="196" t="s">
        <v>148</v>
      </c>
      <c r="E143" s="197" t="s">
        <v>19</v>
      </c>
      <c r="F143" s="198" t="s">
        <v>217</v>
      </c>
      <c r="G143" s="195"/>
      <c r="H143" s="199">
        <v>1.3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148</v>
      </c>
      <c r="AU143" s="205" t="s">
        <v>83</v>
      </c>
      <c r="AV143" s="13" t="s">
        <v>83</v>
      </c>
      <c r="AW143" s="13" t="s">
        <v>33</v>
      </c>
      <c r="AX143" s="13" t="s">
        <v>73</v>
      </c>
      <c r="AY143" s="205" t="s">
        <v>137</v>
      </c>
    </row>
    <row r="144" spans="1:65" s="16" customFormat="1" ht="11.25">
      <c r="B144" s="227"/>
      <c r="C144" s="228"/>
      <c r="D144" s="196" t="s">
        <v>148</v>
      </c>
      <c r="E144" s="229" t="s">
        <v>19</v>
      </c>
      <c r="F144" s="230" t="s">
        <v>207</v>
      </c>
      <c r="G144" s="228"/>
      <c r="H144" s="231">
        <v>11.561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AT144" s="237" t="s">
        <v>148</v>
      </c>
      <c r="AU144" s="237" t="s">
        <v>83</v>
      </c>
      <c r="AV144" s="16" t="s">
        <v>155</v>
      </c>
      <c r="AW144" s="16" t="s">
        <v>33</v>
      </c>
      <c r="AX144" s="16" t="s">
        <v>73</v>
      </c>
      <c r="AY144" s="237" t="s">
        <v>137</v>
      </c>
    </row>
    <row r="145" spans="1:65" s="13" customFormat="1" ht="11.25">
      <c r="B145" s="194"/>
      <c r="C145" s="195"/>
      <c r="D145" s="196" t="s">
        <v>148</v>
      </c>
      <c r="E145" s="197" t="s">
        <v>19</v>
      </c>
      <c r="F145" s="198" t="s">
        <v>218</v>
      </c>
      <c r="G145" s="195"/>
      <c r="H145" s="199">
        <v>4.6239999999999997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148</v>
      </c>
      <c r="AU145" s="205" t="s">
        <v>83</v>
      </c>
      <c r="AV145" s="13" t="s">
        <v>83</v>
      </c>
      <c r="AW145" s="13" t="s">
        <v>33</v>
      </c>
      <c r="AX145" s="13" t="s">
        <v>81</v>
      </c>
      <c r="AY145" s="205" t="s">
        <v>137</v>
      </c>
    </row>
    <row r="146" spans="1:65" s="2" customFormat="1" ht="24.2" customHeight="1">
      <c r="A146" s="37"/>
      <c r="B146" s="38"/>
      <c r="C146" s="176" t="s">
        <v>219</v>
      </c>
      <c r="D146" s="176" t="s">
        <v>139</v>
      </c>
      <c r="E146" s="177" t="s">
        <v>220</v>
      </c>
      <c r="F146" s="178" t="s">
        <v>221</v>
      </c>
      <c r="G146" s="179" t="s">
        <v>158</v>
      </c>
      <c r="H146" s="180">
        <v>4.7</v>
      </c>
      <c r="I146" s="181"/>
      <c r="J146" s="182">
        <f>ROUND(I146*H146,2)</f>
        <v>0</v>
      </c>
      <c r="K146" s="178" t="s">
        <v>143</v>
      </c>
      <c r="L146" s="42"/>
      <c r="M146" s="183" t="s">
        <v>19</v>
      </c>
      <c r="N146" s="184" t="s">
        <v>44</v>
      </c>
      <c r="O146" s="67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144</v>
      </c>
      <c r="AT146" s="187" t="s">
        <v>139</v>
      </c>
      <c r="AU146" s="187" t="s">
        <v>83</v>
      </c>
      <c r="AY146" s="20" t="s">
        <v>137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20" t="s">
        <v>81</v>
      </c>
      <c r="BK146" s="188">
        <f>ROUND(I146*H146,2)</f>
        <v>0</v>
      </c>
      <c r="BL146" s="20" t="s">
        <v>144</v>
      </c>
      <c r="BM146" s="187" t="s">
        <v>222</v>
      </c>
    </row>
    <row r="147" spans="1:65" s="2" customFormat="1" ht="11.25">
      <c r="A147" s="37"/>
      <c r="B147" s="38"/>
      <c r="C147" s="39"/>
      <c r="D147" s="189" t="s">
        <v>146</v>
      </c>
      <c r="E147" s="39"/>
      <c r="F147" s="190" t="s">
        <v>223</v>
      </c>
      <c r="G147" s="39"/>
      <c r="H147" s="39"/>
      <c r="I147" s="191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146</v>
      </c>
      <c r="AU147" s="20" t="s">
        <v>83</v>
      </c>
    </row>
    <row r="148" spans="1:65" s="13" customFormat="1" ht="11.25">
      <c r="B148" s="194"/>
      <c r="C148" s="195"/>
      <c r="D148" s="196" t="s">
        <v>148</v>
      </c>
      <c r="E148" s="197" t="s">
        <v>19</v>
      </c>
      <c r="F148" s="198" t="s">
        <v>224</v>
      </c>
      <c r="G148" s="195"/>
      <c r="H148" s="199">
        <v>4.7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148</v>
      </c>
      <c r="AU148" s="205" t="s">
        <v>83</v>
      </c>
      <c r="AV148" s="13" t="s">
        <v>83</v>
      </c>
      <c r="AW148" s="13" t="s">
        <v>33</v>
      </c>
      <c r="AX148" s="13" t="s">
        <v>81</v>
      </c>
      <c r="AY148" s="205" t="s">
        <v>137</v>
      </c>
    </row>
    <row r="149" spans="1:65" s="2" customFormat="1" ht="24.2" customHeight="1">
      <c r="A149" s="37"/>
      <c r="B149" s="38"/>
      <c r="C149" s="176" t="s">
        <v>225</v>
      </c>
      <c r="D149" s="176" t="s">
        <v>139</v>
      </c>
      <c r="E149" s="177" t="s">
        <v>226</v>
      </c>
      <c r="F149" s="178" t="s">
        <v>227</v>
      </c>
      <c r="G149" s="179" t="s">
        <v>158</v>
      </c>
      <c r="H149" s="180">
        <v>5.78</v>
      </c>
      <c r="I149" s="181"/>
      <c r="J149" s="182">
        <f>ROUND(I149*H149,2)</f>
        <v>0</v>
      </c>
      <c r="K149" s="178" t="s">
        <v>143</v>
      </c>
      <c r="L149" s="42"/>
      <c r="M149" s="183" t="s">
        <v>19</v>
      </c>
      <c r="N149" s="184" t="s">
        <v>44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144</v>
      </c>
      <c r="AT149" s="187" t="s">
        <v>139</v>
      </c>
      <c r="AU149" s="187" t="s">
        <v>83</v>
      </c>
      <c r="AY149" s="20" t="s">
        <v>137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81</v>
      </c>
      <c r="BK149" s="188">
        <f>ROUND(I149*H149,2)</f>
        <v>0</v>
      </c>
      <c r="BL149" s="20" t="s">
        <v>144</v>
      </c>
      <c r="BM149" s="187" t="s">
        <v>228</v>
      </c>
    </row>
    <row r="150" spans="1:65" s="2" customFormat="1" ht="11.25">
      <c r="A150" s="37"/>
      <c r="B150" s="38"/>
      <c r="C150" s="39"/>
      <c r="D150" s="189" t="s">
        <v>146</v>
      </c>
      <c r="E150" s="39"/>
      <c r="F150" s="190" t="s">
        <v>229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146</v>
      </c>
      <c r="AU150" s="20" t="s">
        <v>83</v>
      </c>
    </row>
    <row r="151" spans="1:65" s="13" customFormat="1" ht="11.25">
      <c r="B151" s="194"/>
      <c r="C151" s="195"/>
      <c r="D151" s="196" t="s">
        <v>148</v>
      </c>
      <c r="E151" s="197" t="s">
        <v>19</v>
      </c>
      <c r="F151" s="198" t="s">
        <v>230</v>
      </c>
      <c r="G151" s="195"/>
      <c r="H151" s="199">
        <v>5.78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148</v>
      </c>
      <c r="AU151" s="205" t="s">
        <v>83</v>
      </c>
      <c r="AV151" s="13" t="s">
        <v>83</v>
      </c>
      <c r="AW151" s="13" t="s">
        <v>33</v>
      </c>
      <c r="AX151" s="13" t="s">
        <v>81</v>
      </c>
      <c r="AY151" s="205" t="s">
        <v>137</v>
      </c>
    </row>
    <row r="152" spans="1:65" s="2" customFormat="1" ht="24.2" customHeight="1">
      <c r="A152" s="37"/>
      <c r="B152" s="38"/>
      <c r="C152" s="176" t="s">
        <v>231</v>
      </c>
      <c r="D152" s="176" t="s">
        <v>139</v>
      </c>
      <c r="E152" s="177" t="s">
        <v>232</v>
      </c>
      <c r="F152" s="178" t="s">
        <v>233</v>
      </c>
      <c r="G152" s="179" t="s">
        <v>158</v>
      </c>
      <c r="H152" s="180">
        <v>0.94</v>
      </c>
      <c r="I152" s="181"/>
      <c r="J152" s="182">
        <f>ROUND(I152*H152,2)</f>
        <v>0</v>
      </c>
      <c r="K152" s="178" t="s">
        <v>143</v>
      </c>
      <c r="L152" s="42"/>
      <c r="M152" s="183" t="s">
        <v>19</v>
      </c>
      <c r="N152" s="184" t="s">
        <v>44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144</v>
      </c>
      <c r="AT152" s="187" t="s">
        <v>139</v>
      </c>
      <c r="AU152" s="187" t="s">
        <v>83</v>
      </c>
      <c r="AY152" s="20" t="s">
        <v>137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81</v>
      </c>
      <c r="BK152" s="188">
        <f>ROUND(I152*H152,2)</f>
        <v>0</v>
      </c>
      <c r="BL152" s="20" t="s">
        <v>144</v>
      </c>
      <c r="BM152" s="187" t="s">
        <v>234</v>
      </c>
    </row>
    <row r="153" spans="1:65" s="2" customFormat="1" ht="11.25">
      <c r="A153" s="37"/>
      <c r="B153" s="38"/>
      <c r="C153" s="39"/>
      <c r="D153" s="189" t="s">
        <v>146</v>
      </c>
      <c r="E153" s="39"/>
      <c r="F153" s="190" t="s">
        <v>235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146</v>
      </c>
      <c r="AU153" s="20" t="s">
        <v>83</v>
      </c>
    </row>
    <row r="154" spans="1:65" s="13" customFormat="1" ht="11.25">
      <c r="B154" s="194"/>
      <c r="C154" s="195"/>
      <c r="D154" s="196" t="s">
        <v>148</v>
      </c>
      <c r="E154" s="197" t="s">
        <v>19</v>
      </c>
      <c r="F154" s="198" t="s">
        <v>236</v>
      </c>
      <c r="G154" s="195"/>
      <c r="H154" s="199">
        <v>0.94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148</v>
      </c>
      <c r="AU154" s="205" t="s">
        <v>83</v>
      </c>
      <c r="AV154" s="13" t="s">
        <v>83</v>
      </c>
      <c r="AW154" s="13" t="s">
        <v>33</v>
      </c>
      <c r="AX154" s="13" t="s">
        <v>81</v>
      </c>
      <c r="AY154" s="205" t="s">
        <v>137</v>
      </c>
    </row>
    <row r="155" spans="1:65" s="2" customFormat="1" ht="24.2" customHeight="1">
      <c r="A155" s="37"/>
      <c r="B155" s="38"/>
      <c r="C155" s="176" t="s">
        <v>8</v>
      </c>
      <c r="D155" s="176" t="s">
        <v>139</v>
      </c>
      <c r="E155" s="177" t="s">
        <v>237</v>
      </c>
      <c r="F155" s="178" t="s">
        <v>238</v>
      </c>
      <c r="G155" s="179" t="s">
        <v>158</v>
      </c>
      <c r="H155" s="180">
        <v>1.1559999999999999</v>
      </c>
      <c r="I155" s="181"/>
      <c r="J155" s="182">
        <f>ROUND(I155*H155,2)</f>
        <v>0</v>
      </c>
      <c r="K155" s="178" t="s">
        <v>143</v>
      </c>
      <c r="L155" s="42"/>
      <c r="M155" s="183" t="s">
        <v>19</v>
      </c>
      <c r="N155" s="184" t="s">
        <v>44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144</v>
      </c>
      <c r="AT155" s="187" t="s">
        <v>139</v>
      </c>
      <c r="AU155" s="187" t="s">
        <v>83</v>
      </c>
      <c r="AY155" s="20" t="s">
        <v>137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81</v>
      </c>
      <c r="BK155" s="188">
        <f>ROUND(I155*H155,2)</f>
        <v>0</v>
      </c>
      <c r="BL155" s="20" t="s">
        <v>144</v>
      </c>
      <c r="BM155" s="187" t="s">
        <v>239</v>
      </c>
    </row>
    <row r="156" spans="1:65" s="2" customFormat="1" ht="11.25">
      <c r="A156" s="37"/>
      <c r="B156" s="38"/>
      <c r="C156" s="39"/>
      <c r="D156" s="189" t="s">
        <v>146</v>
      </c>
      <c r="E156" s="39"/>
      <c r="F156" s="190" t="s">
        <v>240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146</v>
      </c>
      <c r="AU156" s="20" t="s">
        <v>83</v>
      </c>
    </row>
    <row r="157" spans="1:65" s="13" customFormat="1" ht="11.25">
      <c r="B157" s="194"/>
      <c r="C157" s="195"/>
      <c r="D157" s="196" t="s">
        <v>148</v>
      </c>
      <c r="E157" s="197" t="s">
        <v>19</v>
      </c>
      <c r="F157" s="198" t="s">
        <v>241</v>
      </c>
      <c r="G157" s="195"/>
      <c r="H157" s="199">
        <v>1.1559999999999999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148</v>
      </c>
      <c r="AU157" s="205" t="s">
        <v>83</v>
      </c>
      <c r="AV157" s="13" t="s">
        <v>83</v>
      </c>
      <c r="AW157" s="13" t="s">
        <v>33</v>
      </c>
      <c r="AX157" s="13" t="s">
        <v>81</v>
      </c>
      <c r="AY157" s="205" t="s">
        <v>137</v>
      </c>
    </row>
    <row r="158" spans="1:65" s="2" customFormat="1" ht="24.2" customHeight="1">
      <c r="A158" s="37"/>
      <c r="B158" s="38"/>
      <c r="C158" s="176" t="s">
        <v>242</v>
      </c>
      <c r="D158" s="176" t="s">
        <v>139</v>
      </c>
      <c r="E158" s="177" t="s">
        <v>243</v>
      </c>
      <c r="F158" s="178" t="s">
        <v>244</v>
      </c>
      <c r="G158" s="179" t="s">
        <v>158</v>
      </c>
      <c r="H158" s="180">
        <v>4.3920000000000003</v>
      </c>
      <c r="I158" s="181"/>
      <c r="J158" s="182">
        <f>ROUND(I158*H158,2)</f>
        <v>0</v>
      </c>
      <c r="K158" s="178" t="s">
        <v>245</v>
      </c>
      <c r="L158" s="42"/>
      <c r="M158" s="183" t="s">
        <v>19</v>
      </c>
      <c r="N158" s="184" t="s">
        <v>44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144</v>
      </c>
      <c r="AT158" s="187" t="s">
        <v>139</v>
      </c>
      <c r="AU158" s="187" t="s">
        <v>83</v>
      </c>
      <c r="AY158" s="20" t="s">
        <v>137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81</v>
      </c>
      <c r="BK158" s="188">
        <f>ROUND(I158*H158,2)</f>
        <v>0</v>
      </c>
      <c r="BL158" s="20" t="s">
        <v>144</v>
      </c>
      <c r="BM158" s="187" t="s">
        <v>246</v>
      </c>
    </row>
    <row r="159" spans="1:65" s="13" customFormat="1" ht="11.25">
      <c r="B159" s="194"/>
      <c r="C159" s="195"/>
      <c r="D159" s="196" t="s">
        <v>148</v>
      </c>
      <c r="E159" s="197" t="s">
        <v>19</v>
      </c>
      <c r="F159" s="198" t="s">
        <v>247</v>
      </c>
      <c r="G159" s="195"/>
      <c r="H159" s="199">
        <v>4.3920000000000003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148</v>
      </c>
      <c r="AU159" s="205" t="s">
        <v>83</v>
      </c>
      <c r="AV159" s="13" t="s">
        <v>83</v>
      </c>
      <c r="AW159" s="13" t="s">
        <v>33</v>
      </c>
      <c r="AX159" s="13" t="s">
        <v>81</v>
      </c>
      <c r="AY159" s="205" t="s">
        <v>137</v>
      </c>
    </row>
    <row r="160" spans="1:65" s="2" customFormat="1" ht="37.9" customHeight="1">
      <c r="A160" s="37"/>
      <c r="B160" s="38"/>
      <c r="C160" s="176" t="s">
        <v>248</v>
      </c>
      <c r="D160" s="176" t="s">
        <v>139</v>
      </c>
      <c r="E160" s="177" t="s">
        <v>249</v>
      </c>
      <c r="F160" s="178" t="s">
        <v>250</v>
      </c>
      <c r="G160" s="179" t="s">
        <v>158</v>
      </c>
      <c r="H160" s="180">
        <v>6.8239999999999998</v>
      </c>
      <c r="I160" s="181"/>
      <c r="J160" s="182">
        <f>ROUND(I160*H160,2)</f>
        <v>0</v>
      </c>
      <c r="K160" s="178" t="s">
        <v>143</v>
      </c>
      <c r="L160" s="42"/>
      <c r="M160" s="183" t="s">
        <v>19</v>
      </c>
      <c r="N160" s="184" t="s">
        <v>44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144</v>
      </c>
      <c r="AT160" s="187" t="s">
        <v>139</v>
      </c>
      <c r="AU160" s="187" t="s">
        <v>83</v>
      </c>
      <c r="AY160" s="20" t="s">
        <v>137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81</v>
      </c>
      <c r="BK160" s="188">
        <f>ROUND(I160*H160,2)</f>
        <v>0</v>
      </c>
      <c r="BL160" s="20" t="s">
        <v>144</v>
      </c>
      <c r="BM160" s="187" t="s">
        <v>251</v>
      </c>
    </row>
    <row r="161" spans="1:65" s="2" customFormat="1" ht="11.25">
      <c r="A161" s="37"/>
      <c r="B161" s="38"/>
      <c r="C161" s="39"/>
      <c r="D161" s="189" t="s">
        <v>146</v>
      </c>
      <c r="E161" s="39"/>
      <c r="F161" s="190" t="s">
        <v>252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146</v>
      </c>
      <c r="AU161" s="20" t="s">
        <v>83</v>
      </c>
    </row>
    <row r="162" spans="1:65" s="13" customFormat="1" ht="11.25">
      <c r="B162" s="194"/>
      <c r="C162" s="195"/>
      <c r="D162" s="196" t="s">
        <v>148</v>
      </c>
      <c r="E162" s="197" t="s">
        <v>19</v>
      </c>
      <c r="F162" s="198" t="s">
        <v>253</v>
      </c>
      <c r="G162" s="195"/>
      <c r="H162" s="199">
        <v>6.8239999999999998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148</v>
      </c>
      <c r="AU162" s="205" t="s">
        <v>83</v>
      </c>
      <c r="AV162" s="13" t="s">
        <v>83</v>
      </c>
      <c r="AW162" s="13" t="s">
        <v>33</v>
      </c>
      <c r="AX162" s="13" t="s">
        <v>81</v>
      </c>
      <c r="AY162" s="205" t="s">
        <v>137</v>
      </c>
    </row>
    <row r="163" spans="1:65" s="2" customFormat="1" ht="37.9" customHeight="1">
      <c r="A163" s="37"/>
      <c r="B163" s="38"/>
      <c r="C163" s="176" t="s">
        <v>254</v>
      </c>
      <c r="D163" s="176" t="s">
        <v>139</v>
      </c>
      <c r="E163" s="177" t="s">
        <v>255</v>
      </c>
      <c r="F163" s="178" t="s">
        <v>256</v>
      </c>
      <c r="G163" s="179" t="s">
        <v>158</v>
      </c>
      <c r="H163" s="180">
        <v>31.748000000000001</v>
      </c>
      <c r="I163" s="181"/>
      <c r="J163" s="182">
        <f>ROUND(I163*H163,2)</f>
        <v>0</v>
      </c>
      <c r="K163" s="178" t="s">
        <v>143</v>
      </c>
      <c r="L163" s="42"/>
      <c r="M163" s="183" t="s">
        <v>19</v>
      </c>
      <c r="N163" s="184" t="s">
        <v>44</v>
      </c>
      <c r="O163" s="67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144</v>
      </c>
      <c r="AT163" s="187" t="s">
        <v>139</v>
      </c>
      <c r="AU163" s="187" t="s">
        <v>83</v>
      </c>
      <c r="AY163" s="20" t="s">
        <v>137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20" t="s">
        <v>81</v>
      </c>
      <c r="BK163" s="188">
        <f>ROUND(I163*H163,2)</f>
        <v>0</v>
      </c>
      <c r="BL163" s="20" t="s">
        <v>144</v>
      </c>
      <c r="BM163" s="187" t="s">
        <v>257</v>
      </c>
    </row>
    <row r="164" spans="1:65" s="2" customFormat="1" ht="11.25">
      <c r="A164" s="37"/>
      <c r="B164" s="38"/>
      <c r="C164" s="39"/>
      <c r="D164" s="189" t="s">
        <v>146</v>
      </c>
      <c r="E164" s="39"/>
      <c r="F164" s="190" t="s">
        <v>258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146</v>
      </c>
      <c r="AU164" s="20" t="s">
        <v>83</v>
      </c>
    </row>
    <row r="165" spans="1:65" s="15" customFormat="1" ht="11.25">
      <c r="B165" s="217"/>
      <c r="C165" s="218"/>
      <c r="D165" s="196" t="s">
        <v>148</v>
      </c>
      <c r="E165" s="219" t="s">
        <v>19</v>
      </c>
      <c r="F165" s="220" t="s">
        <v>259</v>
      </c>
      <c r="G165" s="218"/>
      <c r="H165" s="219" t="s">
        <v>19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148</v>
      </c>
      <c r="AU165" s="226" t="s">
        <v>83</v>
      </c>
      <c r="AV165" s="15" t="s">
        <v>81</v>
      </c>
      <c r="AW165" s="15" t="s">
        <v>33</v>
      </c>
      <c r="AX165" s="15" t="s">
        <v>73</v>
      </c>
      <c r="AY165" s="226" t="s">
        <v>137</v>
      </c>
    </row>
    <row r="166" spans="1:65" s="13" customFormat="1" ht="11.25">
      <c r="B166" s="194"/>
      <c r="C166" s="195"/>
      <c r="D166" s="196" t="s">
        <v>148</v>
      </c>
      <c r="E166" s="197" t="s">
        <v>19</v>
      </c>
      <c r="F166" s="198" t="s">
        <v>260</v>
      </c>
      <c r="G166" s="195"/>
      <c r="H166" s="199">
        <v>2.1120000000000001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148</v>
      </c>
      <c r="AU166" s="205" t="s">
        <v>83</v>
      </c>
      <c r="AV166" s="13" t="s">
        <v>83</v>
      </c>
      <c r="AW166" s="13" t="s">
        <v>33</v>
      </c>
      <c r="AX166" s="13" t="s">
        <v>73</v>
      </c>
      <c r="AY166" s="205" t="s">
        <v>137</v>
      </c>
    </row>
    <row r="167" spans="1:65" s="13" customFormat="1" ht="11.25">
      <c r="B167" s="194"/>
      <c r="C167" s="195"/>
      <c r="D167" s="196" t="s">
        <v>148</v>
      </c>
      <c r="E167" s="197" t="s">
        <v>19</v>
      </c>
      <c r="F167" s="198" t="s">
        <v>261</v>
      </c>
      <c r="G167" s="195"/>
      <c r="H167" s="199">
        <v>15.192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148</v>
      </c>
      <c r="AU167" s="205" t="s">
        <v>83</v>
      </c>
      <c r="AV167" s="13" t="s">
        <v>83</v>
      </c>
      <c r="AW167" s="13" t="s">
        <v>33</v>
      </c>
      <c r="AX167" s="13" t="s">
        <v>73</v>
      </c>
      <c r="AY167" s="205" t="s">
        <v>137</v>
      </c>
    </row>
    <row r="168" spans="1:65" s="13" customFormat="1" ht="11.25">
      <c r="B168" s="194"/>
      <c r="C168" s="195"/>
      <c r="D168" s="196" t="s">
        <v>148</v>
      </c>
      <c r="E168" s="197" t="s">
        <v>19</v>
      </c>
      <c r="F168" s="198" t="s">
        <v>262</v>
      </c>
      <c r="G168" s="195"/>
      <c r="H168" s="199">
        <v>1.774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148</v>
      </c>
      <c r="AU168" s="205" t="s">
        <v>83</v>
      </c>
      <c r="AV168" s="13" t="s">
        <v>83</v>
      </c>
      <c r="AW168" s="13" t="s">
        <v>33</v>
      </c>
      <c r="AX168" s="13" t="s">
        <v>73</v>
      </c>
      <c r="AY168" s="205" t="s">
        <v>137</v>
      </c>
    </row>
    <row r="169" spans="1:65" s="16" customFormat="1" ht="11.25">
      <c r="B169" s="227"/>
      <c r="C169" s="228"/>
      <c r="D169" s="196" t="s">
        <v>148</v>
      </c>
      <c r="E169" s="229" t="s">
        <v>19</v>
      </c>
      <c r="F169" s="230" t="s">
        <v>207</v>
      </c>
      <c r="G169" s="228"/>
      <c r="H169" s="231">
        <v>19.077999999999999</v>
      </c>
      <c r="I169" s="232"/>
      <c r="J169" s="228"/>
      <c r="K169" s="228"/>
      <c r="L169" s="233"/>
      <c r="M169" s="234"/>
      <c r="N169" s="235"/>
      <c r="O169" s="235"/>
      <c r="P169" s="235"/>
      <c r="Q169" s="235"/>
      <c r="R169" s="235"/>
      <c r="S169" s="235"/>
      <c r="T169" s="236"/>
      <c r="AT169" s="237" t="s">
        <v>148</v>
      </c>
      <c r="AU169" s="237" t="s">
        <v>83</v>
      </c>
      <c r="AV169" s="16" t="s">
        <v>155</v>
      </c>
      <c r="AW169" s="16" t="s">
        <v>33</v>
      </c>
      <c r="AX169" s="16" t="s">
        <v>73</v>
      </c>
      <c r="AY169" s="237" t="s">
        <v>137</v>
      </c>
    </row>
    <row r="170" spans="1:65" s="15" customFormat="1" ht="11.25">
      <c r="B170" s="217"/>
      <c r="C170" s="218"/>
      <c r="D170" s="196" t="s">
        <v>148</v>
      </c>
      <c r="E170" s="219" t="s">
        <v>19</v>
      </c>
      <c r="F170" s="220" t="s">
        <v>263</v>
      </c>
      <c r="G170" s="218"/>
      <c r="H170" s="219" t="s">
        <v>19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148</v>
      </c>
      <c r="AU170" s="226" t="s">
        <v>83</v>
      </c>
      <c r="AV170" s="15" t="s">
        <v>81</v>
      </c>
      <c r="AW170" s="15" t="s">
        <v>33</v>
      </c>
      <c r="AX170" s="15" t="s">
        <v>73</v>
      </c>
      <c r="AY170" s="226" t="s">
        <v>137</v>
      </c>
    </row>
    <row r="171" spans="1:65" s="13" customFormat="1" ht="11.25">
      <c r="B171" s="194"/>
      <c r="C171" s="195"/>
      <c r="D171" s="196" t="s">
        <v>148</v>
      </c>
      <c r="E171" s="197" t="s">
        <v>19</v>
      </c>
      <c r="F171" s="198" t="s">
        <v>264</v>
      </c>
      <c r="G171" s="195"/>
      <c r="H171" s="199">
        <v>6.3360000000000003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148</v>
      </c>
      <c r="AU171" s="205" t="s">
        <v>83</v>
      </c>
      <c r="AV171" s="13" t="s">
        <v>83</v>
      </c>
      <c r="AW171" s="13" t="s">
        <v>33</v>
      </c>
      <c r="AX171" s="13" t="s">
        <v>73</v>
      </c>
      <c r="AY171" s="205" t="s">
        <v>137</v>
      </c>
    </row>
    <row r="172" spans="1:65" s="13" customFormat="1" ht="11.25">
      <c r="B172" s="194"/>
      <c r="C172" s="195"/>
      <c r="D172" s="196" t="s">
        <v>148</v>
      </c>
      <c r="E172" s="197" t="s">
        <v>19</v>
      </c>
      <c r="F172" s="198" t="s">
        <v>265</v>
      </c>
      <c r="G172" s="195"/>
      <c r="H172" s="199">
        <v>34.182000000000002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148</v>
      </c>
      <c r="AU172" s="205" t="s">
        <v>83</v>
      </c>
      <c r="AV172" s="13" t="s">
        <v>83</v>
      </c>
      <c r="AW172" s="13" t="s">
        <v>33</v>
      </c>
      <c r="AX172" s="13" t="s">
        <v>73</v>
      </c>
      <c r="AY172" s="205" t="s">
        <v>137</v>
      </c>
    </row>
    <row r="173" spans="1:65" s="13" customFormat="1" ht="11.25">
      <c r="B173" s="194"/>
      <c r="C173" s="195"/>
      <c r="D173" s="196" t="s">
        <v>148</v>
      </c>
      <c r="E173" s="197" t="s">
        <v>19</v>
      </c>
      <c r="F173" s="198" t="s">
        <v>266</v>
      </c>
      <c r="G173" s="195"/>
      <c r="H173" s="199">
        <v>5.1100000000000003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148</v>
      </c>
      <c r="AU173" s="205" t="s">
        <v>83</v>
      </c>
      <c r="AV173" s="13" t="s">
        <v>83</v>
      </c>
      <c r="AW173" s="13" t="s">
        <v>33</v>
      </c>
      <c r="AX173" s="13" t="s">
        <v>73</v>
      </c>
      <c r="AY173" s="205" t="s">
        <v>137</v>
      </c>
    </row>
    <row r="174" spans="1:65" s="16" customFormat="1" ht="11.25">
      <c r="B174" s="227"/>
      <c r="C174" s="228"/>
      <c r="D174" s="196" t="s">
        <v>148</v>
      </c>
      <c r="E174" s="229" t="s">
        <v>19</v>
      </c>
      <c r="F174" s="230" t="s">
        <v>207</v>
      </c>
      <c r="G174" s="228"/>
      <c r="H174" s="231">
        <v>45.628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AT174" s="237" t="s">
        <v>148</v>
      </c>
      <c r="AU174" s="237" t="s">
        <v>83</v>
      </c>
      <c r="AV174" s="16" t="s">
        <v>155</v>
      </c>
      <c r="AW174" s="16" t="s">
        <v>33</v>
      </c>
      <c r="AX174" s="16" t="s">
        <v>73</v>
      </c>
      <c r="AY174" s="237" t="s">
        <v>137</v>
      </c>
    </row>
    <row r="175" spans="1:65" s="15" customFormat="1" ht="11.25">
      <c r="B175" s="217"/>
      <c r="C175" s="218"/>
      <c r="D175" s="196" t="s">
        <v>148</v>
      </c>
      <c r="E175" s="219" t="s">
        <v>19</v>
      </c>
      <c r="F175" s="220" t="s">
        <v>267</v>
      </c>
      <c r="G175" s="218"/>
      <c r="H175" s="219" t="s">
        <v>19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148</v>
      </c>
      <c r="AU175" s="226" t="s">
        <v>83</v>
      </c>
      <c r="AV175" s="15" t="s">
        <v>81</v>
      </c>
      <c r="AW175" s="15" t="s">
        <v>33</v>
      </c>
      <c r="AX175" s="15" t="s">
        <v>73</v>
      </c>
      <c r="AY175" s="226" t="s">
        <v>137</v>
      </c>
    </row>
    <row r="176" spans="1:65" s="13" customFormat="1" ht="11.25">
      <c r="B176" s="194"/>
      <c r="C176" s="195"/>
      <c r="D176" s="196" t="s">
        <v>148</v>
      </c>
      <c r="E176" s="197" t="s">
        <v>19</v>
      </c>
      <c r="F176" s="198" t="s">
        <v>268</v>
      </c>
      <c r="G176" s="195"/>
      <c r="H176" s="199">
        <v>0.60899999999999999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148</v>
      </c>
      <c r="AU176" s="205" t="s">
        <v>83</v>
      </c>
      <c r="AV176" s="13" t="s">
        <v>83</v>
      </c>
      <c r="AW176" s="13" t="s">
        <v>33</v>
      </c>
      <c r="AX176" s="13" t="s">
        <v>73</v>
      </c>
      <c r="AY176" s="205" t="s">
        <v>137</v>
      </c>
    </row>
    <row r="177" spans="2:51" s="13" customFormat="1" ht="11.25">
      <c r="B177" s="194"/>
      <c r="C177" s="195"/>
      <c r="D177" s="196" t="s">
        <v>148</v>
      </c>
      <c r="E177" s="197" t="s">
        <v>19</v>
      </c>
      <c r="F177" s="198" t="s">
        <v>269</v>
      </c>
      <c r="G177" s="195"/>
      <c r="H177" s="199">
        <v>0.872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148</v>
      </c>
      <c r="AU177" s="205" t="s">
        <v>83</v>
      </c>
      <c r="AV177" s="13" t="s">
        <v>83</v>
      </c>
      <c r="AW177" s="13" t="s">
        <v>33</v>
      </c>
      <c r="AX177" s="13" t="s">
        <v>73</v>
      </c>
      <c r="AY177" s="205" t="s">
        <v>137</v>
      </c>
    </row>
    <row r="178" spans="2:51" s="13" customFormat="1" ht="11.25">
      <c r="B178" s="194"/>
      <c r="C178" s="195"/>
      <c r="D178" s="196" t="s">
        <v>148</v>
      </c>
      <c r="E178" s="197" t="s">
        <v>19</v>
      </c>
      <c r="F178" s="198" t="s">
        <v>270</v>
      </c>
      <c r="G178" s="195"/>
      <c r="H178" s="199">
        <v>8.6170000000000009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148</v>
      </c>
      <c r="AU178" s="205" t="s">
        <v>83</v>
      </c>
      <c r="AV178" s="13" t="s">
        <v>83</v>
      </c>
      <c r="AW178" s="13" t="s">
        <v>33</v>
      </c>
      <c r="AX178" s="13" t="s">
        <v>73</v>
      </c>
      <c r="AY178" s="205" t="s">
        <v>137</v>
      </c>
    </row>
    <row r="179" spans="2:51" s="16" customFormat="1" ht="11.25">
      <c r="B179" s="227"/>
      <c r="C179" s="228"/>
      <c r="D179" s="196" t="s">
        <v>148</v>
      </c>
      <c r="E179" s="229" t="s">
        <v>19</v>
      </c>
      <c r="F179" s="230" t="s">
        <v>207</v>
      </c>
      <c r="G179" s="228"/>
      <c r="H179" s="231">
        <v>10.098000000000001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AT179" s="237" t="s">
        <v>148</v>
      </c>
      <c r="AU179" s="237" t="s">
        <v>83</v>
      </c>
      <c r="AV179" s="16" t="s">
        <v>155</v>
      </c>
      <c r="AW179" s="16" t="s">
        <v>33</v>
      </c>
      <c r="AX179" s="16" t="s">
        <v>73</v>
      </c>
      <c r="AY179" s="237" t="s">
        <v>137</v>
      </c>
    </row>
    <row r="180" spans="2:51" s="15" customFormat="1" ht="11.25">
      <c r="B180" s="217"/>
      <c r="C180" s="218"/>
      <c r="D180" s="196" t="s">
        <v>148</v>
      </c>
      <c r="E180" s="219" t="s">
        <v>19</v>
      </c>
      <c r="F180" s="220" t="s">
        <v>271</v>
      </c>
      <c r="G180" s="218"/>
      <c r="H180" s="219" t="s">
        <v>19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148</v>
      </c>
      <c r="AU180" s="226" t="s">
        <v>83</v>
      </c>
      <c r="AV180" s="15" t="s">
        <v>81</v>
      </c>
      <c r="AW180" s="15" t="s">
        <v>33</v>
      </c>
      <c r="AX180" s="15" t="s">
        <v>73</v>
      </c>
      <c r="AY180" s="226" t="s">
        <v>137</v>
      </c>
    </row>
    <row r="181" spans="2:51" s="13" customFormat="1" ht="11.25">
      <c r="B181" s="194"/>
      <c r="C181" s="195"/>
      <c r="D181" s="196" t="s">
        <v>148</v>
      </c>
      <c r="E181" s="197" t="s">
        <v>19</v>
      </c>
      <c r="F181" s="198" t="s">
        <v>272</v>
      </c>
      <c r="G181" s="195"/>
      <c r="H181" s="199">
        <v>1.7250000000000001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148</v>
      </c>
      <c r="AU181" s="205" t="s">
        <v>83</v>
      </c>
      <c r="AV181" s="13" t="s">
        <v>83</v>
      </c>
      <c r="AW181" s="13" t="s">
        <v>33</v>
      </c>
      <c r="AX181" s="13" t="s">
        <v>73</v>
      </c>
      <c r="AY181" s="205" t="s">
        <v>137</v>
      </c>
    </row>
    <row r="182" spans="2:51" s="16" customFormat="1" ht="11.25">
      <c r="B182" s="227"/>
      <c r="C182" s="228"/>
      <c r="D182" s="196" t="s">
        <v>148</v>
      </c>
      <c r="E182" s="229" t="s">
        <v>19</v>
      </c>
      <c r="F182" s="230" t="s">
        <v>207</v>
      </c>
      <c r="G182" s="228"/>
      <c r="H182" s="231">
        <v>1.7250000000000001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AT182" s="237" t="s">
        <v>148</v>
      </c>
      <c r="AU182" s="237" t="s">
        <v>83</v>
      </c>
      <c r="AV182" s="16" t="s">
        <v>155</v>
      </c>
      <c r="AW182" s="16" t="s">
        <v>33</v>
      </c>
      <c r="AX182" s="16" t="s">
        <v>73</v>
      </c>
      <c r="AY182" s="237" t="s">
        <v>137</v>
      </c>
    </row>
    <row r="183" spans="2:51" s="15" customFormat="1" ht="11.25">
      <c r="B183" s="217"/>
      <c r="C183" s="218"/>
      <c r="D183" s="196" t="s">
        <v>148</v>
      </c>
      <c r="E183" s="219" t="s">
        <v>19</v>
      </c>
      <c r="F183" s="220" t="s">
        <v>273</v>
      </c>
      <c r="G183" s="218"/>
      <c r="H183" s="219" t="s">
        <v>19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148</v>
      </c>
      <c r="AU183" s="226" t="s">
        <v>83</v>
      </c>
      <c r="AV183" s="15" t="s">
        <v>81</v>
      </c>
      <c r="AW183" s="15" t="s">
        <v>33</v>
      </c>
      <c r="AX183" s="15" t="s">
        <v>73</v>
      </c>
      <c r="AY183" s="226" t="s">
        <v>137</v>
      </c>
    </row>
    <row r="184" spans="2:51" s="13" customFormat="1" ht="11.25">
      <c r="B184" s="194"/>
      <c r="C184" s="195"/>
      <c r="D184" s="196" t="s">
        <v>148</v>
      </c>
      <c r="E184" s="197" t="s">
        <v>19</v>
      </c>
      <c r="F184" s="198" t="s">
        <v>274</v>
      </c>
      <c r="G184" s="195"/>
      <c r="H184" s="199">
        <v>1.54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148</v>
      </c>
      <c r="AU184" s="205" t="s">
        <v>83</v>
      </c>
      <c r="AV184" s="13" t="s">
        <v>83</v>
      </c>
      <c r="AW184" s="13" t="s">
        <v>33</v>
      </c>
      <c r="AX184" s="13" t="s">
        <v>73</v>
      </c>
      <c r="AY184" s="205" t="s">
        <v>137</v>
      </c>
    </row>
    <row r="185" spans="2:51" s="16" customFormat="1" ht="11.25">
      <c r="B185" s="227"/>
      <c r="C185" s="228"/>
      <c r="D185" s="196" t="s">
        <v>148</v>
      </c>
      <c r="E185" s="229" t="s">
        <v>19</v>
      </c>
      <c r="F185" s="230" t="s">
        <v>207</v>
      </c>
      <c r="G185" s="228"/>
      <c r="H185" s="231">
        <v>1.54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AT185" s="237" t="s">
        <v>148</v>
      </c>
      <c r="AU185" s="237" t="s">
        <v>83</v>
      </c>
      <c r="AV185" s="16" t="s">
        <v>155</v>
      </c>
      <c r="AW185" s="16" t="s">
        <v>33</v>
      </c>
      <c r="AX185" s="16" t="s">
        <v>73</v>
      </c>
      <c r="AY185" s="237" t="s">
        <v>137</v>
      </c>
    </row>
    <row r="186" spans="2:51" s="15" customFormat="1" ht="11.25">
      <c r="B186" s="217"/>
      <c r="C186" s="218"/>
      <c r="D186" s="196" t="s">
        <v>148</v>
      </c>
      <c r="E186" s="219" t="s">
        <v>19</v>
      </c>
      <c r="F186" s="220" t="s">
        <v>275</v>
      </c>
      <c r="G186" s="218"/>
      <c r="H186" s="219" t="s">
        <v>19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148</v>
      </c>
      <c r="AU186" s="226" t="s">
        <v>83</v>
      </c>
      <c r="AV186" s="15" t="s">
        <v>81</v>
      </c>
      <c r="AW186" s="15" t="s">
        <v>33</v>
      </c>
      <c r="AX186" s="15" t="s">
        <v>73</v>
      </c>
      <c r="AY186" s="226" t="s">
        <v>137</v>
      </c>
    </row>
    <row r="187" spans="2:51" s="13" customFormat="1" ht="11.25">
      <c r="B187" s="194"/>
      <c r="C187" s="195"/>
      <c r="D187" s="196" t="s">
        <v>148</v>
      </c>
      <c r="E187" s="197" t="s">
        <v>19</v>
      </c>
      <c r="F187" s="198" t="s">
        <v>276</v>
      </c>
      <c r="G187" s="195"/>
      <c r="H187" s="199">
        <v>0.20799999999999999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148</v>
      </c>
      <c r="AU187" s="205" t="s">
        <v>83</v>
      </c>
      <c r="AV187" s="13" t="s">
        <v>83</v>
      </c>
      <c r="AW187" s="13" t="s">
        <v>33</v>
      </c>
      <c r="AX187" s="13" t="s">
        <v>73</v>
      </c>
      <c r="AY187" s="205" t="s">
        <v>137</v>
      </c>
    </row>
    <row r="188" spans="2:51" s="13" customFormat="1" ht="11.25">
      <c r="B188" s="194"/>
      <c r="C188" s="195"/>
      <c r="D188" s="196" t="s">
        <v>148</v>
      </c>
      <c r="E188" s="197" t="s">
        <v>19</v>
      </c>
      <c r="F188" s="198" t="s">
        <v>277</v>
      </c>
      <c r="G188" s="195"/>
      <c r="H188" s="199">
        <v>0.22500000000000001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148</v>
      </c>
      <c r="AU188" s="205" t="s">
        <v>83</v>
      </c>
      <c r="AV188" s="13" t="s">
        <v>83</v>
      </c>
      <c r="AW188" s="13" t="s">
        <v>33</v>
      </c>
      <c r="AX188" s="13" t="s">
        <v>73</v>
      </c>
      <c r="AY188" s="205" t="s">
        <v>137</v>
      </c>
    </row>
    <row r="189" spans="2:51" s="16" customFormat="1" ht="11.25">
      <c r="B189" s="227"/>
      <c r="C189" s="228"/>
      <c r="D189" s="196" t="s">
        <v>148</v>
      </c>
      <c r="E189" s="229" t="s">
        <v>19</v>
      </c>
      <c r="F189" s="230" t="s">
        <v>207</v>
      </c>
      <c r="G189" s="228"/>
      <c r="H189" s="231">
        <v>0.433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AT189" s="237" t="s">
        <v>148</v>
      </c>
      <c r="AU189" s="237" t="s">
        <v>83</v>
      </c>
      <c r="AV189" s="16" t="s">
        <v>155</v>
      </c>
      <c r="AW189" s="16" t="s">
        <v>33</v>
      </c>
      <c r="AX189" s="16" t="s">
        <v>73</v>
      </c>
      <c r="AY189" s="237" t="s">
        <v>137</v>
      </c>
    </row>
    <row r="190" spans="2:51" s="15" customFormat="1" ht="11.25">
      <c r="B190" s="217"/>
      <c r="C190" s="218"/>
      <c r="D190" s="196" t="s">
        <v>148</v>
      </c>
      <c r="E190" s="219" t="s">
        <v>19</v>
      </c>
      <c r="F190" s="220" t="s">
        <v>278</v>
      </c>
      <c r="G190" s="218"/>
      <c r="H190" s="219" t="s">
        <v>19</v>
      </c>
      <c r="I190" s="221"/>
      <c r="J190" s="218"/>
      <c r="K190" s="218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148</v>
      </c>
      <c r="AU190" s="226" t="s">
        <v>83</v>
      </c>
      <c r="AV190" s="15" t="s">
        <v>81</v>
      </c>
      <c r="AW190" s="15" t="s">
        <v>33</v>
      </c>
      <c r="AX190" s="15" t="s">
        <v>73</v>
      </c>
      <c r="AY190" s="226" t="s">
        <v>137</v>
      </c>
    </row>
    <row r="191" spans="2:51" s="13" customFormat="1" ht="11.25">
      <c r="B191" s="194"/>
      <c r="C191" s="195"/>
      <c r="D191" s="196" t="s">
        <v>148</v>
      </c>
      <c r="E191" s="197" t="s">
        <v>19</v>
      </c>
      <c r="F191" s="198" t="s">
        <v>279</v>
      </c>
      <c r="G191" s="195"/>
      <c r="H191" s="199">
        <v>0.41599999999999998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148</v>
      </c>
      <c r="AU191" s="205" t="s">
        <v>83</v>
      </c>
      <c r="AV191" s="13" t="s">
        <v>83</v>
      </c>
      <c r="AW191" s="13" t="s">
        <v>33</v>
      </c>
      <c r="AX191" s="13" t="s">
        <v>73</v>
      </c>
      <c r="AY191" s="205" t="s">
        <v>137</v>
      </c>
    </row>
    <row r="192" spans="2:51" s="13" customFormat="1" ht="11.25">
      <c r="B192" s="194"/>
      <c r="C192" s="195"/>
      <c r="D192" s="196" t="s">
        <v>148</v>
      </c>
      <c r="E192" s="197" t="s">
        <v>19</v>
      </c>
      <c r="F192" s="198" t="s">
        <v>280</v>
      </c>
      <c r="G192" s="195"/>
      <c r="H192" s="199">
        <v>0.45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148</v>
      </c>
      <c r="AU192" s="205" t="s">
        <v>83</v>
      </c>
      <c r="AV192" s="13" t="s">
        <v>83</v>
      </c>
      <c r="AW192" s="13" t="s">
        <v>33</v>
      </c>
      <c r="AX192" s="13" t="s">
        <v>73</v>
      </c>
      <c r="AY192" s="205" t="s">
        <v>137</v>
      </c>
    </row>
    <row r="193" spans="1:65" s="16" customFormat="1" ht="11.25">
      <c r="B193" s="227"/>
      <c r="C193" s="228"/>
      <c r="D193" s="196" t="s">
        <v>148</v>
      </c>
      <c r="E193" s="229" t="s">
        <v>19</v>
      </c>
      <c r="F193" s="230" t="s">
        <v>207</v>
      </c>
      <c r="G193" s="228"/>
      <c r="H193" s="231">
        <v>0.86599999999999999</v>
      </c>
      <c r="I193" s="232"/>
      <c r="J193" s="228"/>
      <c r="K193" s="228"/>
      <c r="L193" s="233"/>
      <c r="M193" s="234"/>
      <c r="N193" s="235"/>
      <c r="O193" s="235"/>
      <c r="P193" s="235"/>
      <c r="Q193" s="235"/>
      <c r="R193" s="235"/>
      <c r="S193" s="235"/>
      <c r="T193" s="236"/>
      <c r="AT193" s="237" t="s">
        <v>148</v>
      </c>
      <c r="AU193" s="237" t="s">
        <v>83</v>
      </c>
      <c r="AV193" s="16" t="s">
        <v>155</v>
      </c>
      <c r="AW193" s="16" t="s">
        <v>33</v>
      </c>
      <c r="AX193" s="16" t="s">
        <v>73</v>
      </c>
      <c r="AY193" s="237" t="s">
        <v>137</v>
      </c>
    </row>
    <row r="194" spans="1:65" s="14" customFormat="1" ht="11.25">
      <c r="B194" s="206"/>
      <c r="C194" s="207"/>
      <c r="D194" s="196" t="s">
        <v>148</v>
      </c>
      <c r="E194" s="208" t="s">
        <v>19</v>
      </c>
      <c r="F194" s="209" t="s">
        <v>181</v>
      </c>
      <c r="G194" s="207"/>
      <c r="H194" s="210">
        <v>79.367999999999995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148</v>
      </c>
      <c r="AU194" s="216" t="s">
        <v>83</v>
      </c>
      <c r="AV194" s="14" t="s">
        <v>144</v>
      </c>
      <c r="AW194" s="14" t="s">
        <v>33</v>
      </c>
      <c r="AX194" s="14" t="s">
        <v>73</v>
      </c>
      <c r="AY194" s="216" t="s">
        <v>137</v>
      </c>
    </row>
    <row r="195" spans="1:65" s="13" customFormat="1" ht="11.25">
      <c r="B195" s="194"/>
      <c r="C195" s="195"/>
      <c r="D195" s="196" t="s">
        <v>148</v>
      </c>
      <c r="E195" s="197" t="s">
        <v>19</v>
      </c>
      <c r="F195" s="198" t="s">
        <v>281</v>
      </c>
      <c r="G195" s="195"/>
      <c r="H195" s="199">
        <v>31.748000000000001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148</v>
      </c>
      <c r="AU195" s="205" t="s">
        <v>83</v>
      </c>
      <c r="AV195" s="13" t="s">
        <v>83</v>
      </c>
      <c r="AW195" s="13" t="s">
        <v>33</v>
      </c>
      <c r="AX195" s="13" t="s">
        <v>81</v>
      </c>
      <c r="AY195" s="205" t="s">
        <v>137</v>
      </c>
    </row>
    <row r="196" spans="1:65" s="2" customFormat="1" ht="37.9" customHeight="1">
      <c r="A196" s="37"/>
      <c r="B196" s="38"/>
      <c r="C196" s="176" t="s">
        <v>282</v>
      </c>
      <c r="D196" s="176" t="s">
        <v>139</v>
      </c>
      <c r="E196" s="177" t="s">
        <v>283</v>
      </c>
      <c r="F196" s="178" t="s">
        <v>284</v>
      </c>
      <c r="G196" s="179" t="s">
        <v>158</v>
      </c>
      <c r="H196" s="180">
        <v>158.75</v>
      </c>
      <c r="I196" s="181"/>
      <c r="J196" s="182">
        <f>ROUND(I196*H196,2)</f>
        <v>0</v>
      </c>
      <c r="K196" s="178" t="s">
        <v>143</v>
      </c>
      <c r="L196" s="42"/>
      <c r="M196" s="183" t="s">
        <v>19</v>
      </c>
      <c r="N196" s="184" t="s">
        <v>44</v>
      </c>
      <c r="O196" s="67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144</v>
      </c>
      <c r="AT196" s="187" t="s">
        <v>139</v>
      </c>
      <c r="AU196" s="187" t="s">
        <v>83</v>
      </c>
      <c r="AY196" s="20" t="s">
        <v>137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81</v>
      </c>
      <c r="BK196" s="188">
        <f>ROUND(I196*H196,2)</f>
        <v>0</v>
      </c>
      <c r="BL196" s="20" t="s">
        <v>144</v>
      </c>
      <c r="BM196" s="187" t="s">
        <v>285</v>
      </c>
    </row>
    <row r="197" spans="1:65" s="2" customFormat="1" ht="11.25">
      <c r="A197" s="37"/>
      <c r="B197" s="38"/>
      <c r="C197" s="39"/>
      <c r="D197" s="189" t="s">
        <v>146</v>
      </c>
      <c r="E197" s="39"/>
      <c r="F197" s="190" t="s">
        <v>286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146</v>
      </c>
      <c r="AU197" s="20" t="s">
        <v>83</v>
      </c>
    </row>
    <row r="198" spans="1:65" s="13" customFormat="1" ht="11.25">
      <c r="B198" s="194"/>
      <c r="C198" s="195"/>
      <c r="D198" s="196" t="s">
        <v>148</v>
      </c>
      <c r="E198" s="197" t="s">
        <v>19</v>
      </c>
      <c r="F198" s="198" t="s">
        <v>287</v>
      </c>
      <c r="G198" s="195"/>
      <c r="H198" s="199">
        <v>158.75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148</v>
      </c>
      <c r="AU198" s="205" t="s">
        <v>83</v>
      </c>
      <c r="AV198" s="13" t="s">
        <v>83</v>
      </c>
      <c r="AW198" s="13" t="s">
        <v>33</v>
      </c>
      <c r="AX198" s="13" t="s">
        <v>81</v>
      </c>
      <c r="AY198" s="205" t="s">
        <v>137</v>
      </c>
    </row>
    <row r="199" spans="1:65" s="2" customFormat="1" ht="37.9" customHeight="1">
      <c r="A199" s="37"/>
      <c r="B199" s="38"/>
      <c r="C199" s="176" t="s">
        <v>288</v>
      </c>
      <c r="D199" s="176" t="s">
        <v>139</v>
      </c>
      <c r="E199" s="177" t="s">
        <v>289</v>
      </c>
      <c r="F199" s="178" t="s">
        <v>290</v>
      </c>
      <c r="G199" s="179" t="s">
        <v>158</v>
      </c>
      <c r="H199" s="180">
        <v>47.622</v>
      </c>
      <c r="I199" s="181"/>
      <c r="J199" s="182">
        <f>ROUND(I199*H199,2)</f>
        <v>0</v>
      </c>
      <c r="K199" s="178" t="s">
        <v>143</v>
      </c>
      <c r="L199" s="42"/>
      <c r="M199" s="183" t="s">
        <v>19</v>
      </c>
      <c r="N199" s="184" t="s">
        <v>44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144</v>
      </c>
      <c r="AT199" s="187" t="s">
        <v>139</v>
      </c>
      <c r="AU199" s="187" t="s">
        <v>83</v>
      </c>
      <c r="AY199" s="20" t="s">
        <v>137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81</v>
      </c>
      <c r="BK199" s="188">
        <f>ROUND(I199*H199,2)</f>
        <v>0</v>
      </c>
      <c r="BL199" s="20" t="s">
        <v>144</v>
      </c>
      <c r="BM199" s="187" t="s">
        <v>291</v>
      </c>
    </row>
    <row r="200" spans="1:65" s="2" customFormat="1" ht="11.25">
      <c r="A200" s="37"/>
      <c r="B200" s="38"/>
      <c r="C200" s="39"/>
      <c r="D200" s="189" t="s">
        <v>146</v>
      </c>
      <c r="E200" s="39"/>
      <c r="F200" s="190" t="s">
        <v>292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146</v>
      </c>
      <c r="AU200" s="20" t="s">
        <v>83</v>
      </c>
    </row>
    <row r="201" spans="1:65" s="13" customFormat="1" ht="11.25">
      <c r="B201" s="194"/>
      <c r="C201" s="195"/>
      <c r="D201" s="196" t="s">
        <v>148</v>
      </c>
      <c r="E201" s="197" t="s">
        <v>19</v>
      </c>
      <c r="F201" s="198" t="s">
        <v>293</v>
      </c>
      <c r="G201" s="195"/>
      <c r="H201" s="199">
        <v>47.622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148</v>
      </c>
      <c r="AU201" s="205" t="s">
        <v>83</v>
      </c>
      <c r="AV201" s="13" t="s">
        <v>83</v>
      </c>
      <c r="AW201" s="13" t="s">
        <v>33</v>
      </c>
      <c r="AX201" s="13" t="s">
        <v>81</v>
      </c>
      <c r="AY201" s="205" t="s">
        <v>137</v>
      </c>
    </row>
    <row r="202" spans="1:65" s="2" customFormat="1" ht="37.9" customHeight="1">
      <c r="A202" s="37"/>
      <c r="B202" s="38"/>
      <c r="C202" s="176" t="s">
        <v>7</v>
      </c>
      <c r="D202" s="176" t="s">
        <v>139</v>
      </c>
      <c r="E202" s="177" t="s">
        <v>294</v>
      </c>
      <c r="F202" s="178" t="s">
        <v>295</v>
      </c>
      <c r="G202" s="179" t="s">
        <v>158</v>
      </c>
      <c r="H202" s="180">
        <v>238.1</v>
      </c>
      <c r="I202" s="181"/>
      <c r="J202" s="182">
        <f>ROUND(I202*H202,2)</f>
        <v>0</v>
      </c>
      <c r="K202" s="178" t="s">
        <v>143</v>
      </c>
      <c r="L202" s="42"/>
      <c r="M202" s="183" t="s">
        <v>19</v>
      </c>
      <c r="N202" s="184" t="s">
        <v>44</v>
      </c>
      <c r="O202" s="67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144</v>
      </c>
      <c r="AT202" s="187" t="s">
        <v>139</v>
      </c>
      <c r="AU202" s="187" t="s">
        <v>83</v>
      </c>
      <c r="AY202" s="20" t="s">
        <v>137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20" t="s">
        <v>81</v>
      </c>
      <c r="BK202" s="188">
        <f>ROUND(I202*H202,2)</f>
        <v>0</v>
      </c>
      <c r="BL202" s="20" t="s">
        <v>144</v>
      </c>
      <c r="BM202" s="187" t="s">
        <v>296</v>
      </c>
    </row>
    <row r="203" spans="1:65" s="2" customFormat="1" ht="11.25">
      <c r="A203" s="37"/>
      <c r="B203" s="38"/>
      <c r="C203" s="39"/>
      <c r="D203" s="189" t="s">
        <v>146</v>
      </c>
      <c r="E203" s="39"/>
      <c r="F203" s="190" t="s">
        <v>297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146</v>
      </c>
      <c r="AU203" s="20" t="s">
        <v>83</v>
      </c>
    </row>
    <row r="204" spans="1:65" s="13" customFormat="1" ht="11.25">
      <c r="B204" s="194"/>
      <c r="C204" s="195"/>
      <c r="D204" s="196" t="s">
        <v>148</v>
      </c>
      <c r="E204" s="197" t="s">
        <v>19</v>
      </c>
      <c r="F204" s="198" t="s">
        <v>298</v>
      </c>
      <c r="G204" s="195"/>
      <c r="H204" s="199">
        <v>238.1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148</v>
      </c>
      <c r="AU204" s="205" t="s">
        <v>83</v>
      </c>
      <c r="AV204" s="13" t="s">
        <v>83</v>
      </c>
      <c r="AW204" s="13" t="s">
        <v>33</v>
      </c>
      <c r="AX204" s="13" t="s">
        <v>81</v>
      </c>
      <c r="AY204" s="205" t="s">
        <v>137</v>
      </c>
    </row>
    <row r="205" spans="1:65" s="2" customFormat="1" ht="24.2" customHeight="1">
      <c r="A205" s="37"/>
      <c r="B205" s="38"/>
      <c r="C205" s="176" t="s">
        <v>299</v>
      </c>
      <c r="D205" s="176" t="s">
        <v>139</v>
      </c>
      <c r="E205" s="177" t="s">
        <v>300</v>
      </c>
      <c r="F205" s="178" t="s">
        <v>301</v>
      </c>
      <c r="G205" s="179" t="s">
        <v>302</v>
      </c>
      <c r="H205" s="180">
        <v>19.652999999999999</v>
      </c>
      <c r="I205" s="181"/>
      <c r="J205" s="182">
        <f>ROUND(I205*H205,2)</f>
        <v>0</v>
      </c>
      <c r="K205" s="178" t="s">
        <v>143</v>
      </c>
      <c r="L205" s="42"/>
      <c r="M205" s="183" t="s">
        <v>19</v>
      </c>
      <c r="N205" s="184" t="s">
        <v>44</v>
      </c>
      <c r="O205" s="67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144</v>
      </c>
      <c r="AT205" s="187" t="s">
        <v>139</v>
      </c>
      <c r="AU205" s="187" t="s">
        <v>83</v>
      </c>
      <c r="AY205" s="20" t="s">
        <v>137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20" t="s">
        <v>81</v>
      </c>
      <c r="BK205" s="188">
        <f>ROUND(I205*H205,2)</f>
        <v>0</v>
      </c>
      <c r="BL205" s="20" t="s">
        <v>144</v>
      </c>
      <c r="BM205" s="187" t="s">
        <v>303</v>
      </c>
    </row>
    <row r="206" spans="1:65" s="2" customFormat="1" ht="11.25">
      <c r="A206" s="37"/>
      <c r="B206" s="38"/>
      <c r="C206" s="39"/>
      <c r="D206" s="189" t="s">
        <v>146</v>
      </c>
      <c r="E206" s="39"/>
      <c r="F206" s="190" t="s">
        <v>304</v>
      </c>
      <c r="G206" s="39"/>
      <c r="H206" s="39"/>
      <c r="I206" s="191"/>
      <c r="J206" s="39"/>
      <c r="K206" s="39"/>
      <c r="L206" s="42"/>
      <c r="M206" s="192"/>
      <c r="N206" s="193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146</v>
      </c>
      <c r="AU206" s="20" t="s">
        <v>83</v>
      </c>
    </row>
    <row r="207" spans="1:65" s="13" customFormat="1" ht="11.25">
      <c r="B207" s="194"/>
      <c r="C207" s="195"/>
      <c r="D207" s="196" t="s">
        <v>148</v>
      </c>
      <c r="E207" s="197" t="s">
        <v>19</v>
      </c>
      <c r="F207" s="198" t="s">
        <v>305</v>
      </c>
      <c r="G207" s="195"/>
      <c r="H207" s="199">
        <v>-119.245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148</v>
      </c>
      <c r="AU207" s="205" t="s">
        <v>83</v>
      </c>
      <c r="AV207" s="13" t="s">
        <v>83</v>
      </c>
      <c r="AW207" s="13" t="s">
        <v>33</v>
      </c>
      <c r="AX207" s="13" t="s">
        <v>73</v>
      </c>
      <c r="AY207" s="205" t="s">
        <v>137</v>
      </c>
    </row>
    <row r="208" spans="1:65" s="13" customFormat="1" ht="11.25">
      <c r="B208" s="194"/>
      <c r="C208" s="195"/>
      <c r="D208" s="196" t="s">
        <v>148</v>
      </c>
      <c r="E208" s="197" t="s">
        <v>19</v>
      </c>
      <c r="F208" s="198" t="s">
        <v>306</v>
      </c>
      <c r="G208" s="195"/>
      <c r="H208" s="199">
        <v>138.898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148</v>
      </c>
      <c r="AU208" s="205" t="s">
        <v>83</v>
      </c>
      <c r="AV208" s="13" t="s">
        <v>83</v>
      </c>
      <c r="AW208" s="13" t="s">
        <v>33</v>
      </c>
      <c r="AX208" s="13" t="s">
        <v>73</v>
      </c>
      <c r="AY208" s="205" t="s">
        <v>137</v>
      </c>
    </row>
    <row r="209" spans="1:65" s="14" customFormat="1" ht="11.25">
      <c r="B209" s="206"/>
      <c r="C209" s="207"/>
      <c r="D209" s="196" t="s">
        <v>148</v>
      </c>
      <c r="E209" s="208" t="s">
        <v>19</v>
      </c>
      <c r="F209" s="209" t="s">
        <v>181</v>
      </c>
      <c r="G209" s="207"/>
      <c r="H209" s="210">
        <v>19.652999999999999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148</v>
      </c>
      <c r="AU209" s="216" t="s">
        <v>83</v>
      </c>
      <c r="AV209" s="14" t="s">
        <v>144</v>
      </c>
      <c r="AW209" s="14" t="s">
        <v>33</v>
      </c>
      <c r="AX209" s="14" t="s">
        <v>81</v>
      </c>
      <c r="AY209" s="216" t="s">
        <v>137</v>
      </c>
    </row>
    <row r="210" spans="1:65" s="2" customFormat="1" ht="24.2" customHeight="1">
      <c r="A210" s="37"/>
      <c r="B210" s="38"/>
      <c r="C210" s="176" t="s">
        <v>307</v>
      </c>
      <c r="D210" s="176" t="s">
        <v>139</v>
      </c>
      <c r="E210" s="177" t="s">
        <v>308</v>
      </c>
      <c r="F210" s="178" t="s">
        <v>309</v>
      </c>
      <c r="G210" s="179" t="s">
        <v>158</v>
      </c>
      <c r="H210" s="180">
        <v>5.69</v>
      </c>
      <c r="I210" s="181"/>
      <c r="J210" s="182">
        <f>ROUND(I210*H210,2)</f>
        <v>0</v>
      </c>
      <c r="K210" s="178" t="s">
        <v>143</v>
      </c>
      <c r="L210" s="42"/>
      <c r="M210" s="183" t="s">
        <v>19</v>
      </c>
      <c r="N210" s="184" t="s">
        <v>44</v>
      </c>
      <c r="O210" s="67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144</v>
      </c>
      <c r="AT210" s="187" t="s">
        <v>139</v>
      </c>
      <c r="AU210" s="187" t="s">
        <v>83</v>
      </c>
      <c r="AY210" s="20" t="s">
        <v>137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20" t="s">
        <v>81</v>
      </c>
      <c r="BK210" s="188">
        <f>ROUND(I210*H210,2)</f>
        <v>0</v>
      </c>
      <c r="BL210" s="20" t="s">
        <v>144</v>
      </c>
      <c r="BM210" s="187" t="s">
        <v>310</v>
      </c>
    </row>
    <row r="211" spans="1:65" s="2" customFormat="1" ht="11.25">
      <c r="A211" s="37"/>
      <c r="B211" s="38"/>
      <c r="C211" s="39"/>
      <c r="D211" s="189" t="s">
        <v>146</v>
      </c>
      <c r="E211" s="39"/>
      <c r="F211" s="190" t="s">
        <v>311</v>
      </c>
      <c r="G211" s="39"/>
      <c r="H211" s="39"/>
      <c r="I211" s="191"/>
      <c r="J211" s="39"/>
      <c r="K211" s="39"/>
      <c r="L211" s="42"/>
      <c r="M211" s="192"/>
      <c r="N211" s="193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146</v>
      </c>
      <c r="AU211" s="20" t="s">
        <v>83</v>
      </c>
    </row>
    <row r="212" spans="1:65" s="13" customFormat="1" ht="11.25">
      <c r="B212" s="194"/>
      <c r="C212" s="195"/>
      <c r="D212" s="196" t="s">
        <v>148</v>
      </c>
      <c r="E212" s="197" t="s">
        <v>19</v>
      </c>
      <c r="F212" s="198" t="s">
        <v>312</v>
      </c>
      <c r="G212" s="195"/>
      <c r="H212" s="199">
        <v>5.69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148</v>
      </c>
      <c r="AU212" s="205" t="s">
        <v>83</v>
      </c>
      <c r="AV212" s="13" t="s">
        <v>83</v>
      </c>
      <c r="AW212" s="13" t="s">
        <v>33</v>
      </c>
      <c r="AX212" s="13" t="s">
        <v>81</v>
      </c>
      <c r="AY212" s="205" t="s">
        <v>137</v>
      </c>
    </row>
    <row r="213" spans="1:65" s="2" customFormat="1" ht="24.2" customHeight="1">
      <c r="A213" s="37"/>
      <c r="B213" s="38"/>
      <c r="C213" s="176" t="s">
        <v>313</v>
      </c>
      <c r="D213" s="176" t="s">
        <v>139</v>
      </c>
      <c r="E213" s="177" t="s">
        <v>314</v>
      </c>
      <c r="F213" s="178" t="s">
        <v>315</v>
      </c>
      <c r="G213" s="179" t="s">
        <v>158</v>
      </c>
      <c r="H213" s="180">
        <v>11.23</v>
      </c>
      <c r="I213" s="181"/>
      <c r="J213" s="182">
        <f>ROUND(I213*H213,2)</f>
        <v>0</v>
      </c>
      <c r="K213" s="178" t="s">
        <v>143</v>
      </c>
      <c r="L213" s="42"/>
      <c r="M213" s="183" t="s">
        <v>19</v>
      </c>
      <c r="N213" s="184" t="s">
        <v>44</v>
      </c>
      <c r="O213" s="67"/>
      <c r="P213" s="185">
        <f>O213*H213</f>
        <v>0</v>
      </c>
      <c r="Q213" s="185">
        <v>0</v>
      </c>
      <c r="R213" s="185">
        <f>Q213*H213</f>
        <v>0</v>
      </c>
      <c r="S213" s="185">
        <v>0</v>
      </c>
      <c r="T213" s="18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144</v>
      </c>
      <c r="AT213" s="187" t="s">
        <v>139</v>
      </c>
      <c r="AU213" s="187" t="s">
        <v>83</v>
      </c>
      <c r="AY213" s="20" t="s">
        <v>137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20" t="s">
        <v>81</v>
      </c>
      <c r="BK213" s="188">
        <f>ROUND(I213*H213,2)</f>
        <v>0</v>
      </c>
      <c r="BL213" s="20" t="s">
        <v>144</v>
      </c>
      <c r="BM213" s="187" t="s">
        <v>316</v>
      </c>
    </row>
    <row r="214" spans="1:65" s="2" customFormat="1" ht="11.25">
      <c r="A214" s="37"/>
      <c r="B214" s="38"/>
      <c r="C214" s="39"/>
      <c r="D214" s="189" t="s">
        <v>146</v>
      </c>
      <c r="E214" s="39"/>
      <c r="F214" s="190" t="s">
        <v>317</v>
      </c>
      <c r="G214" s="39"/>
      <c r="H214" s="39"/>
      <c r="I214" s="191"/>
      <c r="J214" s="39"/>
      <c r="K214" s="39"/>
      <c r="L214" s="42"/>
      <c r="M214" s="192"/>
      <c r="N214" s="193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146</v>
      </c>
      <c r="AU214" s="20" t="s">
        <v>83</v>
      </c>
    </row>
    <row r="215" spans="1:65" s="13" customFormat="1" ht="11.25">
      <c r="B215" s="194"/>
      <c r="C215" s="195"/>
      <c r="D215" s="196" t="s">
        <v>148</v>
      </c>
      <c r="E215" s="197" t="s">
        <v>19</v>
      </c>
      <c r="F215" s="198" t="s">
        <v>318</v>
      </c>
      <c r="G215" s="195"/>
      <c r="H215" s="199">
        <v>11.23</v>
      </c>
      <c r="I215" s="200"/>
      <c r="J215" s="195"/>
      <c r="K215" s="195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148</v>
      </c>
      <c r="AU215" s="205" t="s">
        <v>83</v>
      </c>
      <c r="AV215" s="13" t="s">
        <v>83</v>
      </c>
      <c r="AW215" s="13" t="s">
        <v>33</v>
      </c>
      <c r="AX215" s="13" t="s">
        <v>81</v>
      </c>
      <c r="AY215" s="205" t="s">
        <v>137</v>
      </c>
    </row>
    <row r="216" spans="1:65" s="2" customFormat="1" ht="21.75" customHeight="1">
      <c r="A216" s="37"/>
      <c r="B216" s="38"/>
      <c r="C216" s="176" t="s">
        <v>319</v>
      </c>
      <c r="D216" s="176" t="s">
        <v>139</v>
      </c>
      <c r="E216" s="177" t="s">
        <v>320</v>
      </c>
      <c r="F216" s="178" t="s">
        <v>321</v>
      </c>
      <c r="G216" s="179" t="s">
        <v>158</v>
      </c>
      <c r="H216" s="180">
        <v>68.5</v>
      </c>
      <c r="I216" s="181"/>
      <c r="J216" s="182">
        <f>ROUND(I216*H216,2)</f>
        <v>0</v>
      </c>
      <c r="K216" s="178" t="s">
        <v>143</v>
      </c>
      <c r="L216" s="42"/>
      <c r="M216" s="183" t="s">
        <v>19</v>
      </c>
      <c r="N216" s="184" t="s">
        <v>44</v>
      </c>
      <c r="O216" s="67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7" t="s">
        <v>144</v>
      </c>
      <c r="AT216" s="187" t="s">
        <v>139</v>
      </c>
      <c r="AU216" s="187" t="s">
        <v>83</v>
      </c>
      <c r="AY216" s="20" t="s">
        <v>137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20" t="s">
        <v>81</v>
      </c>
      <c r="BK216" s="188">
        <f>ROUND(I216*H216,2)</f>
        <v>0</v>
      </c>
      <c r="BL216" s="20" t="s">
        <v>144</v>
      </c>
      <c r="BM216" s="187" t="s">
        <v>322</v>
      </c>
    </row>
    <row r="217" spans="1:65" s="2" customFormat="1" ht="11.25">
      <c r="A217" s="37"/>
      <c r="B217" s="38"/>
      <c r="C217" s="39"/>
      <c r="D217" s="189" t="s">
        <v>146</v>
      </c>
      <c r="E217" s="39"/>
      <c r="F217" s="190" t="s">
        <v>323</v>
      </c>
      <c r="G217" s="39"/>
      <c r="H217" s="39"/>
      <c r="I217" s="191"/>
      <c r="J217" s="39"/>
      <c r="K217" s="39"/>
      <c r="L217" s="42"/>
      <c r="M217" s="192"/>
      <c r="N217" s="193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146</v>
      </c>
      <c r="AU217" s="20" t="s">
        <v>83</v>
      </c>
    </row>
    <row r="218" spans="1:65" s="2" customFormat="1" ht="16.5" customHeight="1">
      <c r="A218" s="37"/>
      <c r="B218" s="38"/>
      <c r="C218" s="238" t="s">
        <v>324</v>
      </c>
      <c r="D218" s="238" t="s">
        <v>325</v>
      </c>
      <c r="E218" s="239" t="s">
        <v>326</v>
      </c>
      <c r="F218" s="240" t="s">
        <v>327</v>
      </c>
      <c r="G218" s="241" t="s">
        <v>302</v>
      </c>
      <c r="H218" s="242">
        <v>15</v>
      </c>
      <c r="I218" s="243"/>
      <c r="J218" s="244">
        <f>ROUND(I218*H218,2)</f>
        <v>0</v>
      </c>
      <c r="K218" s="240" t="s">
        <v>143</v>
      </c>
      <c r="L218" s="245"/>
      <c r="M218" s="246" t="s">
        <v>19</v>
      </c>
      <c r="N218" s="247" t="s">
        <v>44</v>
      </c>
      <c r="O218" s="67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7" t="s">
        <v>188</v>
      </c>
      <c r="AT218" s="187" t="s">
        <v>325</v>
      </c>
      <c r="AU218" s="187" t="s">
        <v>83</v>
      </c>
      <c r="AY218" s="20" t="s">
        <v>137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20" t="s">
        <v>81</v>
      </c>
      <c r="BK218" s="188">
        <f>ROUND(I218*H218,2)</f>
        <v>0</v>
      </c>
      <c r="BL218" s="20" t="s">
        <v>144</v>
      </c>
      <c r="BM218" s="187" t="s">
        <v>328</v>
      </c>
    </row>
    <row r="219" spans="1:65" s="2" customFormat="1" ht="24.2" customHeight="1">
      <c r="A219" s="37"/>
      <c r="B219" s="38"/>
      <c r="C219" s="176" t="s">
        <v>329</v>
      </c>
      <c r="D219" s="176" t="s">
        <v>139</v>
      </c>
      <c r="E219" s="177" t="s">
        <v>330</v>
      </c>
      <c r="F219" s="178" t="s">
        <v>331</v>
      </c>
      <c r="G219" s="179" t="s">
        <v>158</v>
      </c>
      <c r="H219" s="180">
        <v>16.28</v>
      </c>
      <c r="I219" s="181"/>
      <c r="J219" s="182">
        <f>ROUND(I219*H219,2)</f>
        <v>0</v>
      </c>
      <c r="K219" s="178" t="s">
        <v>143</v>
      </c>
      <c r="L219" s="42"/>
      <c r="M219" s="183" t="s">
        <v>19</v>
      </c>
      <c r="N219" s="184" t="s">
        <v>44</v>
      </c>
      <c r="O219" s="67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144</v>
      </c>
      <c r="AT219" s="187" t="s">
        <v>139</v>
      </c>
      <c r="AU219" s="187" t="s">
        <v>83</v>
      </c>
      <c r="AY219" s="20" t="s">
        <v>137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81</v>
      </c>
      <c r="BK219" s="188">
        <f>ROUND(I219*H219,2)</f>
        <v>0</v>
      </c>
      <c r="BL219" s="20" t="s">
        <v>144</v>
      </c>
      <c r="BM219" s="187" t="s">
        <v>332</v>
      </c>
    </row>
    <row r="220" spans="1:65" s="2" customFormat="1" ht="11.25">
      <c r="A220" s="37"/>
      <c r="B220" s="38"/>
      <c r="C220" s="39"/>
      <c r="D220" s="189" t="s">
        <v>146</v>
      </c>
      <c r="E220" s="39"/>
      <c r="F220" s="190" t="s">
        <v>333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146</v>
      </c>
      <c r="AU220" s="20" t="s">
        <v>83</v>
      </c>
    </row>
    <row r="221" spans="1:65" s="13" customFormat="1" ht="11.25">
      <c r="B221" s="194"/>
      <c r="C221" s="195"/>
      <c r="D221" s="196" t="s">
        <v>148</v>
      </c>
      <c r="E221" s="197" t="s">
        <v>19</v>
      </c>
      <c r="F221" s="198" t="s">
        <v>334</v>
      </c>
      <c r="G221" s="195"/>
      <c r="H221" s="199">
        <v>172.78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148</v>
      </c>
      <c r="AU221" s="205" t="s">
        <v>83</v>
      </c>
      <c r="AV221" s="13" t="s">
        <v>83</v>
      </c>
      <c r="AW221" s="13" t="s">
        <v>33</v>
      </c>
      <c r="AX221" s="13" t="s">
        <v>73</v>
      </c>
      <c r="AY221" s="205" t="s">
        <v>137</v>
      </c>
    </row>
    <row r="222" spans="1:65" s="13" customFormat="1" ht="11.25">
      <c r="B222" s="194"/>
      <c r="C222" s="195"/>
      <c r="D222" s="196" t="s">
        <v>148</v>
      </c>
      <c r="E222" s="197" t="s">
        <v>19</v>
      </c>
      <c r="F222" s="198" t="s">
        <v>335</v>
      </c>
      <c r="G222" s="195"/>
      <c r="H222" s="199">
        <v>-156.5</v>
      </c>
      <c r="I222" s="200"/>
      <c r="J222" s="195"/>
      <c r="K222" s="195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148</v>
      </c>
      <c r="AU222" s="205" t="s">
        <v>83</v>
      </c>
      <c r="AV222" s="13" t="s">
        <v>83</v>
      </c>
      <c r="AW222" s="13" t="s">
        <v>33</v>
      </c>
      <c r="AX222" s="13" t="s">
        <v>73</v>
      </c>
      <c r="AY222" s="205" t="s">
        <v>137</v>
      </c>
    </row>
    <row r="223" spans="1:65" s="14" customFormat="1" ht="11.25">
      <c r="B223" s="206"/>
      <c r="C223" s="207"/>
      <c r="D223" s="196" t="s">
        <v>148</v>
      </c>
      <c r="E223" s="208" t="s">
        <v>19</v>
      </c>
      <c r="F223" s="209" t="s">
        <v>181</v>
      </c>
      <c r="G223" s="207"/>
      <c r="H223" s="210">
        <v>16.28</v>
      </c>
      <c r="I223" s="211"/>
      <c r="J223" s="207"/>
      <c r="K223" s="207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148</v>
      </c>
      <c r="AU223" s="216" t="s">
        <v>83</v>
      </c>
      <c r="AV223" s="14" t="s">
        <v>144</v>
      </c>
      <c r="AW223" s="14" t="s">
        <v>33</v>
      </c>
      <c r="AX223" s="14" t="s">
        <v>81</v>
      </c>
      <c r="AY223" s="216" t="s">
        <v>137</v>
      </c>
    </row>
    <row r="224" spans="1:65" s="2" customFormat="1" ht="37.9" customHeight="1">
      <c r="A224" s="37"/>
      <c r="B224" s="38"/>
      <c r="C224" s="176" t="s">
        <v>336</v>
      </c>
      <c r="D224" s="176" t="s">
        <v>139</v>
      </c>
      <c r="E224" s="177" t="s">
        <v>337</v>
      </c>
      <c r="F224" s="178" t="s">
        <v>338</v>
      </c>
      <c r="G224" s="179" t="s">
        <v>158</v>
      </c>
      <c r="H224" s="180">
        <v>6.3360000000000003</v>
      </c>
      <c r="I224" s="181"/>
      <c r="J224" s="182">
        <f>ROUND(I224*H224,2)</f>
        <v>0</v>
      </c>
      <c r="K224" s="178" t="s">
        <v>143</v>
      </c>
      <c r="L224" s="42"/>
      <c r="M224" s="183" t="s">
        <v>19</v>
      </c>
      <c r="N224" s="184" t="s">
        <v>44</v>
      </c>
      <c r="O224" s="67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7" t="s">
        <v>144</v>
      </c>
      <c r="AT224" s="187" t="s">
        <v>139</v>
      </c>
      <c r="AU224" s="187" t="s">
        <v>83</v>
      </c>
      <c r="AY224" s="20" t="s">
        <v>137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20" t="s">
        <v>81</v>
      </c>
      <c r="BK224" s="188">
        <f>ROUND(I224*H224,2)</f>
        <v>0</v>
      </c>
      <c r="BL224" s="20" t="s">
        <v>144</v>
      </c>
      <c r="BM224" s="187" t="s">
        <v>339</v>
      </c>
    </row>
    <row r="225" spans="1:65" s="2" customFormat="1" ht="11.25">
      <c r="A225" s="37"/>
      <c r="B225" s="38"/>
      <c r="C225" s="39"/>
      <c r="D225" s="189" t="s">
        <v>146</v>
      </c>
      <c r="E225" s="39"/>
      <c r="F225" s="190" t="s">
        <v>340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146</v>
      </c>
      <c r="AU225" s="20" t="s">
        <v>83</v>
      </c>
    </row>
    <row r="226" spans="1:65" s="13" customFormat="1" ht="11.25">
      <c r="B226" s="194"/>
      <c r="C226" s="195"/>
      <c r="D226" s="196" t="s">
        <v>148</v>
      </c>
      <c r="E226" s="197" t="s">
        <v>19</v>
      </c>
      <c r="F226" s="198" t="s">
        <v>341</v>
      </c>
      <c r="G226" s="195"/>
      <c r="H226" s="199">
        <v>6.3360000000000003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148</v>
      </c>
      <c r="AU226" s="205" t="s">
        <v>83</v>
      </c>
      <c r="AV226" s="13" t="s">
        <v>83</v>
      </c>
      <c r="AW226" s="13" t="s">
        <v>33</v>
      </c>
      <c r="AX226" s="13" t="s">
        <v>81</v>
      </c>
      <c r="AY226" s="205" t="s">
        <v>137</v>
      </c>
    </row>
    <row r="227" spans="1:65" s="2" customFormat="1" ht="33" customHeight="1">
      <c r="A227" s="37"/>
      <c r="B227" s="38"/>
      <c r="C227" s="176" t="s">
        <v>342</v>
      </c>
      <c r="D227" s="176" t="s">
        <v>139</v>
      </c>
      <c r="E227" s="177" t="s">
        <v>343</v>
      </c>
      <c r="F227" s="178" t="s">
        <v>344</v>
      </c>
      <c r="G227" s="179" t="s">
        <v>142</v>
      </c>
      <c r="H227" s="180">
        <v>56.1</v>
      </c>
      <c r="I227" s="181"/>
      <c r="J227" s="182">
        <f>ROUND(I227*H227,2)</f>
        <v>0</v>
      </c>
      <c r="K227" s="178" t="s">
        <v>143</v>
      </c>
      <c r="L227" s="42"/>
      <c r="M227" s="183" t="s">
        <v>19</v>
      </c>
      <c r="N227" s="184" t="s">
        <v>44</v>
      </c>
      <c r="O227" s="67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7" t="s">
        <v>144</v>
      </c>
      <c r="AT227" s="187" t="s">
        <v>139</v>
      </c>
      <c r="AU227" s="187" t="s">
        <v>83</v>
      </c>
      <c r="AY227" s="20" t="s">
        <v>137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20" t="s">
        <v>81</v>
      </c>
      <c r="BK227" s="188">
        <f>ROUND(I227*H227,2)</f>
        <v>0</v>
      </c>
      <c r="BL227" s="20" t="s">
        <v>144</v>
      </c>
      <c r="BM227" s="187" t="s">
        <v>345</v>
      </c>
    </row>
    <row r="228" spans="1:65" s="2" customFormat="1" ht="11.25">
      <c r="A228" s="37"/>
      <c r="B228" s="38"/>
      <c r="C228" s="39"/>
      <c r="D228" s="189" t="s">
        <v>146</v>
      </c>
      <c r="E228" s="39"/>
      <c r="F228" s="190" t="s">
        <v>346</v>
      </c>
      <c r="G228" s="39"/>
      <c r="H228" s="39"/>
      <c r="I228" s="191"/>
      <c r="J228" s="39"/>
      <c r="K228" s="39"/>
      <c r="L228" s="42"/>
      <c r="M228" s="192"/>
      <c r="N228" s="193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146</v>
      </c>
      <c r="AU228" s="20" t="s">
        <v>83</v>
      </c>
    </row>
    <row r="229" spans="1:65" s="13" customFormat="1" ht="11.25">
      <c r="B229" s="194"/>
      <c r="C229" s="195"/>
      <c r="D229" s="196" t="s">
        <v>148</v>
      </c>
      <c r="E229" s="197" t="s">
        <v>19</v>
      </c>
      <c r="F229" s="198" t="s">
        <v>347</v>
      </c>
      <c r="G229" s="195"/>
      <c r="H229" s="199">
        <v>56.1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148</v>
      </c>
      <c r="AU229" s="205" t="s">
        <v>83</v>
      </c>
      <c r="AV229" s="13" t="s">
        <v>83</v>
      </c>
      <c r="AW229" s="13" t="s">
        <v>33</v>
      </c>
      <c r="AX229" s="13" t="s">
        <v>81</v>
      </c>
      <c r="AY229" s="205" t="s">
        <v>137</v>
      </c>
    </row>
    <row r="230" spans="1:65" s="2" customFormat="1" ht="24.2" customHeight="1">
      <c r="A230" s="37"/>
      <c r="B230" s="38"/>
      <c r="C230" s="176" t="s">
        <v>348</v>
      </c>
      <c r="D230" s="176" t="s">
        <v>139</v>
      </c>
      <c r="E230" s="177" t="s">
        <v>349</v>
      </c>
      <c r="F230" s="178" t="s">
        <v>350</v>
      </c>
      <c r="G230" s="179" t="s">
        <v>142</v>
      </c>
      <c r="H230" s="180">
        <v>428.87</v>
      </c>
      <c r="I230" s="181"/>
      <c r="J230" s="182">
        <f>ROUND(I230*H230,2)</f>
        <v>0</v>
      </c>
      <c r="K230" s="178" t="s">
        <v>143</v>
      </c>
      <c r="L230" s="42"/>
      <c r="M230" s="183" t="s">
        <v>19</v>
      </c>
      <c r="N230" s="184" t="s">
        <v>44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144</v>
      </c>
      <c r="AT230" s="187" t="s">
        <v>139</v>
      </c>
      <c r="AU230" s="187" t="s">
        <v>83</v>
      </c>
      <c r="AY230" s="20" t="s">
        <v>137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81</v>
      </c>
      <c r="BK230" s="188">
        <f>ROUND(I230*H230,2)</f>
        <v>0</v>
      </c>
      <c r="BL230" s="20" t="s">
        <v>144</v>
      </c>
      <c r="BM230" s="187" t="s">
        <v>351</v>
      </c>
    </row>
    <row r="231" spans="1:65" s="2" customFormat="1" ht="11.25">
      <c r="A231" s="37"/>
      <c r="B231" s="38"/>
      <c r="C231" s="39"/>
      <c r="D231" s="189" t="s">
        <v>146</v>
      </c>
      <c r="E231" s="39"/>
      <c r="F231" s="190" t="s">
        <v>352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146</v>
      </c>
      <c r="AU231" s="20" t="s">
        <v>83</v>
      </c>
    </row>
    <row r="232" spans="1:65" s="13" customFormat="1" ht="11.25">
      <c r="B232" s="194"/>
      <c r="C232" s="195"/>
      <c r="D232" s="196" t="s">
        <v>148</v>
      </c>
      <c r="E232" s="197" t="s">
        <v>19</v>
      </c>
      <c r="F232" s="198" t="s">
        <v>353</v>
      </c>
      <c r="G232" s="195"/>
      <c r="H232" s="199">
        <v>428.87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148</v>
      </c>
      <c r="AU232" s="205" t="s">
        <v>83</v>
      </c>
      <c r="AV232" s="13" t="s">
        <v>83</v>
      </c>
      <c r="AW232" s="13" t="s">
        <v>33</v>
      </c>
      <c r="AX232" s="13" t="s">
        <v>81</v>
      </c>
      <c r="AY232" s="205" t="s">
        <v>137</v>
      </c>
    </row>
    <row r="233" spans="1:65" s="2" customFormat="1" ht="24.2" customHeight="1">
      <c r="A233" s="37"/>
      <c r="B233" s="38"/>
      <c r="C233" s="176" t="s">
        <v>354</v>
      </c>
      <c r="D233" s="176" t="s">
        <v>139</v>
      </c>
      <c r="E233" s="177" t="s">
        <v>355</v>
      </c>
      <c r="F233" s="178" t="s">
        <v>356</v>
      </c>
      <c r="G233" s="179" t="s">
        <v>142</v>
      </c>
      <c r="H233" s="180">
        <v>428.87</v>
      </c>
      <c r="I233" s="181"/>
      <c r="J233" s="182">
        <f>ROUND(I233*H233,2)</f>
        <v>0</v>
      </c>
      <c r="K233" s="178" t="s">
        <v>143</v>
      </c>
      <c r="L233" s="42"/>
      <c r="M233" s="183" t="s">
        <v>19</v>
      </c>
      <c r="N233" s="184" t="s">
        <v>44</v>
      </c>
      <c r="O233" s="67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7" t="s">
        <v>144</v>
      </c>
      <c r="AT233" s="187" t="s">
        <v>139</v>
      </c>
      <c r="AU233" s="187" t="s">
        <v>83</v>
      </c>
      <c r="AY233" s="20" t="s">
        <v>137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20" t="s">
        <v>81</v>
      </c>
      <c r="BK233" s="188">
        <f>ROUND(I233*H233,2)</f>
        <v>0</v>
      </c>
      <c r="BL233" s="20" t="s">
        <v>144</v>
      </c>
      <c r="BM233" s="187" t="s">
        <v>357</v>
      </c>
    </row>
    <row r="234" spans="1:65" s="2" customFormat="1" ht="11.25">
      <c r="A234" s="37"/>
      <c r="B234" s="38"/>
      <c r="C234" s="39"/>
      <c r="D234" s="189" t="s">
        <v>146</v>
      </c>
      <c r="E234" s="39"/>
      <c r="F234" s="190" t="s">
        <v>358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146</v>
      </c>
      <c r="AU234" s="20" t="s">
        <v>83</v>
      </c>
    </row>
    <row r="235" spans="1:65" s="2" customFormat="1" ht="16.5" customHeight="1">
      <c r="A235" s="37"/>
      <c r="B235" s="38"/>
      <c r="C235" s="238" t="s">
        <v>359</v>
      </c>
      <c r="D235" s="238" t="s">
        <v>325</v>
      </c>
      <c r="E235" s="239" t="s">
        <v>360</v>
      </c>
      <c r="F235" s="240" t="s">
        <v>361</v>
      </c>
      <c r="G235" s="241" t="s">
        <v>362</v>
      </c>
      <c r="H235" s="242">
        <v>6.3570000000000002</v>
      </c>
      <c r="I235" s="243"/>
      <c r="J235" s="244">
        <f>ROUND(I235*H235,2)</f>
        <v>0</v>
      </c>
      <c r="K235" s="240" t="s">
        <v>143</v>
      </c>
      <c r="L235" s="245"/>
      <c r="M235" s="246" t="s">
        <v>19</v>
      </c>
      <c r="N235" s="247" t="s">
        <v>44</v>
      </c>
      <c r="O235" s="67"/>
      <c r="P235" s="185">
        <f>O235*H235</f>
        <v>0</v>
      </c>
      <c r="Q235" s="185">
        <v>1E-3</v>
      </c>
      <c r="R235" s="185">
        <f>Q235*H235</f>
        <v>6.3570000000000007E-3</v>
      </c>
      <c r="S235" s="185">
        <v>0</v>
      </c>
      <c r="T235" s="18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7" t="s">
        <v>188</v>
      </c>
      <c r="AT235" s="187" t="s">
        <v>325</v>
      </c>
      <c r="AU235" s="187" t="s">
        <v>83</v>
      </c>
      <c r="AY235" s="20" t="s">
        <v>137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20" t="s">
        <v>81</v>
      </c>
      <c r="BK235" s="188">
        <f>ROUND(I235*H235,2)</f>
        <v>0</v>
      </c>
      <c r="BL235" s="20" t="s">
        <v>144</v>
      </c>
      <c r="BM235" s="187" t="s">
        <v>363</v>
      </c>
    </row>
    <row r="236" spans="1:65" s="13" customFormat="1" ht="11.25">
      <c r="B236" s="194"/>
      <c r="C236" s="195"/>
      <c r="D236" s="196" t="s">
        <v>148</v>
      </c>
      <c r="E236" s="197" t="s">
        <v>19</v>
      </c>
      <c r="F236" s="198" t="s">
        <v>364</v>
      </c>
      <c r="G236" s="195"/>
      <c r="H236" s="199">
        <v>6.3570000000000002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148</v>
      </c>
      <c r="AU236" s="205" t="s">
        <v>83</v>
      </c>
      <c r="AV236" s="13" t="s">
        <v>83</v>
      </c>
      <c r="AW236" s="13" t="s">
        <v>33</v>
      </c>
      <c r="AX236" s="13" t="s">
        <v>81</v>
      </c>
      <c r="AY236" s="205" t="s">
        <v>137</v>
      </c>
    </row>
    <row r="237" spans="1:65" s="2" customFormat="1" ht="16.5" customHeight="1">
      <c r="A237" s="37"/>
      <c r="B237" s="38"/>
      <c r="C237" s="238" t="s">
        <v>365</v>
      </c>
      <c r="D237" s="238" t="s">
        <v>325</v>
      </c>
      <c r="E237" s="239" t="s">
        <v>366</v>
      </c>
      <c r="F237" s="240" t="s">
        <v>367</v>
      </c>
      <c r="G237" s="241" t="s">
        <v>368</v>
      </c>
      <c r="H237" s="242">
        <v>4</v>
      </c>
      <c r="I237" s="243"/>
      <c r="J237" s="244">
        <f>ROUND(I237*H237,2)</f>
        <v>0</v>
      </c>
      <c r="K237" s="240" t="s">
        <v>143</v>
      </c>
      <c r="L237" s="245"/>
      <c r="M237" s="246" t="s">
        <v>19</v>
      </c>
      <c r="N237" s="247" t="s">
        <v>44</v>
      </c>
      <c r="O237" s="67"/>
      <c r="P237" s="185">
        <f>O237*H237</f>
        <v>0</v>
      </c>
      <c r="Q237" s="185">
        <v>0.04</v>
      </c>
      <c r="R237" s="185">
        <f>Q237*H237</f>
        <v>0.16</v>
      </c>
      <c r="S237" s="185">
        <v>0</v>
      </c>
      <c r="T237" s="18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188</v>
      </c>
      <c r="AT237" s="187" t="s">
        <v>325</v>
      </c>
      <c r="AU237" s="187" t="s">
        <v>83</v>
      </c>
      <c r="AY237" s="20" t="s">
        <v>137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81</v>
      </c>
      <c r="BK237" s="188">
        <f>ROUND(I237*H237,2)</f>
        <v>0</v>
      </c>
      <c r="BL237" s="20" t="s">
        <v>144</v>
      </c>
      <c r="BM237" s="187" t="s">
        <v>369</v>
      </c>
    </row>
    <row r="238" spans="1:65" s="2" customFormat="1" ht="21.75" customHeight="1">
      <c r="A238" s="37"/>
      <c r="B238" s="38"/>
      <c r="C238" s="176" t="s">
        <v>370</v>
      </c>
      <c r="D238" s="176" t="s">
        <v>139</v>
      </c>
      <c r="E238" s="177" t="s">
        <v>371</v>
      </c>
      <c r="F238" s="178" t="s">
        <v>372</v>
      </c>
      <c r="G238" s="179" t="s">
        <v>142</v>
      </c>
      <c r="H238" s="180">
        <v>428.87</v>
      </c>
      <c r="I238" s="181"/>
      <c r="J238" s="182">
        <f>ROUND(I238*H238,2)</f>
        <v>0</v>
      </c>
      <c r="K238" s="178" t="s">
        <v>143</v>
      </c>
      <c r="L238" s="42"/>
      <c r="M238" s="183" t="s">
        <v>19</v>
      </c>
      <c r="N238" s="184" t="s">
        <v>44</v>
      </c>
      <c r="O238" s="67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144</v>
      </c>
      <c r="AT238" s="187" t="s">
        <v>139</v>
      </c>
      <c r="AU238" s="187" t="s">
        <v>83</v>
      </c>
      <c r="AY238" s="20" t="s">
        <v>137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0" t="s">
        <v>81</v>
      </c>
      <c r="BK238" s="188">
        <f>ROUND(I238*H238,2)</f>
        <v>0</v>
      </c>
      <c r="BL238" s="20" t="s">
        <v>144</v>
      </c>
      <c r="BM238" s="187" t="s">
        <v>373</v>
      </c>
    </row>
    <row r="239" spans="1:65" s="2" customFormat="1" ht="11.25">
      <c r="A239" s="37"/>
      <c r="B239" s="38"/>
      <c r="C239" s="39"/>
      <c r="D239" s="189" t="s">
        <v>146</v>
      </c>
      <c r="E239" s="39"/>
      <c r="F239" s="190" t="s">
        <v>374</v>
      </c>
      <c r="G239" s="39"/>
      <c r="H239" s="39"/>
      <c r="I239" s="191"/>
      <c r="J239" s="39"/>
      <c r="K239" s="39"/>
      <c r="L239" s="42"/>
      <c r="M239" s="192"/>
      <c r="N239" s="193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146</v>
      </c>
      <c r="AU239" s="20" t="s">
        <v>83</v>
      </c>
    </row>
    <row r="240" spans="1:65" s="2" customFormat="1" ht="21.75" customHeight="1">
      <c r="A240" s="37"/>
      <c r="B240" s="38"/>
      <c r="C240" s="176" t="s">
        <v>375</v>
      </c>
      <c r="D240" s="176" t="s">
        <v>139</v>
      </c>
      <c r="E240" s="177" t="s">
        <v>376</v>
      </c>
      <c r="F240" s="178" t="s">
        <v>377</v>
      </c>
      <c r="G240" s="179" t="s">
        <v>142</v>
      </c>
      <c r="H240" s="180">
        <v>81.92</v>
      </c>
      <c r="I240" s="181"/>
      <c r="J240" s="182">
        <f>ROUND(I240*H240,2)</f>
        <v>0</v>
      </c>
      <c r="K240" s="178" t="s">
        <v>143</v>
      </c>
      <c r="L240" s="42"/>
      <c r="M240" s="183" t="s">
        <v>19</v>
      </c>
      <c r="N240" s="184" t="s">
        <v>44</v>
      </c>
      <c r="O240" s="67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144</v>
      </c>
      <c r="AT240" s="187" t="s">
        <v>139</v>
      </c>
      <c r="AU240" s="187" t="s">
        <v>83</v>
      </c>
      <c r="AY240" s="20" t="s">
        <v>137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20" t="s">
        <v>81</v>
      </c>
      <c r="BK240" s="188">
        <f>ROUND(I240*H240,2)</f>
        <v>0</v>
      </c>
      <c r="BL240" s="20" t="s">
        <v>144</v>
      </c>
      <c r="BM240" s="187" t="s">
        <v>378</v>
      </c>
    </row>
    <row r="241" spans="1:65" s="2" customFormat="1" ht="11.25">
      <c r="A241" s="37"/>
      <c r="B241" s="38"/>
      <c r="C241" s="39"/>
      <c r="D241" s="189" t="s">
        <v>146</v>
      </c>
      <c r="E241" s="39"/>
      <c r="F241" s="190" t="s">
        <v>379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146</v>
      </c>
      <c r="AU241" s="20" t="s">
        <v>83</v>
      </c>
    </row>
    <row r="242" spans="1:65" s="13" customFormat="1" ht="11.25">
      <c r="B242" s="194"/>
      <c r="C242" s="195"/>
      <c r="D242" s="196" t="s">
        <v>148</v>
      </c>
      <c r="E242" s="197" t="s">
        <v>19</v>
      </c>
      <c r="F242" s="198" t="s">
        <v>380</v>
      </c>
      <c r="G242" s="195"/>
      <c r="H242" s="199">
        <v>74.12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148</v>
      </c>
      <c r="AU242" s="205" t="s">
        <v>83</v>
      </c>
      <c r="AV242" s="13" t="s">
        <v>83</v>
      </c>
      <c r="AW242" s="13" t="s">
        <v>33</v>
      </c>
      <c r="AX242" s="13" t="s">
        <v>73</v>
      </c>
      <c r="AY242" s="205" t="s">
        <v>137</v>
      </c>
    </row>
    <row r="243" spans="1:65" s="13" customFormat="1" ht="11.25">
      <c r="B243" s="194"/>
      <c r="C243" s="195"/>
      <c r="D243" s="196" t="s">
        <v>148</v>
      </c>
      <c r="E243" s="197" t="s">
        <v>19</v>
      </c>
      <c r="F243" s="198" t="s">
        <v>381</v>
      </c>
      <c r="G243" s="195"/>
      <c r="H243" s="199">
        <v>5.72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148</v>
      </c>
      <c r="AU243" s="205" t="s">
        <v>83</v>
      </c>
      <c r="AV243" s="13" t="s">
        <v>83</v>
      </c>
      <c r="AW243" s="13" t="s">
        <v>33</v>
      </c>
      <c r="AX243" s="13" t="s">
        <v>73</v>
      </c>
      <c r="AY243" s="205" t="s">
        <v>137</v>
      </c>
    </row>
    <row r="244" spans="1:65" s="13" customFormat="1" ht="11.25">
      <c r="B244" s="194"/>
      <c r="C244" s="195"/>
      <c r="D244" s="196" t="s">
        <v>148</v>
      </c>
      <c r="E244" s="197" t="s">
        <v>19</v>
      </c>
      <c r="F244" s="198" t="s">
        <v>382</v>
      </c>
      <c r="G244" s="195"/>
      <c r="H244" s="199">
        <v>2.08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148</v>
      </c>
      <c r="AU244" s="205" t="s">
        <v>83</v>
      </c>
      <c r="AV244" s="13" t="s">
        <v>83</v>
      </c>
      <c r="AW244" s="13" t="s">
        <v>33</v>
      </c>
      <c r="AX244" s="13" t="s">
        <v>73</v>
      </c>
      <c r="AY244" s="205" t="s">
        <v>137</v>
      </c>
    </row>
    <row r="245" spans="1:65" s="14" customFormat="1" ht="11.25">
      <c r="B245" s="206"/>
      <c r="C245" s="207"/>
      <c r="D245" s="196" t="s">
        <v>148</v>
      </c>
      <c r="E245" s="208" t="s">
        <v>19</v>
      </c>
      <c r="F245" s="209" t="s">
        <v>181</v>
      </c>
      <c r="G245" s="207"/>
      <c r="H245" s="210">
        <v>81.92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148</v>
      </c>
      <c r="AU245" s="216" t="s">
        <v>83</v>
      </c>
      <c r="AV245" s="14" t="s">
        <v>144</v>
      </c>
      <c r="AW245" s="14" t="s">
        <v>33</v>
      </c>
      <c r="AX245" s="14" t="s">
        <v>81</v>
      </c>
      <c r="AY245" s="216" t="s">
        <v>137</v>
      </c>
    </row>
    <row r="246" spans="1:65" s="2" customFormat="1" ht="16.5" customHeight="1">
      <c r="A246" s="37"/>
      <c r="B246" s="38"/>
      <c r="C246" s="238" t="s">
        <v>383</v>
      </c>
      <c r="D246" s="238" t="s">
        <v>325</v>
      </c>
      <c r="E246" s="239" t="s">
        <v>384</v>
      </c>
      <c r="F246" s="240" t="s">
        <v>385</v>
      </c>
      <c r="G246" s="241" t="s">
        <v>302</v>
      </c>
      <c r="H246" s="242">
        <v>10.771000000000001</v>
      </c>
      <c r="I246" s="243"/>
      <c r="J246" s="244">
        <f>ROUND(I246*H246,2)</f>
        <v>0</v>
      </c>
      <c r="K246" s="240" t="s">
        <v>143</v>
      </c>
      <c r="L246" s="245"/>
      <c r="M246" s="246" t="s">
        <v>19</v>
      </c>
      <c r="N246" s="247" t="s">
        <v>44</v>
      </c>
      <c r="O246" s="67"/>
      <c r="P246" s="185">
        <f>O246*H246</f>
        <v>0</v>
      </c>
      <c r="Q246" s="185">
        <v>0</v>
      </c>
      <c r="R246" s="185">
        <f>Q246*H246</f>
        <v>0</v>
      </c>
      <c r="S246" s="185">
        <v>0</v>
      </c>
      <c r="T246" s="18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7" t="s">
        <v>188</v>
      </c>
      <c r="AT246" s="187" t="s">
        <v>325</v>
      </c>
      <c r="AU246" s="187" t="s">
        <v>83</v>
      </c>
      <c r="AY246" s="20" t="s">
        <v>137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20" t="s">
        <v>81</v>
      </c>
      <c r="BK246" s="188">
        <f>ROUND(I246*H246,2)</f>
        <v>0</v>
      </c>
      <c r="BL246" s="20" t="s">
        <v>144</v>
      </c>
      <c r="BM246" s="187" t="s">
        <v>386</v>
      </c>
    </row>
    <row r="247" spans="1:65" s="13" customFormat="1" ht="11.25">
      <c r="B247" s="194"/>
      <c r="C247" s="195"/>
      <c r="D247" s="196" t="s">
        <v>148</v>
      </c>
      <c r="E247" s="197" t="s">
        <v>19</v>
      </c>
      <c r="F247" s="198" t="s">
        <v>387</v>
      </c>
      <c r="G247" s="195"/>
      <c r="H247" s="199">
        <v>10.771000000000001</v>
      </c>
      <c r="I247" s="200"/>
      <c r="J247" s="195"/>
      <c r="K247" s="195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148</v>
      </c>
      <c r="AU247" s="205" t="s">
        <v>83</v>
      </c>
      <c r="AV247" s="13" t="s">
        <v>83</v>
      </c>
      <c r="AW247" s="13" t="s">
        <v>33</v>
      </c>
      <c r="AX247" s="13" t="s">
        <v>81</v>
      </c>
      <c r="AY247" s="205" t="s">
        <v>137</v>
      </c>
    </row>
    <row r="248" spans="1:65" s="2" customFormat="1" ht="24.2" customHeight="1">
      <c r="A248" s="37"/>
      <c r="B248" s="38"/>
      <c r="C248" s="176" t="s">
        <v>388</v>
      </c>
      <c r="D248" s="176" t="s">
        <v>139</v>
      </c>
      <c r="E248" s="177" t="s">
        <v>389</v>
      </c>
      <c r="F248" s="178" t="s">
        <v>390</v>
      </c>
      <c r="G248" s="179" t="s">
        <v>142</v>
      </c>
      <c r="H248" s="180">
        <v>90</v>
      </c>
      <c r="I248" s="181"/>
      <c r="J248" s="182">
        <f>ROUND(I248*H248,2)</f>
        <v>0</v>
      </c>
      <c r="K248" s="178" t="s">
        <v>143</v>
      </c>
      <c r="L248" s="42"/>
      <c r="M248" s="183" t="s">
        <v>19</v>
      </c>
      <c r="N248" s="184" t="s">
        <v>44</v>
      </c>
      <c r="O248" s="67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144</v>
      </c>
      <c r="AT248" s="187" t="s">
        <v>139</v>
      </c>
      <c r="AU248" s="187" t="s">
        <v>83</v>
      </c>
      <c r="AY248" s="20" t="s">
        <v>137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0" t="s">
        <v>81</v>
      </c>
      <c r="BK248" s="188">
        <f>ROUND(I248*H248,2)</f>
        <v>0</v>
      </c>
      <c r="BL248" s="20" t="s">
        <v>144</v>
      </c>
      <c r="BM248" s="187" t="s">
        <v>391</v>
      </c>
    </row>
    <row r="249" spans="1:65" s="2" customFormat="1" ht="11.25">
      <c r="A249" s="37"/>
      <c r="B249" s="38"/>
      <c r="C249" s="39"/>
      <c r="D249" s="189" t="s">
        <v>146</v>
      </c>
      <c r="E249" s="39"/>
      <c r="F249" s="190" t="s">
        <v>392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146</v>
      </c>
      <c r="AU249" s="20" t="s">
        <v>83</v>
      </c>
    </row>
    <row r="250" spans="1:65" s="13" customFormat="1" ht="11.25">
      <c r="B250" s="194"/>
      <c r="C250" s="195"/>
      <c r="D250" s="196" t="s">
        <v>148</v>
      </c>
      <c r="E250" s="197" t="s">
        <v>19</v>
      </c>
      <c r="F250" s="198" t="s">
        <v>393</v>
      </c>
      <c r="G250" s="195"/>
      <c r="H250" s="199">
        <v>90</v>
      </c>
      <c r="I250" s="200"/>
      <c r="J250" s="195"/>
      <c r="K250" s="195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148</v>
      </c>
      <c r="AU250" s="205" t="s">
        <v>83</v>
      </c>
      <c r="AV250" s="13" t="s">
        <v>83</v>
      </c>
      <c r="AW250" s="13" t="s">
        <v>33</v>
      </c>
      <c r="AX250" s="13" t="s">
        <v>81</v>
      </c>
      <c r="AY250" s="205" t="s">
        <v>137</v>
      </c>
    </row>
    <row r="251" spans="1:65" s="2" customFormat="1" ht="24.2" customHeight="1">
      <c r="A251" s="37"/>
      <c r="B251" s="38"/>
      <c r="C251" s="176" t="s">
        <v>394</v>
      </c>
      <c r="D251" s="176" t="s">
        <v>139</v>
      </c>
      <c r="E251" s="177" t="s">
        <v>395</v>
      </c>
      <c r="F251" s="178" t="s">
        <v>396</v>
      </c>
      <c r="G251" s="179" t="s">
        <v>368</v>
      </c>
      <c r="H251" s="180">
        <v>4</v>
      </c>
      <c r="I251" s="181"/>
      <c r="J251" s="182">
        <f>ROUND(I251*H251,2)</f>
        <v>0</v>
      </c>
      <c r="K251" s="178" t="s">
        <v>143</v>
      </c>
      <c r="L251" s="42"/>
      <c r="M251" s="183" t="s">
        <v>19</v>
      </c>
      <c r="N251" s="184" t="s">
        <v>44</v>
      </c>
      <c r="O251" s="67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7" t="s">
        <v>144</v>
      </c>
      <c r="AT251" s="187" t="s">
        <v>139</v>
      </c>
      <c r="AU251" s="187" t="s">
        <v>83</v>
      </c>
      <c r="AY251" s="20" t="s">
        <v>137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20" t="s">
        <v>81</v>
      </c>
      <c r="BK251" s="188">
        <f>ROUND(I251*H251,2)</f>
        <v>0</v>
      </c>
      <c r="BL251" s="20" t="s">
        <v>144</v>
      </c>
      <c r="BM251" s="187" t="s">
        <v>397</v>
      </c>
    </row>
    <row r="252" spans="1:65" s="2" customFormat="1" ht="11.25">
      <c r="A252" s="37"/>
      <c r="B252" s="38"/>
      <c r="C252" s="39"/>
      <c r="D252" s="189" t="s">
        <v>146</v>
      </c>
      <c r="E252" s="39"/>
      <c r="F252" s="190" t="s">
        <v>398</v>
      </c>
      <c r="G252" s="39"/>
      <c r="H252" s="39"/>
      <c r="I252" s="191"/>
      <c r="J252" s="39"/>
      <c r="K252" s="39"/>
      <c r="L252" s="42"/>
      <c r="M252" s="192"/>
      <c r="N252" s="193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146</v>
      </c>
      <c r="AU252" s="20" t="s">
        <v>83</v>
      </c>
    </row>
    <row r="253" spans="1:65" s="2" customFormat="1" ht="24.2" customHeight="1">
      <c r="A253" s="37"/>
      <c r="B253" s="38"/>
      <c r="C253" s="176" t="s">
        <v>399</v>
      </c>
      <c r="D253" s="176" t="s">
        <v>139</v>
      </c>
      <c r="E253" s="177" t="s">
        <v>400</v>
      </c>
      <c r="F253" s="178" t="s">
        <v>401</v>
      </c>
      <c r="G253" s="179" t="s">
        <v>368</v>
      </c>
      <c r="H253" s="180">
        <v>4</v>
      </c>
      <c r="I253" s="181"/>
      <c r="J253" s="182">
        <f>ROUND(I253*H253,2)</f>
        <v>0</v>
      </c>
      <c r="K253" s="178" t="s">
        <v>143</v>
      </c>
      <c r="L253" s="42"/>
      <c r="M253" s="183" t="s">
        <v>19</v>
      </c>
      <c r="N253" s="184" t="s">
        <v>44</v>
      </c>
      <c r="O253" s="67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144</v>
      </c>
      <c r="AT253" s="187" t="s">
        <v>139</v>
      </c>
      <c r="AU253" s="187" t="s">
        <v>83</v>
      </c>
      <c r="AY253" s="20" t="s">
        <v>137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81</v>
      </c>
      <c r="BK253" s="188">
        <f>ROUND(I253*H253,2)</f>
        <v>0</v>
      </c>
      <c r="BL253" s="20" t="s">
        <v>144</v>
      </c>
      <c r="BM253" s="187" t="s">
        <v>402</v>
      </c>
    </row>
    <row r="254" spans="1:65" s="2" customFormat="1" ht="11.25">
      <c r="A254" s="37"/>
      <c r="B254" s="38"/>
      <c r="C254" s="39"/>
      <c r="D254" s="189" t="s">
        <v>146</v>
      </c>
      <c r="E254" s="39"/>
      <c r="F254" s="190" t="s">
        <v>403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146</v>
      </c>
      <c r="AU254" s="20" t="s">
        <v>83</v>
      </c>
    </row>
    <row r="255" spans="1:65" s="2" customFormat="1" ht="16.5" customHeight="1">
      <c r="A255" s="37"/>
      <c r="B255" s="38"/>
      <c r="C255" s="176" t="s">
        <v>404</v>
      </c>
      <c r="D255" s="176" t="s">
        <v>139</v>
      </c>
      <c r="E255" s="177" t="s">
        <v>405</v>
      </c>
      <c r="F255" s="178" t="s">
        <v>406</v>
      </c>
      <c r="G255" s="179" t="s">
        <v>158</v>
      </c>
      <c r="H255" s="180">
        <v>135.44</v>
      </c>
      <c r="I255" s="181"/>
      <c r="J255" s="182">
        <f>ROUND(I255*H255,2)</f>
        <v>0</v>
      </c>
      <c r="K255" s="178" t="s">
        <v>19</v>
      </c>
      <c r="L255" s="42"/>
      <c r="M255" s="183" t="s">
        <v>19</v>
      </c>
      <c r="N255" s="184" t="s">
        <v>44</v>
      </c>
      <c r="O255" s="67"/>
      <c r="P255" s="185">
        <f>O255*H255</f>
        <v>0</v>
      </c>
      <c r="Q255" s="185">
        <v>0</v>
      </c>
      <c r="R255" s="185">
        <f>Q255*H255</f>
        <v>0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144</v>
      </c>
      <c r="AT255" s="187" t="s">
        <v>139</v>
      </c>
      <c r="AU255" s="187" t="s">
        <v>83</v>
      </c>
      <c r="AY255" s="20" t="s">
        <v>137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81</v>
      </c>
      <c r="BK255" s="188">
        <f>ROUND(I255*H255,2)</f>
        <v>0</v>
      </c>
      <c r="BL255" s="20" t="s">
        <v>144</v>
      </c>
      <c r="BM255" s="187" t="s">
        <v>407</v>
      </c>
    </row>
    <row r="256" spans="1:65" s="2" customFormat="1" ht="39">
      <c r="A256" s="37"/>
      <c r="B256" s="38"/>
      <c r="C256" s="39"/>
      <c r="D256" s="196" t="s">
        <v>408</v>
      </c>
      <c r="E256" s="39"/>
      <c r="F256" s="248" t="s">
        <v>409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408</v>
      </c>
      <c r="AU256" s="20" t="s">
        <v>83</v>
      </c>
    </row>
    <row r="257" spans="1:65" s="13" customFormat="1" ht="11.25">
      <c r="B257" s="194"/>
      <c r="C257" s="195"/>
      <c r="D257" s="196" t="s">
        <v>148</v>
      </c>
      <c r="E257" s="197" t="s">
        <v>19</v>
      </c>
      <c r="F257" s="198" t="s">
        <v>410</v>
      </c>
      <c r="G257" s="195"/>
      <c r="H257" s="199">
        <v>135.44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148</v>
      </c>
      <c r="AU257" s="205" t="s">
        <v>83</v>
      </c>
      <c r="AV257" s="13" t="s">
        <v>83</v>
      </c>
      <c r="AW257" s="13" t="s">
        <v>33</v>
      </c>
      <c r="AX257" s="13" t="s">
        <v>81</v>
      </c>
      <c r="AY257" s="205" t="s">
        <v>137</v>
      </c>
    </row>
    <row r="258" spans="1:65" s="2" customFormat="1" ht="16.5" customHeight="1">
      <c r="A258" s="37"/>
      <c r="B258" s="38"/>
      <c r="C258" s="176" t="s">
        <v>411</v>
      </c>
      <c r="D258" s="176" t="s">
        <v>139</v>
      </c>
      <c r="E258" s="177" t="s">
        <v>412</v>
      </c>
      <c r="F258" s="178" t="s">
        <v>413</v>
      </c>
      <c r="G258" s="179" t="s">
        <v>158</v>
      </c>
      <c r="H258" s="180">
        <v>51.46</v>
      </c>
      <c r="I258" s="181"/>
      <c r="J258" s="182">
        <f>ROUND(I258*H258,2)</f>
        <v>0</v>
      </c>
      <c r="K258" s="178" t="s">
        <v>19</v>
      </c>
      <c r="L258" s="42"/>
      <c r="M258" s="183" t="s">
        <v>19</v>
      </c>
      <c r="N258" s="184" t="s">
        <v>44</v>
      </c>
      <c r="O258" s="67"/>
      <c r="P258" s="185">
        <f>O258*H258</f>
        <v>0</v>
      </c>
      <c r="Q258" s="185">
        <v>0</v>
      </c>
      <c r="R258" s="185">
        <f>Q258*H258</f>
        <v>0</v>
      </c>
      <c r="S258" s="185">
        <v>0</v>
      </c>
      <c r="T258" s="18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7" t="s">
        <v>144</v>
      </c>
      <c r="AT258" s="187" t="s">
        <v>139</v>
      </c>
      <c r="AU258" s="187" t="s">
        <v>83</v>
      </c>
      <c r="AY258" s="20" t="s">
        <v>137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20" t="s">
        <v>81</v>
      </c>
      <c r="BK258" s="188">
        <f>ROUND(I258*H258,2)</f>
        <v>0</v>
      </c>
      <c r="BL258" s="20" t="s">
        <v>144</v>
      </c>
      <c r="BM258" s="187" t="s">
        <v>414</v>
      </c>
    </row>
    <row r="259" spans="1:65" s="2" customFormat="1" ht="19.5">
      <c r="A259" s="37"/>
      <c r="B259" s="38"/>
      <c r="C259" s="39"/>
      <c r="D259" s="196" t="s">
        <v>408</v>
      </c>
      <c r="E259" s="39"/>
      <c r="F259" s="248" t="s">
        <v>415</v>
      </c>
      <c r="G259" s="39"/>
      <c r="H259" s="39"/>
      <c r="I259" s="191"/>
      <c r="J259" s="39"/>
      <c r="K259" s="39"/>
      <c r="L259" s="42"/>
      <c r="M259" s="192"/>
      <c r="N259" s="193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408</v>
      </c>
      <c r="AU259" s="20" t="s">
        <v>83</v>
      </c>
    </row>
    <row r="260" spans="1:65" s="13" customFormat="1" ht="11.25">
      <c r="B260" s="194"/>
      <c r="C260" s="195"/>
      <c r="D260" s="196" t="s">
        <v>148</v>
      </c>
      <c r="E260" s="197" t="s">
        <v>19</v>
      </c>
      <c r="F260" s="198" t="s">
        <v>416</v>
      </c>
      <c r="G260" s="195"/>
      <c r="H260" s="199">
        <v>51.46</v>
      </c>
      <c r="I260" s="200"/>
      <c r="J260" s="195"/>
      <c r="K260" s="195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148</v>
      </c>
      <c r="AU260" s="205" t="s">
        <v>83</v>
      </c>
      <c r="AV260" s="13" t="s">
        <v>83</v>
      </c>
      <c r="AW260" s="13" t="s">
        <v>33</v>
      </c>
      <c r="AX260" s="13" t="s">
        <v>81</v>
      </c>
      <c r="AY260" s="205" t="s">
        <v>137</v>
      </c>
    </row>
    <row r="261" spans="1:65" s="12" customFormat="1" ht="22.9" customHeight="1">
      <c r="B261" s="160"/>
      <c r="C261" s="161"/>
      <c r="D261" s="162" t="s">
        <v>72</v>
      </c>
      <c r="E261" s="174" t="s">
        <v>83</v>
      </c>
      <c r="F261" s="174" t="s">
        <v>417</v>
      </c>
      <c r="G261" s="161"/>
      <c r="H261" s="161"/>
      <c r="I261" s="164"/>
      <c r="J261" s="175">
        <f>BK261</f>
        <v>0</v>
      </c>
      <c r="K261" s="161"/>
      <c r="L261" s="166"/>
      <c r="M261" s="167"/>
      <c r="N261" s="168"/>
      <c r="O261" s="168"/>
      <c r="P261" s="169">
        <f>SUM(P262:P270)</f>
        <v>0</v>
      </c>
      <c r="Q261" s="168"/>
      <c r="R261" s="169">
        <f>SUM(R262:R270)</f>
        <v>2.9219080399999999</v>
      </c>
      <c r="S261" s="168"/>
      <c r="T261" s="170">
        <f>SUM(T262:T270)</f>
        <v>0</v>
      </c>
      <c r="AR261" s="171" t="s">
        <v>81</v>
      </c>
      <c r="AT261" s="172" t="s">
        <v>72</v>
      </c>
      <c r="AU261" s="172" t="s">
        <v>81</v>
      </c>
      <c r="AY261" s="171" t="s">
        <v>137</v>
      </c>
      <c r="BK261" s="173">
        <f>SUM(BK262:BK270)</f>
        <v>0</v>
      </c>
    </row>
    <row r="262" spans="1:65" s="2" customFormat="1" ht="24.2" customHeight="1">
      <c r="A262" s="37"/>
      <c r="B262" s="38"/>
      <c r="C262" s="176" t="s">
        <v>418</v>
      </c>
      <c r="D262" s="176" t="s">
        <v>139</v>
      </c>
      <c r="E262" s="177" t="s">
        <v>419</v>
      </c>
      <c r="F262" s="178" t="s">
        <v>420</v>
      </c>
      <c r="G262" s="179" t="s">
        <v>421</v>
      </c>
      <c r="H262" s="180">
        <v>1</v>
      </c>
      <c r="I262" s="181"/>
      <c r="J262" s="182">
        <f>ROUND(I262*H262,2)</f>
        <v>0</v>
      </c>
      <c r="K262" s="178" t="s">
        <v>143</v>
      </c>
      <c r="L262" s="42"/>
      <c r="M262" s="183" t="s">
        <v>19</v>
      </c>
      <c r="N262" s="184" t="s">
        <v>44</v>
      </c>
      <c r="O262" s="67"/>
      <c r="P262" s="185">
        <f>O262*H262</f>
        <v>0</v>
      </c>
      <c r="Q262" s="185">
        <v>2.4639999999999999E-2</v>
      </c>
      <c r="R262" s="185">
        <f>Q262*H262</f>
        <v>2.4639999999999999E-2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144</v>
      </c>
      <c r="AT262" s="187" t="s">
        <v>139</v>
      </c>
      <c r="AU262" s="187" t="s">
        <v>83</v>
      </c>
      <c r="AY262" s="20" t="s">
        <v>137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81</v>
      </c>
      <c r="BK262" s="188">
        <f>ROUND(I262*H262,2)</f>
        <v>0</v>
      </c>
      <c r="BL262" s="20" t="s">
        <v>144</v>
      </c>
      <c r="BM262" s="187" t="s">
        <v>422</v>
      </c>
    </row>
    <row r="263" spans="1:65" s="2" customFormat="1" ht="11.25">
      <c r="A263" s="37"/>
      <c r="B263" s="38"/>
      <c r="C263" s="39"/>
      <c r="D263" s="189" t="s">
        <v>146</v>
      </c>
      <c r="E263" s="39"/>
      <c r="F263" s="190" t="s">
        <v>423</v>
      </c>
      <c r="G263" s="39"/>
      <c r="H263" s="39"/>
      <c r="I263" s="191"/>
      <c r="J263" s="39"/>
      <c r="K263" s="39"/>
      <c r="L263" s="42"/>
      <c r="M263" s="192"/>
      <c r="N263" s="193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146</v>
      </c>
      <c r="AU263" s="20" t="s">
        <v>83</v>
      </c>
    </row>
    <row r="264" spans="1:65" s="2" customFormat="1" ht="16.5" customHeight="1">
      <c r="A264" s="37"/>
      <c r="B264" s="38"/>
      <c r="C264" s="238" t="s">
        <v>424</v>
      </c>
      <c r="D264" s="238" t="s">
        <v>325</v>
      </c>
      <c r="E264" s="239" t="s">
        <v>425</v>
      </c>
      <c r="F264" s="240" t="s">
        <v>426</v>
      </c>
      <c r="G264" s="241" t="s">
        <v>368</v>
      </c>
      <c r="H264" s="242">
        <v>1</v>
      </c>
      <c r="I264" s="243"/>
      <c r="J264" s="244">
        <f>ROUND(I264*H264,2)</f>
        <v>0</v>
      </c>
      <c r="K264" s="240" t="s">
        <v>143</v>
      </c>
      <c r="L264" s="245"/>
      <c r="M264" s="246" t="s">
        <v>19</v>
      </c>
      <c r="N264" s="247" t="s">
        <v>44</v>
      </c>
      <c r="O264" s="67"/>
      <c r="P264" s="185">
        <f>O264*H264</f>
        <v>0</v>
      </c>
      <c r="Q264" s="185">
        <v>0.79</v>
      </c>
      <c r="R264" s="185">
        <f>Q264*H264</f>
        <v>0.79</v>
      </c>
      <c r="S264" s="185">
        <v>0</v>
      </c>
      <c r="T264" s="18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188</v>
      </c>
      <c r="AT264" s="187" t="s">
        <v>325</v>
      </c>
      <c r="AU264" s="187" t="s">
        <v>83</v>
      </c>
      <c r="AY264" s="20" t="s">
        <v>137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81</v>
      </c>
      <c r="BK264" s="188">
        <f>ROUND(I264*H264,2)</f>
        <v>0</v>
      </c>
      <c r="BL264" s="20" t="s">
        <v>144</v>
      </c>
      <c r="BM264" s="187" t="s">
        <v>427</v>
      </c>
    </row>
    <row r="265" spans="1:65" s="2" customFormat="1" ht="16.5" customHeight="1">
      <c r="A265" s="37"/>
      <c r="B265" s="38"/>
      <c r="C265" s="176" t="s">
        <v>428</v>
      </c>
      <c r="D265" s="176" t="s">
        <v>139</v>
      </c>
      <c r="E265" s="177" t="s">
        <v>429</v>
      </c>
      <c r="F265" s="178" t="s">
        <v>430</v>
      </c>
      <c r="G265" s="179" t="s">
        <v>158</v>
      </c>
      <c r="H265" s="180">
        <v>0.58599999999999997</v>
      </c>
      <c r="I265" s="181"/>
      <c r="J265" s="182">
        <f>ROUND(I265*H265,2)</f>
        <v>0</v>
      </c>
      <c r="K265" s="178" t="s">
        <v>143</v>
      </c>
      <c r="L265" s="42"/>
      <c r="M265" s="183" t="s">
        <v>19</v>
      </c>
      <c r="N265" s="184" t="s">
        <v>44</v>
      </c>
      <c r="O265" s="67"/>
      <c r="P265" s="185">
        <f>O265*H265</f>
        <v>0</v>
      </c>
      <c r="Q265" s="185">
        <v>2.2563399999999998</v>
      </c>
      <c r="R265" s="185">
        <f>Q265*H265</f>
        <v>1.3222152399999998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144</v>
      </c>
      <c r="AT265" s="187" t="s">
        <v>139</v>
      </c>
      <c r="AU265" s="187" t="s">
        <v>83</v>
      </c>
      <c r="AY265" s="20" t="s">
        <v>137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81</v>
      </c>
      <c r="BK265" s="188">
        <f>ROUND(I265*H265,2)</f>
        <v>0</v>
      </c>
      <c r="BL265" s="20" t="s">
        <v>144</v>
      </c>
      <c r="BM265" s="187" t="s">
        <v>431</v>
      </c>
    </row>
    <row r="266" spans="1:65" s="2" customFormat="1" ht="11.25">
      <c r="A266" s="37"/>
      <c r="B266" s="38"/>
      <c r="C266" s="39"/>
      <c r="D266" s="189" t="s">
        <v>146</v>
      </c>
      <c r="E266" s="39"/>
      <c r="F266" s="190" t="s">
        <v>432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146</v>
      </c>
      <c r="AU266" s="20" t="s">
        <v>83</v>
      </c>
    </row>
    <row r="267" spans="1:65" s="13" customFormat="1" ht="11.25">
      <c r="B267" s="194"/>
      <c r="C267" s="195"/>
      <c r="D267" s="196" t="s">
        <v>148</v>
      </c>
      <c r="E267" s="197" t="s">
        <v>19</v>
      </c>
      <c r="F267" s="198" t="s">
        <v>433</v>
      </c>
      <c r="G267" s="195"/>
      <c r="H267" s="199">
        <v>0.58599999999999997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148</v>
      </c>
      <c r="AU267" s="205" t="s">
        <v>83</v>
      </c>
      <c r="AV267" s="13" t="s">
        <v>83</v>
      </c>
      <c r="AW267" s="13" t="s">
        <v>33</v>
      </c>
      <c r="AX267" s="13" t="s">
        <v>81</v>
      </c>
      <c r="AY267" s="205" t="s">
        <v>137</v>
      </c>
    </row>
    <row r="268" spans="1:65" s="2" customFormat="1" ht="16.5" customHeight="1">
      <c r="A268" s="37"/>
      <c r="B268" s="38"/>
      <c r="C268" s="176" t="s">
        <v>434</v>
      </c>
      <c r="D268" s="176" t="s">
        <v>139</v>
      </c>
      <c r="E268" s="177" t="s">
        <v>435</v>
      </c>
      <c r="F268" s="178" t="s">
        <v>436</v>
      </c>
      <c r="G268" s="179" t="s">
        <v>158</v>
      </c>
      <c r="H268" s="180">
        <v>0.32</v>
      </c>
      <c r="I268" s="181"/>
      <c r="J268" s="182">
        <f>ROUND(I268*H268,2)</f>
        <v>0</v>
      </c>
      <c r="K268" s="178" t="s">
        <v>143</v>
      </c>
      <c r="L268" s="42"/>
      <c r="M268" s="183" t="s">
        <v>19</v>
      </c>
      <c r="N268" s="184" t="s">
        <v>44</v>
      </c>
      <c r="O268" s="67"/>
      <c r="P268" s="185">
        <f>O268*H268</f>
        <v>0</v>
      </c>
      <c r="Q268" s="185">
        <v>2.45329</v>
      </c>
      <c r="R268" s="185">
        <f>Q268*H268</f>
        <v>0.7850528</v>
      </c>
      <c r="S268" s="185">
        <v>0</v>
      </c>
      <c r="T268" s="18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7" t="s">
        <v>144</v>
      </c>
      <c r="AT268" s="187" t="s">
        <v>139</v>
      </c>
      <c r="AU268" s="187" t="s">
        <v>83</v>
      </c>
      <c r="AY268" s="20" t="s">
        <v>137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0" t="s">
        <v>81</v>
      </c>
      <c r="BK268" s="188">
        <f>ROUND(I268*H268,2)</f>
        <v>0</v>
      </c>
      <c r="BL268" s="20" t="s">
        <v>144</v>
      </c>
      <c r="BM268" s="187" t="s">
        <v>437</v>
      </c>
    </row>
    <row r="269" spans="1:65" s="2" customFormat="1" ht="11.25">
      <c r="A269" s="37"/>
      <c r="B269" s="38"/>
      <c r="C269" s="39"/>
      <c r="D269" s="189" t="s">
        <v>146</v>
      </c>
      <c r="E269" s="39"/>
      <c r="F269" s="190" t="s">
        <v>438</v>
      </c>
      <c r="G269" s="39"/>
      <c r="H269" s="39"/>
      <c r="I269" s="191"/>
      <c r="J269" s="39"/>
      <c r="K269" s="39"/>
      <c r="L269" s="42"/>
      <c r="M269" s="192"/>
      <c r="N269" s="193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146</v>
      </c>
      <c r="AU269" s="20" t="s">
        <v>83</v>
      </c>
    </row>
    <row r="270" spans="1:65" s="13" customFormat="1" ht="11.25">
      <c r="B270" s="194"/>
      <c r="C270" s="195"/>
      <c r="D270" s="196" t="s">
        <v>148</v>
      </c>
      <c r="E270" s="197" t="s">
        <v>19</v>
      </c>
      <c r="F270" s="198" t="s">
        <v>439</v>
      </c>
      <c r="G270" s="195"/>
      <c r="H270" s="199">
        <v>0.32</v>
      </c>
      <c r="I270" s="200"/>
      <c r="J270" s="195"/>
      <c r="K270" s="195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148</v>
      </c>
      <c r="AU270" s="205" t="s">
        <v>83</v>
      </c>
      <c r="AV270" s="13" t="s">
        <v>83</v>
      </c>
      <c r="AW270" s="13" t="s">
        <v>33</v>
      </c>
      <c r="AX270" s="13" t="s">
        <v>81</v>
      </c>
      <c r="AY270" s="205" t="s">
        <v>137</v>
      </c>
    </row>
    <row r="271" spans="1:65" s="12" customFormat="1" ht="22.9" customHeight="1">
      <c r="B271" s="160"/>
      <c r="C271" s="161"/>
      <c r="D271" s="162" t="s">
        <v>72</v>
      </c>
      <c r="E271" s="174" t="s">
        <v>155</v>
      </c>
      <c r="F271" s="174" t="s">
        <v>440</v>
      </c>
      <c r="G271" s="161"/>
      <c r="H271" s="161"/>
      <c r="I271" s="164"/>
      <c r="J271" s="175">
        <f>BK271</f>
        <v>0</v>
      </c>
      <c r="K271" s="161"/>
      <c r="L271" s="166"/>
      <c r="M271" s="167"/>
      <c r="N271" s="168"/>
      <c r="O271" s="168"/>
      <c r="P271" s="169">
        <f>SUM(P272:P317)</f>
        <v>0</v>
      </c>
      <c r="Q271" s="168"/>
      <c r="R271" s="169">
        <f>SUM(R272:R317)</f>
        <v>1.3445839399999999</v>
      </c>
      <c r="S271" s="168"/>
      <c r="T271" s="170">
        <f>SUM(T272:T317)</f>
        <v>0</v>
      </c>
      <c r="AR271" s="171" t="s">
        <v>81</v>
      </c>
      <c r="AT271" s="172" t="s">
        <v>72</v>
      </c>
      <c r="AU271" s="172" t="s">
        <v>81</v>
      </c>
      <c r="AY271" s="171" t="s">
        <v>137</v>
      </c>
      <c r="BK271" s="173">
        <f>SUM(BK272:BK317)</f>
        <v>0</v>
      </c>
    </row>
    <row r="272" spans="1:65" s="2" customFormat="1" ht="24.2" customHeight="1">
      <c r="A272" s="37"/>
      <c r="B272" s="38"/>
      <c r="C272" s="176" t="s">
        <v>441</v>
      </c>
      <c r="D272" s="176" t="s">
        <v>139</v>
      </c>
      <c r="E272" s="177" t="s">
        <v>442</v>
      </c>
      <c r="F272" s="178" t="s">
        <v>443</v>
      </c>
      <c r="G272" s="179" t="s">
        <v>158</v>
      </c>
      <c r="H272" s="180">
        <v>0.371</v>
      </c>
      <c r="I272" s="181"/>
      <c r="J272" s="182">
        <f>ROUND(I272*H272,2)</f>
        <v>0</v>
      </c>
      <c r="K272" s="178" t="s">
        <v>143</v>
      </c>
      <c r="L272" s="42"/>
      <c r="M272" s="183" t="s">
        <v>19</v>
      </c>
      <c r="N272" s="184" t="s">
        <v>44</v>
      </c>
      <c r="O272" s="67"/>
      <c r="P272" s="185">
        <f>O272*H272</f>
        <v>0</v>
      </c>
      <c r="Q272" s="185">
        <v>2.0608599999999999</v>
      </c>
      <c r="R272" s="185">
        <f>Q272*H272</f>
        <v>0.76457905999999998</v>
      </c>
      <c r="S272" s="185">
        <v>0</v>
      </c>
      <c r="T272" s="18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7" t="s">
        <v>144</v>
      </c>
      <c r="AT272" s="187" t="s">
        <v>139</v>
      </c>
      <c r="AU272" s="187" t="s">
        <v>83</v>
      </c>
      <c r="AY272" s="20" t="s">
        <v>137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20" t="s">
        <v>81</v>
      </c>
      <c r="BK272" s="188">
        <f>ROUND(I272*H272,2)</f>
        <v>0</v>
      </c>
      <c r="BL272" s="20" t="s">
        <v>144</v>
      </c>
      <c r="BM272" s="187" t="s">
        <v>444</v>
      </c>
    </row>
    <row r="273" spans="1:65" s="2" customFormat="1" ht="11.25">
      <c r="A273" s="37"/>
      <c r="B273" s="38"/>
      <c r="C273" s="39"/>
      <c r="D273" s="189" t="s">
        <v>146</v>
      </c>
      <c r="E273" s="39"/>
      <c r="F273" s="190" t="s">
        <v>445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146</v>
      </c>
      <c r="AU273" s="20" t="s">
        <v>83</v>
      </c>
    </row>
    <row r="274" spans="1:65" s="15" customFormat="1" ht="11.25">
      <c r="B274" s="217"/>
      <c r="C274" s="218"/>
      <c r="D274" s="196" t="s">
        <v>148</v>
      </c>
      <c r="E274" s="219" t="s">
        <v>19</v>
      </c>
      <c r="F274" s="220" t="s">
        <v>446</v>
      </c>
      <c r="G274" s="218"/>
      <c r="H274" s="219" t="s">
        <v>19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148</v>
      </c>
      <c r="AU274" s="226" t="s">
        <v>83</v>
      </c>
      <c r="AV274" s="15" t="s">
        <v>81</v>
      </c>
      <c r="AW274" s="15" t="s">
        <v>33</v>
      </c>
      <c r="AX274" s="15" t="s">
        <v>73</v>
      </c>
      <c r="AY274" s="226" t="s">
        <v>137</v>
      </c>
    </row>
    <row r="275" spans="1:65" s="13" customFormat="1" ht="11.25">
      <c r="B275" s="194"/>
      <c r="C275" s="195"/>
      <c r="D275" s="196" t="s">
        <v>148</v>
      </c>
      <c r="E275" s="197" t="s">
        <v>19</v>
      </c>
      <c r="F275" s="198" t="s">
        <v>447</v>
      </c>
      <c r="G275" s="195"/>
      <c r="H275" s="199">
        <v>0.371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148</v>
      </c>
      <c r="AU275" s="205" t="s">
        <v>83</v>
      </c>
      <c r="AV275" s="13" t="s">
        <v>83</v>
      </c>
      <c r="AW275" s="13" t="s">
        <v>33</v>
      </c>
      <c r="AX275" s="13" t="s">
        <v>81</v>
      </c>
      <c r="AY275" s="205" t="s">
        <v>137</v>
      </c>
    </row>
    <row r="276" spans="1:65" s="2" customFormat="1" ht="16.5" customHeight="1">
      <c r="A276" s="37"/>
      <c r="B276" s="38"/>
      <c r="C276" s="176" t="s">
        <v>448</v>
      </c>
      <c r="D276" s="176" t="s">
        <v>139</v>
      </c>
      <c r="E276" s="177" t="s">
        <v>449</v>
      </c>
      <c r="F276" s="178" t="s">
        <v>450</v>
      </c>
      <c r="G276" s="179" t="s">
        <v>158</v>
      </c>
      <c r="H276" s="180">
        <v>7.0000000000000001E-3</v>
      </c>
      <c r="I276" s="181"/>
      <c r="J276" s="182">
        <f>ROUND(I276*H276,2)</f>
        <v>0</v>
      </c>
      <c r="K276" s="178" t="s">
        <v>143</v>
      </c>
      <c r="L276" s="42"/>
      <c r="M276" s="183" t="s">
        <v>19</v>
      </c>
      <c r="N276" s="184" t="s">
        <v>44</v>
      </c>
      <c r="O276" s="67"/>
      <c r="P276" s="185">
        <f>O276*H276</f>
        <v>0</v>
      </c>
      <c r="Q276" s="185">
        <v>2.2563399999999998</v>
      </c>
      <c r="R276" s="185">
        <f>Q276*H276</f>
        <v>1.579438E-2</v>
      </c>
      <c r="S276" s="185">
        <v>0</v>
      </c>
      <c r="T276" s="186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144</v>
      </c>
      <c r="AT276" s="187" t="s">
        <v>139</v>
      </c>
      <c r="AU276" s="187" t="s">
        <v>83</v>
      </c>
      <c r="AY276" s="20" t="s">
        <v>137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20" t="s">
        <v>81</v>
      </c>
      <c r="BK276" s="188">
        <f>ROUND(I276*H276,2)</f>
        <v>0</v>
      </c>
      <c r="BL276" s="20" t="s">
        <v>144</v>
      </c>
      <c r="BM276" s="187" t="s">
        <v>451</v>
      </c>
    </row>
    <row r="277" spans="1:65" s="2" customFormat="1" ht="11.25">
      <c r="A277" s="37"/>
      <c r="B277" s="38"/>
      <c r="C277" s="39"/>
      <c r="D277" s="189" t="s">
        <v>146</v>
      </c>
      <c r="E277" s="39"/>
      <c r="F277" s="190" t="s">
        <v>452</v>
      </c>
      <c r="G277" s="39"/>
      <c r="H277" s="39"/>
      <c r="I277" s="191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146</v>
      </c>
      <c r="AU277" s="20" t="s">
        <v>83</v>
      </c>
    </row>
    <row r="278" spans="1:65" s="13" customFormat="1" ht="11.25">
      <c r="B278" s="194"/>
      <c r="C278" s="195"/>
      <c r="D278" s="196" t="s">
        <v>148</v>
      </c>
      <c r="E278" s="197" t="s">
        <v>19</v>
      </c>
      <c r="F278" s="198" t="s">
        <v>453</v>
      </c>
      <c r="G278" s="195"/>
      <c r="H278" s="199">
        <v>7.0000000000000001E-3</v>
      </c>
      <c r="I278" s="200"/>
      <c r="J278" s="195"/>
      <c r="K278" s="195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148</v>
      </c>
      <c r="AU278" s="205" t="s">
        <v>83</v>
      </c>
      <c r="AV278" s="13" t="s">
        <v>83</v>
      </c>
      <c r="AW278" s="13" t="s">
        <v>33</v>
      </c>
      <c r="AX278" s="13" t="s">
        <v>81</v>
      </c>
      <c r="AY278" s="205" t="s">
        <v>137</v>
      </c>
    </row>
    <row r="279" spans="1:65" s="2" customFormat="1" ht="21.75" customHeight="1">
      <c r="A279" s="37"/>
      <c r="B279" s="38"/>
      <c r="C279" s="176" t="s">
        <v>454</v>
      </c>
      <c r="D279" s="176" t="s">
        <v>139</v>
      </c>
      <c r="E279" s="177" t="s">
        <v>455</v>
      </c>
      <c r="F279" s="178" t="s">
        <v>456</v>
      </c>
      <c r="G279" s="179" t="s">
        <v>158</v>
      </c>
      <c r="H279" s="180">
        <v>0.115</v>
      </c>
      <c r="I279" s="181"/>
      <c r="J279" s="182">
        <f>ROUND(I279*H279,2)</f>
        <v>0</v>
      </c>
      <c r="K279" s="178" t="s">
        <v>143</v>
      </c>
      <c r="L279" s="42"/>
      <c r="M279" s="183" t="s">
        <v>19</v>
      </c>
      <c r="N279" s="184" t="s">
        <v>44</v>
      </c>
      <c r="O279" s="67"/>
      <c r="P279" s="185">
        <f>O279*H279</f>
        <v>0</v>
      </c>
      <c r="Q279" s="185">
        <v>2.2563399999999998</v>
      </c>
      <c r="R279" s="185">
        <f>Q279*H279</f>
        <v>0.25947909999999996</v>
      </c>
      <c r="S279" s="185">
        <v>0</v>
      </c>
      <c r="T279" s="186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7" t="s">
        <v>144</v>
      </c>
      <c r="AT279" s="187" t="s">
        <v>139</v>
      </c>
      <c r="AU279" s="187" t="s">
        <v>83</v>
      </c>
      <c r="AY279" s="20" t="s">
        <v>137</v>
      </c>
      <c r="BE279" s="188">
        <f>IF(N279="základní",J279,0)</f>
        <v>0</v>
      </c>
      <c r="BF279" s="188">
        <f>IF(N279="snížená",J279,0)</f>
        <v>0</v>
      </c>
      <c r="BG279" s="188">
        <f>IF(N279="zákl. přenesená",J279,0)</f>
        <v>0</v>
      </c>
      <c r="BH279" s="188">
        <f>IF(N279="sníž. přenesená",J279,0)</f>
        <v>0</v>
      </c>
      <c r="BI279" s="188">
        <f>IF(N279="nulová",J279,0)</f>
        <v>0</v>
      </c>
      <c r="BJ279" s="20" t="s">
        <v>81</v>
      </c>
      <c r="BK279" s="188">
        <f>ROUND(I279*H279,2)</f>
        <v>0</v>
      </c>
      <c r="BL279" s="20" t="s">
        <v>144</v>
      </c>
      <c r="BM279" s="187" t="s">
        <v>457</v>
      </c>
    </row>
    <row r="280" spans="1:65" s="2" customFormat="1" ht="11.25">
      <c r="A280" s="37"/>
      <c r="B280" s="38"/>
      <c r="C280" s="39"/>
      <c r="D280" s="189" t="s">
        <v>146</v>
      </c>
      <c r="E280" s="39"/>
      <c r="F280" s="190" t="s">
        <v>458</v>
      </c>
      <c r="G280" s="39"/>
      <c r="H280" s="39"/>
      <c r="I280" s="191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146</v>
      </c>
      <c r="AU280" s="20" t="s">
        <v>83</v>
      </c>
    </row>
    <row r="281" spans="1:65" s="13" customFormat="1" ht="11.25">
      <c r="B281" s="194"/>
      <c r="C281" s="195"/>
      <c r="D281" s="196" t="s">
        <v>148</v>
      </c>
      <c r="E281" s="197" t="s">
        <v>19</v>
      </c>
      <c r="F281" s="198" t="s">
        <v>459</v>
      </c>
      <c r="G281" s="195"/>
      <c r="H281" s="199">
        <v>7.0000000000000001E-3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148</v>
      </c>
      <c r="AU281" s="205" t="s">
        <v>83</v>
      </c>
      <c r="AV281" s="13" t="s">
        <v>83</v>
      </c>
      <c r="AW281" s="13" t="s">
        <v>33</v>
      </c>
      <c r="AX281" s="13" t="s">
        <v>73</v>
      </c>
      <c r="AY281" s="205" t="s">
        <v>137</v>
      </c>
    </row>
    <row r="282" spans="1:65" s="13" customFormat="1" ht="11.25">
      <c r="B282" s="194"/>
      <c r="C282" s="195"/>
      <c r="D282" s="196" t="s">
        <v>148</v>
      </c>
      <c r="E282" s="197" t="s">
        <v>19</v>
      </c>
      <c r="F282" s="198" t="s">
        <v>460</v>
      </c>
      <c r="G282" s="195"/>
      <c r="H282" s="199">
        <v>0.108</v>
      </c>
      <c r="I282" s="200"/>
      <c r="J282" s="195"/>
      <c r="K282" s="195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148</v>
      </c>
      <c r="AU282" s="205" t="s">
        <v>83</v>
      </c>
      <c r="AV282" s="13" t="s">
        <v>83</v>
      </c>
      <c r="AW282" s="13" t="s">
        <v>33</v>
      </c>
      <c r="AX282" s="13" t="s">
        <v>73</v>
      </c>
      <c r="AY282" s="205" t="s">
        <v>137</v>
      </c>
    </row>
    <row r="283" spans="1:65" s="14" customFormat="1" ht="11.25">
      <c r="B283" s="206"/>
      <c r="C283" s="207"/>
      <c r="D283" s="196" t="s">
        <v>148</v>
      </c>
      <c r="E283" s="208" t="s">
        <v>19</v>
      </c>
      <c r="F283" s="209" t="s">
        <v>181</v>
      </c>
      <c r="G283" s="207"/>
      <c r="H283" s="210">
        <v>0.115</v>
      </c>
      <c r="I283" s="211"/>
      <c r="J283" s="207"/>
      <c r="K283" s="207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148</v>
      </c>
      <c r="AU283" s="216" t="s">
        <v>83</v>
      </c>
      <c r="AV283" s="14" t="s">
        <v>144</v>
      </c>
      <c r="AW283" s="14" t="s">
        <v>33</v>
      </c>
      <c r="AX283" s="14" t="s">
        <v>81</v>
      </c>
      <c r="AY283" s="216" t="s">
        <v>137</v>
      </c>
    </row>
    <row r="284" spans="1:65" s="2" customFormat="1" ht="16.5" customHeight="1">
      <c r="A284" s="37"/>
      <c r="B284" s="38"/>
      <c r="C284" s="176" t="s">
        <v>461</v>
      </c>
      <c r="D284" s="176" t="s">
        <v>139</v>
      </c>
      <c r="E284" s="177" t="s">
        <v>462</v>
      </c>
      <c r="F284" s="178" t="s">
        <v>463</v>
      </c>
      <c r="G284" s="179" t="s">
        <v>142</v>
      </c>
      <c r="H284" s="180">
        <v>2.032</v>
      </c>
      <c r="I284" s="181"/>
      <c r="J284" s="182">
        <f>ROUND(I284*H284,2)</f>
        <v>0</v>
      </c>
      <c r="K284" s="178" t="s">
        <v>143</v>
      </c>
      <c r="L284" s="42"/>
      <c r="M284" s="183" t="s">
        <v>19</v>
      </c>
      <c r="N284" s="184" t="s">
        <v>44</v>
      </c>
      <c r="O284" s="67"/>
      <c r="P284" s="185">
        <f>O284*H284</f>
        <v>0</v>
      </c>
      <c r="Q284" s="185">
        <v>2.7499999999999998E-3</v>
      </c>
      <c r="R284" s="185">
        <f>Q284*H284</f>
        <v>5.5880000000000001E-3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144</v>
      </c>
      <c r="AT284" s="187" t="s">
        <v>139</v>
      </c>
      <c r="AU284" s="187" t="s">
        <v>83</v>
      </c>
      <c r="AY284" s="20" t="s">
        <v>137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20" t="s">
        <v>81</v>
      </c>
      <c r="BK284" s="188">
        <f>ROUND(I284*H284,2)</f>
        <v>0</v>
      </c>
      <c r="BL284" s="20" t="s">
        <v>144</v>
      </c>
      <c r="BM284" s="187" t="s">
        <v>464</v>
      </c>
    </row>
    <row r="285" spans="1:65" s="2" customFormat="1" ht="11.25">
      <c r="A285" s="37"/>
      <c r="B285" s="38"/>
      <c r="C285" s="39"/>
      <c r="D285" s="189" t="s">
        <v>146</v>
      </c>
      <c r="E285" s="39"/>
      <c r="F285" s="190" t="s">
        <v>465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146</v>
      </c>
      <c r="AU285" s="20" t="s">
        <v>83</v>
      </c>
    </row>
    <row r="286" spans="1:65" s="13" customFormat="1" ht="11.25">
      <c r="B286" s="194"/>
      <c r="C286" s="195"/>
      <c r="D286" s="196" t="s">
        <v>148</v>
      </c>
      <c r="E286" s="197" t="s">
        <v>19</v>
      </c>
      <c r="F286" s="198" t="s">
        <v>466</v>
      </c>
      <c r="G286" s="195"/>
      <c r="H286" s="199">
        <v>0.14399999999999999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148</v>
      </c>
      <c r="AU286" s="205" t="s">
        <v>83</v>
      </c>
      <c r="AV286" s="13" t="s">
        <v>83</v>
      </c>
      <c r="AW286" s="13" t="s">
        <v>33</v>
      </c>
      <c r="AX286" s="13" t="s">
        <v>73</v>
      </c>
      <c r="AY286" s="205" t="s">
        <v>137</v>
      </c>
    </row>
    <row r="287" spans="1:65" s="13" customFormat="1" ht="11.25">
      <c r="B287" s="194"/>
      <c r="C287" s="195"/>
      <c r="D287" s="196" t="s">
        <v>148</v>
      </c>
      <c r="E287" s="197" t="s">
        <v>19</v>
      </c>
      <c r="F287" s="198" t="s">
        <v>467</v>
      </c>
      <c r="G287" s="195"/>
      <c r="H287" s="199">
        <v>1.8879999999999999</v>
      </c>
      <c r="I287" s="200"/>
      <c r="J287" s="195"/>
      <c r="K287" s="195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148</v>
      </c>
      <c r="AU287" s="205" t="s">
        <v>83</v>
      </c>
      <c r="AV287" s="13" t="s">
        <v>83</v>
      </c>
      <c r="AW287" s="13" t="s">
        <v>33</v>
      </c>
      <c r="AX287" s="13" t="s">
        <v>73</v>
      </c>
      <c r="AY287" s="205" t="s">
        <v>137</v>
      </c>
    </row>
    <row r="288" spans="1:65" s="14" customFormat="1" ht="11.25">
      <c r="B288" s="206"/>
      <c r="C288" s="207"/>
      <c r="D288" s="196" t="s">
        <v>148</v>
      </c>
      <c r="E288" s="208" t="s">
        <v>19</v>
      </c>
      <c r="F288" s="209" t="s">
        <v>181</v>
      </c>
      <c r="G288" s="207"/>
      <c r="H288" s="210">
        <v>2.032</v>
      </c>
      <c r="I288" s="211"/>
      <c r="J288" s="207"/>
      <c r="K288" s="207"/>
      <c r="L288" s="212"/>
      <c r="M288" s="213"/>
      <c r="N288" s="214"/>
      <c r="O288" s="214"/>
      <c r="P288" s="214"/>
      <c r="Q288" s="214"/>
      <c r="R288" s="214"/>
      <c r="S288" s="214"/>
      <c r="T288" s="215"/>
      <c r="AT288" s="216" t="s">
        <v>148</v>
      </c>
      <c r="AU288" s="216" t="s">
        <v>83</v>
      </c>
      <c r="AV288" s="14" t="s">
        <v>144</v>
      </c>
      <c r="AW288" s="14" t="s">
        <v>33</v>
      </c>
      <c r="AX288" s="14" t="s">
        <v>81</v>
      </c>
      <c r="AY288" s="216" t="s">
        <v>137</v>
      </c>
    </row>
    <row r="289" spans="1:65" s="2" customFormat="1" ht="16.5" customHeight="1">
      <c r="A289" s="37"/>
      <c r="B289" s="38"/>
      <c r="C289" s="176" t="s">
        <v>468</v>
      </c>
      <c r="D289" s="176" t="s">
        <v>139</v>
      </c>
      <c r="E289" s="177" t="s">
        <v>469</v>
      </c>
      <c r="F289" s="178" t="s">
        <v>470</v>
      </c>
      <c r="G289" s="179" t="s">
        <v>142</v>
      </c>
      <c r="H289" s="180">
        <v>2.032</v>
      </c>
      <c r="I289" s="181"/>
      <c r="J289" s="182">
        <f>ROUND(I289*H289,2)</f>
        <v>0</v>
      </c>
      <c r="K289" s="178" t="s">
        <v>143</v>
      </c>
      <c r="L289" s="42"/>
      <c r="M289" s="183" t="s">
        <v>19</v>
      </c>
      <c r="N289" s="184" t="s">
        <v>44</v>
      </c>
      <c r="O289" s="67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144</v>
      </c>
      <c r="AT289" s="187" t="s">
        <v>139</v>
      </c>
      <c r="AU289" s="187" t="s">
        <v>83</v>
      </c>
      <c r="AY289" s="20" t="s">
        <v>137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20" t="s">
        <v>81</v>
      </c>
      <c r="BK289" s="188">
        <f>ROUND(I289*H289,2)</f>
        <v>0</v>
      </c>
      <c r="BL289" s="20" t="s">
        <v>144</v>
      </c>
      <c r="BM289" s="187" t="s">
        <v>471</v>
      </c>
    </row>
    <row r="290" spans="1:65" s="2" customFormat="1" ht="11.25">
      <c r="A290" s="37"/>
      <c r="B290" s="38"/>
      <c r="C290" s="39"/>
      <c r="D290" s="189" t="s">
        <v>146</v>
      </c>
      <c r="E290" s="39"/>
      <c r="F290" s="190" t="s">
        <v>472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146</v>
      </c>
      <c r="AU290" s="20" t="s">
        <v>83</v>
      </c>
    </row>
    <row r="291" spans="1:65" s="2" customFormat="1" ht="24.2" customHeight="1">
      <c r="A291" s="37"/>
      <c r="B291" s="38"/>
      <c r="C291" s="176" t="s">
        <v>473</v>
      </c>
      <c r="D291" s="176" t="s">
        <v>139</v>
      </c>
      <c r="E291" s="177" t="s">
        <v>474</v>
      </c>
      <c r="F291" s="178" t="s">
        <v>475</v>
      </c>
      <c r="G291" s="179" t="s">
        <v>302</v>
      </c>
      <c r="H291" s="180">
        <v>2E-3</v>
      </c>
      <c r="I291" s="181"/>
      <c r="J291" s="182">
        <f>ROUND(I291*H291,2)</f>
        <v>0</v>
      </c>
      <c r="K291" s="178" t="s">
        <v>143</v>
      </c>
      <c r="L291" s="42"/>
      <c r="M291" s="183" t="s">
        <v>19</v>
      </c>
      <c r="N291" s="184" t="s">
        <v>44</v>
      </c>
      <c r="O291" s="67"/>
      <c r="P291" s="185">
        <f>O291*H291</f>
        <v>0</v>
      </c>
      <c r="Q291" s="185">
        <v>1.04922</v>
      </c>
      <c r="R291" s="185">
        <f>Q291*H291</f>
        <v>2.09844E-3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144</v>
      </c>
      <c r="AT291" s="187" t="s">
        <v>139</v>
      </c>
      <c r="AU291" s="187" t="s">
        <v>83</v>
      </c>
      <c r="AY291" s="20" t="s">
        <v>137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81</v>
      </c>
      <c r="BK291" s="188">
        <f>ROUND(I291*H291,2)</f>
        <v>0</v>
      </c>
      <c r="BL291" s="20" t="s">
        <v>144</v>
      </c>
      <c r="BM291" s="187" t="s">
        <v>476</v>
      </c>
    </row>
    <row r="292" spans="1:65" s="2" customFormat="1" ht="11.25">
      <c r="A292" s="37"/>
      <c r="B292" s="38"/>
      <c r="C292" s="39"/>
      <c r="D292" s="189" t="s">
        <v>146</v>
      </c>
      <c r="E292" s="39"/>
      <c r="F292" s="190" t="s">
        <v>477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146</v>
      </c>
      <c r="AU292" s="20" t="s">
        <v>83</v>
      </c>
    </row>
    <row r="293" spans="1:65" s="13" customFormat="1" ht="11.25">
      <c r="B293" s="194"/>
      <c r="C293" s="195"/>
      <c r="D293" s="196" t="s">
        <v>148</v>
      </c>
      <c r="E293" s="197" t="s">
        <v>19</v>
      </c>
      <c r="F293" s="198" t="s">
        <v>478</v>
      </c>
      <c r="G293" s="195"/>
      <c r="H293" s="199">
        <v>2E-3</v>
      </c>
      <c r="I293" s="200"/>
      <c r="J293" s="195"/>
      <c r="K293" s="195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148</v>
      </c>
      <c r="AU293" s="205" t="s">
        <v>83</v>
      </c>
      <c r="AV293" s="13" t="s">
        <v>83</v>
      </c>
      <c r="AW293" s="13" t="s">
        <v>33</v>
      </c>
      <c r="AX293" s="13" t="s">
        <v>81</v>
      </c>
      <c r="AY293" s="205" t="s">
        <v>137</v>
      </c>
    </row>
    <row r="294" spans="1:65" s="2" customFormat="1" ht="24.2" customHeight="1">
      <c r="A294" s="37"/>
      <c r="B294" s="38"/>
      <c r="C294" s="176" t="s">
        <v>479</v>
      </c>
      <c r="D294" s="176" t="s">
        <v>139</v>
      </c>
      <c r="E294" s="177" t="s">
        <v>480</v>
      </c>
      <c r="F294" s="178" t="s">
        <v>481</v>
      </c>
      <c r="G294" s="179" t="s">
        <v>302</v>
      </c>
      <c r="H294" s="180">
        <v>3.0000000000000001E-3</v>
      </c>
      <c r="I294" s="181"/>
      <c r="J294" s="182">
        <f>ROUND(I294*H294,2)</f>
        <v>0</v>
      </c>
      <c r="K294" s="178" t="s">
        <v>143</v>
      </c>
      <c r="L294" s="42"/>
      <c r="M294" s="183" t="s">
        <v>19</v>
      </c>
      <c r="N294" s="184" t="s">
        <v>44</v>
      </c>
      <c r="O294" s="67"/>
      <c r="P294" s="185">
        <f>O294*H294</f>
        <v>0</v>
      </c>
      <c r="Q294" s="185">
        <v>1.06277</v>
      </c>
      <c r="R294" s="185">
        <f>Q294*H294</f>
        <v>3.1883100000000002E-3</v>
      </c>
      <c r="S294" s="185">
        <v>0</v>
      </c>
      <c r="T294" s="186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7" t="s">
        <v>144</v>
      </c>
      <c r="AT294" s="187" t="s">
        <v>139</v>
      </c>
      <c r="AU294" s="187" t="s">
        <v>83</v>
      </c>
      <c r="AY294" s="20" t="s">
        <v>137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20" t="s">
        <v>81</v>
      </c>
      <c r="BK294" s="188">
        <f>ROUND(I294*H294,2)</f>
        <v>0</v>
      </c>
      <c r="BL294" s="20" t="s">
        <v>144</v>
      </c>
      <c r="BM294" s="187" t="s">
        <v>482</v>
      </c>
    </row>
    <row r="295" spans="1:65" s="2" customFormat="1" ht="11.25">
      <c r="A295" s="37"/>
      <c r="B295" s="38"/>
      <c r="C295" s="39"/>
      <c r="D295" s="189" t="s">
        <v>146</v>
      </c>
      <c r="E295" s="39"/>
      <c r="F295" s="190" t="s">
        <v>483</v>
      </c>
      <c r="G295" s="39"/>
      <c r="H295" s="39"/>
      <c r="I295" s="191"/>
      <c r="J295" s="39"/>
      <c r="K295" s="39"/>
      <c r="L295" s="42"/>
      <c r="M295" s="192"/>
      <c r="N295" s="193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146</v>
      </c>
      <c r="AU295" s="20" t="s">
        <v>83</v>
      </c>
    </row>
    <row r="296" spans="1:65" s="13" customFormat="1" ht="11.25">
      <c r="B296" s="194"/>
      <c r="C296" s="195"/>
      <c r="D296" s="196" t="s">
        <v>148</v>
      </c>
      <c r="E296" s="197" t="s">
        <v>19</v>
      </c>
      <c r="F296" s="198" t="s">
        <v>484</v>
      </c>
      <c r="G296" s="195"/>
      <c r="H296" s="199">
        <v>3.0000000000000001E-3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148</v>
      </c>
      <c r="AU296" s="205" t="s">
        <v>83</v>
      </c>
      <c r="AV296" s="13" t="s">
        <v>83</v>
      </c>
      <c r="AW296" s="13" t="s">
        <v>33</v>
      </c>
      <c r="AX296" s="13" t="s">
        <v>81</v>
      </c>
      <c r="AY296" s="205" t="s">
        <v>137</v>
      </c>
    </row>
    <row r="297" spans="1:65" s="2" customFormat="1" ht="44.25" customHeight="1">
      <c r="A297" s="37"/>
      <c r="B297" s="38"/>
      <c r="C297" s="176" t="s">
        <v>485</v>
      </c>
      <c r="D297" s="176" t="s">
        <v>139</v>
      </c>
      <c r="E297" s="177" t="s">
        <v>486</v>
      </c>
      <c r="F297" s="178" t="s">
        <v>487</v>
      </c>
      <c r="G297" s="179" t="s">
        <v>158</v>
      </c>
      <c r="H297" s="180">
        <v>0.1</v>
      </c>
      <c r="I297" s="181"/>
      <c r="J297" s="182">
        <f>ROUND(I297*H297,2)</f>
        <v>0</v>
      </c>
      <c r="K297" s="178" t="s">
        <v>143</v>
      </c>
      <c r="L297" s="42"/>
      <c r="M297" s="183" t="s">
        <v>19</v>
      </c>
      <c r="N297" s="184" t="s">
        <v>44</v>
      </c>
      <c r="O297" s="67"/>
      <c r="P297" s="185">
        <f>O297*H297</f>
        <v>0</v>
      </c>
      <c r="Q297" s="185">
        <v>2.6922000000000001</v>
      </c>
      <c r="R297" s="185">
        <f>Q297*H297</f>
        <v>0.26922000000000001</v>
      </c>
      <c r="S297" s="185">
        <v>0</v>
      </c>
      <c r="T297" s="186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7" t="s">
        <v>144</v>
      </c>
      <c r="AT297" s="187" t="s">
        <v>139</v>
      </c>
      <c r="AU297" s="187" t="s">
        <v>83</v>
      </c>
      <c r="AY297" s="20" t="s">
        <v>137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20" t="s">
        <v>81</v>
      </c>
      <c r="BK297" s="188">
        <f>ROUND(I297*H297,2)</f>
        <v>0</v>
      </c>
      <c r="BL297" s="20" t="s">
        <v>144</v>
      </c>
      <c r="BM297" s="187" t="s">
        <v>488</v>
      </c>
    </row>
    <row r="298" spans="1:65" s="2" customFormat="1" ht="11.25">
      <c r="A298" s="37"/>
      <c r="B298" s="38"/>
      <c r="C298" s="39"/>
      <c r="D298" s="189" t="s">
        <v>146</v>
      </c>
      <c r="E298" s="39"/>
      <c r="F298" s="190" t="s">
        <v>489</v>
      </c>
      <c r="G298" s="39"/>
      <c r="H298" s="39"/>
      <c r="I298" s="191"/>
      <c r="J298" s="39"/>
      <c r="K298" s="39"/>
      <c r="L298" s="42"/>
      <c r="M298" s="192"/>
      <c r="N298" s="193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146</v>
      </c>
      <c r="AU298" s="20" t="s">
        <v>83</v>
      </c>
    </row>
    <row r="299" spans="1:65" s="13" customFormat="1" ht="11.25">
      <c r="B299" s="194"/>
      <c r="C299" s="195"/>
      <c r="D299" s="196" t="s">
        <v>148</v>
      </c>
      <c r="E299" s="197" t="s">
        <v>19</v>
      </c>
      <c r="F299" s="198" t="s">
        <v>490</v>
      </c>
      <c r="G299" s="195"/>
      <c r="H299" s="199">
        <v>0.1</v>
      </c>
      <c r="I299" s="200"/>
      <c r="J299" s="195"/>
      <c r="K299" s="195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148</v>
      </c>
      <c r="AU299" s="205" t="s">
        <v>83</v>
      </c>
      <c r="AV299" s="13" t="s">
        <v>83</v>
      </c>
      <c r="AW299" s="13" t="s">
        <v>33</v>
      </c>
      <c r="AX299" s="13" t="s">
        <v>81</v>
      </c>
      <c r="AY299" s="205" t="s">
        <v>137</v>
      </c>
    </row>
    <row r="300" spans="1:65" s="2" customFormat="1" ht="37.9" customHeight="1">
      <c r="A300" s="37"/>
      <c r="B300" s="38"/>
      <c r="C300" s="176" t="s">
        <v>491</v>
      </c>
      <c r="D300" s="176" t="s">
        <v>139</v>
      </c>
      <c r="E300" s="177" t="s">
        <v>492</v>
      </c>
      <c r="F300" s="178" t="s">
        <v>493</v>
      </c>
      <c r="G300" s="179" t="s">
        <v>158</v>
      </c>
      <c r="H300" s="180">
        <v>0.05</v>
      </c>
      <c r="I300" s="181"/>
      <c r="J300" s="182">
        <f>ROUND(I300*H300,2)</f>
        <v>0</v>
      </c>
      <c r="K300" s="178" t="s">
        <v>143</v>
      </c>
      <c r="L300" s="42"/>
      <c r="M300" s="183" t="s">
        <v>19</v>
      </c>
      <c r="N300" s="184" t="s">
        <v>44</v>
      </c>
      <c r="O300" s="67"/>
      <c r="P300" s="185">
        <f>O300*H300</f>
        <v>0</v>
      </c>
      <c r="Q300" s="185">
        <v>0</v>
      </c>
      <c r="R300" s="185">
        <f>Q300*H300</f>
        <v>0</v>
      </c>
      <c r="S300" s="185">
        <v>0</v>
      </c>
      <c r="T300" s="186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7" t="s">
        <v>144</v>
      </c>
      <c r="AT300" s="187" t="s">
        <v>139</v>
      </c>
      <c r="AU300" s="187" t="s">
        <v>83</v>
      </c>
      <c r="AY300" s="20" t="s">
        <v>137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20" t="s">
        <v>81</v>
      </c>
      <c r="BK300" s="188">
        <f>ROUND(I300*H300,2)</f>
        <v>0</v>
      </c>
      <c r="BL300" s="20" t="s">
        <v>144</v>
      </c>
      <c r="BM300" s="187" t="s">
        <v>494</v>
      </c>
    </row>
    <row r="301" spans="1:65" s="2" customFormat="1" ht="11.25">
      <c r="A301" s="37"/>
      <c r="B301" s="38"/>
      <c r="C301" s="39"/>
      <c r="D301" s="189" t="s">
        <v>146</v>
      </c>
      <c r="E301" s="39"/>
      <c r="F301" s="190" t="s">
        <v>495</v>
      </c>
      <c r="G301" s="39"/>
      <c r="H301" s="39"/>
      <c r="I301" s="191"/>
      <c r="J301" s="39"/>
      <c r="K301" s="39"/>
      <c r="L301" s="42"/>
      <c r="M301" s="192"/>
      <c r="N301" s="193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146</v>
      </c>
      <c r="AU301" s="20" t="s">
        <v>83</v>
      </c>
    </row>
    <row r="302" spans="1:65" s="13" customFormat="1" ht="11.25">
      <c r="B302" s="194"/>
      <c r="C302" s="195"/>
      <c r="D302" s="196" t="s">
        <v>148</v>
      </c>
      <c r="E302" s="197" t="s">
        <v>19</v>
      </c>
      <c r="F302" s="198" t="s">
        <v>496</v>
      </c>
      <c r="G302" s="195"/>
      <c r="H302" s="199">
        <v>0.05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148</v>
      </c>
      <c r="AU302" s="205" t="s">
        <v>83</v>
      </c>
      <c r="AV302" s="13" t="s">
        <v>83</v>
      </c>
      <c r="AW302" s="13" t="s">
        <v>33</v>
      </c>
      <c r="AX302" s="13" t="s">
        <v>81</v>
      </c>
      <c r="AY302" s="205" t="s">
        <v>137</v>
      </c>
    </row>
    <row r="303" spans="1:65" s="2" customFormat="1" ht="37.9" customHeight="1">
      <c r="A303" s="37"/>
      <c r="B303" s="38"/>
      <c r="C303" s="176" t="s">
        <v>497</v>
      </c>
      <c r="D303" s="176" t="s">
        <v>139</v>
      </c>
      <c r="E303" s="177" t="s">
        <v>498</v>
      </c>
      <c r="F303" s="178" t="s">
        <v>499</v>
      </c>
      <c r="G303" s="179" t="s">
        <v>142</v>
      </c>
      <c r="H303" s="180">
        <v>2.65</v>
      </c>
      <c r="I303" s="181"/>
      <c r="J303" s="182">
        <f>ROUND(I303*H303,2)</f>
        <v>0</v>
      </c>
      <c r="K303" s="178" t="s">
        <v>143</v>
      </c>
      <c r="L303" s="42"/>
      <c r="M303" s="183" t="s">
        <v>19</v>
      </c>
      <c r="N303" s="184" t="s">
        <v>44</v>
      </c>
      <c r="O303" s="67"/>
      <c r="P303" s="185">
        <f>O303*H303</f>
        <v>0</v>
      </c>
      <c r="Q303" s="185">
        <v>7.26E-3</v>
      </c>
      <c r="R303" s="185">
        <f>Q303*H303</f>
        <v>1.9238999999999999E-2</v>
      </c>
      <c r="S303" s="185">
        <v>0</v>
      </c>
      <c r="T303" s="186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7" t="s">
        <v>144</v>
      </c>
      <c r="AT303" s="187" t="s">
        <v>139</v>
      </c>
      <c r="AU303" s="187" t="s">
        <v>83</v>
      </c>
      <c r="AY303" s="20" t="s">
        <v>137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20" t="s">
        <v>81</v>
      </c>
      <c r="BK303" s="188">
        <f>ROUND(I303*H303,2)</f>
        <v>0</v>
      </c>
      <c r="BL303" s="20" t="s">
        <v>144</v>
      </c>
      <c r="BM303" s="187" t="s">
        <v>500</v>
      </c>
    </row>
    <row r="304" spans="1:65" s="2" customFormat="1" ht="11.25">
      <c r="A304" s="37"/>
      <c r="B304" s="38"/>
      <c r="C304" s="39"/>
      <c r="D304" s="189" t="s">
        <v>146</v>
      </c>
      <c r="E304" s="39"/>
      <c r="F304" s="190" t="s">
        <v>501</v>
      </c>
      <c r="G304" s="39"/>
      <c r="H304" s="39"/>
      <c r="I304" s="191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146</v>
      </c>
      <c r="AU304" s="20" t="s">
        <v>83</v>
      </c>
    </row>
    <row r="305" spans="1:65" s="13" customFormat="1" ht="11.25">
      <c r="B305" s="194"/>
      <c r="C305" s="195"/>
      <c r="D305" s="196" t="s">
        <v>148</v>
      </c>
      <c r="E305" s="197" t="s">
        <v>19</v>
      </c>
      <c r="F305" s="198" t="s">
        <v>502</v>
      </c>
      <c r="G305" s="195"/>
      <c r="H305" s="199">
        <v>2.65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148</v>
      </c>
      <c r="AU305" s="205" t="s">
        <v>83</v>
      </c>
      <c r="AV305" s="13" t="s">
        <v>83</v>
      </c>
      <c r="AW305" s="13" t="s">
        <v>33</v>
      </c>
      <c r="AX305" s="13" t="s">
        <v>81</v>
      </c>
      <c r="AY305" s="205" t="s">
        <v>137</v>
      </c>
    </row>
    <row r="306" spans="1:65" s="2" customFormat="1" ht="37.9" customHeight="1">
      <c r="A306" s="37"/>
      <c r="B306" s="38"/>
      <c r="C306" s="176" t="s">
        <v>503</v>
      </c>
      <c r="D306" s="176" t="s">
        <v>139</v>
      </c>
      <c r="E306" s="177" t="s">
        <v>504</v>
      </c>
      <c r="F306" s="178" t="s">
        <v>505</v>
      </c>
      <c r="G306" s="179" t="s">
        <v>142</v>
      </c>
      <c r="H306" s="180">
        <v>2.65</v>
      </c>
      <c r="I306" s="181"/>
      <c r="J306" s="182">
        <f>ROUND(I306*H306,2)</f>
        <v>0</v>
      </c>
      <c r="K306" s="178" t="s">
        <v>143</v>
      </c>
      <c r="L306" s="42"/>
      <c r="M306" s="183" t="s">
        <v>19</v>
      </c>
      <c r="N306" s="184" t="s">
        <v>44</v>
      </c>
      <c r="O306" s="67"/>
      <c r="P306" s="185">
        <f>O306*H306</f>
        <v>0</v>
      </c>
      <c r="Q306" s="185">
        <v>8.5999999999999998E-4</v>
      </c>
      <c r="R306" s="185">
        <f>Q306*H306</f>
        <v>2.2789999999999998E-3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144</v>
      </c>
      <c r="AT306" s="187" t="s">
        <v>139</v>
      </c>
      <c r="AU306" s="187" t="s">
        <v>83</v>
      </c>
      <c r="AY306" s="20" t="s">
        <v>137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81</v>
      </c>
      <c r="BK306" s="188">
        <f>ROUND(I306*H306,2)</f>
        <v>0</v>
      </c>
      <c r="BL306" s="20" t="s">
        <v>144</v>
      </c>
      <c r="BM306" s="187" t="s">
        <v>506</v>
      </c>
    </row>
    <row r="307" spans="1:65" s="2" customFormat="1" ht="11.25">
      <c r="A307" s="37"/>
      <c r="B307" s="38"/>
      <c r="C307" s="39"/>
      <c r="D307" s="189" t="s">
        <v>146</v>
      </c>
      <c r="E307" s="39"/>
      <c r="F307" s="190" t="s">
        <v>507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146</v>
      </c>
      <c r="AU307" s="20" t="s">
        <v>83</v>
      </c>
    </row>
    <row r="308" spans="1:65" s="2" customFormat="1" ht="44.25" customHeight="1">
      <c r="A308" s="37"/>
      <c r="B308" s="38"/>
      <c r="C308" s="176" t="s">
        <v>508</v>
      </c>
      <c r="D308" s="176" t="s">
        <v>139</v>
      </c>
      <c r="E308" s="177" t="s">
        <v>509</v>
      </c>
      <c r="F308" s="178" t="s">
        <v>510</v>
      </c>
      <c r="G308" s="179" t="s">
        <v>302</v>
      </c>
      <c r="H308" s="180">
        <v>3.0000000000000001E-3</v>
      </c>
      <c r="I308" s="181"/>
      <c r="J308" s="182">
        <f>ROUND(I308*H308,2)</f>
        <v>0</v>
      </c>
      <c r="K308" s="178" t="s">
        <v>143</v>
      </c>
      <c r="L308" s="42"/>
      <c r="M308" s="183" t="s">
        <v>19</v>
      </c>
      <c r="N308" s="184" t="s">
        <v>44</v>
      </c>
      <c r="O308" s="67"/>
      <c r="P308" s="185">
        <f>O308*H308</f>
        <v>0</v>
      </c>
      <c r="Q308" s="185">
        <v>1.03955</v>
      </c>
      <c r="R308" s="185">
        <f>Q308*H308</f>
        <v>3.1186500000000002E-3</v>
      </c>
      <c r="S308" s="185">
        <v>0</v>
      </c>
      <c r="T308" s="186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7" t="s">
        <v>144</v>
      </c>
      <c r="AT308" s="187" t="s">
        <v>139</v>
      </c>
      <c r="AU308" s="187" t="s">
        <v>83</v>
      </c>
      <c r="AY308" s="20" t="s">
        <v>137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20" t="s">
        <v>81</v>
      </c>
      <c r="BK308" s="188">
        <f>ROUND(I308*H308,2)</f>
        <v>0</v>
      </c>
      <c r="BL308" s="20" t="s">
        <v>144</v>
      </c>
      <c r="BM308" s="187" t="s">
        <v>511</v>
      </c>
    </row>
    <row r="309" spans="1:65" s="2" customFormat="1" ht="11.25">
      <c r="A309" s="37"/>
      <c r="B309" s="38"/>
      <c r="C309" s="39"/>
      <c r="D309" s="189" t="s">
        <v>146</v>
      </c>
      <c r="E309" s="39"/>
      <c r="F309" s="190" t="s">
        <v>512</v>
      </c>
      <c r="G309" s="39"/>
      <c r="H309" s="39"/>
      <c r="I309" s="191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146</v>
      </c>
      <c r="AU309" s="20" t="s">
        <v>83</v>
      </c>
    </row>
    <row r="310" spans="1:65" s="13" customFormat="1" ht="11.25">
      <c r="B310" s="194"/>
      <c r="C310" s="195"/>
      <c r="D310" s="196" t="s">
        <v>148</v>
      </c>
      <c r="E310" s="197" t="s">
        <v>19</v>
      </c>
      <c r="F310" s="198" t="s">
        <v>513</v>
      </c>
      <c r="G310" s="195"/>
      <c r="H310" s="199">
        <v>3.0000000000000001E-3</v>
      </c>
      <c r="I310" s="200"/>
      <c r="J310" s="195"/>
      <c r="K310" s="195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148</v>
      </c>
      <c r="AU310" s="205" t="s">
        <v>83</v>
      </c>
      <c r="AV310" s="13" t="s">
        <v>83</v>
      </c>
      <c r="AW310" s="13" t="s">
        <v>33</v>
      </c>
      <c r="AX310" s="13" t="s">
        <v>73</v>
      </c>
      <c r="AY310" s="205" t="s">
        <v>137</v>
      </c>
    </row>
    <row r="311" spans="1:65" s="14" customFormat="1" ht="11.25">
      <c r="B311" s="206"/>
      <c r="C311" s="207"/>
      <c r="D311" s="196" t="s">
        <v>148</v>
      </c>
      <c r="E311" s="208" t="s">
        <v>19</v>
      </c>
      <c r="F311" s="209" t="s">
        <v>181</v>
      </c>
      <c r="G311" s="207"/>
      <c r="H311" s="210">
        <v>3.0000000000000001E-3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148</v>
      </c>
      <c r="AU311" s="216" t="s">
        <v>83</v>
      </c>
      <c r="AV311" s="14" t="s">
        <v>144</v>
      </c>
      <c r="AW311" s="14" t="s">
        <v>33</v>
      </c>
      <c r="AX311" s="14" t="s">
        <v>81</v>
      </c>
      <c r="AY311" s="216" t="s">
        <v>137</v>
      </c>
    </row>
    <row r="312" spans="1:65" s="2" customFormat="1" ht="16.5" customHeight="1">
      <c r="A312" s="37"/>
      <c r="B312" s="38"/>
      <c r="C312" s="176" t="s">
        <v>514</v>
      </c>
      <c r="D312" s="176" t="s">
        <v>139</v>
      </c>
      <c r="E312" s="177" t="s">
        <v>515</v>
      </c>
      <c r="F312" s="178" t="s">
        <v>516</v>
      </c>
      <c r="G312" s="179" t="s">
        <v>421</v>
      </c>
      <c r="H312" s="180">
        <v>17.600000000000001</v>
      </c>
      <c r="I312" s="181"/>
      <c r="J312" s="182">
        <f>ROUND(I312*H312,2)</f>
        <v>0</v>
      </c>
      <c r="K312" s="178" t="s">
        <v>143</v>
      </c>
      <c r="L312" s="42"/>
      <c r="M312" s="183" t="s">
        <v>19</v>
      </c>
      <c r="N312" s="184" t="s">
        <v>44</v>
      </c>
      <c r="O312" s="67"/>
      <c r="P312" s="185">
        <f>O312*H312</f>
        <v>0</v>
      </c>
      <c r="Q312" s="185">
        <v>0</v>
      </c>
      <c r="R312" s="185">
        <f>Q312*H312</f>
        <v>0</v>
      </c>
      <c r="S312" s="185">
        <v>0</v>
      </c>
      <c r="T312" s="186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144</v>
      </c>
      <c r="AT312" s="187" t="s">
        <v>139</v>
      </c>
      <c r="AU312" s="187" t="s">
        <v>83</v>
      </c>
      <c r="AY312" s="20" t="s">
        <v>137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0" t="s">
        <v>81</v>
      </c>
      <c r="BK312" s="188">
        <f>ROUND(I312*H312,2)</f>
        <v>0</v>
      </c>
      <c r="BL312" s="20" t="s">
        <v>144</v>
      </c>
      <c r="BM312" s="187" t="s">
        <v>517</v>
      </c>
    </row>
    <row r="313" spans="1:65" s="2" customFormat="1" ht="11.25">
      <c r="A313" s="37"/>
      <c r="B313" s="38"/>
      <c r="C313" s="39"/>
      <c r="D313" s="189" t="s">
        <v>146</v>
      </c>
      <c r="E313" s="39"/>
      <c r="F313" s="190" t="s">
        <v>518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146</v>
      </c>
      <c r="AU313" s="20" t="s">
        <v>83</v>
      </c>
    </row>
    <row r="314" spans="1:65" s="13" customFormat="1" ht="11.25">
      <c r="B314" s="194"/>
      <c r="C314" s="195"/>
      <c r="D314" s="196" t="s">
        <v>148</v>
      </c>
      <c r="E314" s="197" t="s">
        <v>19</v>
      </c>
      <c r="F314" s="198" t="s">
        <v>519</v>
      </c>
      <c r="G314" s="195"/>
      <c r="H314" s="199">
        <v>17.600000000000001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148</v>
      </c>
      <c r="AU314" s="205" t="s">
        <v>83</v>
      </c>
      <c r="AV314" s="13" t="s">
        <v>83</v>
      </c>
      <c r="AW314" s="13" t="s">
        <v>33</v>
      </c>
      <c r="AX314" s="13" t="s">
        <v>73</v>
      </c>
      <c r="AY314" s="205" t="s">
        <v>137</v>
      </c>
    </row>
    <row r="315" spans="1:65" s="14" customFormat="1" ht="11.25">
      <c r="B315" s="206"/>
      <c r="C315" s="207"/>
      <c r="D315" s="196" t="s">
        <v>148</v>
      </c>
      <c r="E315" s="208" t="s">
        <v>19</v>
      </c>
      <c r="F315" s="209" t="s">
        <v>181</v>
      </c>
      <c r="G315" s="207"/>
      <c r="H315" s="210">
        <v>17.600000000000001</v>
      </c>
      <c r="I315" s="211"/>
      <c r="J315" s="207"/>
      <c r="K315" s="207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148</v>
      </c>
      <c r="AU315" s="216" t="s">
        <v>83</v>
      </c>
      <c r="AV315" s="14" t="s">
        <v>144</v>
      </c>
      <c r="AW315" s="14" t="s">
        <v>33</v>
      </c>
      <c r="AX315" s="14" t="s">
        <v>81</v>
      </c>
      <c r="AY315" s="216" t="s">
        <v>137</v>
      </c>
    </row>
    <row r="316" spans="1:65" s="2" customFormat="1" ht="16.5" customHeight="1">
      <c r="A316" s="37"/>
      <c r="B316" s="38"/>
      <c r="C316" s="176" t="s">
        <v>520</v>
      </c>
      <c r="D316" s="176" t="s">
        <v>139</v>
      </c>
      <c r="E316" s="177" t="s">
        <v>521</v>
      </c>
      <c r="F316" s="178" t="s">
        <v>522</v>
      </c>
      <c r="G316" s="179" t="s">
        <v>421</v>
      </c>
      <c r="H316" s="180">
        <v>17.600000000000001</v>
      </c>
      <c r="I316" s="181"/>
      <c r="J316" s="182">
        <f>ROUND(I316*H316,2)</f>
        <v>0</v>
      </c>
      <c r="K316" s="178" t="s">
        <v>143</v>
      </c>
      <c r="L316" s="42"/>
      <c r="M316" s="183" t="s">
        <v>19</v>
      </c>
      <c r="N316" s="184" t="s">
        <v>44</v>
      </c>
      <c r="O316" s="67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144</v>
      </c>
      <c r="AT316" s="187" t="s">
        <v>139</v>
      </c>
      <c r="AU316" s="187" t="s">
        <v>83</v>
      </c>
      <c r="AY316" s="20" t="s">
        <v>137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20" t="s">
        <v>81</v>
      </c>
      <c r="BK316" s="188">
        <f>ROUND(I316*H316,2)</f>
        <v>0</v>
      </c>
      <c r="BL316" s="20" t="s">
        <v>144</v>
      </c>
      <c r="BM316" s="187" t="s">
        <v>523</v>
      </c>
    </row>
    <row r="317" spans="1:65" s="2" customFormat="1" ht="11.25">
      <c r="A317" s="37"/>
      <c r="B317" s="38"/>
      <c r="C317" s="39"/>
      <c r="D317" s="189" t="s">
        <v>146</v>
      </c>
      <c r="E317" s="39"/>
      <c r="F317" s="190" t="s">
        <v>524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146</v>
      </c>
      <c r="AU317" s="20" t="s">
        <v>83</v>
      </c>
    </row>
    <row r="318" spans="1:65" s="12" customFormat="1" ht="22.9" customHeight="1">
      <c r="B318" s="160"/>
      <c r="C318" s="161"/>
      <c r="D318" s="162" t="s">
        <v>72</v>
      </c>
      <c r="E318" s="174" t="s">
        <v>144</v>
      </c>
      <c r="F318" s="174" t="s">
        <v>525</v>
      </c>
      <c r="G318" s="161"/>
      <c r="H318" s="161"/>
      <c r="I318" s="164"/>
      <c r="J318" s="175">
        <f>BK318</f>
        <v>0</v>
      </c>
      <c r="K318" s="161"/>
      <c r="L318" s="166"/>
      <c r="M318" s="167"/>
      <c r="N318" s="168"/>
      <c r="O318" s="168"/>
      <c r="P318" s="169">
        <f>SUM(P319:P378)</f>
        <v>0</v>
      </c>
      <c r="Q318" s="168"/>
      <c r="R318" s="169">
        <f>SUM(R319:R378)</f>
        <v>102.71770107</v>
      </c>
      <c r="S318" s="168"/>
      <c r="T318" s="170">
        <f>SUM(T319:T378)</f>
        <v>0</v>
      </c>
      <c r="AR318" s="171" t="s">
        <v>81</v>
      </c>
      <c r="AT318" s="172" t="s">
        <v>72</v>
      </c>
      <c r="AU318" s="172" t="s">
        <v>81</v>
      </c>
      <c r="AY318" s="171" t="s">
        <v>137</v>
      </c>
      <c r="BK318" s="173">
        <f>SUM(BK319:BK378)</f>
        <v>0</v>
      </c>
    </row>
    <row r="319" spans="1:65" s="2" customFormat="1" ht="24.2" customHeight="1">
      <c r="A319" s="37"/>
      <c r="B319" s="38"/>
      <c r="C319" s="176" t="s">
        <v>526</v>
      </c>
      <c r="D319" s="176" t="s">
        <v>139</v>
      </c>
      <c r="E319" s="177" t="s">
        <v>527</v>
      </c>
      <c r="F319" s="178" t="s">
        <v>528</v>
      </c>
      <c r="G319" s="179" t="s">
        <v>368</v>
      </c>
      <c r="H319" s="180">
        <v>2</v>
      </c>
      <c r="I319" s="181"/>
      <c r="J319" s="182">
        <f>ROUND(I319*H319,2)</f>
        <v>0</v>
      </c>
      <c r="K319" s="178" t="s">
        <v>143</v>
      </c>
      <c r="L319" s="42"/>
      <c r="M319" s="183" t="s">
        <v>19</v>
      </c>
      <c r="N319" s="184" t="s">
        <v>44</v>
      </c>
      <c r="O319" s="67"/>
      <c r="P319" s="185">
        <f>O319*H319</f>
        <v>0</v>
      </c>
      <c r="Q319" s="185">
        <v>4.5900000000000003E-3</v>
      </c>
      <c r="R319" s="185">
        <f>Q319*H319</f>
        <v>9.1800000000000007E-3</v>
      </c>
      <c r="S319" s="185">
        <v>0</v>
      </c>
      <c r="T319" s="186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7" t="s">
        <v>144</v>
      </c>
      <c r="AT319" s="187" t="s">
        <v>139</v>
      </c>
      <c r="AU319" s="187" t="s">
        <v>83</v>
      </c>
      <c r="AY319" s="20" t="s">
        <v>137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20" t="s">
        <v>81</v>
      </c>
      <c r="BK319" s="188">
        <f>ROUND(I319*H319,2)</f>
        <v>0</v>
      </c>
      <c r="BL319" s="20" t="s">
        <v>144</v>
      </c>
      <c r="BM319" s="187" t="s">
        <v>529</v>
      </c>
    </row>
    <row r="320" spans="1:65" s="2" customFormat="1" ht="11.25">
      <c r="A320" s="37"/>
      <c r="B320" s="38"/>
      <c r="C320" s="39"/>
      <c r="D320" s="189" t="s">
        <v>146</v>
      </c>
      <c r="E320" s="39"/>
      <c r="F320" s="190" t="s">
        <v>530</v>
      </c>
      <c r="G320" s="39"/>
      <c r="H320" s="39"/>
      <c r="I320" s="191"/>
      <c r="J320" s="39"/>
      <c r="K320" s="39"/>
      <c r="L320" s="42"/>
      <c r="M320" s="192"/>
      <c r="N320" s="193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146</v>
      </c>
      <c r="AU320" s="20" t="s">
        <v>83</v>
      </c>
    </row>
    <row r="321" spans="1:65" s="2" customFormat="1" ht="16.5" customHeight="1">
      <c r="A321" s="37"/>
      <c r="B321" s="38"/>
      <c r="C321" s="238" t="s">
        <v>531</v>
      </c>
      <c r="D321" s="238" t="s">
        <v>325</v>
      </c>
      <c r="E321" s="239" t="s">
        <v>532</v>
      </c>
      <c r="F321" s="240" t="s">
        <v>533</v>
      </c>
      <c r="G321" s="241" t="s">
        <v>368</v>
      </c>
      <c r="H321" s="242">
        <v>2</v>
      </c>
      <c r="I321" s="243"/>
      <c r="J321" s="244">
        <f>ROUND(I321*H321,2)</f>
        <v>0</v>
      </c>
      <c r="K321" s="240" t="s">
        <v>19</v>
      </c>
      <c r="L321" s="245"/>
      <c r="M321" s="246" t="s">
        <v>19</v>
      </c>
      <c r="N321" s="247" t="s">
        <v>44</v>
      </c>
      <c r="O321" s="67"/>
      <c r="P321" s="185">
        <f>O321*H321</f>
        <v>0</v>
      </c>
      <c r="Q321" s="185">
        <v>0.13700000000000001</v>
      </c>
      <c r="R321" s="185">
        <f>Q321*H321</f>
        <v>0.27400000000000002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188</v>
      </c>
      <c r="AT321" s="187" t="s">
        <v>325</v>
      </c>
      <c r="AU321" s="187" t="s">
        <v>83</v>
      </c>
      <c r="AY321" s="20" t="s">
        <v>137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0" t="s">
        <v>81</v>
      </c>
      <c r="BK321" s="188">
        <f>ROUND(I321*H321,2)</f>
        <v>0</v>
      </c>
      <c r="BL321" s="20" t="s">
        <v>144</v>
      </c>
      <c r="BM321" s="187" t="s">
        <v>534</v>
      </c>
    </row>
    <row r="322" spans="1:65" s="2" customFormat="1" ht="24.2" customHeight="1">
      <c r="A322" s="37"/>
      <c r="B322" s="38"/>
      <c r="C322" s="176" t="s">
        <v>535</v>
      </c>
      <c r="D322" s="176" t="s">
        <v>139</v>
      </c>
      <c r="E322" s="177" t="s">
        <v>536</v>
      </c>
      <c r="F322" s="178" t="s">
        <v>537</v>
      </c>
      <c r="G322" s="179" t="s">
        <v>158</v>
      </c>
      <c r="H322" s="180">
        <v>1.2</v>
      </c>
      <c r="I322" s="181"/>
      <c r="J322" s="182">
        <f>ROUND(I322*H322,2)</f>
        <v>0</v>
      </c>
      <c r="K322" s="178" t="s">
        <v>143</v>
      </c>
      <c r="L322" s="42"/>
      <c r="M322" s="183" t="s">
        <v>19</v>
      </c>
      <c r="N322" s="184" t="s">
        <v>44</v>
      </c>
      <c r="O322" s="67"/>
      <c r="P322" s="185">
        <f>O322*H322</f>
        <v>0</v>
      </c>
      <c r="Q322" s="185">
        <v>2.4533700000000001</v>
      </c>
      <c r="R322" s="185">
        <f>Q322*H322</f>
        <v>2.9440439999999999</v>
      </c>
      <c r="S322" s="185">
        <v>0</v>
      </c>
      <c r="T322" s="186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144</v>
      </c>
      <c r="AT322" s="187" t="s">
        <v>139</v>
      </c>
      <c r="AU322" s="187" t="s">
        <v>83</v>
      </c>
      <c r="AY322" s="20" t="s">
        <v>137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20" t="s">
        <v>81</v>
      </c>
      <c r="BK322" s="188">
        <f>ROUND(I322*H322,2)</f>
        <v>0</v>
      </c>
      <c r="BL322" s="20" t="s">
        <v>144</v>
      </c>
      <c r="BM322" s="187" t="s">
        <v>538</v>
      </c>
    </row>
    <row r="323" spans="1:65" s="2" customFormat="1" ht="11.25">
      <c r="A323" s="37"/>
      <c r="B323" s="38"/>
      <c r="C323" s="39"/>
      <c r="D323" s="189" t="s">
        <v>146</v>
      </c>
      <c r="E323" s="39"/>
      <c r="F323" s="190" t="s">
        <v>539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146</v>
      </c>
      <c r="AU323" s="20" t="s">
        <v>83</v>
      </c>
    </row>
    <row r="324" spans="1:65" s="2" customFormat="1" ht="24.2" customHeight="1">
      <c r="A324" s="37"/>
      <c r="B324" s="38"/>
      <c r="C324" s="176" t="s">
        <v>540</v>
      </c>
      <c r="D324" s="176" t="s">
        <v>139</v>
      </c>
      <c r="E324" s="177" t="s">
        <v>541</v>
      </c>
      <c r="F324" s="178" t="s">
        <v>542</v>
      </c>
      <c r="G324" s="179" t="s">
        <v>302</v>
      </c>
      <c r="H324" s="180">
        <v>1.0999999999999999E-2</v>
      </c>
      <c r="I324" s="181"/>
      <c r="J324" s="182">
        <f>ROUND(I324*H324,2)</f>
        <v>0</v>
      </c>
      <c r="K324" s="178" t="s">
        <v>143</v>
      </c>
      <c r="L324" s="42"/>
      <c r="M324" s="183" t="s">
        <v>19</v>
      </c>
      <c r="N324" s="184" t="s">
        <v>44</v>
      </c>
      <c r="O324" s="67"/>
      <c r="P324" s="185">
        <f>O324*H324</f>
        <v>0</v>
      </c>
      <c r="Q324" s="185">
        <v>1.06277</v>
      </c>
      <c r="R324" s="185">
        <f>Q324*H324</f>
        <v>1.169047E-2</v>
      </c>
      <c r="S324" s="185">
        <v>0</v>
      </c>
      <c r="T324" s="186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7" t="s">
        <v>144</v>
      </c>
      <c r="AT324" s="187" t="s">
        <v>139</v>
      </c>
      <c r="AU324" s="187" t="s">
        <v>83</v>
      </c>
      <c r="AY324" s="20" t="s">
        <v>137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20" t="s">
        <v>81</v>
      </c>
      <c r="BK324" s="188">
        <f>ROUND(I324*H324,2)</f>
        <v>0</v>
      </c>
      <c r="BL324" s="20" t="s">
        <v>144</v>
      </c>
      <c r="BM324" s="187" t="s">
        <v>543</v>
      </c>
    </row>
    <row r="325" spans="1:65" s="2" customFormat="1" ht="11.25">
      <c r="A325" s="37"/>
      <c r="B325" s="38"/>
      <c r="C325" s="39"/>
      <c r="D325" s="189" t="s">
        <v>146</v>
      </c>
      <c r="E325" s="39"/>
      <c r="F325" s="190" t="s">
        <v>544</v>
      </c>
      <c r="G325" s="39"/>
      <c r="H325" s="39"/>
      <c r="I325" s="191"/>
      <c r="J325" s="39"/>
      <c r="K325" s="39"/>
      <c r="L325" s="42"/>
      <c r="M325" s="192"/>
      <c r="N325" s="193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146</v>
      </c>
      <c r="AU325" s="20" t="s">
        <v>83</v>
      </c>
    </row>
    <row r="326" spans="1:65" s="13" customFormat="1" ht="11.25">
      <c r="B326" s="194"/>
      <c r="C326" s="195"/>
      <c r="D326" s="196" t="s">
        <v>148</v>
      </c>
      <c r="E326" s="197" t="s">
        <v>19</v>
      </c>
      <c r="F326" s="198" t="s">
        <v>545</v>
      </c>
      <c r="G326" s="195"/>
      <c r="H326" s="199">
        <v>1.0999999999999999E-2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148</v>
      </c>
      <c r="AU326" s="205" t="s">
        <v>83</v>
      </c>
      <c r="AV326" s="13" t="s">
        <v>83</v>
      </c>
      <c r="AW326" s="13" t="s">
        <v>33</v>
      </c>
      <c r="AX326" s="13" t="s">
        <v>81</v>
      </c>
      <c r="AY326" s="205" t="s">
        <v>137</v>
      </c>
    </row>
    <row r="327" spans="1:65" s="2" customFormat="1" ht="24.2" customHeight="1">
      <c r="A327" s="37"/>
      <c r="B327" s="38"/>
      <c r="C327" s="176" t="s">
        <v>546</v>
      </c>
      <c r="D327" s="176" t="s">
        <v>139</v>
      </c>
      <c r="E327" s="177" t="s">
        <v>547</v>
      </c>
      <c r="F327" s="178" t="s">
        <v>548</v>
      </c>
      <c r="G327" s="179" t="s">
        <v>421</v>
      </c>
      <c r="H327" s="180">
        <v>12</v>
      </c>
      <c r="I327" s="181"/>
      <c r="J327" s="182">
        <f>ROUND(I327*H327,2)</f>
        <v>0</v>
      </c>
      <c r="K327" s="178" t="s">
        <v>143</v>
      </c>
      <c r="L327" s="42"/>
      <c r="M327" s="183" t="s">
        <v>19</v>
      </c>
      <c r="N327" s="184" t="s">
        <v>44</v>
      </c>
      <c r="O327" s="67"/>
      <c r="P327" s="185">
        <f>O327*H327</f>
        <v>0</v>
      </c>
      <c r="Q327" s="185">
        <v>3.465E-2</v>
      </c>
      <c r="R327" s="185">
        <f>Q327*H327</f>
        <v>0.4158</v>
      </c>
      <c r="S327" s="185">
        <v>0</v>
      </c>
      <c r="T327" s="186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7" t="s">
        <v>144</v>
      </c>
      <c r="AT327" s="187" t="s">
        <v>139</v>
      </c>
      <c r="AU327" s="187" t="s">
        <v>83</v>
      </c>
      <c r="AY327" s="20" t="s">
        <v>137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20" t="s">
        <v>81</v>
      </c>
      <c r="BK327" s="188">
        <f>ROUND(I327*H327,2)</f>
        <v>0</v>
      </c>
      <c r="BL327" s="20" t="s">
        <v>144</v>
      </c>
      <c r="BM327" s="187" t="s">
        <v>549</v>
      </c>
    </row>
    <row r="328" spans="1:65" s="2" customFormat="1" ht="11.25">
      <c r="A328" s="37"/>
      <c r="B328" s="38"/>
      <c r="C328" s="39"/>
      <c r="D328" s="189" t="s">
        <v>146</v>
      </c>
      <c r="E328" s="39"/>
      <c r="F328" s="190" t="s">
        <v>550</v>
      </c>
      <c r="G328" s="39"/>
      <c r="H328" s="39"/>
      <c r="I328" s="191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146</v>
      </c>
      <c r="AU328" s="20" t="s">
        <v>83</v>
      </c>
    </row>
    <row r="329" spans="1:65" s="2" customFormat="1" ht="21.75" customHeight="1">
      <c r="A329" s="37"/>
      <c r="B329" s="38"/>
      <c r="C329" s="176" t="s">
        <v>551</v>
      </c>
      <c r="D329" s="176" t="s">
        <v>139</v>
      </c>
      <c r="E329" s="177" t="s">
        <v>552</v>
      </c>
      <c r="F329" s="178" t="s">
        <v>553</v>
      </c>
      <c r="G329" s="179" t="s">
        <v>142</v>
      </c>
      <c r="H329" s="180">
        <v>9</v>
      </c>
      <c r="I329" s="181"/>
      <c r="J329" s="182">
        <f>ROUND(I329*H329,2)</f>
        <v>0</v>
      </c>
      <c r="K329" s="178" t="s">
        <v>143</v>
      </c>
      <c r="L329" s="42"/>
      <c r="M329" s="183" t="s">
        <v>19</v>
      </c>
      <c r="N329" s="184" t="s">
        <v>44</v>
      </c>
      <c r="O329" s="67"/>
      <c r="P329" s="185">
        <f>O329*H329</f>
        <v>0</v>
      </c>
      <c r="Q329" s="185">
        <v>0</v>
      </c>
      <c r="R329" s="185">
        <f>Q329*H329</f>
        <v>0</v>
      </c>
      <c r="S329" s="185">
        <v>0</v>
      </c>
      <c r="T329" s="186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7" t="s">
        <v>144</v>
      </c>
      <c r="AT329" s="187" t="s">
        <v>139</v>
      </c>
      <c r="AU329" s="187" t="s">
        <v>83</v>
      </c>
      <c r="AY329" s="20" t="s">
        <v>137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20" t="s">
        <v>81</v>
      </c>
      <c r="BK329" s="188">
        <f>ROUND(I329*H329,2)</f>
        <v>0</v>
      </c>
      <c r="BL329" s="20" t="s">
        <v>144</v>
      </c>
      <c r="BM329" s="187" t="s">
        <v>554</v>
      </c>
    </row>
    <row r="330" spans="1:65" s="2" customFormat="1" ht="11.25">
      <c r="A330" s="37"/>
      <c r="B330" s="38"/>
      <c r="C330" s="39"/>
      <c r="D330" s="189" t="s">
        <v>146</v>
      </c>
      <c r="E330" s="39"/>
      <c r="F330" s="190" t="s">
        <v>555</v>
      </c>
      <c r="G330" s="39"/>
      <c r="H330" s="39"/>
      <c r="I330" s="191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146</v>
      </c>
      <c r="AU330" s="20" t="s">
        <v>83</v>
      </c>
    </row>
    <row r="331" spans="1:65" s="13" customFormat="1" ht="11.25">
      <c r="B331" s="194"/>
      <c r="C331" s="195"/>
      <c r="D331" s="196" t="s">
        <v>148</v>
      </c>
      <c r="E331" s="197" t="s">
        <v>19</v>
      </c>
      <c r="F331" s="198" t="s">
        <v>556</v>
      </c>
      <c r="G331" s="195"/>
      <c r="H331" s="199">
        <v>7.5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148</v>
      </c>
      <c r="AU331" s="205" t="s">
        <v>83</v>
      </c>
      <c r="AV331" s="13" t="s">
        <v>83</v>
      </c>
      <c r="AW331" s="13" t="s">
        <v>33</v>
      </c>
      <c r="AX331" s="13" t="s">
        <v>73</v>
      </c>
      <c r="AY331" s="205" t="s">
        <v>137</v>
      </c>
    </row>
    <row r="332" spans="1:65" s="13" customFormat="1" ht="11.25">
      <c r="B332" s="194"/>
      <c r="C332" s="195"/>
      <c r="D332" s="196" t="s">
        <v>148</v>
      </c>
      <c r="E332" s="197" t="s">
        <v>19</v>
      </c>
      <c r="F332" s="198" t="s">
        <v>557</v>
      </c>
      <c r="G332" s="195"/>
      <c r="H332" s="199">
        <v>1.5</v>
      </c>
      <c r="I332" s="200"/>
      <c r="J332" s="195"/>
      <c r="K332" s="195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148</v>
      </c>
      <c r="AU332" s="205" t="s">
        <v>83</v>
      </c>
      <c r="AV332" s="13" t="s">
        <v>83</v>
      </c>
      <c r="AW332" s="13" t="s">
        <v>33</v>
      </c>
      <c r="AX332" s="13" t="s">
        <v>73</v>
      </c>
      <c r="AY332" s="205" t="s">
        <v>137</v>
      </c>
    </row>
    <row r="333" spans="1:65" s="14" customFormat="1" ht="11.25">
      <c r="B333" s="206"/>
      <c r="C333" s="207"/>
      <c r="D333" s="196" t="s">
        <v>148</v>
      </c>
      <c r="E333" s="208" t="s">
        <v>19</v>
      </c>
      <c r="F333" s="209" t="s">
        <v>181</v>
      </c>
      <c r="G333" s="207"/>
      <c r="H333" s="210">
        <v>9</v>
      </c>
      <c r="I333" s="211"/>
      <c r="J333" s="207"/>
      <c r="K333" s="207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148</v>
      </c>
      <c r="AU333" s="216" t="s">
        <v>83</v>
      </c>
      <c r="AV333" s="14" t="s">
        <v>144</v>
      </c>
      <c r="AW333" s="14" t="s">
        <v>33</v>
      </c>
      <c r="AX333" s="14" t="s">
        <v>81</v>
      </c>
      <c r="AY333" s="216" t="s">
        <v>137</v>
      </c>
    </row>
    <row r="334" spans="1:65" s="2" customFormat="1" ht="21.75" customHeight="1">
      <c r="A334" s="37"/>
      <c r="B334" s="38"/>
      <c r="C334" s="176" t="s">
        <v>558</v>
      </c>
      <c r="D334" s="176" t="s">
        <v>139</v>
      </c>
      <c r="E334" s="177" t="s">
        <v>552</v>
      </c>
      <c r="F334" s="178" t="s">
        <v>553</v>
      </c>
      <c r="G334" s="179" t="s">
        <v>142</v>
      </c>
      <c r="H334" s="180">
        <v>5</v>
      </c>
      <c r="I334" s="181"/>
      <c r="J334" s="182">
        <f>ROUND(I334*H334,2)</f>
        <v>0</v>
      </c>
      <c r="K334" s="178" t="s">
        <v>143</v>
      </c>
      <c r="L334" s="42"/>
      <c r="M334" s="183" t="s">
        <v>19</v>
      </c>
      <c r="N334" s="184" t="s">
        <v>44</v>
      </c>
      <c r="O334" s="67"/>
      <c r="P334" s="185">
        <f>O334*H334</f>
        <v>0</v>
      </c>
      <c r="Q334" s="185">
        <v>0</v>
      </c>
      <c r="R334" s="185">
        <f>Q334*H334</f>
        <v>0</v>
      </c>
      <c r="S334" s="185">
        <v>0</v>
      </c>
      <c r="T334" s="186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7" t="s">
        <v>144</v>
      </c>
      <c r="AT334" s="187" t="s">
        <v>139</v>
      </c>
      <c r="AU334" s="187" t="s">
        <v>83</v>
      </c>
      <c r="AY334" s="20" t="s">
        <v>137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20" t="s">
        <v>81</v>
      </c>
      <c r="BK334" s="188">
        <f>ROUND(I334*H334,2)</f>
        <v>0</v>
      </c>
      <c r="BL334" s="20" t="s">
        <v>144</v>
      </c>
      <c r="BM334" s="187" t="s">
        <v>559</v>
      </c>
    </row>
    <row r="335" spans="1:65" s="2" customFormat="1" ht="11.25">
      <c r="A335" s="37"/>
      <c r="B335" s="38"/>
      <c r="C335" s="39"/>
      <c r="D335" s="189" t="s">
        <v>146</v>
      </c>
      <c r="E335" s="39"/>
      <c r="F335" s="190" t="s">
        <v>555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146</v>
      </c>
      <c r="AU335" s="20" t="s">
        <v>83</v>
      </c>
    </row>
    <row r="336" spans="1:65" s="13" customFormat="1" ht="11.25">
      <c r="B336" s="194"/>
      <c r="C336" s="195"/>
      <c r="D336" s="196" t="s">
        <v>148</v>
      </c>
      <c r="E336" s="197" t="s">
        <v>19</v>
      </c>
      <c r="F336" s="198" t="s">
        <v>560</v>
      </c>
      <c r="G336" s="195"/>
      <c r="H336" s="199">
        <v>5</v>
      </c>
      <c r="I336" s="200"/>
      <c r="J336" s="195"/>
      <c r="K336" s="195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148</v>
      </c>
      <c r="AU336" s="205" t="s">
        <v>83</v>
      </c>
      <c r="AV336" s="13" t="s">
        <v>83</v>
      </c>
      <c r="AW336" s="13" t="s">
        <v>33</v>
      </c>
      <c r="AX336" s="13" t="s">
        <v>81</v>
      </c>
      <c r="AY336" s="205" t="s">
        <v>137</v>
      </c>
    </row>
    <row r="337" spans="1:65" s="2" customFormat="1" ht="21.75" customHeight="1">
      <c r="A337" s="37"/>
      <c r="B337" s="38"/>
      <c r="C337" s="176" t="s">
        <v>561</v>
      </c>
      <c r="D337" s="176" t="s">
        <v>139</v>
      </c>
      <c r="E337" s="177" t="s">
        <v>562</v>
      </c>
      <c r="F337" s="178" t="s">
        <v>563</v>
      </c>
      <c r="G337" s="179" t="s">
        <v>142</v>
      </c>
      <c r="H337" s="180">
        <v>0.84</v>
      </c>
      <c r="I337" s="181"/>
      <c r="J337" s="182">
        <f>ROUND(I337*H337,2)</f>
        <v>0</v>
      </c>
      <c r="K337" s="178" t="s">
        <v>143</v>
      </c>
      <c r="L337" s="42"/>
      <c r="M337" s="183" t="s">
        <v>19</v>
      </c>
      <c r="N337" s="184" t="s">
        <v>44</v>
      </c>
      <c r="O337" s="67"/>
      <c r="P337" s="185">
        <f>O337*H337</f>
        <v>0</v>
      </c>
      <c r="Q337" s="185">
        <v>0</v>
      </c>
      <c r="R337" s="185">
        <f>Q337*H337</f>
        <v>0</v>
      </c>
      <c r="S337" s="185">
        <v>0</v>
      </c>
      <c r="T337" s="186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7" t="s">
        <v>144</v>
      </c>
      <c r="AT337" s="187" t="s">
        <v>139</v>
      </c>
      <c r="AU337" s="187" t="s">
        <v>83</v>
      </c>
      <c r="AY337" s="20" t="s">
        <v>137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20" t="s">
        <v>81</v>
      </c>
      <c r="BK337" s="188">
        <f>ROUND(I337*H337,2)</f>
        <v>0</v>
      </c>
      <c r="BL337" s="20" t="s">
        <v>144</v>
      </c>
      <c r="BM337" s="187" t="s">
        <v>564</v>
      </c>
    </row>
    <row r="338" spans="1:65" s="2" customFormat="1" ht="11.25">
      <c r="A338" s="37"/>
      <c r="B338" s="38"/>
      <c r="C338" s="39"/>
      <c r="D338" s="189" t="s">
        <v>146</v>
      </c>
      <c r="E338" s="39"/>
      <c r="F338" s="190" t="s">
        <v>565</v>
      </c>
      <c r="G338" s="39"/>
      <c r="H338" s="39"/>
      <c r="I338" s="191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146</v>
      </c>
      <c r="AU338" s="20" t="s">
        <v>83</v>
      </c>
    </row>
    <row r="339" spans="1:65" s="2" customFormat="1" ht="21.75" customHeight="1">
      <c r="A339" s="37"/>
      <c r="B339" s="38"/>
      <c r="C339" s="176" t="s">
        <v>566</v>
      </c>
      <c r="D339" s="176" t="s">
        <v>139</v>
      </c>
      <c r="E339" s="177" t="s">
        <v>567</v>
      </c>
      <c r="F339" s="178" t="s">
        <v>568</v>
      </c>
      <c r="G339" s="179" t="s">
        <v>158</v>
      </c>
      <c r="H339" s="180">
        <v>0.37</v>
      </c>
      <c r="I339" s="181"/>
      <c r="J339" s="182">
        <f>ROUND(I339*H339,2)</f>
        <v>0</v>
      </c>
      <c r="K339" s="178" t="s">
        <v>19</v>
      </c>
      <c r="L339" s="42"/>
      <c r="M339" s="183" t="s">
        <v>19</v>
      </c>
      <c r="N339" s="184" t="s">
        <v>44</v>
      </c>
      <c r="O339" s="67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144</v>
      </c>
      <c r="AT339" s="187" t="s">
        <v>139</v>
      </c>
      <c r="AU339" s="187" t="s">
        <v>83</v>
      </c>
      <c r="AY339" s="20" t="s">
        <v>137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20" t="s">
        <v>81</v>
      </c>
      <c r="BK339" s="188">
        <f>ROUND(I339*H339,2)</f>
        <v>0</v>
      </c>
      <c r="BL339" s="20" t="s">
        <v>144</v>
      </c>
      <c r="BM339" s="187" t="s">
        <v>569</v>
      </c>
    </row>
    <row r="340" spans="1:65" s="13" customFormat="1" ht="11.25">
      <c r="B340" s="194"/>
      <c r="C340" s="195"/>
      <c r="D340" s="196" t="s">
        <v>148</v>
      </c>
      <c r="E340" s="197" t="s">
        <v>19</v>
      </c>
      <c r="F340" s="198" t="s">
        <v>570</v>
      </c>
      <c r="G340" s="195"/>
      <c r="H340" s="199">
        <v>0.20799999999999999</v>
      </c>
      <c r="I340" s="200"/>
      <c r="J340" s="195"/>
      <c r="K340" s="195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148</v>
      </c>
      <c r="AU340" s="205" t="s">
        <v>83</v>
      </c>
      <c r="AV340" s="13" t="s">
        <v>83</v>
      </c>
      <c r="AW340" s="13" t="s">
        <v>33</v>
      </c>
      <c r="AX340" s="13" t="s">
        <v>73</v>
      </c>
      <c r="AY340" s="205" t="s">
        <v>137</v>
      </c>
    </row>
    <row r="341" spans="1:65" s="13" customFormat="1" ht="11.25">
      <c r="B341" s="194"/>
      <c r="C341" s="195"/>
      <c r="D341" s="196" t="s">
        <v>148</v>
      </c>
      <c r="E341" s="197" t="s">
        <v>19</v>
      </c>
      <c r="F341" s="198" t="s">
        <v>571</v>
      </c>
      <c r="G341" s="195"/>
      <c r="H341" s="199">
        <v>0.16200000000000001</v>
      </c>
      <c r="I341" s="200"/>
      <c r="J341" s="195"/>
      <c r="K341" s="195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148</v>
      </c>
      <c r="AU341" s="205" t="s">
        <v>83</v>
      </c>
      <c r="AV341" s="13" t="s">
        <v>83</v>
      </c>
      <c r="AW341" s="13" t="s">
        <v>33</v>
      </c>
      <c r="AX341" s="13" t="s">
        <v>73</v>
      </c>
      <c r="AY341" s="205" t="s">
        <v>137</v>
      </c>
    </row>
    <row r="342" spans="1:65" s="14" customFormat="1" ht="11.25">
      <c r="B342" s="206"/>
      <c r="C342" s="207"/>
      <c r="D342" s="196" t="s">
        <v>148</v>
      </c>
      <c r="E342" s="208" t="s">
        <v>19</v>
      </c>
      <c r="F342" s="209" t="s">
        <v>181</v>
      </c>
      <c r="G342" s="207"/>
      <c r="H342" s="210">
        <v>0.37</v>
      </c>
      <c r="I342" s="211"/>
      <c r="J342" s="207"/>
      <c r="K342" s="207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148</v>
      </c>
      <c r="AU342" s="216" t="s">
        <v>83</v>
      </c>
      <c r="AV342" s="14" t="s">
        <v>144</v>
      </c>
      <c r="AW342" s="14" t="s">
        <v>33</v>
      </c>
      <c r="AX342" s="14" t="s">
        <v>81</v>
      </c>
      <c r="AY342" s="216" t="s">
        <v>137</v>
      </c>
    </row>
    <row r="343" spans="1:65" s="2" customFormat="1" ht="24.2" customHeight="1">
      <c r="A343" s="37"/>
      <c r="B343" s="38"/>
      <c r="C343" s="176" t="s">
        <v>572</v>
      </c>
      <c r="D343" s="176" t="s">
        <v>139</v>
      </c>
      <c r="E343" s="177" t="s">
        <v>573</v>
      </c>
      <c r="F343" s="178" t="s">
        <v>574</v>
      </c>
      <c r="G343" s="179" t="s">
        <v>142</v>
      </c>
      <c r="H343" s="180">
        <v>1.18</v>
      </c>
      <c r="I343" s="181"/>
      <c r="J343" s="182">
        <f>ROUND(I343*H343,2)</f>
        <v>0</v>
      </c>
      <c r="K343" s="178" t="s">
        <v>143</v>
      </c>
      <c r="L343" s="42"/>
      <c r="M343" s="183" t="s">
        <v>19</v>
      </c>
      <c r="N343" s="184" t="s">
        <v>44</v>
      </c>
      <c r="O343" s="67"/>
      <c r="P343" s="185">
        <f>O343*H343</f>
        <v>0</v>
      </c>
      <c r="Q343" s="185">
        <v>6.3200000000000001E-3</v>
      </c>
      <c r="R343" s="185">
        <f>Q343*H343</f>
        <v>7.4576E-3</v>
      </c>
      <c r="S343" s="185">
        <v>0</v>
      </c>
      <c r="T343" s="186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7" t="s">
        <v>144</v>
      </c>
      <c r="AT343" s="187" t="s">
        <v>139</v>
      </c>
      <c r="AU343" s="187" t="s">
        <v>83</v>
      </c>
      <c r="AY343" s="20" t="s">
        <v>137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20" t="s">
        <v>81</v>
      </c>
      <c r="BK343" s="188">
        <f>ROUND(I343*H343,2)</f>
        <v>0</v>
      </c>
      <c r="BL343" s="20" t="s">
        <v>144</v>
      </c>
      <c r="BM343" s="187" t="s">
        <v>575</v>
      </c>
    </row>
    <row r="344" spans="1:65" s="2" customFormat="1" ht="11.25">
      <c r="A344" s="37"/>
      <c r="B344" s="38"/>
      <c r="C344" s="39"/>
      <c r="D344" s="189" t="s">
        <v>146</v>
      </c>
      <c r="E344" s="39"/>
      <c r="F344" s="190" t="s">
        <v>576</v>
      </c>
      <c r="G344" s="39"/>
      <c r="H344" s="39"/>
      <c r="I344" s="191"/>
      <c r="J344" s="39"/>
      <c r="K344" s="39"/>
      <c r="L344" s="42"/>
      <c r="M344" s="192"/>
      <c r="N344" s="193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146</v>
      </c>
      <c r="AU344" s="20" t="s">
        <v>83</v>
      </c>
    </row>
    <row r="345" spans="1:65" s="13" customFormat="1" ht="11.25">
      <c r="B345" s="194"/>
      <c r="C345" s="195"/>
      <c r="D345" s="196" t="s">
        <v>148</v>
      </c>
      <c r="E345" s="197" t="s">
        <v>19</v>
      </c>
      <c r="F345" s="198" t="s">
        <v>577</v>
      </c>
      <c r="G345" s="195"/>
      <c r="H345" s="199">
        <v>0.57999999999999996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148</v>
      </c>
      <c r="AU345" s="205" t="s">
        <v>83</v>
      </c>
      <c r="AV345" s="13" t="s">
        <v>83</v>
      </c>
      <c r="AW345" s="13" t="s">
        <v>33</v>
      </c>
      <c r="AX345" s="13" t="s">
        <v>73</v>
      </c>
      <c r="AY345" s="205" t="s">
        <v>137</v>
      </c>
    </row>
    <row r="346" spans="1:65" s="13" customFormat="1" ht="11.25">
      <c r="B346" s="194"/>
      <c r="C346" s="195"/>
      <c r="D346" s="196" t="s">
        <v>148</v>
      </c>
      <c r="E346" s="197" t="s">
        <v>19</v>
      </c>
      <c r="F346" s="198" t="s">
        <v>578</v>
      </c>
      <c r="G346" s="195"/>
      <c r="H346" s="199">
        <v>0.6</v>
      </c>
      <c r="I346" s="200"/>
      <c r="J346" s="195"/>
      <c r="K346" s="195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148</v>
      </c>
      <c r="AU346" s="205" t="s">
        <v>83</v>
      </c>
      <c r="AV346" s="13" t="s">
        <v>83</v>
      </c>
      <c r="AW346" s="13" t="s">
        <v>33</v>
      </c>
      <c r="AX346" s="13" t="s">
        <v>73</v>
      </c>
      <c r="AY346" s="205" t="s">
        <v>137</v>
      </c>
    </row>
    <row r="347" spans="1:65" s="14" customFormat="1" ht="11.25">
      <c r="B347" s="206"/>
      <c r="C347" s="207"/>
      <c r="D347" s="196" t="s">
        <v>148</v>
      </c>
      <c r="E347" s="208" t="s">
        <v>19</v>
      </c>
      <c r="F347" s="209" t="s">
        <v>181</v>
      </c>
      <c r="G347" s="207"/>
      <c r="H347" s="210">
        <v>1.18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148</v>
      </c>
      <c r="AU347" s="216" t="s">
        <v>83</v>
      </c>
      <c r="AV347" s="14" t="s">
        <v>144</v>
      </c>
      <c r="AW347" s="14" t="s">
        <v>33</v>
      </c>
      <c r="AX347" s="14" t="s">
        <v>81</v>
      </c>
      <c r="AY347" s="216" t="s">
        <v>137</v>
      </c>
    </row>
    <row r="348" spans="1:65" s="2" customFormat="1" ht="24.2" customHeight="1">
      <c r="A348" s="37"/>
      <c r="B348" s="38"/>
      <c r="C348" s="176" t="s">
        <v>579</v>
      </c>
      <c r="D348" s="176" t="s">
        <v>139</v>
      </c>
      <c r="E348" s="177" t="s">
        <v>573</v>
      </c>
      <c r="F348" s="178" t="s">
        <v>574</v>
      </c>
      <c r="G348" s="179" t="s">
        <v>142</v>
      </c>
      <c r="H348" s="180">
        <v>2.4</v>
      </c>
      <c r="I348" s="181"/>
      <c r="J348" s="182">
        <f>ROUND(I348*H348,2)</f>
        <v>0</v>
      </c>
      <c r="K348" s="178" t="s">
        <v>143</v>
      </c>
      <c r="L348" s="42"/>
      <c r="M348" s="183" t="s">
        <v>19</v>
      </c>
      <c r="N348" s="184" t="s">
        <v>44</v>
      </c>
      <c r="O348" s="67"/>
      <c r="P348" s="185">
        <f>O348*H348</f>
        <v>0</v>
      </c>
      <c r="Q348" s="185">
        <v>6.3200000000000001E-3</v>
      </c>
      <c r="R348" s="185">
        <f>Q348*H348</f>
        <v>1.5167999999999999E-2</v>
      </c>
      <c r="S348" s="185">
        <v>0</v>
      </c>
      <c r="T348" s="186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7" t="s">
        <v>144</v>
      </c>
      <c r="AT348" s="187" t="s">
        <v>139</v>
      </c>
      <c r="AU348" s="187" t="s">
        <v>83</v>
      </c>
      <c r="AY348" s="20" t="s">
        <v>137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20" t="s">
        <v>81</v>
      </c>
      <c r="BK348" s="188">
        <f>ROUND(I348*H348,2)</f>
        <v>0</v>
      </c>
      <c r="BL348" s="20" t="s">
        <v>144</v>
      </c>
      <c r="BM348" s="187" t="s">
        <v>580</v>
      </c>
    </row>
    <row r="349" spans="1:65" s="2" customFormat="1" ht="11.25">
      <c r="A349" s="37"/>
      <c r="B349" s="38"/>
      <c r="C349" s="39"/>
      <c r="D349" s="189" t="s">
        <v>146</v>
      </c>
      <c r="E349" s="39"/>
      <c r="F349" s="190" t="s">
        <v>576</v>
      </c>
      <c r="G349" s="39"/>
      <c r="H349" s="39"/>
      <c r="I349" s="191"/>
      <c r="J349" s="39"/>
      <c r="K349" s="39"/>
      <c r="L349" s="42"/>
      <c r="M349" s="192"/>
      <c r="N349" s="193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20" t="s">
        <v>146</v>
      </c>
      <c r="AU349" s="20" t="s">
        <v>83</v>
      </c>
    </row>
    <row r="350" spans="1:65" s="13" customFormat="1" ht="11.25">
      <c r="B350" s="194"/>
      <c r="C350" s="195"/>
      <c r="D350" s="196" t="s">
        <v>148</v>
      </c>
      <c r="E350" s="197" t="s">
        <v>19</v>
      </c>
      <c r="F350" s="198" t="s">
        <v>581</v>
      </c>
      <c r="G350" s="195"/>
      <c r="H350" s="199">
        <v>2.4</v>
      </c>
      <c r="I350" s="200"/>
      <c r="J350" s="195"/>
      <c r="K350" s="195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148</v>
      </c>
      <c r="AU350" s="205" t="s">
        <v>83</v>
      </c>
      <c r="AV350" s="13" t="s">
        <v>83</v>
      </c>
      <c r="AW350" s="13" t="s">
        <v>33</v>
      </c>
      <c r="AX350" s="13" t="s">
        <v>81</v>
      </c>
      <c r="AY350" s="205" t="s">
        <v>137</v>
      </c>
    </row>
    <row r="351" spans="1:65" s="2" customFormat="1" ht="24.2" customHeight="1">
      <c r="A351" s="37"/>
      <c r="B351" s="38"/>
      <c r="C351" s="176" t="s">
        <v>582</v>
      </c>
      <c r="D351" s="176" t="s">
        <v>139</v>
      </c>
      <c r="E351" s="177" t="s">
        <v>583</v>
      </c>
      <c r="F351" s="178" t="s">
        <v>584</v>
      </c>
      <c r="G351" s="179" t="s">
        <v>158</v>
      </c>
      <c r="H351" s="180">
        <v>3.8</v>
      </c>
      <c r="I351" s="181"/>
      <c r="J351" s="182">
        <f>ROUND(I351*H351,2)</f>
        <v>0</v>
      </c>
      <c r="K351" s="178" t="s">
        <v>143</v>
      </c>
      <c r="L351" s="42"/>
      <c r="M351" s="183" t="s">
        <v>19</v>
      </c>
      <c r="N351" s="184" t="s">
        <v>44</v>
      </c>
      <c r="O351" s="67"/>
      <c r="P351" s="185">
        <f>O351*H351</f>
        <v>0</v>
      </c>
      <c r="Q351" s="185">
        <v>2.2050000000000001</v>
      </c>
      <c r="R351" s="185">
        <f>Q351*H351</f>
        <v>8.3789999999999996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144</v>
      </c>
      <c r="AT351" s="187" t="s">
        <v>139</v>
      </c>
      <c r="AU351" s="187" t="s">
        <v>83</v>
      </c>
      <c r="AY351" s="20" t="s">
        <v>137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20" t="s">
        <v>81</v>
      </c>
      <c r="BK351" s="188">
        <f>ROUND(I351*H351,2)</f>
        <v>0</v>
      </c>
      <c r="BL351" s="20" t="s">
        <v>144</v>
      </c>
      <c r="BM351" s="187" t="s">
        <v>585</v>
      </c>
    </row>
    <row r="352" spans="1:65" s="2" customFormat="1" ht="11.25">
      <c r="A352" s="37"/>
      <c r="B352" s="38"/>
      <c r="C352" s="39"/>
      <c r="D352" s="189" t="s">
        <v>146</v>
      </c>
      <c r="E352" s="39"/>
      <c r="F352" s="190" t="s">
        <v>586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146</v>
      </c>
      <c r="AU352" s="20" t="s">
        <v>83</v>
      </c>
    </row>
    <row r="353" spans="1:65" s="13" customFormat="1" ht="11.25">
      <c r="B353" s="194"/>
      <c r="C353" s="195"/>
      <c r="D353" s="196" t="s">
        <v>148</v>
      </c>
      <c r="E353" s="197" t="s">
        <v>19</v>
      </c>
      <c r="F353" s="198" t="s">
        <v>587</v>
      </c>
      <c r="G353" s="195"/>
      <c r="H353" s="199">
        <v>3.8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148</v>
      </c>
      <c r="AU353" s="205" t="s">
        <v>83</v>
      </c>
      <c r="AV353" s="13" t="s">
        <v>83</v>
      </c>
      <c r="AW353" s="13" t="s">
        <v>33</v>
      </c>
      <c r="AX353" s="13" t="s">
        <v>81</v>
      </c>
      <c r="AY353" s="205" t="s">
        <v>137</v>
      </c>
    </row>
    <row r="354" spans="1:65" s="2" customFormat="1" ht="24.2" customHeight="1">
      <c r="A354" s="37"/>
      <c r="B354" s="38"/>
      <c r="C354" s="176" t="s">
        <v>588</v>
      </c>
      <c r="D354" s="176" t="s">
        <v>139</v>
      </c>
      <c r="E354" s="177" t="s">
        <v>589</v>
      </c>
      <c r="F354" s="178" t="s">
        <v>590</v>
      </c>
      <c r="G354" s="179" t="s">
        <v>158</v>
      </c>
      <c r="H354" s="180">
        <v>11.7</v>
      </c>
      <c r="I354" s="181"/>
      <c r="J354" s="182">
        <f>ROUND(I354*H354,2)</f>
        <v>0</v>
      </c>
      <c r="K354" s="178" t="s">
        <v>143</v>
      </c>
      <c r="L354" s="42"/>
      <c r="M354" s="183" t="s">
        <v>19</v>
      </c>
      <c r="N354" s="184" t="s">
        <v>44</v>
      </c>
      <c r="O354" s="67"/>
      <c r="P354" s="185">
        <f>O354*H354</f>
        <v>0</v>
      </c>
      <c r="Q354" s="185">
        <v>2.25</v>
      </c>
      <c r="R354" s="185">
        <f>Q354*H354</f>
        <v>26.324999999999999</v>
      </c>
      <c r="S354" s="185">
        <v>0</v>
      </c>
      <c r="T354" s="186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7" t="s">
        <v>144</v>
      </c>
      <c r="AT354" s="187" t="s">
        <v>139</v>
      </c>
      <c r="AU354" s="187" t="s">
        <v>83</v>
      </c>
      <c r="AY354" s="20" t="s">
        <v>137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20" t="s">
        <v>81</v>
      </c>
      <c r="BK354" s="188">
        <f>ROUND(I354*H354,2)</f>
        <v>0</v>
      </c>
      <c r="BL354" s="20" t="s">
        <v>144</v>
      </c>
      <c r="BM354" s="187" t="s">
        <v>591</v>
      </c>
    </row>
    <row r="355" spans="1:65" s="2" customFormat="1" ht="11.25">
      <c r="A355" s="37"/>
      <c r="B355" s="38"/>
      <c r="C355" s="39"/>
      <c r="D355" s="189" t="s">
        <v>146</v>
      </c>
      <c r="E355" s="39"/>
      <c r="F355" s="190" t="s">
        <v>592</v>
      </c>
      <c r="G355" s="39"/>
      <c r="H355" s="39"/>
      <c r="I355" s="191"/>
      <c r="J355" s="39"/>
      <c r="K355" s="39"/>
      <c r="L355" s="42"/>
      <c r="M355" s="192"/>
      <c r="N355" s="193"/>
      <c r="O355" s="67"/>
      <c r="P355" s="67"/>
      <c r="Q355" s="67"/>
      <c r="R355" s="67"/>
      <c r="S355" s="67"/>
      <c r="T355" s="68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20" t="s">
        <v>146</v>
      </c>
      <c r="AU355" s="20" t="s">
        <v>83</v>
      </c>
    </row>
    <row r="356" spans="1:65" s="13" customFormat="1" ht="11.25">
      <c r="B356" s="194"/>
      <c r="C356" s="195"/>
      <c r="D356" s="196" t="s">
        <v>148</v>
      </c>
      <c r="E356" s="197" t="s">
        <v>19</v>
      </c>
      <c r="F356" s="198" t="s">
        <v>593</v>
      </c>
      <c r="G356" s="195"/>
      <c r="H356" s="199">
        <v>11.7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148</v>
      </c>
      <c r="AU356" s="205" t="s">
        <v>83</v>
      </c>
      <c r="AV356" s="13" t="s">
        <v>83</v>
      </c>
      <c r="AW356" s="13" t="s">
        <v>33</v>
      </c>
      <c r="AX356" s="13" t="s">
        <v>81</v>
      </c>
      <c r="AY356" s="205" t="s">
        <v>137</v>
      </c>
    </row>
    <row r="357" spans="1:65" s="2" customFormat="1" ht="16.5" customHeight="1">
      <c r="A357" s="37"/>
      <c r="B357" s="38"/>
      <c r="C357" s="176" t="s">
        <v>594</v>
      </c>
      <c r="D357" s="176" t="s">
        <v>139</v>
      </c>
      <c r="E357" s="177" t="s">
        <v>595</v>
      </c>
      <c r="F357" s="178" t="s">
        <v>596</v>
      </c>
      <c r="G357" s="179" t="s">
        <v>158</v>
      </c>
      <c r="H357" s="180">
        <v>0.3</v>
      </c>
      <c r="I357" s="181"/>
      <c r="J357" s="182">
        <f>ROUND(I357*H357,2)</f>
        <v>0</v>
      </c>
      <c r="K357" s="178" t="s">
        <v>143</v>
      </c>
      <c r="L357" s="42"/>
      <c r="M357" s="183" t="s">
        <v>19</v>
      </c>
      <c r="N357" s="184" t="s">
        <v>44</v>
      </c>
      <c r="O357" s="67"/>
      <c r="P357" s="185">
        <f>O357*H357</f>
        <v>0</v>
      </c>
      <c r="Q357" s="185">
        <v>0</v>
      </c>
      <c r="R357" s="185">
        <f>Q357*H357</f>
        <v>0</v>
      </c>
      <c r="S357" s="185">
        <v>0</v>
      </c>
      <c r="T357" s="186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7" t="s">
        <v>144</v>
      </c>
      <c r="AT357" s="187" t="s">
        <v>139</v>
      </c>
      <c r="AU357" s="187" t="s">
        <v>83</v>
      </c>
      <c r="AY357" s="20" t="s">
        <v>137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20" t="s">
        <v>81</v>
      </c>
      <c r="BK357" s="188">
        <f>ROUND(I357*H357,2)</f>
        <v>0</v>
      </c>
      <c r="BL357" s="20" t="s">
        <v>144</v>
      </c>
      <c r="BM357" s="187" t="s">
        <v>597</v>
      </c>
    </row>
    <row r="358" spans="1:65" s="2" customFormat="1" ht="11.25">
      <c r="A358" s="37"/>
      <c r="B358" s="38"/>
      <c r="C358" s="39"/>
      <c r="D358" s="189" t="s">
        <v>146</v>
      </c>
      <c r="E358" s="39"/>
      <c r="F358" s="190" t="s">
        <v>598</v>
      </c>
      <c r="G358" s="39"/>
      <c r="H358" s="39"/>
      <c r="I358" s="191"/>
      <c r="J358" s="39"/>
      <c r="K358" s="39"/>
      <c r="L358" s="42"/>
      <c r="M358" s="192"/>
      <c r="N358" s="193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146</v>
      </c>
      <c r="AU358" s="20" t="s">
        <v>83</v>
      </c>
    </row>
    <row r="359" spans="1:65" s="13" customFormat="1" ht="11.25">
      <c r="B359" s="194"/>
      <c r="C359" s="195"/>
      <c r="D359" s="196" t="s">
        <v>148</v>
      </c>
      <c r="E359" s="197" t="s">
        <v>19</v>
      </c>
      <c r="F359" s="198" t="s">
        <v>599</v>
      </c>
      <c r="G359" s="195"/>
      <c r="H359" s="199">
        <v>0.3</v>
      </c>
      <c r="I359" s="200"/>
      <c r="J359" s="195"/>
      <c r="K359" s="195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148</v>
      </c>
      <c r="AU359" s="205" t="s">
        <v>83</v>
      </c>
      <c r="AV359" s="13" t="s">
        <v>83</v>
      </c>
      <c r="AW359" s="13" t="s">
        <v>33</v>
      </c>
      <c r="AX359" s="13" t="s">
        <v>81</v>
      </c>
      <c r="AY359" s="205" t="s">
        <v>137</v>
      </c>
    </row>
    <row r="360" spans="1:65" s="2" customFormat="1" ht="16.5" customHeight="1">
      <c r="A360" s="37"/>
      <c r="B360" s="38"/>
      <c r="C360" s="238" t="s">
        <v>600</v>
      </c>
      <c r="D360" s="238" t="s">
        <v>325</v>
      </c>
      <c r="E360" s="239" t="s">
        <v>601</v>
      </c>
      <c r="F360" s="240" t="s">
        <v>602</v>
      </c>
      <c r="G360" s="241" t="s">
        <v>302</v>
      </c>
      <c r="H360" s="242">
        <v>0.64300000000000002</v>
      </c>
      <c r="I360" s="243"/>
      <c r="J360" s="244">
        <f>ROUND(I360*H360,2)</f>
        <v>0</v>
      </c>
      <c r="K360" s="240" t="s">
        <v>143</v>
      </c>
      <c r="L360" s="245"/>
      <c r="M360" s="246" t="s">
        <v>19</v>
      </c>
      <c r="N360" s="247" t="s">
        <v>44</v>
      </c>
      <c r="O360" s="67"/>
      <c r="P360" s="185">
        <f>O360*H360</f>
        <v>0</v>
      </c>
      <c r="Q360" s="185">
        <v>1</v>
      </c>
      <c r="R360" s="185">
        <f>Q360*H360</f>
        <v>0.64300000000000002</v>
      </c>
      <c r="S360" s="185">
        <v>0</v>
      </c>
      <c r="T360" s="186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7" t="s">
        <v>188</v>
      </c>
      <c r="AT360" s="187" t="s">
        <v>325</v>
      </c>
      <c r="AU360" s="187" t="s">
        <v>83</v>
      </c>
      <c r="AY360" s="20" t="s">
        <v>137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20" t="s">
        <v>81</v>
      </c>
      <c r="BK360" s="188">
        <f>ROUND(I360*H360,2)</f>
        <v>0</v>
      </c>
      <c r="BL360" s="20" t="s">
        <v>144</v>
      </c>
      <c r="BM360" s="187" t="s">
        <v>603</v>
      </c>
    </row>
    <row r="361" spans="1:65" s="13" customFormat="1" ht="11.25">
      <c r="B361" s="194"/>
      <c r="C361" s="195"/>
      <c r="D361" s="196" t="s">
        <v>148</v>
      </c>
      <c r="E361" s="195"/>
      <c r="F361" s="198" t="s">
        <v>604</v>
      </c>
      <c r="G361" s="195"/>
      <c r="H361" s="199">
        <v>0.64300000000000002</v>
      </c>
      <c r="I361" s="200"/>
      <c r="J361" s="195"/>
      <c r="K361" s="195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148</v>
      </c>
      <c r="AU361" s="205" t="s">
        <v>83</v>
      </c>
      <c r="AV361" s="13" t="s">
        <v>83</v>
      </c>
      <c r="AW361" s="13" t="s">
        <v>4</v>
      </c>
      <c r="AX361" s="13" t="s">
        <v>81</v>
      </c>
      <c r="AY361" s="205" t="s">
        <v>137</v>
      </c>
    </row>
    <row r="362" spans="1:65" s="2" customFormat="1" ht="24.2" customHeight="1">
      <c r="A362" s="37"/>
      <c r="B362" s="38"/>
      <c r="C362" s="176" t="s">
        <v>605</v>
      </c>
      <c r="D362" s="176" t="s">
        <v>139</v>
      </c>
      <c r="E362" s="177" t="s">
        <v>606</v>
      </c>
      <c r="F362" s="178" t="s">
        <v>607</v>
      </c>
      <c r="G362" s="179" t="s">
        <v>158</v>
      </c>
      <c r="H362" s="180">
        <v>5</v>
      </c>
      <c r="I362" s="181"/>
      <c r="J362" s="182">
        <f>ROUND(I362*H362,2)</f>
        <v>0</v>
      </c>
      <c r="K362" s="178" t="s">
        <v>143</v>
      </c>
      <c r="L362" s="42"/>
      <c r="M362" s="183" t="s">
        <v>19</v>
      </c>
      <c r="N362" s="184" t="s">
        <v>44</v>
      </c>
      <c r="O362" s="67"/>
      <c r="P362" s="185">
        <f>O362*H362</f>
        <v>0</v>
      </c>
      <c r="Q362" s="185">
        <v>2.79989</v>
      </c>
      <c r="R362" s="185">
        <f>Q362*H362</f>
        <v>13.99945</v>
      </c>
      <c r="S362" s="185">
        <v>0</v>
      </c>
      <c r="T362" s="186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7" t="s">
        <v>144</v>
      </c>
      <c r="AT362" s="187" t="s">
        <v>139</v>
      </c>
      <c r="AU362" s="187" t="s">
        <v>83</v>
      </c>
      <c r="AY362" s="20" t="s">
        <v>137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20" t="s">
        <v>81</v>
      </c>
      <c r="BK362" s="188">
        <f>ROUND(I362*H362,2)</f>
        <v>0</v>
      </c>
      <c r="BL362" s="20" t="s">
        <v>144</v>
      </c>
      <c r="BM362" s="187" t="s">
        <v>608</v>
      </c>
    </row>
    <row r="363" spans="1:65" s="2" customFormat="1" ht="11.25">
      <c r="A363" s="37"/>
      <c r="B363" s="38"/>
      <c r="C363" s="39"/>
      <c r="D363" s="189" t="s">
        <v>146</v>
      </c>
      <c r="E363" s="39"/>
      <c r="F363" s="190" t="s">
        <v>609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146</v>
      </c>
      <c r="AU363" s="20" t="s">
        <v>83</v>
      </c>
    </row>
    <row r="364" spans="1:65" s="13" customFormat="1" ht="11.25">
      <c r="B364" s="194"/>
      <c r="C364" s="195"/>
      <c r="D364" s="196" t="s">
        <v>148</v>
      </c>
      <c r="E364" s="197" t="s">
        <v>19</v>
      </c>
      <c r="F364" s="198" t="s">
        <v>610</v>
      </c>
      <c r="G364" s="195"/>
      <c r="H364" s="199">
        <v>5</v>
      </c>
      <c r="I364" s="200"/>
      <c r="J364" s="195"/>
      <c r="K364" s="195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148</v>
      </c>
      <c r="AU364" s="205" t="s">
        <v>83</v>
      </c>
      <c r="AV364" s="13" t="s">
        <v>83</v>
      </c>
      <c r="AW364" s="13" t="s">
        <v>33</v>
      </c>
      <c r="AX364" s="13" t="s">
        <v>81</v>
      </c>
      <c r="AY364" s="205" t="s">
        <v>137</v>
      </c>
    </row>
    <row r="365" spans="1:65" s="2" customFormat="1" ht="24.2" customHeight="1">
      <c r="A365" s="37"/>
      <c r="B365" s="38"/>
      <c r="C365" s="176" t="s">
        <v>611</v>
      </c>
      <c r="D365" s="176" t="s">
        <v>139</v>
      </c>
      <c r="E365" s="177" t="s">
        <v>612</v>
      </c>
      <c r="F365" s="178" t="s">
        <v>613</v>
      </c>
      <c r="G365" s="179" t="s">
        <v>158</v>
      </c>
      <c r="H365" s="180">
        <v>15.6</v>
      </c>
      <c r="I365" s="181"/>
      <c r="J365" s="182">
        <f>ROUND(I365*H365,2)</f>
        <v>0</v>
      </c>
      <c r="K365" s="178" t="s">
        <v>143</v>
      </c>
      <c r="L365" s="42"/>
      <c r="M365" s="183" t="s">
        <v>19</v>
      </c>
      <c r="N365" s="184" t="s">
        <v>44</v>
      </c>
      <c r="O365" s="67"/>
      <c r="P365" s="185">
        <f>O365*H365</f>
        <v>0</v>
      </c>
      <c r="Q365" s="185">
        <v>1.9967999999999999</v>
      </c>
      <c r="R365" s="185">
        <f>Q365*H365</f>
        <v>31.150079999999999</v>
      </c>
      <c r="S365" s="185">
        <v>0</v>
      </c>
      <c r="T365" s="186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7" t="s">
        <v>144</v>
      </c>
      <c r="AT365" s="187" t="s">
        <v>139</v>
      </c>
      <c r="AU365" s="187" t="s">
        <v>83</v>
      </c>
      <c r="AY365" s="20" t="s">
        <v>137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20" t="s">
        <v>81</v>
      </c>
      <c r="BK365" s="188">
        <f>ROUND(I365*H365,2)</f>
        <v>0</v>
      </c>
      <c r="BL365" s="20" t="s">
        <v>144</v>
      </c>
      <c r="BM365" s="187" t="s">
        <v>614</v>
      </c>
    </row>
    <row r="366" spans="1:65" s="2" customFormat="1" ht="11.25">
      <c r="A366" s="37"/>
      <c r="B366" s="38"/>
      <c r="C366" s="39"/>
      <c r="D366" s="189" t="s">
        <v>146</v>
      </c>
      <c r="E366" s="39"/>
      <c r="F366" s="190" t="s">
        <v>615</v>
      </c>
      <c r="G366" s="39"/>
      <c r="H366" s="39"/>
      <c r="I366" s="191"/>
      <c r="J366" s="39"/>
      <c r="K366" s="39"/>
      <c r="L366" s="42"/>
      <c r="M366" s="192"/>
      <c r="N366" s="193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20" t="s">
        <v>146</v>
      </c>
      <c r="AU366" s="20" t="s">
        <v>83</v>
      </c>
    </row>
    <row r="367" spans="1:65" s="13" customFormat="1" ht="11.25">
      <c r="B367" s="194"/>
      <c r="C367" s="195"/>
      <c r="D367" s="196" t="s">
        <v>148</v>
      </c>
      <c r="E367" s="197" t="s">
        <v>19</v>
      </c>
      <c r="F367" s="198" t="s">
        <v>616</v>
      </c>
      <c r="G367" s="195"/>
      <c r="H367" s="199">
        <v>15.6</v>
      </c>
      <c r="I367" s="200"/>
      <c r="J367" s="195"/>
      <c r="K367" s="195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148</v>
      </c>
      <c r="AU367" s="205" t="s">
        <v>83</v>
      </c>
      <c r="AV367" s="13" t="s">
        <v>83</v>
      </c>
      <c r="AW367" s="13" t="s">
        <v>33</v>
      </c>
      <c r="AX367" s="13" t="s">
        <v>81</v>
      </c>
      <c r="AY367" s="205" t="s">
        <v>137</v>
      </c>
    </row>
    <row r="368" spans="1:65" s="2" customFormat="1" ht="24.2" customHeight="1">
      <c r="A368" s="37"/>
      <c r="B368" s="38"/>
      <c r="C368" s="176" t="s">
        <v>617</v>
      </c>
      <c r="D368" s="176" t="s">
        <v>139</v>
      </c>
      <c r="E368" s="177" t="s">
        <v>618</v>
      </c>
      <c r="F368" s="178" t="s">
        <v>619</v>
      </c>
      <c r="G368" s="179" t="s">
        <v>158</v>
      </c>
      <c r="H368" s="180">
        <v>2</v>
      </c>
      <c r="I368" s="181"/>
      <c r="J368" s="182">
        <f>ROUND(I368*H368,2)</f>
        <v>0</v>
      </c>
      <c r="K368" s="178" t="s">
        <v>143</v>
      </c>
      <c r="L368" s="42"/>
      <c r="M368" s="183" t="s">
        <v>19</v>
      </c>
      <c r="N368" s="184" t="s">
        <v>44</v>
      </c>
      <c r="O368" s="67"/>
      <c r="P368" s="185">
        <f>O368*H368</f>
        <v>0</v>
      </c>
      <c r="Q368" s="185">
        <v>2.052</v>
      </c>
      <c r="R368" s="185">
        <f>Q368*H368</f>
        <v>4.1040000000000001</v>
      </c>
      <c r="S368" s="185">
        <v>0</v>
      </c>
      <c r="T368" s="186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7" t="s">
        <v>144</v>
      </c>
      <c r="AT368" s="187" t="s">
        <v>139</v>
      </c>
      <c r="AU368" s="187" t="s">
        <v>83</v>
      </c>
      <c r="AY368" s="20" t="s">
        <v>137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20" t="s">
        <v>81</v>
      </c>
      <c r="BK368" s="188">
        <f>ROUND(I368*H368,2)</f>
        <v>0</v>
      </c>
      <c r="BL368" s="20" t="s">
        <v>144</v>
      </c>
      <c r="BM368" s="187" t="s">
        <v>620</v>
      </c>
    </row>
    <row r="369" spans="1:65" s="2" customFormat="1" ht="11.25">
      <c r="A369" s="37"/>
      <c r="B369" s="38"/>
      <c r="C369" s="39"/>
      <c r="D369" s="189" t="s">
        <v>146</v>
      </c>
      <c r="E369" s="39"/>
      <c r="F369" s="190" t="s">
        <v>621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146</v>
      </c>
      <c r="AU369" s="20" t="s">
        <v>83</v>
      </c>
    </row>
    <row r="370" spans="1:65" s="2" customFormat="1" ht="24.2" customHeight="1">
      <c r="A370" s="37"/>
      <c r="B370" s="38"/>
      <c r="C370" s="176" t="s">
        <v>622</v>
      </c>
      <c r="D370" s="176" t="s">
        <v>139</v>
      </c>
      <c r="E370" s="177" t="s">
        <v>623</v>
      </c>
      <c r="F370" s="178" t="s">
        <v>624</v>
      </c>
      <c r="G370" s="179" t="s">
        <v>142</v>
      </c>
      <c r="H370" s="180">
        <v>4.2</v>
      </c>
      <c r="I370" s="181"/>
      <c r="J370" s="182">
        <f>ROUND(I370*H370,2)</f>
        <v>0</v>
      </c>
      <c r="K370" s="178" t="s">
        <v>143</v>
      </c>
      <c r="L370" s="42"/>
      <c r="M370" s="183" t="s">
        <v>19</v>
      </c>
      <c r="N370" s="184" t="s">
        <v>44</v>
      </c>
      <c r="O370" s="67"/>
      <c r="P370" s="185">
        <f>O370*H370</f>
        <v>0</v>
      </c>
      <c r="Q370" s="185">
        <v>0.46564</v>
      </c>
      <c r="R370" s="185">
        <f>Q370*H370</f>
        <v>1.9556880000000001</v>
      </c>
      <c r="S370" s="185">
        <v>0</v>
      </c>
      <c r="T370" s="186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7" t="s">
        <v>144</v>
      </c>
      <c r="AT370" s="187" t="s">
        <v>139</v>
      </c>
      <c r="AU370" s="187" t="s">
        <v>83</v>
      </c>
      <c r="AY370" s="20" t="s">
        <v>137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20" t="s">
        <v>81</v>
      </c>
      <c r="BK370" s="188">
        <f>ROUND(I370*H370,2)</f>
        <v>0</v>
      </c>
      <c r="BL370" s="20" t="s">
        <v>144</v>
      </c>
      <c r="BM370" s="187" t="s">
        <v>625</v>
      </c>
    </row>
    <row r="371" spans="1:65" s="2" customFormat="1" ht="11.25">
      <c r="A371" s="37"/>
      <c r="B371" s="38"/>
      <c r="C371" s="39"/>
      <c r="D371" s="189" t="s">
        <v>146</v>
      </c>
      <c r="E371" s="39"/>
      <c r="F371" s="190" t="s">
        <v>626</v>
      </c>
      <c r="G371" s="39"/>
      <c r="H371" s="39"/>
      <c r="I371" s="191"/>
      <c r="J371" s="39"/>
      <c r="K371" s="39"/>
      <c r="L371" s="42"/>
      <c r="M371" s="192"/>
      <c r="N371" s="193"/>
      <c r="O371" s="67"/>
      <c r="P371" s="67"/>
      <c r="Q371" s="67"/>
      <c r="R371" s="67"/>
      <c r="S371" s="67"/>
      <c r="T371" s="68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20" t="s">
        <v>146</v>
      </c>
      <c r="AU371" s="20" t="s">
        <v>83</v>
      </c>
    </row>
    <row r="372" spans="1:65" s="13" customFormat="1" ht="11.25">
      <c r="B372" s="194"/>
      <c r="C372" s="195"/>
      <c r="D372" s="196" t="s">
        <v>148</v>
      </c>
      <c r="E372" s="197" t="s">
        <v>19</v>
      </c>
      <c r="F372" s="198" t="s">
        <v>627</v>
      </c>
      <c r="G372" s="195"/>
      <c r="H372" s="199">
        <v>4.2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148</v>
      </c>
      <c r="AU372" s="205" t="s">
        <v>83</v>
      </c>
      <c r="AV372" s="13" t="s">
        <v>83</v>
      </c>
      <c r="AW372" s="13" t="s">
        <v>33</v>
      </c>
      <c r="AX372" s="13" t="s">
        <v>81</v>
      </c>
      <c r="AY372" s="205" t="s">
        <v>137</v>
      </c>
    </row>
    <row r="373" spans="1:65" s="2" customFormat="1" ht="16.5" customHeight="1">
      <c r="A373" s="37"/>
      <c r="B373" s="38"/>
      <c r="C373" s="238" t="s">
        <v>628</v>
      </c>
      <c r="D373" s="238" t="s">
        <v>325</v>
      </c>
      <c r="E373" s="239" t="s">
        <v>629</v>
      </c>
      <c r="F373" s="240" t="s">
        <v>630</v>
      </c>
      <c r="G373" s="241" t="s">
        <v>368</v>
      </c>
      <c r="H373" s="242">
        <v>12</v>
      </c>
      <c r="I373" s="243"/>
      <c r="J373" s="244">
        <f>ROUND(I373*H373,2)</f>
        <v>0</v>
      </c>
      <c r="K373" s="240" t="s">
        <v>19</v>
      </c>
      <c r="L373" s="245"/>
      <c r="M373" s="246" t="s">
        <v>19</v>
      </c>
      <c r="N373" s="247" t="s">
        <v>44</v>
      </c>
      <c r="O373" s="67"/>
      <c r="P373" s="185">
        <f>O373*H373</f>
        <v>0</v>
      </c>
      <c r="Q373" s="185">
        <v>0.126</v>
      </c>
      <c r="R373" s="185">
        <f>Q373*H373</f>
        <v>1.512</v>
      </c>
      <c r="S373" s="185">
        <v>0</v>
      </c>
      <c r="T373" s="186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7" t="s">
        <v>188</v>
      </c>
      <c r="AT373" s="187" t="s">
        <v>325</v>
      </c>
      <c r="AU373" s="187" t="s">
        <v>83</v>
      </c>
      <c r="AY373" s="20" t="s">
        <v>137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20" t="s">
        <v>81</v>
      </c>
      <c r="BK373" s="188">
        <f>ROUND(I373*H373,2)</f>
        <v>0</v>
      </c>
      <c r="BL373" s="20" t="s">
        <v>144</v>
      </c>
      <c r="BM373" s="187" t="s">
        <v>631</v>
      </c>
    </row>
    <row r="374" spans="1:65" s="2" customFormat="1" ht="24.2" customHeight="1">
      <c r="A374" s="37"/>
      <c r="B374" s="38"/>
      <c r="C374" s="176" t="s">
        <v>632</v>
      </c>
      <c r="D374" s="176" t="s">
        <v>139</v>
      </c>
      <c r="E374" s="177" t="s">
        <v>633</v>
      </c>
      <c r="F374" s="178" t="s">
        <v>634</v>
      </c>
      <c r="G374" s="179" t="s">
        <v>142</v>
      </c>
      <c r="H374" s="180">
        <v>11.7</v>
      </c>
      <c r="I374" s="181"/>
      <c r="J374" s="182">
        <f>ROUND(I374*H374,2)</f>
        <v>0</v>
      </c>
      <c r="K374" s="178" t="s">
        <v>143</v>
      </c>
      <c r="L374" s="42"/>
      <c r="M374" s="183" t="s">
        <v>19</v>
      </c>
      <c r="N374" s="184" t="s">
        <v>44</v>
      </c>
      <c r="O374" s="67"/>
      <c r="P374" s="185">
        <f>O374*H374</f>
        <v>0</v>
      </c>
      <c r="Q374" s="185">
        <v>0.93779000000000001</v>
      </c>
      <c r="R374" s="185">
        <f>Q374*H374</f>
        <v>10.972142999999999</v>
      </c>
      <c r="S374" s="185">
        <v>0</v>
      </c>
      <c r="T374" s="186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7" t="s">
        <v>144</v>
      </c>
      <c r="AT374" s="187" t="s">
        <v>139</v>
      </c>
      <c r="AU374" s="187" t="s">
        <v>83</v>
      </c>
      <c r="AY374" s="20" t="s">
        <v>137</v>
      </c>
      <c r="BE374" s="188">
        <f>IF(N374="základní",J374,0)</f>
        <v>0</v>
      </c>
      <c r="BF374" s="188">
        <f>IF(N374="snížená",J374,0)</f>
        <v>0</v>
      </c>
      <c r="BG374" s="188">
        <f>IF(N374="zákl. přenesená",J374,0)</f>
        <v>0</v>
      </c>
      <c r="BH374" s="188">
        <f>IF(N374="sníž. přenesená",J374,0)</f>
        <v>0</v>
      </c>
      <c r="BI374" s="188">
        <f>IF(N374="nulová",J374,0)</f>
        <v>0</v>
      </c>
      <c r="BJ374" s="20" t="s">
        <v>81</v>
      </c>
      <c r="BK374" s="188">
        <f>ROUND(I374*H374,2)</f>
        <v>0</v>
      </c>
      <c r="BL374" s="20" t="s">
        <v>144</v>
      </c>
      <c r="BM374" s="187" t="s">
        <v>635</v>
      </c>
    </row>
    <row r="375" spans="1:65" s="2" customFormat="1" ht="11.25">
      <c r="A375" s="37"/>
      <c r="B375" s="38"/>
      <c r="C375" s="39"/>
      <c r="D375" s="189" t="s">
        <v>146</v>
      </c>
      <c r="E375" s="39"/>
      <c r="F375" s="190" t="s">
        <v>636</v>
      </c>
      <c r="G375" s="39"/>
      <c r="H375" s="39"/>
      <c r="I375" s="191"/>
      <c r="J375" s="39"/>
      <c r="K375" s="39"/>
      <c r="L375" s="42"/>
      <c r="M375" s="192"/>
      <c r="N375" s="193"/>
      <c r="O375" s="67"/>
      <c r="P375" s="67"/>
      <c r="Q375" s="67"/>
      <c r="R375" s="67"/>
      <c r="S375" s="67"/>
      <c r="T375" s="68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20" t="s">
        <v>146</v>
      </c>
      <c r="AU375" s="20" t="s">
        <v>83</v>
      </c>
    </row>
    <row r="376" spans="1:65" s="13" customFormat="1" ht="11.25">
      <c r="B376" s="194"/>
      <c r="C376" s="195"/>
      <c r="D376" s="196" t="s">
        <v>148</v>
      </c>
      <c r="E376" s="197" t="s">
        <v>19</v>
      </c>
      <c r="F376" s="198" t="s">
        <v>637</v>
      </c>
      <c r="G376" s="195"/>
      <c r="H376" s="199">
        <v>7.5</v>
      </c>
      <c r="I376" s="200"/>
      <c r="J376" s="195"/>
      <c r="K376" s="195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148</v>
      </c>
      <c r="AU376" s="205" t="s">
        <v>83</v>
      </c>
      <c r="AV376" s="13" t="s">
        <v>83</v>
      </c>
      <c r="AW376" s="13" t="s">
        <v>33</v>
      </c>
      <c r="AX376" s="13" t="s">
        <v>73</v>
      </c>
      <c r="AY376" s="205" t="s">
        <v>137</v>
      </c>
    </row>
    <row r="377" spans="1:65" s="13" customFormat="1" ht="11.25">
      <c r="B377" s="194"/>
      <c r="C377" s="195"/>
      <c r="D377" s="196" t="s">
        <v>148</v>
      </c>
      <c r="E377" s="197" t="s">
        <v>19</v>
      </c>
      <c r="F377" s="198" t="s">
        <v>638</v>
      </c>
      <c r="G377" s="195"/>
      <c r="H377" s="199">
        <v>4.2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148</v>
      </c>
      <c r="AU377" s="205" t="s">
        <v>83</v>
      </c>
      <c r="AV377" s="13" t="s">
        <v>83</v>
      </c>
      <c r="AW377" s="13" t="s">
        <v>33</v>
      </c>
      <c r="AX377" s="13" t="s">
        <v>73</v>
      </c>
      <c r="AY377" s="205" t="s">
        <v>137</v>
      </c>
    </row>
    <row r="378" spans="1:65" s="14" customFormat="1" ht="11.25">
      <c r="B378" s="206"/>
      <c r="C378" s="207"/>
      <c r="D378" s="196" t="s">
        <v>148</v>
      </c>
      <c r="E378" s="208" t="s">
        <v>19</v>
      </c>
      <c r="F378" s="209" t="s">
        <v>181</v>
      </c>
      <c r="G378" s="207"/>
      <c r="H378" s="210">
        <v>11.7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148</v>
      </c>
      <c r="AU378" s="216" t="s">
        <v>83</v>
      </c>
      <c r="AV378" s="14" t="s">
        <v>144</v>
      </c>
      <c r="AW378" s="14" t="s">
        <v>33</v>
      </c>
      <c r="AX378" s="14" t="s">
        <v>81</v>
      </c>
      <c r="AY378" s="216" t="s">
        <v>137</v>
      </c>
    </row>
    <row r="379" spans="1:65" s="12" customFormat="1" ht="22.9" customHeight="1">
      <c r="B379" s="160"/>
      <c r="C379" s="161"/>
      <c r="D379" s="162" t="s">
        <v>72</v>
      </c>
      <c r="E379" s="174" t="s">
        <v>174</v>
      </c>
      <c r="F379" s="174" t="s">
        <v>639</v>
      </c>
      <c r="G379" s="161"/>
      <c r="H379" s="161"/>
      <c r="I379" s="164"/>
      <c r="J379" s="175">
        <f>BK379</f>
        <v>0</v>
      </c>
      <c r="K379" s="161"/>
      <c r="L379" s="166"/>
      <c r="M379" s="167"/>
      <c r="N379" s="168"/>
      <c r="O379" s="168"/>
      <c r="P379" s="169">
        <f>SUM(P380:P390)</f>
        <v>0</v>
      </c>
      <c r="Q379" s="168"/>
      <c r="R379" s="169">
        <f>SUM(R380:R390)</f>
        <v>0.29567383999999997</v>
      </c>
      <c r="S379" s="168"/>
      <c r="T379" s="170">
        <f>SUM(T380:T390)</f>
        <v>0</v>
      </c>
      <c r="AR379" s="171" t="s">
        <v>81</v>
      </c>
      <c r="AT379" s="172" t="s">
        <v>72</v>
      </c>
      <c r="AU379" s="172" t="s">
        <v>81</v>
      </c>
      <c r="AY379" s="171" t="s">
        <v>137</v>
      </c>
      <c r="BK379" s="173">
        <f>SUM(BK380:BK390)</f>
        <v>0</v>
      </c>
    </row>
    <row r="380" spans="1:65" s="2" customFormat="1" ht="16.5" customHeight="1">
      <c r="A380" s="37"/>
      <c r="B380" s="38"/>
      <c r="C380" s="176" t="s">
        <v>640</v>
      </c>
      <c r="D380" s="176" t="s">
        <v>139</v>
      </c>
      <c r="E380" s="177" t="s">
        <v>641</v>
      </c>
      <c r="F380" s="178" t="s">
        <v>642</v>
      </c>
      <c r="G380" s="179" t="s">
        <v>142</v>
      </c>
      <c r="H380" s="180">
        <v>88.32</v>
      </c>
      <c r="I380" s="181"/>
      <c r="J380" s="182">
        <f>ROUND(I380*H380,2)</f>
        <v>0</v>
      </c>
      <c r="K380" s="178" t="s">
        <v>143</v>
      </c>
      <c r="L380" s="42"/>
      <c r="M380" s="183" t="s">
        <v>19</v>
      </c>
      <c r="N380" s="184" t="s">
        <v>44</v>
      </c>
      <c r="O380" s="67"/>
      <c r="P380" s="185">
        <f>O380*H380</f>
        <v>0</v>
      </c>
      <c r="Q380" s="185">
        <v>2.8999999999999998E-3</v>
      </c>
      <c r="R380" s="185">
        <f>Q380*H380</f>
        <v>0.25612799999999997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144</v>
      </c>
      <c r="AT380" s="187" t="s">
        <v>139</v>
      </c>
      <c r="AU380" s="187" t="s">
        <v>83</v>
      </c>
      <c r="AY380" s="20" t="s">
        <v>137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20" t="s">
        <v>81</v>
      </c>
      <c r="BK380" s="188">
        <f>ROUND(I380*H380,2)</f>
        <v>0</v>
      </c>
      <c r="BL380" s="20" t="s">
        <v>144</v>
      </c>
      <c r="BM380" s="187" t="s">
        <v>643</v>
      </c>
    </row>
    <row r="381" spans="1:65" s="2" customFormat="1" ht="11.25">
      <c r="A381" s="37"/>
      <c r="B381" s="38"/>
      <c r="C381" s="39"/>
      <c r="D381" s="189" t="s">
        <v>146</v>
      </c>
      <c r="E381" s="39"/>
      <c r="F381" s="190" t="s">
        <v>644</v>
      </c>
      <c r="G381" s="39"/>
      <c r="H381" s="39"/>
      <c r="I381" s="191"/>
      <c r="J381" s="39"/>
      <c r="K381" s="39"/>
      <c r="L381" s="42"/>
      <c r="M381" s="192"/>
      <c r="N381" s="193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146</v>
      </c>
      <c r="AU381" s="20" t="s">
        <v>83</v>
      </c>
    </row>
    <row r="382" spans="1:65" s="13" customFormat="1" ht="11.25">
      <c r="B382" s="194"/>
      <c r="C382" s="195"/>
      <c r="D382" s="196" t="s">
        <v>148</v>
      </c>
      <c r="E382" s="197" t="s">
        <v>19</v>
      </c>
      <c r="F382" s="198" t="s">
        <v>645</v>
      </c>
      <c r="G382" s="195"/>
      <c r="H382" s="199">
        <v>88.32</v>
      </c>
      <c r="I382" s="200"/>
      <c r="J382" s="195"/>
      <c r="K382" s="195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148</v>
      </c>
      <c r="AU382" s="205" t="s">
        <v>83</v>
      </c>
      <c r="AV382" s="13" t="s">
        <v>83</v>
      </c>
      <c r="AW382" s="13" t="s">
        <v>33</v>
      </c>
      <c r="AX382" s="13" t="s">
        <v>81</v>
      </c>
      <c r="AY382" s="205" t="s">
        <v>137</v>
      </c>
    </row>
    <row r="383" spans="1:65" s="2" customFormat="1" ht="24.2" customHeight="1">
      <c r="A383" s="37"/>
      <c r="B383" s="38"/>
      <c r="C383" s="176" t="s">
        <v>646</v>
      </c>
      <c r="D383" s="176" t="s">
        <v>139</v>
      </c>
      <c r="E383" s="177" t="s">
        <v>647</v>
      </c>
      <c r="F383" s="178" t="s">
        <v>648</v>
      </c>
      <c r="G383" s="179" t="s">
        <v>142</v>
      </c>
      <c r="H383" s="180">
        <v>0.57599999999999996</v>
      </c>
      <c r="I383" s="181"/>
      <c r="J383" s="182">
        <f>ROUND(I383*H383,2)</f>
        <v>0</v>
      </c>
      <c r="K383" s="178" t="s">
        <v>143</v>
      </c>
      <c r="L383" s="42"/>
      <c r="M383" s="183" t="s">
        <v>19</v>
      </c>
      <c r="N383" s="184" t="s">
        <v>44</v>
      </c>
      <c r="O383" s="67"/>
      <c r="P383" s="185">
        <f>O383*H383</f>
        <v>0</v>
      </c>
      <c r="Q383" s="185">
        <v>1.5520000000000001E-2</v>
      </c>
      <c r="R383" s="185">
        <f>Q383*H383</f>
        <v>8.9395199999999994E-3</v>
      </c>
      <c r="S383" s="185">
        <v>0</v>
      </c>
      <c r="T383" s="18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7" t="s">
        <v>144</v>
      </c>
      <c r="AT383" s="187" t="s">
        <v>139</v>
      </c>
      <c r="AU383" s="187" t="s">
        <v>83</v>
      </c>
      <c r="AY383" s="20" t="s">
        <v>137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20" t="s">
        <v>81</v>
      </c>
      <c r="BK383" s="188">
        <f>ROUND(I383*H383,2)</f>
        <v>0</v>
      </c>
      <c r="BL383" s="20" t="s">
        <v>144</v>
      </c>
      <c r="BM383" s="187" t="s">
        <v>649</v>
      </c>
    </row>
    <row r="384" spans="1:65" s="2" customFormat="1" ht="11.25">
      <c r="A384" s="37"/>
      <c r="B384" s="38"/>
      <c r="C384" s="39"/>
      <c r="D384" s="189" t="s">
        <v>146</v>
      </c>
      <c r="E384" s="39"/>
      <c r="F384" s="190" t="s">
        <v>650</v>
      </c>
      <c r="G384" s="39"/>
      <c r="H384" s="39"/>
      <c r="I384" s="191"/>
      <c r="J384" s="39"/>
      <c r="K384" s="39"/>
      <c r="L384" s="42"/>
      <c r="M384" s="192"/>
      <c r="N384" s="193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20" t="s">
        <v>146</v>
      </c>
      <c r="AU384" s="20" t="s">
        <v>83</v>
      </c>
    </row>
    <row r="385" spans="1:65" s="2" customFormat="1" ht="33" customHeight="1">
      <c r="A385" s="37"/>
      <c r="B385" s="38"/>
      <c r="C385" s="176" t="s">
        <v>651</v>
      </c>
      <c r="D385" s="176" t="s">
        <v>139</v>
      </c>
      <c r="E385" s="177" t="s">
        <v>652</v>
      </c>
      <c r="F385" s="178" t="s">
        <v>653</v>
      </c>
      <c r="G385" s="179" t="s">
        <v>142</v>
      </c>
      <c r="H385" s="180">
        <v>0.57599999999999996</v>
      </c>
      <c r="I385" s="181"/>
      <c r="J385" s="182">
        <f>ROUND(I385*H385,2)</f>
        <v>0</v>
      </c>
      <c r="K385" s="178" t="s">
        <v>143</v>
      </c>
      <c r="L385" s="42"/>
      <c r="M385" s="183" t="s">
        <v>19</v>
      </c>
      <c r="N385" s="184" t="s">
        <v>44</v>
      </c>
      <c r="O385" s="67"/>
      <c r="P385" s="185">
        <f>O385*H385</f>
        <v>0</v>
      </c>
      <c r="Q385" s="185">
        <v>2.9819999999999999E-2</v>
      </c>
      <c r="R385" s="185">
        <f>Q385*H385</f>
        <v>1.7176319999999998E-2</v>
      </c>
      <c r="S385" s="185">
        <v>0</v>
      </c>
      <c r="T385" s="186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7" t="s">
        <v>144</v>
      </c>
      <c r="AT385" s="187" t="s">
        <v>139</v>
      </c>
      <c r="AU385" s="187" t="s">
        <v>83</v>
      </c>
      <c r="AY385" s="20" t="s">
        <v>137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20" t="s">
        <v>81</v>
      </c>
      <c r="BK385" s="188">
        <f>ROUND(I385*H385,2)</f>
        <v>0</v>
      </c>
      <c r="BL385" s="20" t="s">
        <v>144</v>
      </c>
      <c r="BM385" s="187" t="s">
        <v>654</v>
      </c>
    </row>
    <row r="386" spans="1:65" s="2" customFormat="1" ht="11.25">
      <c r="A386" s="37"/>
      <c r="B386" s="38"/>
      <c r="C386" s="39"/>
      <c r="D386" s="189" t="s">
        <v>146</v>
      </c>
      <c r="E386" s="39"/>
      <c r="F386" s="190" t="s">
        <v>655</v>
      </c>
      <c r="G386" s="39"/>
      <c r="H386" s="39"/>
      <c r="I386" s="191"/>
      <c r="J386" s="39"/>
      <c r="K386" s="39"/>
      <c r="L386" s="42"/>
      <c r="M386" s="192"/>
      <c r="N386" s="193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146</v>
      </c>
      <c r="AU386" s="20" t="s">
        <v>83</v>
      </c>
    </row>
    <row r="387" spans="1:65" s="13" customFormat="1" ht="11.25">
      <c r="B387" s="194"/>
      <c r="C387" s="195"/>
      <c r="D387" s="196" t="s">
        <v>148</v>
      </c>
      <c r="E387" s="197" t="s">
        <v>19</v>
      </c>
      <c r="F387" s="198" t="s">
        <v>656</v>
      </c>
      <c r="G387" s="195"/>
      <c r="H387" s="199">
        <v>0.57599999999999996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148</v>
      </c>
      <c r="AU387" s="205" t="s">
        <v>83</v>
      </c>
      <c r="AV387" s="13" t="s">
        <v>83</v>
      </c>
      <c r="AW387" s="13" t="s">
        <v>33</v>
      </c>
      <c r="AX387" s="13" t="s">
        <v>81</v>
      </c>
      <c r="AY387" s="205" t="s">
        <v>137</v>
      </c>
    </row>
    <row r="388" spans="1:65" s="2" customFormat="1" ht="24.2" customHeight="1">
      <c r="A388" s="37"/>
      <c r="B388" s="38"/>
      <c r="C388" s="176" t="s">
        <v>657</v>
      </c>
      <c r="D388" s="176" t="s">
        <v>139</v>
      </c>
      <c r="E388" s="177" t="s">
        <v>658</v>
      </c>
      <c r="F388" s="178" t="s">
        <v>659</v>
      </c>
      <c r="G388" s="179" t="s">
        <v>368</v>
      </c>
      <c r="H388" s="180">
        <v>1</v>
      </c>
      <c r="I388" s="181"/>
      <c r="J388" s="182">
        <f>ROUND(I388*H388,2)</f>
        <v>0</v>
      </c>
      <c r="K388" s="178" t="s">
        <v>143</v>
      </c>
      <c r="L388" s="42"/>
      <c r="M388" s="183" t="s">
        <v>19</v>
      </c>
      <c r="N388" s="184" t="s">
        <v>44</v>
      </c>
      <c r="O388" s="67"/>
      <c r="P388" s="185">
        <f>O388*H388</f>
        <v>0</v>
      </c>
      <c r="Q388" s="185">
        <v>4.8000000000000001E-4</v>
      </c>
      <c r="R388" s="185">
        <f>Q388*H388</f>
        <v>4.8000000000000001E-4</v>
      </c>
      <c r="S388" s="185">
        <v>0</v>
      </c>
      <c r="T388" s="186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7" t="s">
        <v>144</v>
      </c>
      <c r="AT388" s="187" t="s">
        <v>139</v>
      </c>
      <c r="AU388" s="187" t="s">
        <v>83</v>
      </c>
      <c r="AY388" s="20" t="s">
        <v>137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20" t="s">
        <v>81</v>
      </c>
      <c r="BK388" s="188">
        <f>ROUND(I388*H388,2)</f>
        <v>0</v>
      </c>
      <c r="BL388" s="20" t="s">
        <v>144</v>
      </c>
      <c r="BM388" s="187" t="s">
        <v>660</v>
      </c>
    </row>
    <row r="389" spans="1:65" s="2" customFormat="1" ht="11.25">
      <c r="A389" s="37"/>
      <c r="B389" s="38"/>
      <c r="C389" s="39"/>
      <c r="D389" s="189" t="s">
        <v>146</v>
      </c>
      <c r="E389" s="39"/>
      <c r="F389" s="190" t="s">
        <v>661</v>
      </c>
      <c r="G389" s="39"/>
      <c r="H389" s="39"/>
      <c r="I389" s="191"/>
      <c r="J389" s="39"/>
      <c r="K389" s="39"/>
      <c r="L389" s="42"/>
      <c r="M389" s="192"/>
      <c r="N389" s="193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20" t="s">
        <v>146</v>
      </c>
      <c r="AU389" s="20" t="s">
        <v>83</v>
      </c>
    </row>
    <row r="390" spans="1:65" s="2" customFormat="1" ht="16.5" customHeight="1">
      <c r="A390" s="37"/>
      <c r="B390" s="38"/>
      <c r="C390" s="238" t="s">
        <v>662</v>
      </c>
      <c r="D390" s="238" t="s">
        <v>325</v>
      </c>
      <c r="E390" s="239" t="s">
        <v>663</v>
      </c>
      <c r="F390" s="240" t="s">
        <v>664</v>
      </c>
      <c r="G390" s="241" t="s">
        <v>368</v>
      </c>
      <c r="H390" s="242">
        <v>1</v>
      </c>
      <c r="I390" s="243"/>
      <c r="J390" s="244">
        <f>ROUND(I390*H390,2)</f>
        <v>0</v>
      </c>
      <c r="K390" s="240" t="s">
        <v>19</v>
      </c>
      <c r="L390" s="245"/>
      <c r="M390" s="246" t="s">
        <v>19</v>
      </c>
      <c r="N390" s="247" t="s">
        <v>44</v>
      </c>
      <c r="O390" s="67"/>
      <c r="P390" s="185">
        <f>O390*H390</f>
        <v>0</v>
      </c>
      <c r="Q390" s="185">
        <v>1.295E-2</v>
      </c>
      <c r="R390" s="185">
        <f>Q390*H390</f>
        <v>1.295E-2</v>
      </c>
      <c r="S390" s="185">
        <v>0</v>
      </c>
      <c r="T390" s="186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87" t="s">
        <v>188</v>
      </c>
      <c r="AT390" s="187" t="s">
        <v>325</v>
      </c>
      <c r="AU390" s="187" t="s">
        <v>83</v>
      </c>
      <c r="AY390" s="20" t="s">
        <v>137</v>
      </c>
      <c r="BE390" s="188">
        <f>IF(N390="základní",J390,0)</f>
        <v>0</v>
      </c>
      <c r="BF390" s="188">
        <f>IF(N390="snížená",J390,0)</f>
        <v>0</v>
      </c>
      <c r="BG390" s="188">
        <f>IF(N390="zákl. přenesená",J390,0)</f>
        <v>0</v>
      </c>
      <c r="BH390" s="188">
        <f>IF(N390="sníž. přenesená",J390,0)</f>
        <v>0</v>
      </c>
      <c r="BI390" s="188">
        <f>IF(N390="nulová",J390,0)</f>
        <v>0</v>
      </c>
      <c r="BJ390" s="20" t="s">
        <v>81</v>
      </c>
      <c r="BK390" s="188">
        <f>ROUND(I390*H390,2)</f>
        <v>0</v>
      </c>
      <c r="BL390" s="20" t="s">
        <v>144</v>
      </c>
      <c r="BM390" s="187" t="s">
        <v>665</v>
      </c>
    </row>
    <row r="391" spans="1:65" s="12" customFormat="1" ht="22.9" customHeight="1">
      <c r="B391" s="160"/>
      <c r="C391" s="161"/>
      <c r="D391" s="162" t="s">
        <v>72</v>
      </c>
      <c r="E391" s="174" t="s">
        <v>188</v>
      </c>
      <c r="F391" s="174" t="s">
        <v>666</v>
      </c>
      <c r="G391" s="161"/>
      <c r="H391" s="161"/>
      <c r="I391" s="164"/>
      <c r="J391" s="175">
        <f>BK391</f>
        <v>0</v>
      </c>
      <c r="K391" s="161"/>
      <c r="L391" s="166"/>
      <c r="M391" s="167"/>
      <c r="N391" s="168"/>
      <c r="O391" s="168"/>
      <c r="P391" s="169">
        <f>SUM(P392:P451)</f>
        <v>0</v>
      </c>
      <c r="Q391" s="168"/>
      <c r="R391" s="169">
        <f>SUM(R392:R451)</f>
        <v>14.280809739999999</v>
      </c>
      <c r="S391" s="168"/>
      <c r="T391" s="170">
        <f>SUM(T392:T451)</f>
        <v>0</v>
      </c>
      <c r="AR391" s="171" t="s">
        <v>81</v>
      </c>
      <c r="AT391" s="172" t="s">
        <v>72</v>
      </c>
      <c r="AU391" s="172" t="s">
        <v>81</v>
      </c>
      <c r="AY391" s="171" t="s">
        <v>137</v>
      </c>
      <c r="BK391" s="173">
        <f>SUM(BK392:BK451)</f>
        <v>0</v>
      </c>
    </row>
    <row r="392" spans="1:65" s="2" customFormat="1" ht="37.9" customHeight="1">
      <c r="A392" s="37"/>
      <c r="B392" s="38"/>
      <c r="C392" s="176" t="s">
        <v>667</v>
      </c>
      <c r="D392" s="176" t="s">
        <v>139</v>
      </c>
      <c r="E392" s="177" t="s">
        <v>668</v>
      </c>
      <c r="F392" s="178" t="s">
        <v>669</v>
      </c>
      <c r="G392" s="179" t="s">
        <v>368</v>
      </c>
      <c r="H392" s="180">
        <v>1</v>
      </c>
      <c r="I392" s="181"/>
      <c r="J392" s="182">
        <f>ROUND(I392*H392,2)</f>
        <v>0</v>
      </c>
      <c r="K392" s="178" t="s">
        <v>143</v>
      </c>
      <c r="L392" s="42"/>
      <c r="M392" s="183" t="s">
        <v>19</v>
      </c>
      <c r="N392" s="184" t="s">
        <v>44</v>
      </c>
      <c r="O392" s="67"/>
      <c r="P392" s="185">
        <f>O392*H392</f>
        <v>0</v>
      </c>
      <c r="Q392" s="185">
        <v>1.5E-3</v>
      </c>
      <c r="R392" s="185">
        <f>Q392*H392</f>
        <v>1.5E-3</v>
      </c>
      <c r="S392" s="185">
        <v>0</v>
      </c>
      <c r="T392" s="186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187" t="s">
        <v>144</v>
      </c>
      <c r="AT392" s="187" t="s">
        <v>139</v>
      </c>
      <c r="AU392" s="187" t="s">
        <v>83</v>
      </c>
      <c r="AY392" s="20" t="s">
        <v>137</v>
      </c>
      <c r="BE392" s="188">
        <f>IF(N392="základní",J392,0)</f>
        <v>0</v>
      </c>
      <c r="BF392" s="188">
        <f>IF(N392="snížená",J392,0)</f>
        <v>0</v>
      </c>
      <c r="BG392" s="188">
        <f>IF(N392="zákl. přenesená",J392,0)</f>
        <v>0</v>
      </c>
      <c r="BH392" s="188">
        <f>IF(N392="sníž. přenesená",J392,0)</f>
        <v>0</v>
      </c>
      <c r="BI392" s="188">
        <f>IF(N392="nulová",J392,0)</f>
        <v>0</v>
      </c>
      <c r="BJ392" s="20" t="s">
        <v>81</v>
      </c>
      <c r="BK392" s="188">
        <f>ROUND(I392*H392,2)</f>
        <v>0</v>
      </c>
      <c r="BL392" s="20" t="s">
        <v>144</v>
      </c>
      <c r="BM392" s="187" t="s">
        <v>670</v>
      </c>
    </row>
    <row r="393" spans="1:65" s="2" customFormat="1" ht="11.25">
      <c r="A393" s="37"/>
      <c r="B393" s="38"/>
      <c r="C393" s="39"/>
      <c r="D393" s="189" t="s">
        <v>146</v>
      </c>
      <c r="E393" s="39"/>
      <c r="F393" s="190" t="s">
        <v>671</v>
      </c>
      <c r="G393" s="39"/>
      <c r="H393" s="39"/>
      <c r="I393" s="191"/>
      <c r="J393" s="39"/>
      <c r="K393" s="39"/>
      <c r="L393" s="42"/>
      <c r="M393" s="192"/>
      <c r="N393" s="193"/>
      <c r="O393" s="67"/>
      <c r="P393" s="67"/>
      <c r="Q393" s="67"/>
      <c r="R393" s="67"/>
      <c r="S393" s="67"/>
      <c r="T393" s="68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20" t="s">
        <v>146</v>
      </c>
      <c r="AU393" s="20" t="s">
        <v>83</v>
      </c>
    </row>
    <row r="394" spans="1:65" s="2" customFormat="1" ht="24.2" customHeight="1">
      <c r="A394" s="37"/>
      <c r="B394" s="38"/>
      <c r="C394" s="176" t="s">
        <v>672</v>
      </c>
      <c r="D394" s="176" t="s">
        <v>139</v>
      </c>
      <c r="E394" s="177" t="s">
        <v>673</v>
      </c>
      <c r="F394" s="178" t="s">
        <v>674</v>
      </c>
      <c r="G394" s="179" t="s">
        <v>421</v>
      </c>
      <c r="H394" s="180">
        <v>8.6999999999999993</v>
      </c>
      <c r="I394" s="181"/>
      <c r="J394" s="182">
        <f>ROUND(I394*H394,2)</f>
        <v>0</v>
      </c>
      <c r="K394" s="178" t="s">
        <v>143</v>
      </c>
      <c r="L394" s="42"/>
      <c r="M394" s="183" t="s">
        <v>19</v>
      </c>
      <c r="N394" s="184" t="s">
        <v>44</v>
      </c>
      <c r="O394" s="67"/>
      <c r="P394" s="185">
        <f>O394*H394</f>
        <v>0</v>
      </c>
      <c r="Q394" s="185">
        <v>0</v>
      </c>
      <c r="R394" s="185">
        <f>Q394*H394</f>
        <v>0</v>
      </c>
      <c r="S394" s="185">
        <v>0</v>
      </c>
      <c r="T394" s="186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7" t="s">
        <v>144</v>
      </c>
      <c r="AT394" s="187" t="s">
        <v>139</v>
      </c>
      <c r="AU394" s="187" t="s">
        <v>83</v>
      </c>
      <c r="AY394" s="20" t="s">
        <v>137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20" t="s">
        <v>81</v>
      </c>
      <c r="BK394" s="188">
        <f>ROUND(I394*H394,2)</f>
        <v>0</v>
      </c>
      <c r="BL394" s="20" t="s">
        <v>144</v>
      </c>
      <c r="BM394" s="187" t="s">
        <v>675</v>
      </c>
    </row>
    <row r="395" spans="1:65" s="2" customFormat="1" ht="11.25">
      <c r="A395" s="37"/>
      <c r="B395" s="38"/>
      <c r="C395" s="39"/>
      <c r="D395" s="189" t="s">
        <v>146</v>
      </c>
      <c r="E395" s="39"/>
      <c r="F395" s="190" t="s">
        <v>676</v>
      </c>
      <c r="G395" s="39"/>
      <c r="H395" s="39"/>
      <c r="I395" s="191"/>
      <c r="J395" s="39"/>
      <c r="K395" s="39"/>
      <c r="L395" s="42"/>
      <c r="M395" s="192"/>
      <c r="N395" s="193"/>
      <c r="O395" s="67"/>
      <c r="P395" s="67"/>
      <c r="Q395" s="67"/>
      <c r="R395" s="67"/>
      <c r="S395" s="67"/>
      <c r="T395" s="68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20" t="s">
        <v>146</v>
      </c>
      <c r="AU395" s="20" t="s">
        <v>83</v>
      </c>
    </row>
    <row r="396" spans="1:65" s="13" customFormat="1" ht="11.25">
      <c r="B396" s="194"/>
      <c r="C396" s="195"/>
      <c r="D396" s="196" t="s">
        <v>148</v>
      </c>
      <c r="E396" s="197" t="s">
        <v>19</v>
      </c>
      <c r="F396" s="198" t="s">
        <v>677</v>
      </c>
      <c r="G396" s="195"/>
      <c r="H396" s="199">
        <v>8.6999999999999993</v>
      </c>
      <c r="I396" s="200"/>
      <c r="J396" s="195"/>
      <c r="K396" s="195"/>
      <c r="L396" s="201"/>
      <c r="M396" s="202"/>
      <c r="N396" s="203"/>
      <c r="O396" s="203"/>
      <c r="P396" s="203"/>
      <c r="Q396" s="203"/>
      <c r="R396" s="203"/>
      <c r="S396" s="203"/>
      <c r="T396" s="204"/>
      <c r="AT396" s="205" t="s">
        <v>148</v>
      </c>
      <c r="AU396" s="205" t="s">
        <v>83</v>
      </c>
      <c r="AV396" s="13" t="s">
        <v>83</v>
      </c>
      <c r="AW396" s="13" t="s">
        <v>33</v>
      </c>
      <c r="AX396" s="13" t="s">
        <v>81</v>
      </c>
      <c r="AY396" s="205" t="s">
        <v>137</v>
      </c>
    </row>
    <row r="397" spans="1:65" s="2" customFormat="1" ht="16.5" customHeight="1">
      <c r="A397" s="37"/>
      <c r="B397" s="38"/>
      <c r="C397" s="238" t="s">
        <v>678</v>
      </c>
      <c r="D397" s="238" t="s">
        <v>325</v>
      </c>
      <c r="E397" s="239" t="s">
        <v>679</v>
      </c>
      <c r="F397" s="240" t="s">
        <v>680</v>
      </c>
      <c r="G397" s="241" t="s">
        <v>421</v>
      </c>
      <c r="H397" s="242">
        <v>8.8309999999999995</v>
      </c>
      <c r="I397" s="243"/>
      <c r="J397" s="244">
        <f>ROUND(I397*H397,2)</f>
        <v>0</v>
      </c>
      <c r="K397" s="240" t="s">
        <v>143</v>
      </c>
      <c r="L397" s="245"/>
      <c r="M397" s="246" t="s">
        <v>19</v>
      </c>
      <c r="N397" s="247" t="s">
        <v>44</v>
      </c>
      <c r="O397" s="67"/>
      <c r="P397" s="185">
        <f>O397*H397</f>
        <v>0</v>
      </c>
      <c r="Q397" s="185">
        <v>3.1800000000000001E-3</v>
      </c>
      <c r="R397" s="185">
        <f>Q397*H397</f>
        <v>2.8082579999999999E-2</v>
      </c>
      <c r="S397" s="185">
        <v>0</v>
      </c>
      <c r="T397" s="186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87" t="s">
        <v>188</v>
      </c>
      <c r="AT397" s="187" t="s">
        <v>325</v>
      </c>
      <c r="AU397" s="187" t="s">
        <v>83</v>
      </c>
      <c r="AY397" s="20" t="s">
        <v>137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20" t="s">
        <v>81</v>
      </c>
      <c r="BK397" s="188">
        <f>ROUND(I397*H397,2)</f>
        <v>0</v>
      </c>
      <c r="BL397" s="20" t="s">
        <v>144</v>
      </c>
      <c r="BM397" s="187" t="s">
        <v>681</v>
      </c>
    </row>
    <row r="398" spans="1:65" s="13" customFormat="1" ht="11.25">
      <c r="B398" s="194"/>
      <c r="C398" s="195"/>
      <c r="D398" s="196" t="s">
        <v>148</v>
      </c>
      <c r="E398" s="195"/>
      <c r="F398" s="198" t="s">
        <v>682</v>
      </c>
      <c r="G398" s="195"/>
      <c r="H398" s="199">
        <v>8.8309999999999995</v>
      </c>
      <c r="I398" s="200"/>
      <c r="J398" s="195"/>
      <c r="K398" s="195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148</v>
      </c>
      <c r="AU398" s="205" t="s">
        <v>83</v>
      </c>
      <c r="AV398" s="13" t="s">
        <v>83</v>
      </c>
      <c r="AW398" s="13" t="s">
        <v>4</v>
      </c>
      <c r="AX398" s="13" t="s">
        <v>81</v>
      </c>
      <c r="AY398" s="205" t="s">
        <v>137</v>
      </c>
    </row>
    <row r="399" spans="1:65" s="2" customFormat="1" ht="16.5" customHeight="1">
      <c r="A399" s="37"/>
      <c r="B399" s="38"/>
      <c r="C399" s="176" t="s">
        <v>683</v>
      </c>
      <c r="D399" s="176" t="s">
        <v>139</v>
      </c>
      <c r="E399" s="177" t="s">
        <v>684</v>
      </c>
      <c r="F399" s="178" t="s">
        <v>685</v>
      </c>
      <c r="G399" s="179" t="s">
        <v>421</v>
      </c>
      <c r="H399" s="180">
        <v>17.149999999999999</v>
      </c>
      <c r="I399" s="181"/>
      <c r="J399" s="182">
        <f>ROUND(I399*H399,2)</f>
        <v>0</v>
      </c>
      <c r="K399" s="178" t="s">
        <v>143</v>
      </c>
      <c r="L399" s="42"/>
      <c r="M399" s="183" t="s">
        <v>19</v>
      </c>
      <c r="N399" s="184" t="s">
        <v>44</v>
      </c>
      <c r="O399" s="67"/>
      <c r="P399" s="185">
        <f>O399*H399</f>
        <v>0</v>
      </c>
      <c r="Q399" s="185">
        <v>1.0000000000000001E-5</v>
      </c>
      <c r="R399" s="185">
        <f>Q399*H399</f>
        <v>1.7149999999999999E-4</v>
      </c>
      <c r="S399" s="185">
        <v>0</v>
      </c>
      <c r="T399" s="186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7" t="s">
        <v>144</v>
      </c>
      <c r="AT399" s="187" t="s">
        <v>139</v>
      </c>
      <c r="AU399" s="187" t="s">
        <v>83</v>
      </c>
      <c r="AY399" s="20" t="s">
        <v>137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20" t="s">
        <v>81</v>
      </c>
      <c r="BK399" s="188">
        <f>ROUND(I399*H399,2)</f>
        <v>0</v>
      </c>
      <c r="BL399" s="20" t="s">
        <v>144</v>
      </c>
      <c r="BM399" s="187" t="s">
        <v>686</v>
      </c>
    </row>
    <row r="400" spans="1:65" s="2" customFormat="1" ht="11.25">
      <c r="A400" s="37"/>
      <c r="B400" s="38"/>
      <c r="C400" s="39"/>
      <c r="D400" s="189" t="s">
        <v>146</v>
      </c>
      <c r="E400" s="39"/>
      <c r="F400" s="190" t="s">
        <v>687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20" t="s">
        <v>146</v>
      </c>
      <c r="AU400" s="20" t="s">
        <v>83</v>
      </c>
    </row>
    <row r="401" spans="1:65" s="13" customFormat="1" ht="11.25">
      <c r="B401" s="194"/>
      <c r="C401" s="195"/>
      <c r="D401" s="196" t="s">
        <v>148</v>
      </c>
      <c r="E401" s="197" t="s">
        <v>19</v>
      </c>
      <c r="F401" s="198" t="s">
        <v>688</v>
      </c>
      <c r="G401" s="195"/>
      <c r="H401" s="199">
        <v>17.149999999999999</v>
      </c>
      <c r="I401" s="200"/>
      <c r="J401" s="195"/>
      <c r="K401" s="195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148</v>
      </c>
      <c r="AU401" s="205" t="s">
        <v>83</v>
      </c>
      <c r="AV401" s="13" t="s">
        <v>83</v>
      </c>
      <c r="AW401" s="13" t="s">
        <v>33</v>
      </c>
      <c r="AX401" s="13" t="s">
        <v>81</v>
      </c>
      <c r="AY401" s="205" t="s">
        <v>137</v>
      </c>
    </row>
    <row r="402" spans="1:65" s="2" customFormat="1" ht="16.5" customHeight="1">
      <c r="A402" s="37"/>
      <c r="B402" s="38"/>
      <c r="C402" s="176" t="s">
        <v>689</v>
      </c>
      <c r="D402" s="176" t="s">
        <v>139</v>
      </c>
      <c r="E402" s="177" t="s">
        <v>690</v>
      </c>
      <c r="F402" s="178" t="s">
        <v>691</v>
      </c>
      <c r="G402" s="179" t="s">
        <v>421</v>
      </c>
      <c r="H402" s="180">
        <v>1</v>
      </c>
      <c r="I402" s="181"/>
      <c r="J402" s="182">
        <f>ROUND(I402*H402,2)</f>
        <v>0</v>
      </c>
      <c r="K402" s="178" t="s">
        <v>143</v>
      </c>
      <c r="L402" s="42"/>
      <c r="M402" s="183" t="s">
        <v>19</v>
      </c>
      <c r="N402" s="184" t="s">
        <v>44</v>
      </c>
      <c r="O402" s="67"/>
      <c r="P402" s="185">
        <f>O402*H402</f>
        <v>0</v>
      </c>
      <c r="Q402" s="185">
        <v>2.0000000000000002E-5</v>
      </c>
      <c r="R402" s="185">
        <f>Q402*H402</f>
        <v>2.0000000000000002E-5</v>
      </c>
      <c r="S402" s="185">
        <v>0</v>
      </c>
      <c r="T402" s="186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7" t="s">
        <v>144</v>
      </c>
      <c r="AT402" s="187" t="s">
        <v>139</v>
      </c>
      <c r="AU402" s="187" t="s">
        <v>83</v>
      </c>
      <c r="AY402" s="20" t="s">
        <v>137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20" t="s">
        <v>81</v>
      </c>
      <c r="BK402" s="188">
        <f>ROUND(I402*H402,2)</f>
        <v>0</v>
      </c>
      <c r="BL402" s="20" t="s">
        <v>144</v>
      </c>
      <c r="BM402" s="187" t="s">
        <v>692</v>
      </c>
    </row>
    <row r="403" spans="1:65" s="2" customFormat="1" ht="11.25">
      <c r="A403" s="37"/>
      <c r="B403" s="38"/>
      <c r="C403" s="39"/>
      <c r="D403" s="189" t="s">
        <v>146</v>
      </c>
      <c r="E403" s="39"/>
      <c r="F403" s="190" t="s">
        <v>693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20" t="s">
        <v>146</v>
      </c>
      <c r="AU403" s="20" t="s">
        <v>83</v>
      </c>
    </row>
    <row r="404" spans="1:65" s="2" customFormat="1" ht="16.5" customHeight="1">
      <c r="A404" s="37"/>
      <c r="B404" s="38"/>
      <c r="C404" s="176" t="s">
        <v>694</v>
      </c>
      <c r="D404" s="176" t="s">
        <v>139</v>
      </c>
      <c r="E404" s="177" t="s">
        <v>695</v>
      </c>
      <c r="F404" s="178" t="s">
        <v>696</v>
      </c>
      <c r="G404" s="179" t="s">
        <v>421</v>
      </c>
      <c r="H404" s="180">
        <v>11.5</v>
      </c>
      <c r="I404" s="181"/>
      <c r="J404" s="182">
        <f>ROUND(I404*H404,2)</f>
        <v>0</v>
      </c>
      <c r="K404" s="178" t="s">
        <v>143</v>
      </c>
      <c r="L404" s="42"/>
      <c r="M404" s="183" t="s">
        <v>19</v>
      </c>
      <c r="N404" s="184" t="s">
        <v>44</v>
      </c>
      <c r="O404" s="67"/>
      <c r="P404" s="185">
        <f>O404*H404</f>
        <v>0</v>
      </c>
      <c r="Q404" s="185">
        <v>2.0000000000000002E-5</v>
      </c>
      <c r="R404" s="185">
        <f>Q404*H404</f>
        <v>2.3000000000000001E-4</v>
      </c>
      <c r="S404" s="185">
        <v>0</v>
      </c>
      <c r="T404" s="186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87" t="s">
        <v>144</v>
      </c>
      <c r="AT404" s="187" t="s">
        <v>139</v>
      </c>
      <c r="AU404" s="187" t="s">
        <v>83</v>
      </c>
      <c r="AY404" s="20" t="s">
        <v>137</v>
      </c>
      <c r="BE404" s="188">
        <f>IF(N404="základní",J404,0)</f>
        <v>0</v>
      </c>
      <c r="BF404" s="188">
        <f>IF(N404="snížená",J404,0)</f>
        <v>0</v>
      </c>
      <c r="BG404" s="188">
        <f>IF(N404="zákl. přenesená",J404,0)</f>
        <v>0</v>
      </c>
      <c r="BH404" s="188">
        <f>IF(N404="sníž. přenesená",J404,0)</f>
        <v>0</v>
      </c>
      <c r="BI404" s="188">
        <f>IF(N404="nulová",J404,0)</f>
        <v>0</v>
      </c>
      <c r="BJ404" s="20" t="s">
        <v>81</v>
      </c>
      <c r="BK404" s="188">
        <f>ROUND(I404*H404,2)</f>
        <v>0</v>
      </c>
      <c r="BL404" s="20" t="s">
        <v>144</v>
      </c>
      <c r="BM404" s="187" t="s">
        <v>697</v>
      </c>
    </row>
    <row r="405" spans="1:65" s="2" customFormat="1" ht="11.25">
      <c r="A405" s="37"/>
      <c r="B405" s="38"/>
      <c r="C405" s="39"/>
      <c r="D405" s="189" t="s">
        <v>146</v>
      </c>
      <c r="E405" s="39"/>
      <c r="F405" s="190" t="s">
        <v>698</v>
      </c>
      <c r="G405" s="39"/>
      <c r="H405" s="39"/>
      <c r="I405" s="191"/>
      <c r="J405" s="39"/>
      <c r="K405" s="39"/>
      <c r="L405" s="42"/>
      <c r="M405" s="192"/>
      <c r="N405" s="193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20" t="s">
        <v>146</v>
      </c>
      <c r="AU405" s="20" t="s">
        <v>83</v>
      </c>
    </row>
    <row r="406" spans="1:65" s="13" customFormat="1" ht="11.25">
      <c r="B406" s="194"/>
      <c r="C406" s="195"/>
      <c r="D406" s="196" t="s">
        <v>148</v>
      </c>
      <c r="E406" s="197" t="s">
        <v>19</v>
      </c>
      <c r="F406" s="198" t="s">
        <v>699</v>
      </c>
      <c r="G406" s="195"/>
      <c r="H406" s="199">
        <v>11.5</v>
      </c>
      <c r="I406" s="200"/>
      <c r="J406" s="195"/>
      <c r="K406" s="195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148</v>
      </c>
      <c r="AU406" s="205" t="s">
        <v>83</v>
      </c>
      <c r="AV406" s="13" t="s">
        <v>83</v>
      </c>
      <c r="AW406" s="13" t="s">
        <v>33</v>
      </c>
      <c r="AX406" s="13" t="s">
        <v>81</v>
      </c>
      <c r="AY406" s="205" t="s">
        <v>137</v>
      </c>
    </row>
    <row r="407" spans="1:65" s="2" customFormat="1" ht="24.2" customHeight="1">
      <c r="A407" s="37"/>
      <c r="B407" s="38"/>
      <c r="C407" s="176" t="s">
        <v>700</v>
      </c>
      <c r="D407" s="176" t="s">
        <v>139</v>
      </c>
      <c r="E407" s="177" t="s">
        <v>701</v>
      </c>
      <c r="F407" s="178" t="s">
        <v>702</v>
      </c>
      <c r="G407" s="179" t="s">
        <v>368</v>
      </c>
      <c r="H407" s="180">
        <v>4</v>
      </c>
      <c r="I407" s="181"/>
      <c r="J407" s="182">
        <f>ROUND(I407*H407,2)</f>
        <v>0</v>
      </c>
      <c r="K407" s="178" t="s">
        <v>143</v>
      </c>
      <c r="L407" s="42"/>
      <c r="M407" s="183" t="s">
        <v>19</v>
      </c>
      <c r="N407" s="184" t="s">
        <v>44</v>
      </c>
      <c r="O407" s="67"/>
      <c r="P407" s="185">
        <f>O407*H407</f>
        <v>0</v>
      </c>
      <c r="Q407" s="185">
        <v>0</v>
      </c>
      <c r="R407" s="185">
        <f>Q407*H407</f>
        <v>0</v>
      </c>
      <c r="S407" s="185">
        <v>0</v>
      </c>
      <c r="T407" s="186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87" t="s">
        <v>144</v>
      </c>
      <c r="AT407" s="187" t="s">
        <v>139</v>
      </c>
      <c r="AU407" s="187" t="s">
        <v>83</v>
      </c>
      <c r="AY407" s="20" t="s">
        <v>137</v>
      </c>
      <c r="BE407" s="188">
        <f>IF(N407="základní",J407,0)</f>
        <v>0</v>
      </c>
      <c r="BF407" s="188">
        <f>IF(N407="snížená",J407,0)</f>
        <v>0</v>
      </c>
      <c r="BG407" s="188">
        <f>IF(N407="zákl. přenesená",J407,0)</f>
        <v>0</v>
      </c>
      <c r="BH407" s="188">
        <f>IF(N407="sníž. přenesená",J407,0)</f>
        <v>0</v>
      </c>
      <c r="BI407" s="188">
        <f>IF(N407="nulová",J407,0)</f>
        <v>0</v>
      </c>
      <c r="BJ407" s="20" t="s">
        <v>81</v>
      </c>
      <c r="BK407" s="188">
        <f>ROUND(I407*H407,2)</f>
        <v>0</v>
      </c>
      <c r="BL407" s="20" t="s">
        <v>144</v>
      </c>
      <c r="BM407" s="187" t="s">
        <v>703</v>
      </c>
    </row>
    <row r="408" spans="1:65" s="2" customFormat="1" ht="11.25">
      <c r="A408" s="37"/>
      <c r="B408" s="38"/>
      <c r="C408" s="39"/>
      <c r="D408" s="189" t="s">
        <v>146</v>
      </c>
      <c r="E408" s="39"/>
      <c r="F408" s="190" t="s">
        <v>704</v>
      </c>
      <c r="G408" s="39"/>
      <c r="H408" s="39"/>
      <c r="I408" s="191"/>
      <c r="J408" s="39"/>
      <c r="K408" s="39"/>
      <c r="L408" s="42"/>
      <c r="M408" s="192"/>
      <c r="N408" s="193"/>
      <c r="O408" s="67"/>
      <c r="P408" s="67"/>
      <c r="Q408" s="67"/>
      <c r="R408" s="67"/>
      <c r="S408" s="67"/>
      <c r="T408" s="68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20" t="s">
        <v>146</v>
      </c>
      <c r="AU408" s="20" t="s">
        <v>83</v>
      </c>
    </row>
    <row r="409" spans="1:65" s="2" customFormat="1" ht="21.75" customHeight="1">
      <c r="A409" s="37"/>
      <c r="B409" s="38"/>
      <c r="C409" s="176" t="s">
        <v>705</v>
      </c>
      <c r="D409" s="176" t="s">
        <v>139</v>
      </c>
      <c r="E409" s="177" t="s">
        <v>706</v>
      </c>
      <c r="F409" s="178" t="s">
        <v>707</v>
      </c>
      <c r="G409" s="179" t="s">
        <v>368</v>
      </c>
      <c r="H409" s="180">
        <v>1</v>
      </c>
      <c r="I409" s="181"/>
      <c r="J409" s="182">
        <f>ROUND(I409*H409,2)</f>
        <v>0</v>
      </c>
      <c r="K409" s="178" t="s">
        <v>143</v>
      </c>
      <c r="L409" s="42"/>
      <c r="M409" s="183" t="s">
        <v>19</v>
      </c>
      <c r="N409" s="184" t="s">
        <v>44</v>
      </c>
      <c r="O409" s="67"/>
      <c r="P409" s="185">
        <f>O409*H409</f>
        <v>0</v>
      </c>
      <c r="Q409" s="185">
        <v>0</v>
      </c>
      <c r="R409" s="185">
        <f>Q409*H409</f>
        <v>0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144</v>
      </c>
      <c r="AT409" s="187" t="s">
        <v>139</v>
      </c>
      <c r="AU409" s="187" t="s">
        <v>83</v>
      </c>
      <c r="AY409" s="20" t="s">
        <v>137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20" t="s">
        <v>81</v>
      </c>
      <c r="BK409" s="188">
        <f>ROUND(I409*H409,2)</f>
        <v>0</v>
      </c>
      <c r="BL409" s="20" t="s">
        <v>144</v>
      </c>
      <c r="BM409" s="187" t="s">
        <v>708</v>
      </c>
    </row>
    <row r="410" spans="1:65" s="2" customFormat="1" ht="11.25">
      <c r="A410" s="37"/>
      <c r="B410" s="38"/>
      <c r="C410" s="39"/>
      <c r="D410" s="189" t="s">
        <v>146</v>
      </c>
      <c r="E410" s="39"/>
      <c r="F410" s="190" t="s">
        <v>709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146</v>
      </c>
      <c r="AU410" s="20" t="s">
        <v>83</v>
      </c>
    </row>
    <row r="411" spans="1:65" s="2" customFormat="1" ht="21.75" customHeight="1">
      <c r="A411" s="37"/>
      <c r="B411" s="38"/>
      <c r="C411" s="176" t="s">
        <v>710</v>
      </c>
      <c r="D411" s="176" t="s">
        <v>139</v>
      </c>
      <c r="E411" s="177" t="s">
        <v>711</v>
      </c>
      <c r="F411" s="178" t="s">
        <v>712</v>
      </c>
      <c r="G411" s="179" t="s">
        <v>368</v>
      </c>
      <c r="H411" s="180">
        <v>2</v>
      </c>
      <c r="I411" s="181"/>
      <c r="J411" s="182">
        <f>ROUND(I411*H411,2)</f>
        <v>0</v>
      </c>
      <c r="K411" s="178" t="s">
        <v>143</v>
      </c>
      <c r="L411" s="42"/>
      <c r="M411" s="183" t="s">
        <v>19</v>
      </c>
      <c r="N411" s="184" t="s">
        <v>44</v>
      </c>
      <c r="O411" s="67"/>
      <c r="P411" s="185">
        <f>O411*H411</f>
        <v>0</v>
      </c>
      <c r="Q411" s="185">
        <v>0</v>
      </c>
      <c r="R411" s="185">
        <f>Q411*H411</f>
        <v>0</v>
      </c>
      <c r="S411" s="185">
        <v>0</v>
      </c>
      <c r="T411" s="186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87" t="s">
        <v>144</v>
      </c>
      <c r="AT411" s="187" t="s">
        <v>139</v>
      </c>
      <c r="AU411" s="187" t="s">
        <v>83</v>
      </c>
      <c r="AY411" s="20" t="s">
        <v>137</v>
      </c>
      <c r="BE411" s="188">
        <f>IF(N411="základní",J411,0)</f>
        <v>0</v>
      </c>
      <c r="BF411" s="188">
        <f>IF(N411="snížená",J411,0)</f>
        <v>0</v>
      </c>
      <c r="BG411" s="188">
        <f>IF(N411="zákl. přenesená",J411,0)</f>
        <v>0</v>
      </c>
      <c r="BH411" s="188">
        <f>IF(N411="sníž. přenesená",J411,0)</f>
        <v>0</v>
      </c>
      <c r="BI411" s="188">
        <f>IF(N411="nulová",J411,0)</f>
        <v>0</v>
      </c>
      <c r="BJ411" s="20" t="s">
        <v>81</v>
      </c>
      <c r="BK411" s="188">
        <f>ROUND(I411*H411,2)</f>
        <v>0</v>
      </c>
      <c r="BL411" s="20" t="s">
        <v>144</v>
      </c>
      <c r="BM411" s="187" t="s">
        <v>713</v>
      </c>
    </row>
    <row r="412" spans="1:65" s="2" customFormat="1" ht="11.25">
      <c r="A412" s="37"/>
      <c r="B412" s="38"/>
      <c r="C412" s="39"/>
      <c r="D412" s="189" t="s">
        <v>146</v>
      </c>
      <c r="E412" s="39"/>
      <c r="F412" s="190" t="s">
        <v>714</v>
      </c>
      <c r="G412" s="39"/>
      <c r="H412" s="39"/>
      <c r="I412" s="191"/>
      <c r="J412" s="39"/>
      <c r="K412" s="39"/>
      <c r="L412" s="42"/>
      <c r="M412" s="192"/>
      <c r="N412" s="193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20" t="s">
        <v>146</v>
      </c>
      <c r="AU412" s="20" t="s">
        <v>83</v>
      </c>
    </row>
    <row r="413" spans="1:65" s="2" customFormat="1" ht="21.75" customHeight="1">
      <c r="A413" s="37"/>
      <c r="B413" s="38"/>
      <c r="C413" s="176" t="s">
        <v>715</v>
      </c>
      <c r="D413" s="176" t="s">
        <v>139</v>
      </c>
      <c r="E413" s="177" t="s">
        <v>716</v>
      </c>
      <c r="F413" s="178" t="s">
        <v>717</v>
      </c>
      <c r="G413" s="179" t="s">
        <v>368</v>
      </c>
      <c r="H413" s="180">
        <v>1</v>
      </c>
      <c r="I413" s="181"/>
      <c r="J413" s="182">
        <f>ROUND(I413*H413,2)</f>
        <v>0</v>
      </c>
      <c r="K413" s="178" t="s">
        <v>143</v>
      </c>
      <c r="L413" s="42"/>
      <c r="M413" s="183" t="s">
        <v>19</v>
      </c>
      <c r="N413" s="184" t="s">
        <v>44</v>
      </c>
      <c r="O413" s="67"/>
      <c r="P413" s="185">
        <f>O413*H413</f>
        <v>0</v>
      </c>
      <c r="Q413" s="185">
        <v>0</v>
      </c>
      <c r="R413" s="185">
        <f>Q413*H413</f>
        <v>0</v>
      </c>
      <c r="S413" s="185">
        <v>0</v>
      </c>
      <c r="T413" s="186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7" t="s">
        <v>144</v>
      </c>
      <c r="AT413" s="187" t="s">
        <v>139</v>
      </c>
      <c r="AU413" s="187" t="s">
        <v>83</v>
      </c>
      <c r="AY413" s="20" t="s">
        <v>137</v>
      </c>
      <c r="BE413" s="188">
        <f>IF(N413="základní",J413,0)</f>
        <v>0</v>
      </c>
      <c r="BF413" s="188">
        <f>IF(N413="snížená",J413,0)</f>
        <v>0</v>
      </c>
      <c r="BG413" s="188">
        <f>IF(N413="zákl. přenesená",J413,0)</f>
        <v>0</v>
      </c>
      <c r="BH413" s="188">
        <f>IF(N413="sníž. přenesená",J413,0)</f>
        <v>0</v>
      </c>
      <c r="BI413" s="188">
        <f>IF(N413="nulová",J413,0)</f>
        <v>0</v>
      </c>
      <c r="BJ413" s="20" t="s">
        <v>81</v>
      </c>
      <c r="BK413" s="188">
        <f>ROUND(I413*H413,2)</f>
        <v>0</v>
      </c>
      <c r="BL413" s="20" t="s">
        <v>144</v>
      </c>
      <c r="BM413" s="187" t="s">
        <v>718</v>
      </c>
    </row>
    <row r="414" spans="1:65" s="2" customFormat="1" ht="11.25">
      <c r="A414" s="37"/>
      <c r="B414" s="38"/>
      <c r="C414" s="39"/>
      <c r="D414" s="189" t="s">
        <v>146</v>
      </c>
      <c r="E414" s="39"/>
      <c r="F414" s="190" t="s">
        <v>719</v>
      </c>
      <c r="G414" s="39"/>
      <c r="H414" s="39"/>
      <c r="I414" s="191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146</v>
      </c>
      <c r="AU414" s="20" t="s">
        <v>83</v>
      </c>
    </row>
    <row r="415" spans="1:65" s="2" customFormat="1" ht="16.5" customHeight="1">
      <c r="A415" s="37"/>
      <c r="B415" s="38"/>
      <c r="C415" s="176" t="s">
        <v>720</v>
      </c>
      <c r="D415" s="176" t="s">
        <v>139</v>
      </c>
      <c r="E415" s="177" t="s">
        <v>721</v>
      </c>
      <c r="F415" s="178" t="s">
        <v>722</v>
      </c>
      <c r="G415" s="179" t="s">
        <v>368</v>
      </c>
      <c r="H415" s="180">
        <v>1</v>
      </c>
      <c r="I415" s="181"/>
      <c r="J415" s="182">
        <f>ROUND(I415*H415,2)</f>
        <v>0</v>
      </c>
      <c r="K415" s="178" t="s">
        <v>143</v>
      </c>
      <c r="L415" s="42"/>
      <c r="M415" s="183" t="s">
        <v>19</v>
      </c>
      <c r="N415" s="184" t="s">
        <v>44</v>
      </c>
      <c r="O415" s="67"/>
      <c r="P415" s="185">
        <f>O415*H415</f>
        <v>0</v>
      </c>
      <c r="Q415" s="185">
        <v>6.9999999999999999E-4</v>
      </c>
      <c r="R415" s="185">
        <f>Q415*H415</f>
        <v>6.9999999999999999E-4</v>
      </c>
      <c r="S415" s="185">
        <v>0</v>
      </c>
      <c r="T415" s="186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87" t="s">
        <v>144</v>
      </c>
      <c r="AT415" s="187" t="s">
        <v>139</v>
      </c>
      <c r="AU415" s="187" t="s">
        <v>83</v>
      </c>
      <c r="AY415" s="20" t="s">
        <v>137</v>
      </c>
      <c r="BE415" s="188">
        <f>IF(N415="základní",J415,0)</f>
        <v>0</v>
      </c>
      <c r="BF415" s="188">
        <f>IF(N415="snížená",J415,0)</f>
        <v>0</v>
      </c>
      <c r="BG415" s="188">
        <f>IF(N415="zákl. přenesená",J415,0)</f>
        <v>0</v>
      </c>
      <c r="BH415" s="188">
        <f>IF(N415="sníž. přenesená",J415,0)</f>
        <v>0</v>
      </c>
      <c r="BI415" s="188">
        <f>IF(N415="nulová",J415,0)</f>
        <v>0</v>
      </c>
      <c r="BJ415" s="20" t="s">
        <v>81</v>
      </c>
      <c r="BK415" s="188">
        <f>ROUND(I415*H415,2)</f>
        <v>0</v>
      </c>
      <c r="BL415" s="20" t="s">
        <v>144</v>
      </c>
      <c r="BM415" s="187" t="s">
        <v>723</v>
      </c>
    </row>
    <row r="416" spans="1:65" s="2" customFormat="1" ht="11.25">
      <c r="A416" s="37"/>
      <c r="B416" s="38"/>
      <c r="C416" s="39"/>
      <c r="D416" s="189" t="s">
        <v>146</v>
      </c>
      <c r="E416" s="39"/>
      <c r="F416" s="190" t="s">
        <v>724</v>
      </c>
      <c r="G416" s="39"/>
      <c r="H416" s="39"/>
      <c r="I416" s="191"/>
      <c r="J416" s="39"/>
      <c r="K416" s="39"/>
      <c r="L416" s="42"/>
      <c r="M416" s="192"/>
      <c r="N416" s="193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20" t="s">
        <v>146</v>
      </c>
      <c r="AU416" s="20" t="s">
        <v>83</v>
      </c>
    </row>
    <row r="417" spans="1:65" s="2" customFormat="1" ht="16.5" customHeight="1">
      <c r="A417" s="37"/>
      <c r="B417" s="38"/>
      <c r="C417" s="176" t="s">
        <v>725</v>
      </c>
      <c r="D417" s="176" t="s">
        <v>139</v>
      </c>
      <c r="E417" s="177" t="s">
        <v>726</v>
      </c>
      <c r="F417" s="178" t="s">
        <v>727</v>
      </c>
      <c r="G417" s="179" t="s">
        <v>368</v>
      </c>
      <c r="H417" s="180">
        <v>1</v>
      </c>
      <c r="I417" s="181"/>
      <c r="J417" s="182">
        <f>ROUND(I417*H417,2)</f>
        <v>0</v>
      </c>
      <c r="K417" s="178" t="s">
        <v>143</v>
      </c>
      <c r="L417" s="42"/>
      <c r="M417" s="183" t="s">
        <v>19</v>
      </c>
      <c r="N417" s="184" t="s">
        <v>44</v>
      </c>
      <c r="O417" s="67"/>
      <c r="P417" s="185">
        <f>O417*H417</f>
        <v>0</v>
      </c>
      <c r="Q417" s="185">
        <v>11.97512</v>
      </c>
      <c r="R417" s="185">
        <f>Q417*H417</f>
        <v>11.97512</v>
      </c>
      <c r="S417" s="185">
        <v>0</v>
      </c>
      <c r="T417" s="186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7" t="s">
        <v>144</v>
      </c>
      <c r="AT417" s="187" t="s">
        <v>139</v>
      </c>
      <c r="AU417" s="187" t="s">
        <v>83</v>
      </c>
      <c r="AY417" s="20" t="s">
        <v>137</v>
      </c>
      <c r="BE417" s="188">
        <f>IF(N417="základní",J417,0)</f>
        <v>0</v>
      </c>
      <c r="BF417" s="188">
        <f>IF(N417="snížená",J417,0)</f>
        <v>0</v>
      </c>
      <c r="BG417" s="188">
        <f>IF(N417="zákl. přenesená",J417,0)</f>
        <v>0</v>
      </c>
      <c r="BH417" s="188">
        <f>IF(N417="sníž. přenesená",J417,0)</f>
        <v>0</v>
      </c>
      <c r="BI417" s="188">
        <f>IF(N417="nulová",J417,0)</f>
        <v>0</v>
      </c>
      <c r="BJ417" s="20" t="s">
        <v>81</v>
      </c>
      <c r="BK417" s="188">
        <f>ROUND(I417*H417,2)</f>
        <v>0</v>
      </c>
      <c r="BL417" s="20" t="s">
        <v>144</v>
      </c>
      <c r="BM417" s="187" t="s">
        <v>728</v>
      </c>
    </row>
    <row r="418" spans="1:65" s="2" customFormat="1" ht="11.25">
      <c r="A418" s="37"/>
      <c r="B418" s="38"/>
      <c r="C418" s="39"/>
      <c r="D418" s="189" t="s">
        <v>146</v>
      </c>
      <c r="E418" s="39"/>
      <c r="F418" s="190" t="s">
        <v>729</v>
      </c>
      <c r="G418" s="39"/>
      <c r="H418" s="39"/>
      <c r="I418" s="191"/>
      <c r="J418" s="39"/>
      <c r="K418" s="39"/>
      <c r="L418" s="42"/>
      <c r="M418" s="192"/>
      <c r="N418" s="193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20" t="s">
        <v>146</v>
      </c>
      <c r="AU418" s="20" t="s">
        <v>83</v>
      </c>
    </row>
    <row r="419" spans="1:65" s="2" customFormat="1" ht="16.5" customHeight="1">
      <c r="A419" s="37"/>
      <c r="B419" s="38"/>
      <c r="C419" s="238" t="s">
        <v>730</v>
      </c>
      <c r="D419" s="238" t="s">
        <v>325</v>
      </c>
      <c r="E419" s="239" t="s">
        <v>731</v>
      </c>
      <c r="F419" s="240" t="s">
        <v>732</v>
      </c>
      <c r="G419" s="241" t="s">
        <v>368</v>
      </c>
      <c r="H419" s="242">
        <v>1</v>
      </c>
      <c r="I419" s="243"/>
      <c r="J419" s="244">
        <f>ROUND(I419*H419,2)</f>
        <v>0</v>
      </c>
      <c r="K419" s="240" t="s">
        <v>19</v>
      </c>
      <c r="L419" s="245"/>
      <c r="M419" s="246" t="s">
        <v>19</v>
      </c>
      <c r="N419" s="247" t="s">
        <v>44</v>
      </c>
      <c r="O419" s="67"/>
      <c r="P419" s="185">
        <f>O419*H419</f>
        <v>0</v>
      </c>
      <c r="Q419" s="185">
        <v>0.28999999999999998</v>
      </c>
      <c r="R419" s="185">
        <f>Q419*H419</f>
        <v>0.28999999999999998</v>
      </c>
      <c r="S419" s="185">
        <v>0</v>
      </c>
      <c r="T419" s="186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7" t="s">
        <v>188</v>
      </c>
      <c r="AT419" s="187" t="s">
        <v>325</v>
      </c>
      <c r="AU419" s="187" t="s">
        <v>83</v>
      </c>
      <c r="AY419" s="20" t="s">
        <v>137</v>
      </c>
      <c r="BE419" s="188">
        <f>IF(N419="základní",J419,0)</f>
        <v>0</v>
      </c>
      <c r="BF419" s="188">
        <f>IF(N419="snížená",J419,0)</f>
        <v>0</v>
      </c>
      <c r="BG419" s="188">
        <f>IF(N419="zákl. přenesená",J419,0)</f>
        <v>0</v>
      </c>
      <c r="BH419" s="188">
        <f>IF(N419="sníž. přenesená",J419,0)</f>
        <v>0</v>
      </c>
      <c r="BI419" s="188">
        <f>IF(N419="nulová",J419,0)</f>
        <v>0</v>
      </c>
      <c r="BJ419" s="20" t="s">
        <v>81</v>
      </c>
      <c r="BK419" s="188">
        <f>ROUND(I419*H419,2)</f>
        <v>0</v>
      </c>
      <c r="BL419" s="20" t="s">
        <v>144</v>
      </c>
      <c r="BM419" s="187" t="s">
        <v>733</v>
      </c>
    </row>
    <row r="420" spans="1:65" s="2" customFormat="1" ht="16.5" customHeight="1">
      <c r="A420" s="37"/>
      <c r="B420" s="38"/>
      <c r="C420" s="238" t="s">
        <v>734</v>
      </c>
      <c r="D420" s="238" t="s">
        <v>325</v>
      </c>
      <c r="E420" s="239" t="s">
        <v>735</v>
      </c>
      <c r="F420" s="240" t="s">
        <v>736</v>
      </c>
      <c r="G420" s="241" t="s">
        <v>368</v>
      </c>
      <c r="H420" s="242">
        <v>1</v>
      </c>
      <c r="I420" s="243"/>
      <c r="J420" s="244">
        <f>ROUND(I420*H420,2)</f>
        <v>0</v>
      </c>
      <c r="K420" s="240" t="s">
        <v>19</v>
      </c>
      <c r="L420" s="245"/>
      <c r="M420" s="246" t="s">
        <v>19</v>
      </c>
      <c r="N420" s="247" t="s">
        <v>44</v>
      </c>
      <c r="O420" s="67"/>
      <c r="P420" s="185">
        <f>O420*H420</f>
        <v>0</v>
      </c>
      <c r="Q420" s="185">
        <v>7.4999999999999997E-2</v>
      </c>
      <c r="R420" s="185">
        <f>Q420*H420</f>
        <v>7.4999999999999997E-2</v>
      </c>
      <c r="S420" s="185">
        <v>0</v>
      </c>
      <c r="T420" s="186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7" t="s">
        <v>188</v>
      </c>
      <c r="AT420" s="187" t="s">
        <v>325</v>
      </c>
      <c r="AU420" s="187" t="s">
        <v>83</v>
      </c>
      <c r="AY420" s="20" t="s">
        <v>137</v>
      </c>
      <c r="BE420" s="188">
        <f>IF(N420="základní",J420,0)</f>
        <v>0</v>
      </c>
      <c r="BF420" s="188">
        <f>IF(N420="snížená",J420,0)</f>
        <v>0</v>
      </c>
      <c r="BG420" s="188">
        <f>IF(N420="zákl. přenesená",J420,0)</f>
        <v>0</v>
      </c>
      <c r="BH420" s="188">
        <f>IF(N420="sníž. přenesená",J420,0)</f>
        <v>0</v>
      </c>
      <c r="BI420" s="188">
        <f>IF(N420="nulová",J420,0)</f>
        <v>0</v>
      </c>
      <c r="BJ420" s="20" t="s">
        <v>81</v>
      </c>
      <c r="BK420" s="188">
        <f>ROUND(I420*H420,2)</f>
        <v>0</v>
      </c>
      <c r="BL420" s="20" t="s">
        <v>144</v>
      </c>
      <c r="BM420" s="187" t="s">
        <v>737</v>
      </c>
    </row>
    <row r="421" spans="1:65" s="2" customFormat="1" ht="16.5" customHeight="1">
      <c r="A421" s="37"/>
      <c r="B421" s="38"/>
      <c r="C421" s="238" t="s">
        <v>738</v>
      </c>
      <c r="D421" s="238" t="s">
        <v>325</v>
      </c>
      <c r="E421" s="239" t="s">
        <v>739</v>
      </c>
      <c r="F421" s="240" t="s">
        <v>740</v>
      </c>
      <c r="G421" s="241" t="s">
        <v>368</v>
      </c>
      <c r="H421" s="242">
        <v>1</v>
      </c>
      <c r="I421" s="243"/>
      <c r="J421" s="244">
        <f>ROUND(I421*H421,2)</f>
        <v>0</v>
      </c>
      <c r="K421" s="240" t="s">
        <v>19</v>
      </c>
      <c r="L421" s="245"/>
      <c r="M421" s="246" t="s">
        <v>19</v>
      </c>
      <c r="N421" s="247" t="s">
        <v>44</v>
      </c>
      <c r="O421" s="67"/>
      <c r="P421" s="185">
        <f>O421*H421</f>
        <v>0</v>
      </c>
      <c r="Q421" s="185">
        <v>1.2</v>
      </c>
      <c r="R421" s="185">
        <f>Q421*H421</f>
        <v>1.2</v>
      </c>
      <c r="S421" s="185">
        <v>0</v>
      </c>
      <c r="T421" s="186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7" t="s">
        <v>188</v>
      </c>
      <c r="AT421" s="187" t="s">
        <v>325</v>
      </c>
      <c r="AU421" s="187" t="s">
        <v>83</v>
      </c>
      <c r="AY421" s="20" t="s">
        <v>137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20" t="s">
        <v>81</v>
      </c>
      <c r="BK421" s="188">
        <f>ROUND(I421*H421,2)</f>
        <v>0</v>
      </c>
      <c r="BL421" s="20" t="s">
        <v>144</v>
      </c>
      <c r="BM421" s="187" t="s">
        <v>741</v>
      </c>
    </row>
    <row r="422" spans="1:65" s="2" customFormat="1" ht="16.5" customHeight="1">
      <c r="A422" s="37"/>
      <c r="B422" s="38"/>
      <c r="C422" s="238" t="s">
        <v>742</v>
      </c>
      <c r="D422" s="238" t="s">
        <v>325</v>
      </c>
      <c r="E422" s="239" t="s">
        <v>743</v>
      </c>
      <c r="F422" s="240" t="s">
        <v>744</v>
      </c>
      <c r="G422" s="241" t="s">
        <v>368</v>
      </c>
      <c r="H422" s="242">
        <v>1</v>
      </c>
      <c r="I422" s="243"/>
      <c r="J422" s="244">
        <f>ROUND(I422*H422,2)</f>
        <v>0</v>
      </c>
      <c r="K422" s="240" t="s">
        <v>19</v>
      </c>
      <c r="L422" s="245"/>
      <c r="M422" s="246" t="s">
        <v>19</v>
      </c>
      <c r="N422" s="247" t="s">
        <v>44</v>
      </c>
      <c r="O422" s="67"/>
      <c r="P422" s="185">
        <f>O422*H422</f>
        <v>0</v>
      </c>
      <c r="Q422" s="185">
        <v>0.105</v>
      </c>
      <c r="R422" s="185">
        <f>Q422*H422</f>
        <v>0.105</v>
      </c>
      <c r="S422" s="185">
        <v>0</v>
      </c>
      <c r="T422" s="186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87" t="s">
        <v>188</v>
      </c>
      <c r="AT422" s="187" t="s">
        <v>325</v>
      </c>
      <c r="AU422" s="187" t="s">
        <v>83</v>
      </c>
      <c r="AY422" s="20" t="s">
        <v>137</v>
      </c>
      <c r="BE422" s="188">
        <f>IF(N422="základní",J422,0)</f>
        <v>0</v>
      </c>
      <c r="BF422" s="188">
        <f>IF(N422="snížená",J422,0)</f>
        <v>0</v>
      </c>
      <c r="BG422" s="188">
        <f>IF(N422="zákl. přenesená",J422,0)</f>
        <v>0</v>
      </c>
      <c r="BH422" s="188">
        <f>IF(N422="sníž. přenesená",J422,0)</f>
        <v>0</v>
      </c>
      <c r="BI422" s="188">
        <f>IF(N422="nulová",J422,0)</f>
        <v>0</v>
      </c>
      <c r="BJ422" s="20" t="s">
        <v>81</v>
      </c>
      <c r="BK422" s="188">
        <f>ROUND(I422*H422,2)</f>
        <v>0</v>
      </c>
      <c r="BL422" s="20" t="s">
        <v>144</v>
      </c>
      <c r="BM422" s="187" t="s">
        <v>745</v>
      </c>
    </row>
    <row r="423" spans="1:65" s="2" customFormat="1" ht="16.5" customHeight="1">
      <c r="A423" s="37"/>
      <c r="B423" s="38"/>
      <c r="C423" s="238" t="s">
        <v>746</v>
      </c>
      <c r="D423" s="238" t="s">
        <v>325</v>
      </c>
      <c r="E423" s="239" t="s">
        <v>747</v>
      </c>
      <c r="F423" s="240" t="s">
        <v>748</v>
      </c>
      <c r="G423" s="241" t="s">
        <v>421</v>
      </c>
      <c r="H423" s="242">
        <v>11.673</v>
      </c>
      <c r="I423" s="243"/>
      <c r="J423" s="244">
        <f>ROUND(I423*H423,2)</f>
        <v>0</v>
      </c>
      <c r="K423" s="240" t="s">
        <v>143</v>
      </c>
      <c r="L423" s="245"/>
      <c r="M423" s="246" t="s">
        <v>19</v>
      </c>
      <c r="N423" s="247" t="s">
        <v>44</v>
      </c>
      <c r="O423" s="67"/>
      <c r="P423" s="185">
        <f>O423*H423</f>
        <v>0</v>
      </c>
      <c r="Q423" s="185">
        <v>1.273E-2</v>
      </c>
      <c r="R423" s="185">
        <f>Q423*H423</f>
        <v>0.14859728999999999</v>
      </c>
      <c r="S423" s="185">
        <v>0</v>
      </c>
      <c r="T423" s="186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87" t="s">
        <v>188</v>
      </c>
      <c r="AT423" s="187" t="s">
        <v>325</v>
      </c>
      <c r="AU423" s="187" t="s">
        <v>83</v>
      </c>
      <c r="AY423" s="20" t="s">
        <v>137</v>
      </c>
      <c r="BE423" s="188">
        <f>IF(N423="základní",J423,0)</f>
        <v>0</v>
      </c>
      <c r="BF423" s="188">
        <f>IF(N423="snížená",J423,0)</f>
        <v>0</v>
      </c>
      <c r="BG423" s="188">
        <f>IF(N423="zákl. přenesená",J423,0)</f>
        <v>0</v>
      </c>
      <c r="BH423" s="188">
        <f>IF(N423="sníž. přenesená",J423,0)</f>
        <v>0</v>
      </c>
      <c r="BI423" s="188">
        <f>IF(N423="nulová",J423,0)</f>
        <v>0</v>
      </c>
      <c r="BJ423" s="20" t="s">
        <v>81</v>
      </c>
      <c r="BK423" s="188">
        <f>ROUND(I423*H423,2)</f>
        <v>0</v>
      </c>
      <c r="BL423" s="20" t="s">
        <v>144</v>
      </c>
      <c r="BM423" s="187" t="s">
        <v>749</v>
      </c>
    </row>
    <row r="424" spans="1:65" s="13" customFormat="1" ht="11.25">
      <c r="B424" s="194"/>
      <c r="C424" s="195"/>
      <c r="D424" s="196" t="s">
        <v>148</v>
      </c>
      <c r="E424" s="197" t="s">
        <v>19</v>
      </c>
      <c r="F424" s="198" t="s">
        <v>750</v>
      </c>
      <c r="G424" s="195"/>
      <c r="H424" s="199">
        <v>11.673</v>
      </c>
      <c r="I424" s="200"/>
      <c r="J424" s="195"/>
      <c r="K424" s="195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148</v>
      </c>
      <c r="AU424" s="205" t="s">
        <v>83</v>
      </c>
      <c r="AV424" s="13" t="s">
        <v>83</v>
      </c>
      <c r="AW424" s="13" t="s">
        <v>33</v>
      </c>
      <c r="AX424" s="13" t="s">
        <v>81</v>
      </c>
      <c r="AY424" s="205" t="s">
        <v>137</v>
      </c>
    </row>
    <row r="425" spans="1:65" s="2" customFormat="1" ht="16.5" customHeight="1">
      <c r="A425" s="37"/>
      <c r="B425" s="38"/>
      <c r="C425" s="238" t="s">
        <v>751</v>
      </c>
      <c r="D425" s="238" t="s">
        <v>325</v>
      </c>
      <c r="E425" s="239" t="s">
        <v>752</v>
      </c>
      <c r="F425" s="240" t="s">
        <v>753</v>
      </c>
      <c r="G425" s="241" t="s">
        <v>421</v>
      </c>
      <c r="H425" s="242">
        <v>1.0149999999999999</v>
      </c>
      <c r="I425" s="243"/>
      <c r="J425" s="244">
        <f>ROUND(I425*H425,2)</f>
        <v>0</v>
      </c>
      <c r="K425" s="240" t="s">
        <v>143</v>
      </c>
      <c r="L425" s="245"/>
      <c r="M425" s="246" t="s">
        <v>19</v>
      </c>
      <c r="N425" s="247" t="s">
        <v>44</v>
      </c>
      <c r="O425" s="67"/>
      <c r="P425" s="185">
        <f>O425*H425</f>
        <v>0</v>
      </c>
      <c r="Q425" s="185">
        <v>8.0000000000000002E-3</v>
      </c>
      <c r="R425" s="185">
        <f>Q425*H425</f>
        <v>8.1199999999999987E-3</v>
      </c>
      <c r="S425" s="185">
        <v>0</v>
      </c>
      <c r="T425" s="186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7" t="s">
        <v>188</v>
      </c>
      <c r="AT425" s="187" t="s">
        <v>325</v>
      </c>
      <c r="AU425" s="187" t="s">
        <v>83</v>
      </c>
      <c r="AY425" s="20" t="s">
        <v>137</v>
      </c>
      <c r="BE425" s="188">
        <f>IF(N425="základní",J425,0)</f>
        <v>0</v>
      </c>
      <c r="BF425" s="188">
        <f>IF(N425="snížená",J425,0)</f>
        <v>0</v>
      </c>
      <c r="BG425" s="188">
        <f>IF(N425="zákl. přenesená",J425,0)</f>
        <v>0</v>
      </c>
      <c r="BH425" s="188">
        <f>IF(N425="sníž. přenesená",J425,0)</f>
        <v>0</v>
      </c>
      <c r="BI425" s="188">
        <f>IF(N425="nulová",J425,0)</f>
        <v>0</v>
      </c>
      <c r="BJ425" s="20" t="s">
        <v>81</v>
      </c>
      <c r="BK425" s="188">
        <f>ROUND(I425*H425,2)</f>
        <v>0</v>
      </c>
      <c r="BL425" s="20" t="s">
        <v>144</v>
      </c>
      <c r="BM425" s="187" t="s">
        <v>754</v>
      </c>
    </row>
    <row r="426" spans="1:65" s="13" customFormat="1" ht="11.25">
      <c r="B426" s="194"/>
      <c r="C426" s="195"/>
      <c r="D426" s="196" t="s">
        <v>148</v>
      </c>
      <c r="E426" s="197" t="s">
        <v>19</v>
      </c>
      <c r="F426" s="198" t="s">
        <v>755</v>
      </c>
      <c r="G426" s="195"/>
      <c r="H426" s="199">
        <v>1.0149999999999999</v>
      </c>
      <c r="I426" s="200"/>
      <c r="J426" s="195"/>
      <c r="K426" s="195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148</v>
      </c>
      <c r="AU426" s="205" t="s">
        <v>83</v>
      </c>
      <c r="AV426" s="13" t="s">
        <v>83</v>
      </c>
      <c r="AW426" s="13" t="s">
        <v>33</v>
      </c>
      <c r="AX426" s="13" t="s">
        <v>81</v>
      </c>
      <c r="AY426" s="205" t="s">
        <v>137</v>
      </c>
    </row>
    <row r="427" spans="1:65" s="2" customFormat="1" ht="16.5" customHeight="1">
      <c r="A427" s="37"/>
      <c r="B427" s="38"/>
      <c r="C427" s="238" t="s">
        <v>756</v>
      </c>
      <c r="D427" s="238" t="s">
        <v>325</v>
      </c>
      <c r="E427" s="239" t="s">
        <v>757</v>
      </c>
      <c r="F427" s="240" t="s">
        <v>758</v>
      </c>
      <c r="G427" s="241" t="s">
        <v>421</v>
      </c>
      <c r="H427" s="242">
        <v>17.407</v>
      </c>
      <c r="I427" s="243"/>
      <c r="J427" s="244">
        <f>ROUND(I427*H427,2)</f>
        <v>0</v>
      </c>
      <c r="K427" s="240" t="s">
        <v>143</v>
      </c>
      <c r="L427" s="245"/>
      <c r="M427" s="246" t="s">
        <v>19</v>
      </c>
      <c r="N427" s="247" t="s">
        <v>44</v>
      </c>
      <c r="O427" s="67"/>
      <c r="P427" s="185">
        <f>O427*H427</f>
        <v>0</v>
      </c>
      <c r="Q427" s="185">
        <v>5.11E-3</v>
      </c>
      <c r="R427" s="185">
        <f>Q427*H427</f>
        <v>8.8949769999999997E-2</v>
      </c>
      <c r="S427" s="185">
        <v>0</v>
      </c>
      <c r="T427" s="186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7" t="s">
        <v>188</v>
      </c>
      <c r="AT427" s="187" t="s">
        <v>325</v>
      </c>
      <c r="AU427" s="187" t="s">
        <v>83</v>
      </c>
      <c r="AY427" s="20" t="s">
        <v>137</v>
      </c>
      <c r="BE427" s="188">
        <f>IF(N427="základní",J427,0)</f>
        <v>0</v>
      </c>
      <c r="BF427" s="188">
        <f>IF(N427="snížená",J427,0)</f>
        <v>0</v>
      </c>
      <c r="BG427" s="188">
        <f>IF(N427="zákl. přenesená",J427,0)</f>
        <v>0</v>
      </c>
      <c r="BH427" s="188">
        <f>IF(N427="sníž. přenesená",J427,0)</f>
        <v>0</v>
      </c>
      <c r="BI427" s="188">
        <f>IF(N427="nulová",J427,0)</f>
        <v>0</v>
      </c>
      <c r="BJ427" s="20" t="s">
        <v>81</v>
      </c>
      <c r="BK427" s="188">
        <f>ROUND(I427*H427,2)</f>
        <v>0</v>
      </c>
      <c r="BL427" s="20" t="s">
        <v>144</v>
      </c>
      <c r="BM427" s="187" t="s">
        <v>759</v>
      </c>
    </row>
    <row r="428" spans="1:65" s="13" customFormat="1" ht="11.25">
      <c r="B428" s="194"/>
      <c r="C428" s="195"/>
      <c r="D428" s="196" t="s">
        <v>148</v>
      </c>
      <c r="E428" s="197" t="s">
        <v>19</v>
      </c>
      <c r="F428" s="198" t="s">
        <v>760</v>
      </c>
      <c r="G428" s="195"/>
      <c r="H428" s="199">
        <v>17.407</v>
      </c>
      <c r="I428" s="200"/>
      <c r="J428" s="195"/>
      <c r="K428" s="195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148</v>
      </c>
      <c r="AU428" s="205" t="s">
        <v>83</v>
      </c>
      <c r="AV428" s="13" t="s">
        <v>83</v>
      </c>
      <c r="AW428" s="13" t="s">
        <v>33</v>
      </c>
      <c r="AX428" s="13" t="s">
        <v>81</v>
      </c>
      <c r="AY428" s="205" t="s">
        <v>137</v>
      </c>
    </row>
    <row r="429" spans="1:65" s="2" customFormat="1" ht="24.2" customHeight="1">
      <c r="A429" s="37"/>
      <c r="B429" s="38"/>
      <c r="C429" s="238" t="s">
        <v>761</v>
      </c>
      <c r="D429" s="238" t="s">
        <v>325</v>
      </c>
      <c r="E429" s="239" t="s">
        <v>762</v>
      </c>
      <c r="F429" s="240" t="s">
        <v>763</v>
      </c>
      <c r="G429" s="241" t="s">
        <v>368</v>
      </c>
      <c r="H429" s="242">
        <v>1</v>
      </c>
      <c r="I429" s="243"/>
      <c r="J429" s="244">
        <f>ROUND(I429*H429,2)</f>
        <v>0</v>
      </c>
      <c r="K429" s="240" t="s">
        <v>19</v>
      </c>
      <c r="L429" s="245"/>
      <c r="M429" s="246" t="s">
        <v>19</v>
      </c>
      <c r="N429" s="247" t="s">
        <v>44</v>
      </c>
      <c r="O429" s="67"/>
      <c r="P429" s="185">
        <f>O429*H429</f>
        <v>0</v>
      </c>
      <c r="Q429" s="185">
        <v>3.8E-3</v>
      </c>
      <c r="R429" s="185">
        <f>Q429*H429</f>
        <v>3.8E-3</v>
      </c>
      <c r="S429" s="185">
        <v>0</v>
      </c>
      <c r="T429" s="186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7" t="s">
        <v>188</v>
      </c>
      <c r="AT429" s="187" t="s">
        <v>325</v>
      </c>
      <c r="AU429" s="187" t="s">
        <v>83</v>
      </c>
      <c r="AY429" s="20" t="s">
        <v>137</v>
      </c>
      <c r="BE429" s="188">
        <f>IF(N429="základní",J429,0)</f>
        <v>0</v>
      </c>
      <c r="BF429" s="188">
        <f>IF(N429="snížená",J429,0)</f>
        <v>0</v>
      </c>
      <c r="BG429" s="188">
        <f>IF(N429="zákl. přenesená",J429,0)</f>
        <v>0</v>
      </c>
      <c r="BH429" s="188">
        <f>IF(N429="sníž. přenesená",J429,0)</f>
        <v>0</v>
      </c>
      <c r="BI429" s="188">
        <f>IF(N429="nulová",J429,0)</f>
        <v>0</v>
      </c>
      <c r="BJ429" s="20" t="s">
        <v>81</v>
      </c>
      <c r="BK429" s="188">
        <f>ROUND(I429*H429,2)</f>
        <v>0</v>
      </c>
      <c r="BL429" s="20" t="s">
        <v>144</v>
      </c>
      <c r="BM429" s="187" t="s">
        <v>764</v>
      </c>
    </row>
    <row r="430" spans="1:65" s="2" customFormat="1" ht="24.2" customHeight="1">
      <c r="A430" s="37"/>
      <c r="B430" s="38"/>
      <c r="C430" s="238" t="s">
        <v>765</v>
      </c>
      <c r="D430" s="238" t="s">
        <v>325</v>
      </c>
      <c r="E430" s="239" t="s">
        <v>766</v>
      </c>
      <c r="F430" s="240" t="s">
        <v>767</v>
      </c>
      <c r="G430" s="241" t="s">
        <v>368</v>
      </c>
      <c r="H430" s="242">
        <v>2</v>
      </c>
      <c r="I430" s="243"/>
      <c r="J430" s="244">
        <f>ROUND(I430*H430,2)</f>
        <v>0</v>
      </c>
      <c r="K430" s="240" t="s">
        <v>19</v>
      </c>
      <c r="L430" s="245"/>
      <c r="M430" s="246" t="s">
        <v>19</v>
      </c>
      <c r="N430" s="247" t="s">
        <v>44</v>
      </c>
      <c r="O430" s="67"/>
      <c r="P430" s="185">
        <f>O430*H430</f>
        <v>0</v>
      </c>
      <c r="Q430" s="185">
        <v>2.5000000000000001E-3</v>
      </c>
      <c r="R430" s="185">
        <f>Q430*H430</f>
        <v>5.0000000000000001E-3</v>
      </c>
      <c r="S430" s="185">
        <v>0</v>
      </c>
      <c r="T430" s="186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87" t="s">
        <v>188</v>
      </c>
      <c r="AT430" s="187" t="s">
        <v>325</v>
      </c>
      <c r="AU430" s="187" t="s">
        <v>83</v>
      </c>
      <c r="AY430" s="20" t="s">
        <v>137</v>
      </c>
      <c r="BE430" s="188">
        <f>IF(N430="základní",J430,0)</f>
        <v>0</v>
      </c>
      <c r="BF430" s="188">
        <f>IF(N430="snížená",J430,0)</f>
        <v>0</v>
      </c>
      <c r="BG430" s="188">
        <f>IF(N430="zákl. přenesená",J430,0)</f>
        <v>0</v>
      </c>
      <c r="BH430" s="188">
        <f>IF(N430="sníž. přenesená",J430,0)</f>
        <v>0</v>
      </c>
      <c r="BI430" s="188">
        <f>IF(N430="nulová",J430,0)</f>
        <v>0</v>
      </c>
      <c r="BJ430" s="20" t="s">
        <v>81</v>
      </c>
      <c r="BK430" s="188">
        <f>ROUND(I430*H430,2)</f>
        <v>0</v>
      </c>
      <c r="BL430" s="20" t="s">
        <v>144</v>
      </c>
      <c r="BM430" s="187" t="s">
        <v>768</v>
      </c>
    </row>
    <row r="431" spans="1:65" s="2" customFormat="1" ht="24.2" customHeight="1">
      <c r="A431" s="37"/>
      <c r="B431" s="38"/>
      <c r="C431" s="238" t="s">
        <v>769</v>
      </c>
      <c r="D431" s="238" t="s">
        <v>325</v>
      </c>
      <c r="E431" s="239" t="s">
        <v>770</v>
      </c>
      <c r="F431" s="240" t="s">
        <v>771</v>
      </c>
      <c r="G431" s="241" t="s">
        <v>368</v>
      </c>
      <c r="H431" s="242">
        <v>1</v>
      </c>
      <c r="I431" s="243"/>
      <c r="J431" s="244">
        <f>ROUND(I431*H431,2)</f>
        <v>0</v>
      </c>
      <c r="K431" s="240" t="s">
        <v>19</v>
      </c>
      <c r="L431" s="245"/>
      <c r="M431" s="246" t="s">
        <v>19</v>
      </c>
      <c r="N431" s="247" t="s">
        <v>44</v>
      </c>
      <c r="O431" s="67"/>
      <c r="P431" s="185">
        <f>O431*H431</f>
        <v>0</v>
      </c>
      <c r="Q431" s="185">
        <v>1.4E-3</v>
      </c>
      <c r="R431" s="185">
        <f>Q431*H431</f>
        <v>1.4E-3</v>
      </c>
      <c r="S431" s="185">
        <v>0</v>
      </c>
      <c r="T431" s="186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87" t="s">
        <v>188</v>
      </c>
      <c r="AT431" s="187" t="s">
        <v>325</v>
      </c>
      <c r="AU431" s="187" t="s">
        <v>83</v>
      </c>
      <c r="AY431" s="20" t="s">
        <v>137</v>
      </c>
      <c r="BE431" s="188">
        <f>IF(N431="základní",J431,0)</f>
        <v>0</v>
      </c>
      <c r="BF431" s="188">
        <f>IF(N431="snížená",J431,0)</f>
        <v>0</v>
      </c>
      <c r="BG431" s="188">
        <f>IF(N431="zákl. přenesená",J431,0)</f>
        <v>0</v>
      </c>
      <c r="BH431" s="188">
        <f>IF(N431="sníž. přenesená",J431,0)</f>
        <v>0</v>
      </c>
      <c r="BI431" s="188">
        <f>IF(N431="nulová",J431,0)</f>
        <v>0</v>
      </c>
      <c r="BJ431" s="20" t="s">
        <v>81</v>
      </c>
      <c r="BK431" s="188">
        <f>ROUND(I431*H431,2)</f>
        <v>0</v>
      </c>
      <c r="BL431" s="20" t="s">
        <v>144</v>
      </c>
      <c r="BM431" s="187" t="s">
        <v>772</v>
      </c>
    </row>
    <row r="432" spans="1:65" s="2" customFormat="1" ht="16.5" customHeight="1">
      <c r="A432" s="37"/>
      <c r="B432" s="38"/>
      <c r="C432" s="176" t="s">
        <v>773</v>
      </c>
      <c r="D432" s="176" t="s">
        <v>139</v>
      </c>
      <c r="E432" s="177" t="s">
        <v>774</v>
      </c>
      <c r="F432" s="178" t="s">
        <v>775</v>
      </c>
      <c r="G432" s="179" t="s">
        <v>368</v>
      </c>
      <c r="H432" s="180">
        <v>1</v>
      </c>
      <c r="I432" s="181"/>
      <c r="J432" s="182">
        <f>ROUND(I432*H432,2)</f>
        <v>0</v>
      </c>
      <c r="K432" s="178" t="s">
        <v>143</v>
      </c>
      <c r="L432" s="42"/>
      <c r="M432" s="183" t="s">
        <v>19</v>
      </c>
      <c r="N432" s="184" t="s">
        <v>44</v>
      </c>
      <c r="O432" s="67"/>
      <c r="P432" s="185">
        <f>O432*H432</f>
        <v>0</v>
      </c>
      <c r="Q432" s="185">
        <v>0.21734000000000001</v>
      </c>
      <c r="R432" s="185">
        <f>Q432*H432</f>
        <v>0.21734000000000001</v>
      </c>
      <c r="S432" s="185">
        <v>0</v>
      </c>
      <c r="T432" s="186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87" t="s">
        <v>144</v>
      </c>
      <c r="AT432" s="187" t="s">
        <v>139</v>
      </c>
      <c r="AU432" s="187" t="s">
        <v>83</v>
      </c>
      <c r="AY432" s="20" t="s">
        <v>137</v>
      </c>
      <c r="BE432" s="188">
        <f>IF(N432="základní",J432,0)</f>
        <v>0</v>
      </c>
      <c r="BF432" s="188">
        <f>IF(N432="snížená",J432,0)</f>
        <v>0</v>
      </c>
      <c r="BG432" s="188">
        <f>IF(N432="zákl. přenesená",J432,0)</f>
        <v>0</v>
      </c>
      <c r="BH432" s="188">
        <f>IF(N432="sníž. přenesená",J432,0)</f>
        <v>0</v>
      </c>
      <c r="BI432" s="188">
        <f>IF(N432="nulová",J432,0)</f>
        <v>0</v>
      </c>
      <c r="BJ432" s="20" t="s">
        <v>81</v>
      </c>
      <c r="BK432" s="188">
        <f>ROUND(I432*H432,2)</f>
        <v>0</v>
      </c>
      <c r="BL432" s="20" t="s">
        <v>144</v>
      </c>
      <c r="BM432" s="187" t="s">
        <v>776</v>
      </c>
    </row>
    <row r="433" spans="1:65" s="2" customFormat="1" ht="11.25">
      <c r="A433" s="37"/>
      <c r="B433" s="38"/>
      <c r="C433" s="39"/>
      <c r="D433" s="189" t="s">
        <v>146</v>
      </c>
      <c r="E433" s="39"/>
      <c r="F433" s="190" t="s">
        <v>777</v>
      </c>
      <c r="G433" s="39"/>
      <c r="H433" s="39"/>
      <c r="I433" s="191"/>
      <c r="J433" s="39"/>
      <c r="K433" s="39"/>
      <c r="L433" s="42"/>
      <c r="M433" s="192"/>
      <c r="N433" s="193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146</v>
      </c>
      <c r="AU433" s="20" t="s">
        <v>83</v>
      </c>
    </row>
    <row r="434" spans="1:65" s="2" customFormat="1" ht="16.5" customHeight="1">
      <c r="A434" s="37"/>
      <c r="B434" s="38"/>
      <c r="C434" s="176" t="s">
        <v>778</v>
      </c>
      <c r="D434" s="176" t="s">
        <v>139</v>
      </c>
      <c r="E434" s="177" t="s">
        <v>779</v>
      </c>
      <c r="F434" s="178" t="s">
        <v>780</v>
      </c>
      <c r="G434" s="179" t="s">
        <v>158</v>
      </c>
      <c r="H434" s="180">
        <v>2.88</v>
      </c>
      <c r="I434" s="181"/>
      <c r="J434" s="182">
        <f>ROUND(I434*H434,2)</f>
        <v>0</v>
      </c>
      <c r="K434" s="178" t="s">
        <v>143</v>
      </c>
      <c r="L434" s="42"/>
      <c r="M434" s="183" t="s">
        <v>19</v>
      </c>
      <c r="N434" s="184" t="s">
        <v>44</v>
      </c>
      <c r="O434" s="67"/>
      <c r="P434" s="185">
        <f>O434*H434</f>
        <v>0</v>
      </c>
      <c r="Q434" s="185">
        <v>0</v>
      </c>
      <c r="R434" s="185">
        <f>Q434*H434</f>
        <v>0</v>
      </c>
      <c r="S434" s="185">
        <v>0</v>
      </c>
      <c r="T434" s="186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87" t="s">
        <v>144</v>
      </c>
      <c r="AT434" s="187" t="s">
        <v>139</v>
      </c>
      <c r="AU434" s="187" t="s">
        <v>83</v>
      </c>
      <c r="AY434" s="20" t="s">
        <v>137</v>
      </c>
      <c r="BE434" s="188">
        <f>IF(N434="základní",J434,0)</f>
        <v>0</v>
      </c>
      <c r="BF434" s="188">
        <f>IF(N434="snížená",J434,0)</f>
        <v>0</v>
      </c>
      <c r="BG434" s="188">
        <f>IF(N434="zákl. přenesená",J434,0)</f>
        <v>0</v>
      </c>
      <c r="BH434" s="188">
        <f>IF(N434="sníž. přenesená",J434,0)</f>
        <v>0</v>
      </c>
      <c r="BI434" s="188">
        <f>IF(N434="nulová",J434,0)</f>
        <v>0</v>
      </c>
      <c r="BJ434" s="20" t="s">
        <v>81</v>
      </c>
      <c r="BK434" s="188">
        <f>ROUND(I434*H434,2)</f>
        <v>0</v>
      </c>
      <c r="BL434" s="20" t="s">
        <v>144</v>
      </c>
      <c r="BM434" s="187" t="s">
        <v>781</v>
      </c>
    </row>
    <row r="435" spans="1:65" s="2" customFormat="1" ht="11.25">
      <c r="A435" s="37"/>
      <c r="B435" s="38"/>
      <c r="C435" s="39"/>
      <c r="D435" s="189" t="s">
        <v>146</v>
      </c>
      <c r="E435" s="39"/>
      <c r="F435" s="190" t="s">
        <v>782</v>
      </c>
      <c r="G435" s="39"/>
      <c r="H435" s="39"/>
      <c r="I435" s="191"/>
      <c r="J435" s="39"/>
      <c r="K435" s="39"/>
      <c r="L435" s="42"/>
      <c r="M435" s="192"/>
      <c r="N435" s="193"/>
      <c r="O435" s="67"/>
      <c r="P435" s="67"/>
      <c r="Q435" s="67"/>
      <c r="R435" s="67"/>
      <c r="S435" s="67"/>
      <c r="T435" s="68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20" t="s">
        <v>146</v>
      </c>
      <c r="AU435" s="20" t="s">
        <v>83</v>
      </c>
    </row>
    <row r="436" spans="1:65" s="2" customFormat="1" ht="16.5" customHeight="1">
      <c r="A436" s="37"/>
      <c r="B436" s="38"/>
      <c r="C436" s="176" t="s">
        <v>783</v>
      </c>
      <c r="D436" s="176" t="s">
        <v>139</v>
      </c>
      <c r="E436" s="177" t="s">
        <v>784</v>
      </c>
      <c r="F436" s="178" t="s">
        <v>785</v>
      </c>
      <c r="G436" s="179" t="s">
        <v>142</v>
      </c>
      <c r="H436" s="180">
        <v>11.167999999999999</v>
      </c>
      <c r="I436" s="181"/>
      <c r="J436" s="182">
        <f>ROUND(I436*H436,2)</f>
        <v>0</v>
      </c>
      <c r="K436" s="178" t="s">
        <v>143</v>
      </c>
      <c r="L436" s="42"/>
      <c r="M436" s="183" t="s">
        <v>19</v>
      </c>
      <c r="N436" s="184" t="s">
        <v>44</v>
      </c>
      <c r="O436" s="67"/>
      <c r="P436" s="185">
        <f>O436*H436</f>
        <v>0</v>
      </c>
      <c r="Q436" s="185">
        <v>4.0200000000000001E-3</v>
      </c>
      <c r="R436" s="185">
        <f>Q436*H436</f>
        <v>4.4895359999999995E-2</v>
      </c>
      <c r="S436" s="185">
        <v>0</v>
      </c>
      <c r="T436" s="186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87" t="s">
        <v>144</v>
      </c>
      <c r="AT436" s="187" t="s">
        <v>139</v>
      </c>
      <c r="AU436" s="187" t="s">
        <v>83</v>
      </c>
      <c r="AY436" s="20" t="s">
        <v>137</v>
      </c>
      <c r="BE436" s="188">
        <f>IF(N436="základní",J436,0)</f>
        <v>0</v>
      </c>
      <c r="BF436" s="188">
        <f>IF(N436="snížená",J436,0)</f>
        <v>0</v>
      </c>
      <c r="BG436" s="188">
        <f>IF(N436="zákl. přenesená",J436,0)</f>
        <v>0</v>
      </c>
      <c r="BH436" s="188">
        <f>IF(N436="sníž. přenesená",J436,0)</f>
        <v>0</v>
      </c>
      <c r="BI436" s="188">
        <f>IF(N436="nulová",J436,0)</f>
        <v>0</v>
      </c>
      <c r="BJ436" s="20" t="s">
        <v>81</v>
      </c>
      <c r="BK436" s="188">
        <f>ROUND(I436*H436,2)</f>
        <v>0</v>
      </c>
      <c r="BL436" s="20" t="s">
        <v>144</v>
      </c>
      <c r="BM436" s="187" t="s">
        <v>786</v>
      </c>
    </row>
    <row r="437" spans="1:65" s="2" customFormat="1" ht="11.25">
      <c r="A437" s="37"/>
      <c r="B437" s="38"/>
      <c r="C437" s="39"/>
      <c r="D437" s="189" t="s">
        <v>146</v>
      </c>
      <c r="E437" s="39"/>
      <c r="F437" s="190" t="s">
        <v>787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146</v>
      </c>
      <c r="AU437" s="20" t="s">
        <v>83</v>
      </c>
    </row>
    <row r="438" spans="1:65" s="13" customFormat="1" ht="11.25">
      <c r="B438" s="194"/>
      <c r="C438" s="195"/>
      <c r="D438" s="196" t="s">
        <v>148</v>
      </c>
      <c r="E438" s="197" t="s">
        <v>19</v>
      </c>
      <c r="F438" s="198" t="s">
        <v>788</v>
      </c>
      <c r="G438" s="195"/>
      <c r="H438" s="199">
        <v>11.167999999999999</v>
      </c>
      <c r="I438" s="200"/>
      <c r="J438" s="195"/>
      <c r="K438" s="195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148</v>
      </c>
      <c r="AU438" s="205" t="s">
        <v>83</v>
      </c>
      <c r="AV438" s="13" t="s">
        <v>83</v>
      </c>
      <c r="AW438" s="13" t="s">
        <v>33</v>
      </c>
      <c r="AX438" s="13" t="s">
        <v>81</v>
      </c>
      <c r="AY438" s="205" t="s">
        <v>137</v>
      </c>
    </row>
    <row r="439" spans="1:65" s="2" customFormat="1" ht="16.5" customHeight="1">
      <c r="A439" s="37"/>
      <c r="B439" s="38"/>
      <c r="C439" s="176" t="s">
        <v>789</v>
      </c>
      <c r="D439" s="176" t="s">
        <v>139</v>
      </c>
      <c r="E439" s="177" t="s">
        <v>784</v>
      </c>
      <c r="F439" s="178" t="s">
        <v>785</v>
      </c>
      <c r="G439" s="179" t="s">
        <v>142</v>
      </c>
      <c r="H439" s="180">
        <v>11.808</v>
      </c>
      <c r="I439" s="181"/>
      <c r="J439" s="182">
        <f>ROUND(I439*H439,2)</f>
        <v>0</v>
      </c>
      <c r="K439" s="178" t="s">
        <v>143</v>
      </c>
      <c r="L439" s="42"/>
      <c r="M439" s="183" t="s">
        <v>19</v>
      </c>
      <c r="N439" s="184" t="s">
        <v>44</v>
      </c>
      <c r="O439" s="67"/>
      <c r="P439" s="185">
        <f>O439*H439</f>
        <v>0</v>
      </c>
      <c r="Q439" s="185">
        <v>4.0200000000000001E-3</v>
      </c>
      <c r="R439" s="185">
        <f>Q439*H439</f>
        <v>4.7468160000000002E-2</v>
      </c>
      <c r="S439" s="185">
        <v>0</v>
      </c>
      <c r="T439" s="186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144</v>
      </c>
      <c r="AT439" s="187" t="s">
        <v>139</v>
      </c>
      <c r="AU439" s="187" t="s">
        <v>83</v>
      </c>
      <c r="AY439" s="20" t="s">
        <v>137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20" t="s">
        <v>81</v>
      </c>
      <c r="BK439" s="188">
        <f>ROUND(I439*H439,2)</f>
        <v>0</v>
      </c>
      <c r="BL439" s="20" t="s">
        <v>144</v>
      </c>
      <c r="BM439" s="187" t="s">
        <v>790</v>
      </c>
    </row>
    <row r="440" spans="1:65" s="2" customFormat="1" ht="11.25">
      <c r="A440" s="37"/>
      <c r="B440" s="38"/>
      <c r="C440" s="39"/>
      <c r="D440" s="189" t="s">
        <v>146</v>
      </c>
      <c r="E440" s="39"/>
      <c r="F440" s="190" t="s">
        <v>787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20" t="s">
        <v>146</v>
      </c>
      <c r="AU440" s="20" t="s">
        <v>83</v>
      </c>
    </row>
    <row r="441" spans="1:65" s="13" customFormat="1" ht="11.25">
      <c r="B441" s="194"/>
      <c r="C441" s="195"/>
      <c r="D441" s="196" t="s">
        <v>148</v>
      </c>
      <c r="E441" s="197" t="s">
        <v>19</v>
      </c>
      <c r="F441" s="198" t="s">
        <v>791</v>
      </c>
      <c r="G441" s="195"/>
      <c r="H441" s="199">
        <v>11.808</v>
      </c>
      <c r="I441" s="200"/>
      <c r="J441" s="195"/>
      <c r="K441" s="195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148</v>
      </c>
      <c r="AU441" s="205" t="s">
        <v>83</v>
      </c>
      <c r="AV441" s="13" t="s">
        <v>83</v>
      </c>
      <c r="AW441" s="13" t="s">
        <v>33</v>
      </c>
      <c r="AX441" s="13" t="s">
        <v>81</v>
      </c>
      <c r="AY441" s="205" t="s">
        <v>137</v>
      </c>
    </row>
    <row r="442" spans="1:65" s="2" customFormat="1" ht="16.5" customHeight="1">
      <c r="A442" s="37"/>
      <c r="B442" s="38"/>
      <c r="C442" s="176" t="s">
        <v>792</v>
      </c>
      <c r="D442" s="176" t="s">
        <v>139</v>
      </c>
      <c r="E442" s="177" t="s">
        <v>793</v>
      </c>
      <c r="F442" s="178" t="s">
        <v>794</v>
      </c>
      <c r="G442" s="179" t="s">
        <v>368</v>
      </c>
      <c r="H442" s="180">
        <v>1</v>
      </c>
      <c r="I442" s="181"/>
      <c r="J442" s="182">
        <f>ROUND(I442*H442,2)</f>
        <v>0</v>
      </c>
      <c r="K442" s="178" t="s">
        <v>143</v>
      </c>
      <c r="L442" s="42"/>
      <c r="M442" s="183" t="s">
        <v>19</v>
      </c>
      <c r="N442" s="184" t="s">
        <v>44</v>
      </c>
      <c r="O442" s="67"/>
      <c r="P442" s="185">
        <f>O442*H442</f>
        <v>0</v>
      </c>
      <c r="Q442" s="185">
        <v>3.1E-4</v>
      </c>
      <c r="R442" s="185">
        <f>Q442*H442</f>
        <v>3.1E-4</v>
      </c>
      <c r="S442" s="185">
        <v>0</v>
      </c>
      <c r="T442" s="186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7" t="s">
        <v>144</v>
      </c>
      <c r="AT442" s="187" t="s">
        <v>139</v>
      </c>
      <c r="AU442" s="187" t="s">
        <v>83</v>
      </c>
      <c r="AY442" s="20" t="s">
        <v>137</v>
      </c>
      <c r="BE442" s="188">
        <f>IF(N442="základní",J442,0)</f>
        <v>0</v>
      </c>
      <c r="BF442" s="188">
        <f>IF(N442="snížená",J442,0)</f>
        <v>0</v>
      </c>
      <c r="BG442" s="188">
        <f>IF(N442="zákl. přenesená",J442,0)</f>
        <v>0</v>
      </c>
      <c r="BH442" s="188">
        <f>IF(N442="sníž. přenesená",J442,0)</f>
        <v>0</v>
      </c>
      <c r="BI442" s="188">
        <f>IF(N442="nulová",J442,0)</f>
        <v>0</v>
      </c>
      <c r="BJ442" s="20" t="s">
        <v>81</v>
      </c>
      <c r="BK442" s="188">
        <f>ROUND(I442*H442,2)</f>
        <v>0</v>
      </c>
      <c r="BL442" s="20" t="s">
        <v>144</v>
      </c>
      <c r="BM442" s="187" t="s">
        <v>795</v>
      </c>
    </row>
    <row r="443" spans="1:65" s="2" customFormat="1" ht="11.25">
      <c r="A443" s="37"/>
      <c r="B443" s="38"/>
      <c r="C443" s="39"/>
      <c r="D443" s="189" t="s">
        <v>146</v>
      </c>
      <c r="E443" s="39"/>
      <c r="F443" s="190" t="s">
        <v>796</v>
      </c>
      <c r="G443" s="39"/>
      <c r="H443" s="39"/>
      <c r="I443" s="191"/>
      <c r="J443" s="39"/>
      <c r="K443" s="39"/>
      <c r="L443" s="42"/>
      <c r="M443" s="192"/>
      <c r="N443" s="193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20" t="s">
        <v>146</v>
      </c>
      <c r="AU443" s="20" t="s">
        <v>83</v>
      </c>
    </row>
    <row r="444" spans="1:65" s="2" customFormat="1" ht="16.5" customHeight="1">
      <c r="A444" s="37"/>
      <c r="B444" s="38"/>
      <c r="C444" s="238" t="s">
        <v>797</v>
      </c>
      <c r="D444" s="238" t="s">
        <v>325</v>
      </c>
      <c r="E444" s="239" t="s">
        <v>798</v>
      </c>
      <c r="F444" s="240" t="s">
        <v>799</v>
      </c>
      <c r="G444" s="241" t="s">
        <v>368</v>
      </c>
      <c r="H444" s="242">
        <v>2</v>
      </c>
      <c r="I444" s="243"/>
      <c r="J444" s="244">
        <f>ROUND(I444*H444,2)</f>
        <v>0</v>
      </c>
      <c r="K444" s="240" t="s">
        <v>19</v>
      </c>
      <c r="L444" s="245"/>
      <c r="M444" s="246" t="s">
        <v>19</v>
      </c>
      <c r="N444" s="247" t="s">
        <v>44</v>
      </c>
      <c r="O444" s="67"/>
      <c r="P444" s="185">
        <f>O444*H444</f>
        <v>0</v>
      </c>
      <c r="Q444" s="185">
        <v>7.2000000000000005E-4</v>
      </c>
      <c r="R444" s="185">
        <f>Q444*H444</f>
        <v>1.4400000000000001E-3</v>
      </c>
      <c r="S444" s="185">
        <v>0</v>
      </c>
      <c r="T444" s="186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7" t="s">
        <v>188</v>
      </c>
      <c r="AT444" s="187" t="s">
        <v>325</v>
      </c>
      <c r="AU444" s="187" t="s">
        <v>83</v>
      </c>
      <c r="AY444" s="20" t="s">
        <v>137</v>
      </c>
      <c r="BE444" s="188">
        <f>IF(N444="základní",J444,0)</f>
        <v>0</v>
      </c>
      <c r="BF444" s="188">
        <f>IF(N444="snížená",J444,0)</f>
        <v>0</v>
      </c>
      <c r="BG444" s="188">
        <f>IF(N444="zákl. přenesená",J444,0)</f>
        <v>0</v>
      </c>
      <c r="BH444" s="188">
        <f>IF(N444="sníž. přenesená",J444,0)</f>
        <v>0</v>
      </c>
      <c r="BI444" s="188">
        <f>IF(N444="nulová",J444,0)</f>
        <v>0</v>
      </c>
      <c r="BJ444" s="20" t="s">
        <v>81</v>
      </c>
      <c r="BK444" s="188">
        <f>ROUND(I444*H444,2)</f>
        <v>0</v>
      </c>
      <c r="BL444" s="20" t="s">
        <v>144</v>
      </c>
      <c r="BM444" s="187" t="s">
        <v>800</v>
      </c>
    </row>
    <row r="445" spans="1:65" s="2" customFormat="1" ht="16.5" customHeight="1">
      <c r="A445" s="37"/>
      <c r="B445" s="38"/>
      <c r="C445" s="238" t="s">
        <v>801</v>
      </c>
      <c r="D445" s="238" t="s">
        <v>325</v>
      </c>
      <c r="E445" s="239" t="s">
        <v>802</v>
      </c>
      <c r="F445" s="240" t="s">
        <v>803</v>
      </c>
      <c r="G445" s="241" t="s">
        <v>368</v>
      </c>
      <c r="H445" s="242">
        <v>2</v>
      </c>
      <c r="I445" s="243"/>
      <c r="J445" s="244">
        <f>ROUND(I445*H445,2)</f>
        <v>0</v>
      </c>
      <c r="K445" s="240" t="s">
        <v>19</v>
      </c>
      <c r="L445" s="245"/>
      <c r="M445" s="246" t="s">
        <v>19</v>
      </c>
      <c r="N445" s="247" t="s">
        <v>44</v>
      </c>
      <c r="O445" s="67"/>
      <c r="P445" s="185">
        <f>O445*H445</f>
        <v>0</v>
      </c>
      <c r="Q445" s="185">
        <v>1.41E-3</v>
      </c>
      <c r="R445" s="185">
        <f>Q445*H445</f>
        <v>2.82E-3</v>
      </c>
      <c r="S445" s="185">
        <v>0</v>
      </c>
      <c r="T445" s="186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87" t="s">
        <v>188</v>
      </c>
      <c r="AT445" s="187" t="s">
        <v>325</v>
      </c>
      <c r="AU445" s="187" t="s">
        <v>83</v>
      </c>
      <c r="AY445" s="20" t="s">
        <v>137</v>
      </c>
      <c r="BE445" s="188">
        <f>IF(N445="základní",J445,0)</f>
        <v>0</v>
      </c>
      <c r="BF445" s="188">
        <f>IF(N445="snížená",J445,0)</f>
        <v>0</v>
      </c>
      <c r="BG445" s="188">
        <f>IF(N445="zákl. přenesená",J445,0)</f>
        <v>0</v>
      </c>
      <c r="BH445" s="188">
        <f>IF(N445="sníž. přenesená",J445,0)</f>
        <v>0</v>
      </c>
      <c r="BI445" s="188">
        <f>IF(N445="nulová",J445,0)</f>
        <v>0</v>
      </c>
      <c r="BJ445" s="20" t="s">
        <v>81</v>
      </c>
      <c r="BK445" s="188">
        <f>ROUND(I445*H445,2)</f>
        <v>0</v>
      </c>
      <c r="BL445" s="20" t="s">
        <v>144</v>
      </c>
      <c r="BM445" s="187" t="s">
        <v>804</v>
      </c>
    </row>
    <row r="446" spans="1:65" s="2" customFormat="1" ht="16.5" customHeight="1">
      <c r="A446" s="37"/>
      <c r="B446" s="38"/>
      <c r="C446" s="238" t="s">
        <v>805</v>
      </c>
      <c r="D446" s="238" t="s">
        <v>325</v>
      </c>
      <c r="E446" s="239" t="s">
        <v>806</v>
      </c>
      <c r="F446" s="240" t="s">
        <v>807</v>
      </c>
      <c r="G446" s="241" t="s">
        <v>368</v>
      </c>
      <c r="H446" s="242">
        <v>1</v>
      </c>
      <c r="I446" s="243"/>
      <c r="J446" s="244">
        <f>ROUND(I446*H446,2)</f>
        <v>0</v>
      </c>
      <c r="K446" s="240" t="s">
        <v>143</v>
      </c>
      <c r="L446" s="245"/>
      <c r="M446" s="246" t="s">
        <v>19</v>
      </c>
      <c r="N446" s="247" t="s">
        <v>44</v>
      </c>
      <c r="O446" s="67"/>
      <c r="P446" s="185">
        <f>O446*H446</f>
        <v>0</v>
      </c>
      <c r="Q446" s="185">
        <v>1.2999999999999999E-3</v>
      </c>
      <c r="R446" s="185">
        <f>Q446*H446</f>
        <v>1.2999999999999999E-3</v>
      </c>
      <c r="S446" s="185">
        <v>0</v>
      </c>
      <c r="T446" s="18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7" t="s">
        <v>188</v>
      </c>
      <c r="AT446" s="187" t="s">
        <v>325</v>
      </c>
      <c r="AU446" s="187" t="s">
        <v>83</v>
      </c>
      <c r="AY446" s="20" t="s">
        <v>137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20" t="s">
        <v>81</v>
      </c>
      <c r="BK446" s="188">
        <f>ROUND(I446*H446,2)</f>
        <v>0</v>
      </c>
      <c r="BL446" s="20" t="s">
        <v>144</v>
      </c>
      <c r="BM446" s="187" t="s">
        <v>808</v>
      </c>
    </row>
    <row r="447" spans="1:65" s="2" customFormat="1" ht="24.2" customHeight="1">
      <c r="A447" s="37"/>
      <c r="B447" s="38"/>
      <c r="C447" s="176" t="s">
        <v>809</v>
      </c>
      <c r="D447" s="176" t="s">
        <v>139</v>
      </c>
      <c r="E447" s="177" t="s">
        <v>810</v>
      </c>
      <c r="F447" s="178" t="s">
        <v>811</v>
      </c>
      <c r="G447" s="179" t="s">
        <v>362</v>
      </c>
      <c r="H447" s="180">
        <v>10.061999999999999</v>
      </c>
      <c r="I447" s="181"/>
      <c r="J447" s="182">
        <f>ROUND(I447*H447,2)</f>
        <v>0</v>
      </c>
      <c r="K447" s="178" t="s">
        <v>143</v>
      </c>
      <c r="L447" s="42"/>
      <c r="M447" s="183" t="s">
        <v>19</v>
      </c>
      <c r="N447" s="184" t="s">
        <v>44</v>
      </c>
      <c r="O447" s="67"/>
      <c r="P447" s="185">
        <f>O447*H447</f>
        <v>0</v>
      </c>
      <c r="Q447" s="185">
        <v>2.3400000000000001E-3</v>
      </c>
      <c r="R447" s="185">
        <f>Q447*H447</f>
        <v>2.3545079999999999E-2</v>
      </c>
      <c r="S447" s="185">
        <v>0</v>
      </c>
      <c r="T447" s="186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7" t="s">
        <v>144</v>
      </c>
      <c r="AT447" s="187" t="s">
        <v>139</v>
      </c>
      <c r="AU447" s="187" t="s">
        <v>83</v>
      </c>
      <c r="AY447" s="20" t="s">
        <v>137</v>
      </c>
      <c r="BE447" s="188">
        <f>IF(N447="základní",J447,0)</f>
        <v>0</v>
      </c>
      <c r="BF447" s="188">
        <f>IF(N447="snížená",J447,0)</f>
        <v>0</v>
      </c>
      <c r="BG447" s="188">
        <f>IF(N447="zákl. přenesená",J447,0)</f>
        <v>0</v>
      </c>
      <c r="BH447" s="188">
        <f>IF(N447="sníž. přenesená",J447,0)</f>
        <v>0</v>
      </c>
      <c r="BI447" s="188">
        <f>IF(N447="nulová",J447,0)</f>
        <v>0</v>
      </c>
      <c r="BJ447" s="20" t="s">
        <v>81</v>
      </c>
      <c r="BK447" s="188">
        <f>ROUND(I447*H447,2)</f>
        <v>0</v>
      </c>
      <c r="BL447" s="20" t="s">
        <v>144</v>
      </c>
      <c r="BM447" s="187" t="s">
        <v>812</v>
      </c>
    </row>
    <row r="448" spans="1:65" s="2" customFormat="1" ht="11.25">
      <c r="A448" s="37"/>
      <c r="B448" s="38"/>
      <c r="C448" s="39"/>
      <c r="D448" s="189" t="s">
        <v>146</v>
      </c>
      <c r="E448" s="39"/>
      <c r="F448" s="190" t="s">
        <v>813</v>
      </c>
      <c r="G448" s="39"/>
      <c r="H448" s="39"/>
      <c r="I448" s="191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20" t="s">
        <v>146</v>
      </c>
      <c r="AU448" s="20" t="s">
        <v>83</v>
      </c>
    </row>
    <row r="449" spans="1:65" s="13" customFormat="1" ht="11.25">
      <c r="B449" s="194"/>
      <c r="C449" s="195"/>
      <c r="D449" s="196" t="s">
        <v>148</v>
      </c>
      <c r="E449" s="197" t="s">
        <v>19</v>
      </c>
      <c r="F449" s="198" t="s">
        <v>814</v>
      </c>
      <c r="G449" s="195"/>
      <c r="H449" s="199">
        <v>10.061999999999999</v>
      </c>
      <c r="I449" s="200"/>
      <c r="J449" s="195"/>
      <c r="K449" s="195"/>
      <c r="L449" s="201"/>
      <c r="M449" s="202"/>
      <c r="N449" s="203"/>
      <c r="O449" s="203"/>
      <c r="P449" s="203"/>
      <c r="Q449" s="203"/>
      <c r="R449" s="203"/>
      <c r="S449" s="203"/>
      <c r="T449" s="204"/>
      <c r="AT449" s="205" t="s">
        <v>148</v>
      </c>
      <c r="AU449" s="205" t="s">
        <v>83</v>
      </c>
      <c r="AV449" s="13" t="s">
        <v>83</v>
      </c>
      <c r="AW449" s="13" t="s">
        <v>33</v>
      </c>
      <c r="AX449" s="13" t="s">
        <v>81</v>
      </c>
      <c r="AY449" s="205" t="s">
        <v>137</v>
      </c>
    </row>
    <row r="450" spans="1:65" s="2" customFormat="1" ht="16.5" customHeight="1">
      <c r="A450" s="37"/>
      <c r="B450" s="38"/>
      <c r="C450" s="238" t="s">
        <v>815</v>
      </c>
      <c r="D450" s="238" t="s">
        <v>325</v>
      </c>
      <c r="E450" s="239" t="s">
        <v>816</v>
      </c>
      <c r="F450" s="240" t="s">
        <v>817</v>
      </c>
      <c r="G450" s="241" t="s">
        <v>302</v>
      </c>
      <c r="H450" s="242">
        <v>0.01</v>
      </c>
      <c r="I450" s="243"/>
      <c r="J450" s="244">
        <f>ROUND(I450*H450,2)</f>
        <v>0</v>
      </c>
      <c r="K450" s="240" t="s">
        <v>143</v>
      </c>
      <c r="L450" s="245"/>
      <c r="M450" s="246" t="s">
        <v>19</v>
      </c>
      <c r="N450" s="247" t="s">
        <v>44</v>
      </c>
      <c r="O450" s="67"/>
      <c r="P450" s="185">
        <f>O450*H450</f>
        <v>0</v>
      </c>
      <c r="Q450" s="185">
        <v>1</v>
      </c>
      <c r="R450" s="185">
        <f>Q450*H450</f>
        <v>0.01</v>
      </c>
      <c r="S450" s="185">
        <v>0</v>
      </c>
      <c r="T450" s="186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87" t="s">
        <v>188</v>
      </c>
      <c r="AT450" s="187" t="s">
        <v>325</v>
      </c>
      <c r="AU450" s="187" t="s">
        <v>83</v>
      </c>
      <c r="AY450" s="20" t="s">
        <v>137</v>
      </c>
      <c r="BE450" s="188">
        <f>IF(N450="základní",J450,0)</f>
        <v>0</v>
      </c>
      <c r="BF450" s="188">
        <f>IF(N450="snížená",J450,0)</f>
        <v>0</v>
      </c>
      <c r="BG450" s="188">
        <f>IF(N450="zákl. přenesená",J450,0)</f>
        <v>0</v>
      </c>
      <c r="BH450" s="188">
        <f>IF(N450="sníž. přenesená",J450,0)</f>
        <v>0</v>
      </c>
      <c r="BI450" s="188">
        <f>IF(N450="nulová",J450,0)</f>
        <v>0</v>
      </c>
      <c r="BJ450" s="20" t="s">
        <v>81</v>
      </c>
      <c r="BK450" s="188">
        <f>ROUND(I450*H450,2)</f>
        <v>0</v>
      </c>
      <c r="BL450" s="20" t="s">
        <v>144</v>
      </c>
      <c r="BM450" s="187" t="s">
        <v>818</v>
      </c>
    </row>
    <row r="451" spans="1:65" s="13" customFormat="1" ht="11.25">
      <c r="B451" s="194"/>
      <c r="C451" s="195"/>
      <c r="D451" s="196" t="s">
        <v>148</v>
      </c>
      <c r="E451" s="197" t="s">
        <v>19</v>
      </c>
      <c r="F451" s="198" t="s">
        <v>819</v>
      </c>
      <c r="G451" s="195"/>
      <c r="H451" s="199">
        <v>0.01</v>
      </c>
      <c r="I451" s="200"/>
      <c r="J451" s="195"/>
      <c r="K451" s="195"/>
      <c r="L451" s="201"/>
      <c r="M451" s="202"/>
      <c r="N451" s="203"/>
      <c r="O451" s="203"/>
      <c r="P451" s="203"/>
      <c r="Q451" s="203"/>
      <c r="R451" s="203"/>
      <c r="S451" s="203"/>
      <c r="T451" s="204"/>
      <c r="AT451" s="205" t="s">
        <v>148</v>
      </c>
      <c r="AU451" s="205" t="s">
        <v>83</v>
      </c>
      <c r="AV451" s="13" t="s">
        <v>83</v>
      </c>
      <c r="AW451" s="13" t="s">
        <v>33</v>
      </c>
      <c r="AX451" s="13" t="s">
        <v>81</v>
      </c>
      <c r="AY451" s="205" t="s">
        <v>137</v>
      </c>
    </row>
    <row r="452" spans="1:65" s="12" customFormat="1" ht="22.9" customHeight="1">
      <c r="B452" s="160"/>
      <c r="C452" s="161"/>
      <c r="D452" s="162" t="s">
        <v>72</v>
      </c>
      <c r="E452" s="174" t="s">
        <v>191</v>
      </c>
      <c r="F452" s="174" t="s">
        <v>820</v>
      </c>
      <c r="G452" s="161"/>
      <c r="H452" s="161"/>
      <c r="I452" s="164"/>
      <c r="J452" s="175">
        <f>BK452</f>
        <v>0</v>
      </c>
      <c r="K452" s="161"/>
      <c r="L452" s="166"/>
      <c r="M452" s="167"/>
      <c r="N452" s="168"/>
      <c r="O452" s="168"/>
      <c r="P452" s="169">
        <f>SUM(P453:P481)</f>
        <v>0</v>
      </c>
      <c r="Q452" s="168"/>
      <c r="R452" s="169">
        <f>SUM(R453:R481)</f>
        <v>0.13216820000000001</v>
      </c>
      <c r="S452" s="168"/>
      <c r="T452" s="170">
        <f>SUM(T453:T481)</f>
        <v>38.149799999999999</v>
      </c>
      <c r="AR452" s="171" t="s">
        <v>81</v>
      </c>
      <c r="AT452" s="172" t="s">
        <v>72</v>
      </c>
      <c r="AU452" s="172" t="s">
        <v>81</v>
      </c>
      <c r="AY452" s="171" t="s">
        <v>137</v>
      </c>
      <c r="BK452" s="173">
        <f>SUM(BK453:BK481)</f>
        <v>0</v>
      </c>
    </row>
    <row r="453" spans="1:65" s="2" customFormat="1" ht="24.2" customHeight="1">
      <c r="A453" s="37"/>
      <c r="B453" s="38"/>
      <c r="C453" s="176" t="s">
        <v>821</v>
      </c>
      <c r="D453" s="176" t="s">
        <v>139</v>
      </c>
      <c r="E453" s="177" t="s">
        <v>822</v>
      </c>
      <c r="F453" s="178" t="s">
        <v>823</v>
      </c>
      <c r="G453" s="179" t="s">
        <v>142</v>
      </c>
      <c r="H453" s="180">
        <v>1.3</v>
      </c>
      <c r="I453" s="181"/>
      <c r="J453" s="182">
        <f>ROUND(I453*H453,2)</f>
        <v>0</v>
      </c>
      <c r="K453" s="178" t="s">
        <v>143</v>
      </c>
      <c r="L453" s="42"/>
      <c r="M453" s="183" t="s">
        <v>19</v>
      </c>
      <c r="N453" s="184" t="s">
        <v>44</v>
      </c>
      <c r="O453" s="67"/>
      <c r="P453" s="185">
        <f>O453*H453</f>
        <v>0</v>
      </c>
      <c r="Q453" s="185">
        <v>4.7559999999999998E-2</v>
      </c>
      <c r="R453" s="185">
        <f>Q453*H453</f>
        <v>6.1828000000000001E-2</v>
      </c>
      <c r="S453" s="185">
        <v>0</v>
      </c>
      <c r="T453" s="186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7" t="s">
        <v>144</v>
      </c>
      <c r="AT453" s="187" t="s">
        <v>139</v>
      </c>
      <c r="AU453" s="187" t="s">
        <v>83</v>
      </c>
      <c r="AY453" s="20" t="s">
        <v>137</v>
      </c>
      <c r="BE453" s="188">
        <f>IF(N453="základní",J453,0)</f>
        <v>0</v>
      </c>
      <c r="BF453" s="188">
        <f>IF(N453="snížená",J453,0)</f>
        <v>0</v>
      </c>
      <c r="BG453" s="188">
        <f>IF(N453="zákl. přenesená",J453,0)</f>
        <v>0</v>
      </c>
      <c r="BH453" s="188">
        <f>IF(N453="sníž. přenesená",J453,0)</f>
        <v>0</v>
      </c>
      <c r="BI453" s="188">
        <f>IF(N453="nulová",J453,0)</f>
        <v>0</v>
      </c>
      <c r="BJ453" s="20" t="s">
        <v>81</v>
      </c>
      <c r="BK453" s="188">
        <f>ROUND(I453*H453,2)</f>
        <v>0</v>
      </c>
      <c r="BL453" s="20" t="s">
        <v>144</v>
      </c>
      <c r="BM453" s="187" t="s">
        <v>824</v>
      </c>
    </row>
    <row r="454" spans="1:65" s="2" customFormat="1" ht="11.25">
      <c r="A454" s="37"/>
      <c r="B454" s="38"/>
      <c r="C454" s="39"/>
      <c r="D454" s="189" t="s">
        <v>146</v>
      </c>
      <c r="E454" s="39"/>
      <c r="F454" s="190" t="s">
        <v>825</v>
      </c>
      <c r="G454" s="39"/>
      <c r="H454" s="39"/>
      <c r="I454" s="191"/>
      <c r="J454" s="39"/>
      <c r="K454" s="39"/>
      <c r="L454" s="42"/>
      <c r="M454" s="192"/>
      <c r="N454" s="193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146</v>
      </c>
      <c r="AU454" s="20" t="s">
        <v>83</v>
      </c>
    </row>
    <row r="455" spans="1:65" s="13" customFormat="1" ht="11.25">
      <c r="B455" s="194"/>
      <c r="C455" s="195"/>
      <c r="D455" s="196" t="s">
        <v>148</v>
      </c>
      <c r="E455" s="197" t="s">
        <v>19</v>
      </c>
      <c r="F455" s="198" t="s">
        <v>826</v>
      </c>
      <c r="G455" s="195"/>
      <c r="H455" s="199">
        <v>1.3</v>
      </c>
      <c r="I455" s="200"/>
      <c r="J455" s="195"/>
      <c r="K455" s="195"/>
      <c r="L455" s="201"/>
      <c r="M455" s="202"/>
      <c r="N455" s="203"/>
      <c r="O455" s="203"/>
      <c r="P455" s="203"/>
      <c r="Q455" s="203"/>
      <c r="R455" s="203"/>
      <c r="S455" s="203"/>
      <c r="T455" s="204"/>
      <c r="AT455" s="205" t="s">
        <v>148</v>
      </c>
      <c r="AU455" s="205" t="s">
        <v>83</v>
      </c>
      <c r="AV455" s="13" t="s">
        <v>83</v>
      </c>
      <c r="AW455" s="13" t="s">
        <v>33</v>
      </c>
      <c r="AX455" s="13" t="s">
        <v>81</v>
      </c>
      <c r="AY455" s="205" t="s">
        <v>137</v>
      </c>
    </row>
    <row r="456" spans="1:65" s="2" customFormat="1" ht="24.2" customHeight="1">
      <c r="A456" s="37"/>
      <c r="B456" s="38"/>
      <c r="C456" s="176" t="s">
        <v>827</v>
      </c>
      <c r="D456" s="176" t="s">
        <v>139</v>
      </c>
      <c r="E456" s="177" t="s">
        <v>828</v>
      </c>
      <c r="F456" s="178" t="s">
        <v>829</v>
      </c>
      <c r="G456" s="179" t="s">
        <v>142</v>
      </c>
      <c r="H456" s="180">
        <v>1.3160000000000001</v>
      </c>
      <c r="I456" s="181"/>
      <c r="J456" s="182">
        <f>ROUND(I456*H456,2)</f>
        <v>0</v>
      </c>
      <c r="K456" s="178" t="s">
        <v>143</v>
      </c>
      <c r="L456" s="42"/>
      <c r="M456" s="183" t="s">
        <v>19</v>
      </c>
      <c r="N456" s="184" t="s">
        <v>44</v>
      </c>
      <c r="O456" s="67"/>
      <c r="P456" s="185">
        <f>O456*H456</f>
        <v>0</v>
      </c>
      <c r="Q456" s="185">
        <v>5.3449999999999998E-2</v>
      </c>
      <c r="R456" s="185">
        <f>Q456*H456</f>
        <v>7.0340200000000005E-2</v>
      </c>
      <c r="S456" s="185">
        <v>0</v>
      </c>
      <c r="T456" s="186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7" t="s">
        <v>144</v>
      </c>
      <c r="AT456" s="187" t="s">
        <v>139</v>
      </c>
      <c r="AU456" s="187" t="s">
        <v>83</v>
      </c>
      <c r="AY456" s="20" t="s">
        <v>137</v>
      </c>
      <c r="BE456" s="188">
        <f>IF(N456="základní",J456,0)</f>
        <v>0</v>
      </c>
      <c r="BF456" s="188">
        <f>IF(N456="snížená",J456,0)</f>
        <v>0</v>
      </c>
      <c r="BG456" s="188">
        <f>IF(N456="zákl. přenesená",J456,0)</f>
        <v>0</v>
      </c>
      <c r="BH456" s="188">
        <f>IF(N456="sníž. přenesená",J456,0)</f>
        <v>0</v>
      </c>
      <c r="BI456" s="188">
        <f>IF(N456="nulová",J456,0)</f>
        <v>0</v>
      </c>
      <c r="BJ456" s="20" t="s">
        <v>81</v>
      </c>
      <c r="BK456" s="188">
        <f>ROUND(I456*H456,2)</f>
        <v>0</v>
      </c>
      <c r="BL456" s="20" t="s">
        <v>144</v>
      </c>
      <c r="BM456" s="187" t="s">
        <v>830</v>
      </c>
    </row>
    <row r="457" spans="1:65" s="2" customFormat="1" ht="11.25">
      <c r="A457" s="37"/>
      <c r="B457" s="38"/>
      <c r="C457" s="39"/>
      <c r="D457" s="189" t="s">
        <v>146</v>
      </c>
      <c r="E457" s="39"/>
      <c r="F457" s="190" t="s">
        <v>831</v>
      </c>
      <c r="G457" s="39"/>
      <c r="H457" s="39"/>
      <c r="I457" s="191"/>
      <c r="J457" s="39"/>
      <c r="K457" s="39"/>
      <c r="L457" s="42"/>
      <c r="M457" s="192"/>
      <c r="N457" s="193"/>
      <c r="O457" s="67"/>
      <c r="P457" s="67"/>
      <c r="Q457" s="67"/>
      <c r="R457" s="67"/>
      <c r="S457" s="67"/>
      <c r="T457" s="68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20" t="s">
        <v>146</v>
      </c>
      <c r="AU457" s="20" t="s">
        <v>83</v>
      </c>
    </row>
    <row r="458" spans="1:65" s="13" customFormat="1" ht="11.25">
      <c r="B458" s="194"/>
      <c r="C458" s="195"/>
      <c r="D458" s="196" t="s">
        <v>148</v>
      </c>
      <c r="E458" s="197" t="s">
        <v>19</v>
      </c>
      <c r="F458" s="198" t="s">
        <v>832</v>
      </c>
      <c r="G458" s="195"/>
      <c r="H458" s="199">
        <v>1.3160000000000001</v>
      </c>
      <c r="I458" s="200"/>
      <c r="J458" s="195"/>
      <c r="K458" s="195"/>
      <c r="L458" s="201"/>
      <c r="M458" s="202"/>
      <c r="N458" s="203"/>
      <c r="O458" s="203"/>
      <c r="P458" s="203"/>
      <c r="Q458" s="203"/>
      <c r="R458" s="203"/>
      <c r="S458" s="203"/>
      <c r="T458" s="204"/>
      <c r="AT458" s="205" t="s">
        <v>148</v>
      </c>
      <c r="AU458" s="205" t="s">
        <v>83</v>
      </c>
      <c r="AV458" s="13" t="s">
        <v>83</v>
      </c>
      <c r="AW458" s="13" t="s">
        <v>33</v>
      </c>
      <c r="AX458" s="13" t="s">
        <v>81</v>
      </c>
      <c r="AY458" s="205" t="s">
        <v>137</v>
      </c>
    </row>
    <row r="459" spans="1:65" s="2" customFormat="1" ht="33" customHeight="1">
      <c r="A459" s="37"/>
      <c r="B459" s="38"/>
      <c r="C459" s="176" t="s">
        <v>833</v>
      </c>
      <c r="D459" s="176" t="s">
        <v>139</v>
      </c>
      <c r="E459" s="177" t="s">
        <v>834</v>
      </c>
      <c r="F459" s="178" t="s">
        <v>835</v>
      </c>
      <c r="G459" s="179" t="s">
        <v>158</v>
      </c>
      <c r="H459" s="180">
        <v>2.25</v>
      </c>
      <c r="I459" s="181"/>
      <c r="J459" s="182">
        <f>ROUND(I459*H459,2)</f>
        <v>0</v>
      </c>
      <c r="K459" s="178" t="s">
        <v>143</v>
      </c>
      <c r="L459" s="42"/>
      <c r="M459" s="183" t="s">
        <v>19</v>
      </c>
      <c r="N459" s="184" t="s">
        <v>44</v>
      </c>
      <c r="O459" s="67"/>
      <c r="P459" s="185">
        <f>O459*H459</f>
        <v>0</v>
      </c>
      <c r="Q459" s="185">
        <v>0</v>
      </c>
      <c r="R459" s="185">
        <f>Q459*H459</f>
        <v>0</v>
      </c>
      <c r="S459" s="185">
        <v>2.65</v>
      </c>
      <c r="T459" s="186">
        <f>S459*H459</f>
        <v>5.9624999999999995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87" t="s">
        <v>144</v>
      </c>
      <c r="AT459" s="187" t="s">
        <v>139</v>
      </c>
      <c r="AU459" s="187" t="s">
        <v>83</v>
      </c>
      <c r="AY459" s="20" t="s">
        <v>137</v>
      </c>
      <c r="BE459" s="188">
        <f>IF(N459="základní",J459,0)</f>
        <v>0</v>
      </c>
      <c r="BF459" s="188">
        <f>IF(N459="snížená",J459,0)</f>
        <v>0</v>
      </c>
      <c r="BG459" s="188">
        <f>IF(N459="zákl. přenesená",J459,0)</f>
        <v>0</v>
      </c>
      <c r="BH459" s="188">
        <f>IF(N459="sníž. přenesená",J459,0)</f>
        <v>0</v>
      </c>
      <c r="BI459" s="188">
        <f>IF(N459="nulová",J459,0)</f>
        <v>0</v>
      </c>
      <c r="BJ459" s="20" t="s">
        <v>81</v>
      </c>
      <c r="BK459" s="188">
        <f>ROUND(I459*H459,2)</f>
        <v>0</v>
      </c>
      <c r="BL459" s="20" t="s">
        <v>144</v>
      </c>
      <c r="BM459" s="187" t="s">
        <v>836</v>
      </c>
    </row>
    <row r="460" spans="1:65" s="2" customFormat="1" ht="11.25">
      <c r="A460" s="37"/>
      <c r="B460" s="38"/>
      <c r="C460" s="39"/>
      <c r="D460" s="189" t="s">
        <v>146</v>
      </c>
      <c r="E460" s="39"/>
      <c r="F460" s="190" t="s">
        <v>837</v>
      </c>
      <c r="G460" s="39"/>
      <c r="H460" s="39"/>
      <c r="I460" s="191"/>
      <c r="J460" s="39"/>
      <c r="K460" s="39"/>
      <c r="L460" s="42"/>
      <c r="M460" s="192"/>
      <c r="N460" s="193"/>
      <c r="O460" s="67"/>
      <c r="P460" s="67"/>
      <c r="Q460" s="67"/>
      <c r="R460" s="67"/>
      <c r="S460" s="67"/>
      <c r="T460" s="68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20" t="s">
        <v>146</v>
      </c>
      <c r="AU460" s="20" t="s">
        <v>83</v>
      </c>
    </row>
    <row r="461" spans="1:65" s="13" customFormat="1" ht="11.25">
      <c r="B461" s="194"/>
      <c r="C461" s="195"/>
      <c r="D461" s="196" t="s">
        <v>148</v>
      </c>
      <c r="E461" s="197" t="s">
        <v>19</v>
      </c>
      <c r="F461" s="198" t="s">
        <v>838</v>
      </c>
      <c r="G461" s="195"/>
      <c r="H461" s="199">
        <v>2.25</v>
      </c>
      <c r="I461" s="200"/>
      <c r="J461" s="195"/>
      <c r="K461" s="195"/>
      <c r="L461" s="201"/>
      <c r="M461" s="202"/>
      <c r="N461" s="203"/>
      <c r="O461" s="203"/>
      <c r="P461" s="203"/>
      <c r="Q461" s="203"/>
      <c r="R461" s="203"/>
      <c r="S461" s="203"/>
      <c r="T461" s="204"/>
      <c r="AT461" s="205" t="s">
        <v>148</v>
      </c>
      <c r="AU461" s="205" t="s">
        <v>83</v>
      </c>
      <c r="AV461" s="13" t="s">
        <v>83</v>
      </c>
      <c r="AW461" s="13" t="s">
        <v>33</v>
      </c>
      <c r="AX461" s="13" t="s">
        <v>81</v>
      </c>
      <c r="AY461" s="205" t="s">
        <v>137</v>
      </c>
    </row>
    <row r="462" spans="1:65" s="2" customFormat="1" ht="16.5" customHeight="1">
      <c r="A462" s="37"/>
      <c r="B462" s="38"/>
      <c r="C462" s="176" t="s">
        <v>839</v>
      </c>
      <c r="D462" s="176" t="s">
        <v>139</v>
      </c>
      <c r="E462" s="177" t="s">
        <v>840</v>
      </c>
      <c r="F462" s="178" t="s">
        <v>841</v>
      </c>
      <c r="G462" s="179" t="s">
        <v>158</v>
      </c>
      <c r="H462" s="180">
        <v>10</v>
      </c>
      <c r="I462" s="181"/>
      <c r="J462" s="182">
        <f>ROUND(I462*H462,2)</f>
        <v>0</v>
      </c>
      <c r="K462" s="178" t="s">
        <v>143</v>
      </c>
      <c r="L462" s="42"/>
      <c r="M462" s="183" t="s">
        <v>19</v>
      </c>
      <c r="N462" s="184" t="s">
        <v>44</v>
      </c>
      <c r="O462" s="67"/>
      <c r="P462" s="185">
        <f>O462*H462</f>
        <v>0</v>
      </c>
      <c r="Q462" s="185">
        <v>0</v>
      </c>
      <c r="R462" s="185">
        <f>Q462*H462</f>
        <v>0</v>
      </c>
      <c r="S462" s="185">
        <v>2.2000000000000002</v>
      </c>
      <c r="T462" s="186">
        <f>S462*H462</f>
        <v>22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7" t="s">
        <v>144</v>
      </c>
      <c r="AT462" s="187" t="s">
        <v>139</v>
      </c>
      <c r="AU462" s="187" t="s">
        <v>83</v>
      </c>
      <c r="AY462" s="20" t="s">
        <v>137</v>
      </c>
      <c r="BE462" s="188">
        <f>IF(N462="základní",J462,0)</f>
        <v>0</v>
      </c>
      <c r="BF462" s="188">
        <f>IF(N462="snížená",J462,0)</f>
        <v>0</v>
      </c>
      <c r="BG462" s="188">
        <f>IF(N462="zákl. přenesená",J462,0)</f>
        <v>0</v>
      </c>
      <c r="BH462" s="188">
        <f>IF(N462="sníž. přenesená",J462,0)</f>
        <v>0</v>
      </c>
      <c r="BI462" s="188">
        <f>IF(N462="nulová",J462,0)</f>
        <v>0</v>
      </c>
      <c r="BJ462" s="20" t="s">
        <v>81</v>
      </c>
      <c r="BK462" s="188">
        <f>ROUND(I462*H462,2)</f>
        <v>0</v>
      </c>
      <c r="BL462" s="20" t="s">
        <v>144</v>
      </c>
      <c r="BM462" s="187" t="s">
        <v>842</v>
      </c>
    </row>
    <row r="463" spans="1:65" s="2" customFormat="1" ht="11.25">
      <c r="A463" s="37"/>
      <c r="B463" s="38"/>
      <c r="C463" s="39"/>
      <c r="D463" s="189" t="s">
        <v>146</v>
      </c>
      <c r="E463" s="39"/>
      <c r="F463" s="190" t="s">
        <v>843</v>
      </c>
      <c r="G463" s="39"/>
      <c r="H463" s="39"/>
      <c r="I463" s="191"/>
      <c r="J463" s="39"/>
      <c r="K463" s="39"/>
      <c r="L463" s="42"/>
      <c r="M463" s="192"/>
      <c r="N463" s="193"/>
      <c r="O463" s="67"/>
      <c r="P463" s="67"/>
      <c r="Q463" s="67"/>
      <c r="R463" s="67"/>
      <c r="S463" s="67"/>
      <c r="T463" s="68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20" t="s">
        <v>146</v>
      </c>
      <c r="AU463" s="20" t="s">
        <v>83</v>
      </c>
    </row>
    <row r="464" spans="1:65" s="2" customFormat="1" ht="19.5">
      <c r="A464" s="37"/>
      <c r="B464" s="38"/>
      <c r="C464" s="39"/>
      <c r="D464" s="196" t="s">
        <v>408</v>
      </c>
      <c r="E464" s="39"/>
      <c r="F464" s="248" t="s">
        <v>844</v>
      </c>
      <c r="G464" s="39"/>
      <c r="H464" s="39"/>
      <c r="I464" s="191"/>
      <c r="J464" s="39"/>
      <c r="K464" s="39"/>
      <c r="L464" s="42"/>
      <c r="M464" s="192"/>
      <c r="N464" s="193"/>
      <c r="O464" s="67"/>
      <c r="P464" s="67"/>
      <c r="Q464" s="67"/>
      <c r="R464" s="67"/>
      <c r="S464" s="67"/>
      <c r="T464" s="68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20" t="s">
        <v>408</v>
      </c>
      <c r="AU464" s="20" t="s">
        <v>83</v>
      </c>
    </row>
    <row r="465" spans="1:65" s="13" customFormat="1" ht="11.25">
      <c r="B465" s="194"/>
      <c r="C465" s="195"/>
      <c r="D465" s="196" t="s">
        <v>148</v>
      </c>
      <c r="E465" s="197" t="s">
        <v>19</v>
      </c>
      <c r="F465" s="198" t="s">
        <v>845</v>
      </c>
      <c r="G465" s="195"/>
      <c r="H465" s="199">
        <v>10</v>
      </c>
      <c r="I465" s="200"/>
      <c r="J465" s="195"/>
      <c r="K465" s="195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148</v>
      </c>
      <c r="AU465" s="205" t="s">
        <v>83</v>
      </c>
      <c r="AV465" s="13" t="s">
        <v>83</v>
      </c>
      <c r="AW465" s="13" t="s">
        <v>33</v>
      </c>
      <c r="AX465" s="13" t="s">
        <v>81</v>
      </c>
      <c r="AY465" s="205" t="s">
        <v>137</v>
      </c>
    </row>
    <row r="466" spans="1:65" s="2" customFormat="1" ht="16.5" customHeight="1">
      <c r="A466" s="37"/>
      <c r="B466" s="38"/>
      <c r="C466" s="176" t="s">
        <v>846</v>
      </c>
      <c r="D466" s="176" t="s">
        <v>139</v>
      </c>
      <c r="E466" s="177" t="s">
        <v>847</v>
      </c>
      <c r="F466" s="178" t="s">
        <v>848</v>
      </c>
      <c r="G466" s="179" t="s">
        <v>158</v>
      </c>
      <c r="H466" s="180">
        <v>1.6</v>
      </c>
      <c r="I466" s="181"/>
      <c r="J466" s="182">
        <f>ROUND(I466*H466,2)</f>
        <v>0</v>
      </c>
      <c r="K466" s="178" t="s">
        <v>143</v>
      </c>
      <c r="L466" s="42"/>
      <c r="M466" s="183" t="s">
        <v>19</v>
      </c>
      <c r="N466" s="184" t="s">
        <v>44</v>
      </c>
      <c r="O466" s="67"/>
      <c r="P466" s="185">
        <f>O466*H466</f>
        <v>0</v>
      </c>
      <c r="Q466" s="185">
        <v>0</v>
      </c>
      <c r="R466" s="185">
        <f>Q466*H466</f>
        <v>0</v>
      </c>
      <c r="S466" s="185">
        <v>2</v>
      </c>
      <c r="T466" s="186">
        <f>S466*H466</f>
        <v>3.2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87" t="s">
        <v>144</v>
      </c>
      <c r="AT466" s="187" t="s">
        <v>139</v>
      </c>
      <c r="AU466" s="187" t="s">
        <v>83</v>
      </c>
      <c r="AY466" s="20" t="s">
        <v>137</v>
      </c>
      <c r="BE466" s="188">
        <f>IF(N466="základní",J466,0)</f>
        <v>0</v>
      </c>
      <c r="BF466" s="188">
        <f>IF(N466="snížená",J466,0)</f>
        <v>0</v>
      </c>
      <c r="BG466" s="188">
        <f>IF(N466="zákl. přenesená",J466,0)</f>
        <v>0</v>
      </c>
      <c r="BH466" s="188">
        <f>IF(N466="sníž. přenesená",J466,0)</f>
        <v>0</v>
      </c>
      <c r="BI466" s="188">
        <f>IF(N466="nulová",J466,0)</f>
        <v>0</v>
      </c>
      <c r="BJ466" s="20" t="s">
        <v>81</v>
      </c>
      <c r="BK466" s="188">
        <f>ROUND(I466*H466,2)</f>
        <v>0</v>
      </c>
      <c r="BL466" s="20" t="s">
        <v>144</v>
      </c>
      <c r="BM466" s="187" t="s">
        <v>849</v>
      </c>
    </row>
    <row r="467" spans="1:65" s="2" customFormat="1" ht="11.25">
      <c r="A467" s="37"/>
      <c r="B467" s="38"/>
      <c r="C467" s="39"/>
      <c r="D467" s="189" t="s">
        <v>146</v>
      </c>
      <c r="E467" s="39"/>
      <c r="F467" s="190" t="s">
        <v>850</v>
      </c>
      <c r="G467" s="39"/>
      <c r="H467" s="39"/>
      <c r="I467" s="191"/>
      <c r="J467" s="39"/>
      <c r="K467" s="39"/>
      <c r="L467" s="42"/>
      <c r="M467" s="192"/>
      <c r="N467" s="193"/>
      <c r="O467" s="67"/>
      <c r="P467" s="67"/>
      <c r="Q467" s="67"/>
      <c r="R467" s="67"/>
      <c r="S467" s="67"/>
      <c r="T467" s="68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20" t="s">
        <v>146</v>
      </c>
      <c r="AU467" s="20" t="s">
        <v>83</v>
      </c>
    </row>
    <row r="468" spans="1:65" s="2" customFormat="1" ht="16.5" customHeight="1">
      <c r="A468" s="37"/>
      <c r="B468" s="38"/>
      <c r="C468" s="176" t="s">
        <v>851</v>
      </c>
      <c r="D468" s="176" t="s">
        <v>139</v>
      </c>
      <c r="E468" s="177" t="s">
        <v>852</v>
      </c>
      <c r="F468" s="178" t="s">
        <v>853</v>
      </c>
      <c r="G468" s="179" t="s">
        <v>421</v>
      </c>
      <c r="H468" s="180">
        <v>124</v>
      </c>
      <c r="I468" s="181"/>
      <c r="J468" s="182">
        <f>ROUND(I468*H468,2)</f>
        <v>0</v>
      </c>
      <c r="K468" s="178" t="s">
        <v>143</v>
      </c>
      <c r="L468" s="42"/>
      <c r="M468" s="183" t="s">
        <v>19</v>
      </c>
      <c r="N468" s="184" t="s">
        <v>44</v>
      </c>
      <c r="O468" s="67"/>
      <c r="P468" s="185">
        <f>O468*H468</f>
        <v>0</v>
      </c>
      <c r="Q468" s="185">
        <v>0</v>
      </c>
      <c r="R468" s="185">
        <f>Q468*H468</f>
        <v>0</v>
      </c>
      <c r="S468" s="185">
        <v>0</v>
      </c>
      <c r="T468" s="186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87" t="s">
        <v>144</v>
      </c>
      <c r="AT468" s="187" t="s">
        <v>139</v>
      </c>
      <c r="AU468" s="187" t="s">
        <v>83</v>
      </c>
      <c r="AY468" s="20" t="s">
        <v>137</v>
      </c>
      <c r="BE468" s="188">
        <f>IF(N468="základní",J468,0)</f>
        <v>0</v>
      </c>
      <c r="BF468" s="188">
        <f>IF(N468="snížená",J468,0)</f>
        <v>0</v>
      </c>
      <c r="BG468" s="188">
        <f>IF(N468="zákl. přenesená",J468,0)</f>
        <v>0</v>
      </c>
      <c r="BH468" s="188">
        <f>IF(N468="sníž. přenesená",J468,0)</f>
        <v>0</v>
      </c>
      <c r="BI468" s="188">
        <f>IF(N468="nulová",J468,0)</f>
        <v>0</v>
      </c>
      <c r="BJ468" s="20" t="s">
        <v>81</v>
      </c>
      <c r="BK468" s="188">
        <f>ROUND(I468*H468,2)</f>
        <v>0</v>
      </c>
      <c r="BL468" s="20" t="s">
        <v>144</v>
      </c>
      <c r="BM468" s="187" t="s">
        <v>854</v>
      </c>
    </row>
    <row r="469" spans="1:65" s="2" customFormat="1" ht="11.25">
      <c r="A469" s="37"/>
      <c r="B469" s="38"/>
      <c r="C469" s="39"/>
      <c r="D469" s="189" t="s">
        <v>146</v>
      </c>
      <c r="E469" s="39"/>
      <c r="F469" s="190" t="s">
        <v>855</v>
      </c>
      <c r="G469" s="39"/>
      <c r="H469" s="39"/>
      <c r="I469" s="191"/>
      <c r="J469" s="39"/>
      <c r="K469" s="39"/>
      <c r="L469" s="42"/>
      <c r="M469" s="192"/>
      <c r="N469" s="193"/>
      <c r="O469" s="67"/>
      <c r="P469" s="67"/>
      <c r="Q469" s="67"/>
      <c r="R469" s="67"/>
      <c r="S469" s="67"/>
      <c r="T469" s="68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20" t="s">
        <v>146</v>
      </c>
      <c r="AU469" s="20" t="s">
        <v>83</v>
      </c>
    </row>
    <row r="470" spans="1:65" s="2" customFormat="1" ht="16.5" customHeight="1">
      <c r="A470" s="37"/>
      <c r="B470" s="38"/>
      <c r="C470" s="176" t="s">
        <v>856</v>
      </c>
      <c r="D470" s="176" t="s">
        <v>139</v>
      </c>
      <c r="E470" s="177" t="s">
        <v>857</v>
      </c>
      <c r="F470" s="178" t="s">
        <v>858</v>
      </c>
      <c r="G470" s="179" t="s">
        <v>368</v>
      </c>
      <c r="H470" s="180">
        <v>1</v>
      </c>
      <c r="I470" s="181"/>
      <c r="J470" s="182">
        <f>ROUND(I470*H470,2)</f>
        <v>0</v>
      </c>
      <c r="K470" s="178" t="s">
        <v>143</v>
      </c>
      <c r="L470" s="42"/>
      <c r="M470" s="183" t="s">
        <v>19</v>
      </c>
      <c r="N470" s="184" t="s">
        <v>44</v>
      </c>
      <c r="O470" s="67"/>
      <c r="P470" s="185">
        <f>O470*H470</f>
        <v>0</v>
      </c>
      <c r="Q470" s="185">
        <v>0</v>
      </c>
      <c r="R470" s="185">
        <f>Q470*H470</f>
        <v>0</v>
      </c>
      <c r="S470" s="185">
        <v>0</v>
      </c>
      <c r="T470" s="186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87" t="s">
        <v>144</v>
      </c>
      <c r="AT470" s="187" t="s">
        <v>139</v>
      </c>
      <c r="AU470" s="187" t="s">
        <v>83</v>
      </c>
      <c r="AY470" s="20" t="s">
        <v>137</v>
      </c>
      <c r="BE470" s="188">
        <f>IF(N470="základní",J470,0)</f>
        <v>0</v>
      </c>
      <c r="BF470" s="188">
        <f>IF(N470="snížená",J470,0)</f>
        <v>0</v>
      </c>
      <c r="BG470" s="188">
        <f>IF(N470="zákl. přenesená",J470,0)</f>
        <v>0</v>
      </c>
      <c r="BH470" s="188">
        <f>IF(N470="sníž. přenesená",J470,0)</f>
        <v>0</v>
      </c>
      <c r="BI470" s="188">
        <f>IF(N470="nulová",J470,0)</f>
        <v>0</v>
      </c>
      <c r="BJ470" s="20" t="s">
        <v>81</v>
      </c>
      <c r="BK470" s="188">
        <f>ROUND(I470*H470,2)</f>
        <v>0</v>
      </c>
      <c r="BL470" s="20" t="s">
        <v>144</v>
      </c>
      <c r="BM470" s="187" t="s">
        <v>859</v>
      </c>
    </row>
    <row r="471" spans="1:65" s="2" customFormat="1" ht="11.25">
      <c r="A471" s="37"/>
      <c r="B471" s="38"/>
      <c r="C471" s="39"/>
      <c r="D471" s="189" t="s">
        <v>146</v>
      </c>
      <c r="E471" s="39"/>
      <c r="F471" s="190" t="s">
        <v>860</v>
      </c>
      <c r="G471" s="39"/>
      <c r="H471" s="39"/>
      <c r="I471" s="191"/>
      <c r="J471" s="39"/>
      <c r="K471" s="39"/>
      <c r="L471" s="42"/>
      <c r="M471" s="192"/>
      <c r="N471" s="193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20" t="s">
        <v>146</v>
      </c>
      <c r="AU471" s="20" t="s">
        <v>83</v>
      </c>
    </row>
    <row r="472" spans="1:65" s="2" customFormat="1" ht="19.5">
      <c r="A472" s="37"/>
      <c r="B472" s="38"/>
      <c r="C472" s="39"/>
      <c r="D472" s="196" t="s">
        <v>408</v>
      </c>
      <c r="E472" s="39"/>
      <c r="F472" s="248" t="s">
        <v>861</v>
      </c>
      <c r="G472" s="39"/>
      <c r="H472" s="39"/>
      <c r="I472" s="191"/>
      <c r="J472" s="39"/>
      <c r="K472" s="39"/>
      <c r="L472" s="42"/>
      <c r="M472" s="192"/>
      <c r="N472" s="193"/>
      <c r="O472" s="67"/>
      <c r="P472" s="67"/>
      <c r="Q472" s="67"/>
      <c r="R472" s="67"/>
      <c r="S472" s="67"/>
      <c r="T472" s="68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20" t="s">
        <v>408</v>
      </c>
      <c r="AU472" s="20" t="s">
        <v>83</v>
      </c>
    </row>
    <row r="473" spans="1:65" s="2" customFormat="1" ht="16.5" customHeight="1">
      <c r="A473" s="37"/>
      <c r="B473" s="38"/>
      <c r="C473" s="176" t="s">
        <v>862</v>
      </c>
      <c r="D473" s="176" t="s">
        <v>139</v>
      </c>
      <c r="E473" s="177" t="s">
        <v>863</v>
      </c>
      <c r="F473" s="178" t="s">
        <v>864</v>
      </c>
      <c r="G473" s="179" t="s">
        <v>421</v>
      </c>
      <c r="H473" s="180">
        <v>43.5</v>
      </c>
      <c r="I473" s="181"/>
      <c r="J473" s="182">
        <f>ROUND(I473*H473,2)</f>
        <v>0</v>
      </c>
      <c r="K473" s="178" t="s">
        <v>19</v>
      </c>
      <c r="L473" s="42"/>
      <c r="M473" s="183" t="s">
        <v>19</v>
      </c>
      <c r="N473" s="184" t="s">
        <v>44</v>
      </c>
      <c r="O473" s="67"/>
      <c r="P473" s="185">
        <f>O473*H473</f>
        <v>0</v>
      </c>
      <c r="Q473" s="185">
        <v>0</v>
      </c>
      <c r="R473" s="185">
        <f>Q473*H473</f>
        <v>0</v>
      </c>
      <c r="S473" s="185">
        <v>0.123</v>
      </c>
      <c r="T473" s="186">
        <f>S473*H473</f>
        <v>5.3505000000000003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7" t="s">
        <v>144</v>
      </c>
      <c r="AT473" s="187" t="s">
        <v>139</v>
      </c>
      <c r="AU473" s="187" t="s">
        <v>83</v>
      </c>
      <c r="AY473" s="20" t="s">
        <v>137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20" t="s">
        <v>81</v>
      </c>
      <c r="BK473" s="188">
        <f>ROUND(I473*H473,2)</f>
        <v>0</v>
      </c>
      <c r="BL473" s="20" t="s">
        <v>144</v>
      </c>
      <c r="BM473" s="187" t="s">
        <v>865</v>
      </c>
    </row>
    <row r="474" spans="1:65" s="13" customFormat="1" ht="11.25">
      <c r="B474" s="194"/>
      <c r="C474" s="195"/>
      <c r="D474" s="196" t="s">
        <v>148</v>
      </c>
      <c r="E474" s="197" t="s">
        <v>19</v>
      </c>
      <c r="F474" s="198" t="s">
        <v>866</v>
      </c>
      <c r="G474" s="195"/>
      <c r="H474" s="199">
        <v>43.5</v>
      </c>
      <c r="I474" s="200"/>
      <c r="J474" s="195"/>
      <c r="K474" s="195"/>
      <c r="L474" s="201"/>
      <c r="M474" s="202"/>
      <c r="N474" s="203"/>
      <c r="O474" s="203"/>
      <c r="P474" s="203"/>
      <c r="Q474" s="203"/>
      <c r="R474" s="203"/>
      <c r="S474" s="203"/>
      <c r="T474" s="204"/>
      <c r="AT474" s="205" t="s">
        <v>148</v>
      </c>
      <c r="AU474" s="205" t="s">
        <v>83</v>
      </c>
      <c r="AV474" s="13" t="s">
        <v>83</v>
      </c>
      <c r="AW474" s="13" t="s">
        <v>33</v>
      </c>
      <c r="AX474" s="13" t="s">
        <v>81</v>
      </c>
      <c r="AY474" s="205" t="s">
        <v>137</v>
      </c>
    </row>
    <row r="475" spans="1:65" s="2" customFormat="1" ht="16.5" customHeight="1">
      <c r="A475" s="37"/>
      <c r="B475" s="38"/>
      <c r="C475" s="176" t="s">
        <v>867</v>
      </c>
      <c r="D475" s="176" t="s">
        <v>139</v>
      </c>
      <c r="E475" s="177" t="s">
        <v>868</v>
      </c>
      <c r="F475" s="178" t="s">
        <v>869</v>
      </c>
      <c r="G475" s="179" t="s">
        <v>421</v>
      </c>
      <c r="H475" s="180">
        <v>17.600000000000001</v>
      </c>
      <c r="I475" s="181"/>
      <c r="J475" s="182">
        <f>ROUND(I475*H475,2)</f>
        <v>0</v>
      </c>
      <c r="K475" s="178" t="s">
        <v>19</v>
      </c>
      <c r="L475" s="42"/>
      <c r="M475" s="183" t="s">
        <v>19</v>
      </c>
      <c r="N475" s="184" t="s">
        <v>44</v>
      </c>
      <c r="O475" s="67"/>
      <c r="P475" s="185">
        <f>O475*H475</f>
        <v>0</v>
      </c>
      <c r="Q475" s="185">
        <v>0</v>
      </c>
      <c r="R475" s="185">
        <f>Q475*H475</f>
        <v>0</v>
      </c>
      <c r="S475" s="185">
        <v>9.2999999999999999E-2</v>
      </c>
      <c r="T475" s="186">
        <f>S475*H475</f>
        <v>1.6368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7" t="s">
        <v>144</v>
      </c>
      <c r="AT475" s="187" t="s">
        <v>139</v>
      </c>
      <c r="AU475" s="187" t="s">
        <v>83</v>
      </c>
      <c r="AY475" s="20" t="s">
        <v>137</v>
      </c>
      <c r="BE475" s="188">
        <f>IF(N475="základní",J475,0)</f>
        <v>0</v>
      </c>
      <c r="BF475" s="188">
        <f>IF(N475="snížená",J475,0)</f>
        <v>0</v>
      </c>
      <c r="BG475" s="188">
        <f>IF(N475="zákl. přenesená",J475,0)</f>
        <v>0</v>
      </c>
      <c r="BH475" s="188">
        <f>IF(N475="sníž. přenesená",J475,0)</f>
        <v>0</v>
      </c>
      <c r="BI475" s="188">
        <f>IF(N475="nulová",J475,0)</f>
        <v>0</v>
      </c>
      <c r="BJ475" s="20" t="s">
        <v>81</v>
      </c>
      <c r="BK475" s="188">
        <f>ROUND(I475*H475,2)</f>
        <v>0</v>
      </c>
      <c r="BL475" s="20" t="s">
        <v>144</v>
      </c>
      <c r="BM475" s="187" t="s">
        <v>870</v>
      </c>
    </row>
    <row r="476" spans="1:65" s="2" customFormat="1" ht="24.2" customHeight="1">
      <c r="A476" s="37"/>
      <c r="B476" s="38"/>
      <c r="C476" s="176" t="s">
        <v>871</v>
      </c>
      <c r="D476" s="176" t="s">
        <v>139</v>
      </c>
      <c r="E476" s="177" t="s">
        <v>872</v>
      </c>
      <c r="F476" s="178" t="s">
        <v>873</v>
      </c>
      <c r="G476" s="179" t="s">
        <v>368</v>
      </c>
      <c r="H476" s="180">
        <v>1</v>
      </c>
      <c r="I476" s="181"/>
      <c r="J476" s="182">
        <f>ROUND(I476*H476,2)</f>
        <v>0</v>
      </c>
      <c r="K476" s="178" t="s">
        <v>143</v>
      </c>
      <c r="L476" s="42"/>
      <c r="M476" s="183" t="s">
        <v>19</v>
      </c>
      <c r="N476" s="184" t="s">
        <v>44</v>
      </c>
      <c r="O476" s="67"/>
      <c r="P476" s="185">
        <f>O476*H476</f>
        <v>0</v>
      </c>
      <c r="Q476" s="185">
        <v>0</v>
      </c>
      <c r="R476" s="185">
        <f>Q476*H476</f>
        <v>0</v>
      </c>
      <c r="S476" s="185">
        <v>0</v>
      </c>
      <c r="T476" s="186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7" t="s">
        <v>144</v>
      </c>
      <c r="AT476" s="187" t="s">
        <v>139</v>
      </c>
      <c r="AU476" s="187" t="s">
        <v>83</v>
      </c>
      <c r="AY476" s="20" t="s">
        <v>137</v>
      </c>
      <c r="BE476" s="188">
        <f>IF(N476="základní",J476,0)</f>
        <v>0</v>
      </c>
      <c r="BF476" s="188">
        <f>IF(N476="snížená",J476,0)</f>
        <v>0</v>
      </c>
      <c r="BG476" s="188">
        <f>IF(N476="zákl. přenesená",J476,0)</f>
        <v>0</v>
      </c>
      <c r="BH476" s="188">
        <f>IF(N476="sníž. přenesená",J476,0)</f>
        <v>0</v>
      </c>
      <c r="BI476" s="188">
        <f>IF(N476="nulová",J476,0)</f>
        <v>0</v>
      </c>
      <c r="BJ476" s="20" t="s">
        <v>81</v>
      </c>
      <c r="BK476" s="188">
        <f>ROUND(I476*H476,2)</f>
        <v>0</v>
      </c>
      <c r="BL476" s="20" t="s">
        <v>144</v>
      </c>
      <c r="BM476" s="187" t="s">
        <v>874</v>
      </c>
    </row>
    <row r="477" spans="1:65" s="2" customFormat="1" ht="11.25">
      <c r="A477" s="37"/>
      <c r="B477" s="38"/>
      <c r="C477" s="39"/>
      <c r="D477" s="189" t="s">
        <v>146</v>
      </c>
      <c r="E477" s="39"/>
      <c r="F477" s="190" t="s">
        <v>875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146</v>
      </c>
      <c r="AU477" s="20" t="s">
        <v>83</v>
      </c>
    </row>
    <row r="478" spans="1:65" s="2" customFormat="1" ht="24.2" customHeight="1">
      <c r="A478" s="37"/>
      <c r="B478" s="38"/>
      <c r="C478" s="176" t="s">
        <v>876</v>
      </c>
      <c r="D478" s="176" t="s">
        <v>139</v>
      </c>
      <c r="E478" s="177" t="s">
        <v>877</v>
      </c>
      <c r="F478" s="178" t="s">
        <v>878</v>
      </c>
      <c r="G478" s="179" t="s">
        <v>368</v>
      </c>
      <c r="H478" s="180">
        <v>1</v>
      </c>
      <c r="I478" s="181"/>
      <c r="J478" s="182">
        <f>ROUND(I478*H478,2)</f>
        <v>0</v>
      </c>
      <c r="K478" s="178" t="s">
        <v>143</v>
      </c>
      <c r="L478" s="42"/>
      <c r="M478" s="183" t="s">
        <v>19</v>
      </c>
      <c r="N478" s="184" t="s">
        <v>44</v>
      </c>
      <c r="O478" s="67"/>
      <c r="P478" s="185">
        <f>O478*H478</f>
        <v>0</v>
      </c>
      <c r="Q478" s="185">
        <v>0</v>
      </c>
      <c r="R478" s="185">
        <f>Q478*H478</f>
        <v>0</v>
      </c>
      <c r="S478" s="185">
        <v>0</v>
      </c>
      <c r="T478" s="186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7" t="s">
        <v>144</v>
      </c>
      <c r="AT478" s="187" t="s">
        <v>139</v>
      </c>
      <c r="AU478" s="187" t="s">
        <v>83</v>
      </c>
      <c r="AY478" s="20" t="s">
        <v>137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20" t="s">
        <v>81</v>
      </c>
      <c r="BK478" s="188">
        <f>ROUND(I478*H478,2)</f>
        <v>0</v>
      </c>
      <c r="BL478" s="20" t="s">
        <v>144</v>
      </c>
      <c r="BM478" s="187" t="s">
        <v>879</v>
      </c>
    </row>
    <row r="479" spans="1:65" s="2" customFormat="1" ht="11.25">
      <c r="A479" s="37"/>
      <c r="B479" s="38"/>
      <c r="C479" s="39"/>
      <c r="D479" s="189" t="s">
        <v>146</v>
      </c>
      <c r="E479" s="39"/>
      <c r="F479" s="190" t="s">
        <v>880</v>
      </c>
      <c r="G479" s="39"/>
      <c r="H479" s="39"/>
      <c r="I479" s="191"/>
      <c r="J479" s="39"/>
      <c r="K479" s="39"/>
      <c r="L479" s="42"/>
      <c r="M479" s="192"/>
      <c r="N479" s="193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20" t="s">
        <v>146</v>
      </c>
      <c r="AU479" s="20" t="s">
        <v>83</v>
      </c>
    </row>
    <row r="480" spans="1:65" s="2" customFormat="1" ht="33" customHeight="1">
      <c r="A480" s="37"/>
      <c r="B480" s="38"/>
      <c r="C480" s="176" t="s">
        <v>881</v>
      </c>
      <c r="D480" s="176" t="s">
        <v>139</v>
      </c>
      <c r="E480" s="177" t="s">
        <v>882</v>
      </c>
      <c r="F480" s="178" t="s">
        <v>883</v>
      </c>
      <c r="G480" s="179" t="s">
        <v>142</v>
      </c>
      <c r="H480" s="180">
        <v>2.08</v>
      </c>
      <c r="I480" s="181"/>
      <c r="J480" s="182">
        <f>ROUND(I480*H480,2)</f>
        <v>0</v>
      </c>
      <c r="K480" s="178" t="s">
        <v>143</v>
      </c>
      <c r="L480" s="42"/>
      <c r="M480" s="183" t="s">
        <v>19</v>
      </c>
      <c r="N480" s="184" t="s">
        <v>44</v>
      </c>
      <c r="O480" s="67"/>
      <c r="P480" s="185">
        <f>O480*H480</f>
        <v>0</v>
      </c>
      <c r="Q480" s="185">
        <v>0</v>
      </c>
      <c r="R480" s="185">
        <f>Q480*H480</f>
        <v>0</v>
      </c>
      <c r="S480" s="185">
        <v>0</v>
      </c>
      <c r="T480" s="186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187" t="s">
        <v>144</v>
      </c>
      <c r="AT480" s="187" t="s">
        <v>139</v>
      </c>
      <c r="AU480" s="187" t="s">
        <v>83</v>
      </c>
      <c r="AY480" s="20" t="s">
        <v>137</v>
      </c>
      <c r="BE480" s="188">
        <f>IF(N480="základní",J480,0)</f>
        <v>0</v>
      </c>
      <c r="BF480" s="188">
        <f>IF(N480="snížená",J480,0)</f>
        <v>0</v>
      </c>
      <c r="BG480" s="188">
        <f>IF(N480="zákl. přenesená",J480,0)</f>
        <v>0</v>
      </c>
      <c r="BH480" s="188">
        <f>IF(N480="sníž. přenesená",J480,0)</f>
        <v>0</v>
      </c>
      <c r="BI480" s="188">
        <f>IF(N480="nulová",J480,0)</f>
        <v>0</v>
      </c>
      <c r="BJ480" s="20" t="s">
        <v>81</v>
      </c>
      <c r="BK480" s="188">
        <f>ROUND(I480*H480,2)</f>
        <v>0</v>
      </c>
      <c r="BL480" s="20" t="s">
        <v>144</v>
      </c>
      <c r="BM480" s="187" t="s">
        <v>884</v>
      </c>
    </row>
    <row r="481" spans="1:65" s="2" customFormat="1" ht="11.25">
      <c r="A481" s="37"/>
      <c r="B481" s="38"/>
      <c r="C481" s="39"/>
      <c r="D481" s="189" t="s">
        <v>146</v>
      </c>
      <c r="E481" s="39"/>
      <c r="F481" s="190" t="s">
        <v>885</v>
      </c>
      <c r="G481" s="39"/>
      <c r="H481" s="39"/>
      <c r="I481" s="191"/>
      <c r="J481" s="39"/>
      <c r="K481" s="39"/>
      <c r="L481" s="42"/>
      <c r="M481" s="192"/>
      <c r="N481" s="193"/>
      <c r="O481" s="67"/>
      <c r="P481" s="67"/>
      <c r="Q481" s="67"/>
      <c r="R481" s="67"/>
      <c r="S481" s="67"/>
      <c r="T481" s="68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T481" s="20" t="s">
        <v>146</v>
      </c>
      <c r="AU481" s="20" t="s">
        <v>83</v>
      </c>
    </row>
    <row r="482" spans="1:65" s="12" customFormat="1" ht="22.9" customHeight="1">
      <c r="B482" s="160"/>
      <c r="C482" s="161"/>
      <c r="D482" s="162" t="s">
        <v>72</v>
      </c>
      <c r="E482" s="174" t="s">
        <v>886</v>
      </c>
      <c r="F482" s="174" t="s">
        <v>887</v>
      </c>
      <c r="G482" s="161"/>
      <c r="H482" s="161"/>
      <c r="I482" s="164"/>
      <c r="J482" s="175">
        <f>BK482</f>
        <v>0</v>
      </c>
      <c r="K482" s="161"/>
      <c r="L482" s="166"/>
      <c r="M482" s="167"/>
      <c r="N482" s="168"/>
      <c r="O482" s="168"/>
      <c r="P482" s="169">
        <f>SUM(P483:P506)</f>
        <v>0</v>
      </c>
      <c r="Q482" s="168"/>
      <c r="R482" s="169">
        <f>SUM(R483:R506)</f>
        <v>0</v>
      </c>
      <c r="S482" s="168"/>
      <c r="T482" s="170">
        <f>SUM(T483:T506)</f>
        <v>0</v>
      </c>
      <c r="AR482" s="171" t="s">
        <v>81</v>
      </c>
      <c r="AT482" s="172" t="s">
        <v>72</v>
      </c>
      <c r="AU482" s="172" t="s">
        <v>81</v>
      </c>
      <c r="AY482" s="171" t="s">
        <v>137</v>
      </c>
      <c r="BK482" s="173">
        <f>SUM(BK483:BK506)</f>
        <v>0</v>
      </c>
    </row>
    <row r="483" spans="1:65" s="2" customFormat="1" ht="21.75" customHeight="1">
      <c r="A483" s="37"/>
      <c r="B483" s="38"/>
      <c r="C483" s="176" t="s">
        <v>888</v>
      </c>
      <c r="D483" s="176" t="s">
        <v>139</v>
      </c>
      <c r="E483" s="177" t="s">
        <v>889</v>
      </c>
      <c r="F483" s="178" t="s">
        <v>890</v>
      </c>
      <c r="G483" s="179" t="s">
        <v>302</v>
      </c>
      <c r="H483" s="180">
        <v>30.963000000000001</v>
      </c>
      <c r="I483" s="181"/>
      <c r="J483" s="182">
        <f>ROUND(I483*H483,2)</f>
        <v>0</v>
      </c>
      <c r="K483" s="178" t="s">
        <v>143</v>
      </c>
      <c r="L483" s="42"/>
      <c r="M483" s="183" t="s">
        <v>19</v>
      </c>
      <c r="N483" s="184" t="s">
        <v>44</v>
      </c>
      <c r="O483" s="67"/>
      <c r="P483" s="185">
        <f>O483*H483</f>
        <v>0</v>
      </c>
      <c r="Q483" s="185">
        <v>0</v>
      </c>
      <c r="R483" s="185">
        <f>Q483*H483</f>
        <v>0</v>
      </c>
      <c r="S483" s="185">
        <v>0</v>
      </c>
      <c r="T483" s="186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7" t="s">
        <v>144</v>
      </c>
      <c r="AT483" s="187" t="s">
        <v>139</v>
      </c>
      <c r="AU483" s="187" t="s">
        <v>83</v>
      </c>
      <c r="AY483" s="20" t="s">
        <v>137</v>
      </c>
      <c r="BE483" s="188">
        <f>IF(N483="základní",J483,0)</f>
        <v>0</v>
      </c>
      <c r="BF483" s="188">
        <f>IF(N483="snížená",J483,0)</f>
        <v>0</v>
      </c>
      <c r="BG483" s="188">
        <f>IF(N483="zákl. přenesená",J483,0)</f>
        <v>0</v>
      </c>
      <c r="BH483" s="188">
        <f>IF(N483="sníž. přenesená",J483,0)</f>
        <v>0</v>
      </c>
      <c r="BI483" s="188">
        <f>IF(N483="nulová",J483,0)</f>
        <v>0</v>
      </c>
      <c r="BJ483" s="20" t="s">
        <v>81</v>
      </c>
      <c r="BK483" s="188">
        <f>ROUND(I483*H483,2)</f>
        <v>0</v>
      </c>
      <c r="BL483" s="20" t="s">
        <v>144</v>
      </c>
      <c r="BM483" s="187" t="s">
        <v>891</v>
      </c>
    </row>
    <row r="484" spans="1:65" s="2" customFormat="1" ht="11.25">
      <c r="A484" s="37"/>
      <c r="B484" s="38"/>
      <c r="C484" s="39"/>
      <c r="D484" s="189" t="s">
        <v>146</v>
      </c>
      <c r="E484" s="39"/>
      <c r="F484" s="190" t="s">
        <v>892</v>
      </c>
      <c r="G484" s="39"/>
      <c r="H484" s="39"/>
      <c r="I484" s="191"/>
      <c r="J484" s="39"/>
      <c r="K484" s="39"/>
      <c r="L484" s="42"/>
      <c r="M484" s="192"/>
      <c r="N484" s="193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20" t="s">
        <v>146</v>
      </c>
      <c r="AU484" s="20" t="s">
        <v>83</v>
      </c>
    </row>
    <row r="485" spans="1:65" s="13" customFormat="1" ht="11.25">
      <c r="B485" s="194"/>
      <c r="C485" s="195"/>
      <c r="D485" s="196" t="s">
        <v>148</v>
      </c>
      <c r="E485" s="197" t="s">
        <v>19</v>
      </c>
      <c r="F485" s="198" t="s">
        <v>893</v>
      </c>
      <c r="G485" s="195"/>
      <c r="H485" s="199">
        <v>30.963000000000001</v>
      </c>
      <c r="I485" s="200"/>
      <c r="J485" s="195"/>
      <c r="K485" s="195"/>
      <c r="L485" s="201"/>
      <c r="M485" s="202"/>
      <c r="N485" s="203"/>
      <c r="O485" s="203"/>
      <c r="P485" s="203"/>
      <c r="Q485" s="203"/>
      <c r="R485" s="203"/>
      <c r="S485" s="203"/>
      <c r="T485" s="204"/>
      <c r="AT485" s="205" t="s">
        <v>148</v>
      </c>
      <c r="AU485" s="205" t="s">
        <v>83</v>
      </c>
      <c r="AV485" s="13" t="s">
        <v>83</v>
      </c>
      <c r="AW485" s="13" t="s">
        <v>33</v>
      </c>
      <c r="AX485" s="13" t="s">
        <v>81</v>
      </c>
      <c r="AY485" s="205" t="s">
        <v>137</v>
      </c>
    </row>
    <row r="486" spans="1:65" s="2" customFormat="1" ht="24.2" customHeight="1">
      <c r="A486" s="37"/>
      <c r="B486" s="38"/>
      <c r="C486" s="176" t="s">
        <v>894</v>
      </c>
      <c r="D486" s="176" t="s">
        <v>139</v>
      </c>
      <c r="E486" s="177" t="s">
        <v>895</v>
      </c>
      <c r="F486" s="178" t="s">
        <v>896</v>
      </c>
      <c r="G486" s="179" t="s">
        <v>302</v>
      </c>
      <c r="H486" s="180">
        <v>136.49799999999999</v>
      </c>
      <c r="I486" s="181"/>
      <c r="J486" s="182">
        <f>ROUND(I486*H486,2)</f>
        <v>0</v>
      </c>
      <c r="K486" s="178" t="s">
        <v>143</v>
      </c>
      <c r="L486" s="42"/>
      <c r="M486" s="183" t="s">
        <v>19</v>
      </c>
      <c r="N486" s="184" t="s">
        <v>44</v>
      </c>
      <c r="O486" s="67"/>
      <c r="P486" s="185">
        <f>O486*H486</f>
        <v>0</v>
      </c>
      <c r="Q486" s="185">
        <v>0</v>
      </c>
      <c r="R486" s="185">
        <f>Q486*H486</f>
        <v>0</v>
      </c>
      <c r="S486" s="185">
        <v>0</v>
      </c>
      <c r="T486" s="186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7" t="s">
        <v>144</v>
      </c>
      <c r="AT486" s="187" t="s">
        <v>139</v>
      </c>
      <c r="AU486" s="187" t="s">
        <v>83</v>
      </c>
      <c r="AY486" s="20" t="s">
        <v>137</v>
      </c>
      <c r="BE486" s="188">
        <f>IF(N486="základní",J486,0)</f>
        <v>0</v>
      </c>
      <c r="BF486" s="188">
        <f>IF(N486="snížená",J486,0)</f>
        <v>0</v>
      </c>
      <c r="BG486" s="188">
        <f>IF(N486="zákl. přenesená",J486,0)</f>
        <v>0</v>
      </c>
      <c r="BH486" s="188">
        <f>IF(N486="sníž. přenesená",J486,0)</f>
        <v>0</v>
      </c>
      <c r="BI486" s="188">
        <f>IF(N486="nulová",J486,0)</f>
        <v>0</v>
      </c>
      <c r="BJ486" s="20" t="s">
        <v>81</v>
      </c>
      <c r="BK486" s="188">
        <f>ROUND(I486*H486,2)</f>
        <v>0</v>
      </c>
      <c r="BL486" s="20" t="s">
        <v>144</v>
      </c>
      <c r="BM486" s="187" t="s">
        <v>897</v>
      </c>
    </row>
    <row r="487" spans="1:65" s="2" customFormat="1" ht="11.25">
      <c r="A487" s="37"/>
      <c r="B487" s="38"/>
      <c r="C487" s="39"/>
      <c r="D487" s="189" t="s">
        <v>146</v>
      </c>
      <c r="E487" s="39"/>
      <c r="F487" s="190" t="s">
        <v>898</v>
      </c>
      <c r="G487" s="39"/>
      <c r="H487" s="39"/>
      <c r="I487" s="191"/>
      <c r="J487" s="39"/>
      <c r="K487" s="39"/>
      <c r="L487" s="42"/>
      <c r="M487" s="192"/>
      <c r="N487" s="193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20" t="s">
        <v>146</v>
      </c>
      <c r="AU487" s="20" t="s">
        <v>83</v>
      </c>
    </row>
    <row r="488" spans="1:65" s="13" customFormat="1" ht="11.25">
      <c r="B488" s="194"/>
      <c r="C488" s="195"/>
      <c r="D488" s="196" t="s">
        <v>148</v>
      </c>
      <c r="E488" s="197" t="s">
        <v>19</v>
      </c>
      <c r="F488" s="198" t="s">
        <v>899</v>
      </c>
      <c r="G488" s="195"/>
      <c r="H488" s="199">
        <v>136.49799999999999</v>
      </c>
      <c r="I488" s="200"/>
      <c r="J488" s="195"/>
      <c r="K488" s="195"/>
      <c r="L488" s="201"/>
      <c r="M488" s="202"/>
      <c r="N488" s="203"/>
      <c r="O488" s="203"/>
      <c r="P488" s="203"/>
      <c r="Q488" s="203"/>
      <c r="R488" s="203"/>
      <c r="S488" s="203"/>
      <c r="T488" s="204"/>
      <c r="AT488" s="205" t="s">
        <v>148</v>
      </c>
      <c r="AU488" s="205" t="s">
        <v>83</v>
      </c>
      <c r="AV488" s="13" t="s">
        <v>83</v>
      </c>
      <c r="AW488" s="13" t="s">
        <v>33</v>
      </c>
      <c r="AX488" s="13" t="s">
        <v>81</v>
      </c>
      <c r="AY488" s="205" t="s">
        <v>137</v>
      </c>
    </row>
    <row r="489" spans="1:65" s="2" customFormat="1" ht="24.2" customHeight="1">
      <c r="A489" s="37"/>
      <c r="B489" s="38"/>
      <c r="C489" s="176" t="s">
        <v>900</v>
      </c>
      <c r="D489" s="176" t="s">
        <v>139</v>
      </c>
      <c r="E489" s="177" t="s">
        <v>901</v>
      </c>
      <c r="F489" s="178" t="s">
        <v>902</v>
      </c>
      <c r="G489" s="179" t="s">
        <v>302</v>
      </c>
      <c r="H489" s="180">
        <v>7.3259999999999996</v>
      </c>
      <c r="I489" s="181"/>
      <c r="J489" s="182">
        <f>ROUND(I489*H489,2)</f>
        <v>0</v>
      </c>
      <c r="K489" s="178" t="s">
        <v>143</v>
      </c>
      <c r="L489" s="42"/>
      <c r="M489" s="183" t="s">
        <v>19</v>
      </c>
      <c r="N489" s="184" t="s">
        <v>44</v>
      </c>
      <c r="O489" s="67"/>
      <c r="P489" s="185">
        <f>O489*H489</f>
        <v>0</v>
      </c>
      <c r="Q489" s="185">
        <v>0</v>
      </c>
      <c r="R489" s="185">
        <f>Q489*H489</f>
        <v>0</v>
      </c>
      <c r="S489" s="185">
        <v>0</v>
      </c>
      <c r="T489" s="186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7" t="s">
        <v>144</v>
      </c>
      <c r="AT489" s="187" t="s">
        <v>139</v>
      </c>
      <c r="AU489" s="187" t="s">
        <v>83</v>
      </c>
      <c r="AY489" s="20" t="s">
        <v>137</v>
      </c>
      <c r="BE489" s="188">
        <f>IF(N489="základní",J489,0)</f>
        <v>0</v>
      </c>
      <c r="BF489" s="188">
        <f>IF(N489="snížená",J489,0)</f>
        <v>0</v>
      </c>
      <c r="BG489" s="188">
        <f>IF(N489="zákl. přenesená",J489,0)</f>
        <v>0</v>
      </c>
      <c r="BH489" s="188">
        <f>IF(N489="sníž. přenesená",J489,0)</f>
        <v>0</v>
      </c>
      <c r="BI489" s="188">
        <f>IF(N489="nulová",J489,0)</f>
        <v>0</v>
      </c>
      <c r="BJ489" s="20" t="s">
        <v>81</v>
      </c>
      <c r="BK489" s="188">
        <f>ROUND(I489*H489,2)</f>
        <v>0</v>
      </c>
      <c r="BL489" s="20" t="s">
        <v>144</v>
      </c>
      <c r="BM489" s="187" t="s">
        <v>903</v>
      </c>
    </row>
    <row r="490" spans="1:65" s="2" customFormat="1" ht="11.25">
      <c r="A490" s="37"/>
      <c r="B490" s="38"/>
      <c r="C490" s="39"/>
      <c r="D490" s="189" t="s">
        <v>146</v>
      </c>
      <c r="E490" s="39"/>
      <c r="F490" s="190" t="s">
        <v>904</v>
      </c>
      <c r="G490" s="39"/>
      <c r="H490" s="39"/>
      <c r="I490" s="191"/>
      <c r="J490" s="39"/>
      <c r="K490" s="39"/>
      <c r="L490" s="42"/>
      <c r="M490" s="192"/>
      <c r="N490" s="193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20" t="s">
        <v>146</v>
      </c>
      <c r="AU490" s="20" t="s">
        <v>83</v>
      </c>
    </row>
    <row r="491" spans="1:65" s="13" customFormat="1" ht="11.25">
      <c r="B491" s="194"/>
      <c r="C491" s="195"/>
      <c r="D491" s="196" t="s">
        <v>148</v>
      </c>
      <c r="E491" s="197" t="s">
        <v>19</v>
      </c>
      <c r="F491" s="198" t="s">
        <v>905</v>
      </c>
      <c r="G491" s="195"/>
      <c r="H491" s="199">
        <v>7.3259999999999996</v>
      </c>
      <c r="I491" s="200"/>
      <c r="J491" s="195"/>
      <c r="K491" s="195"/>
      <c r="L491" s="201"/>
      <c r="M491" s="202"/>
      <c r="N491" s="203"/>
      <c r="O491" s="203"/>
      <c r="P491" s="203"/>
      <c r="Q491" s="203"/>
      <c r="R491" s="203"/>
      <c r="S491" s="203"/>
      <c r="T491" s="204"/>
      <c r="AT491" s="205" t="s">
        <v>148</v>
      </c>
      <c r="AU491" s="205" t="s">
        <v>83</v>
      </c>
      <c r="AV491" s="13" t="s">
        <v>83</v>
      </c>
      <c r="AW491" s="13" t="s">
        <v>33</v>
      </c>
      <c r="AX491" s="13" t="s">
        <v>81</v>
      </c>
      <c r="AY491" s="205" t="s">
        <v>137</v>
      </c>
    </row>
    <row r="492" spans="1:65" s="2" customFormat="1" ht="24.2" customHeight="1">
      <c r="A492" s="37"/>
      <c r="B492" s="38"/>
      <c r="C492" s="176" t="s">
        <v>906</v>
      </c>
      <c r="D492" s="176" t="s">
        <v>139</v>
      </c>
      <c r="E492" s="177" t="s">
        <v>907</v>
      </c>
      <c r="F492" s="178" t="s">
        <v>908</v>
      </c>
      <c r="G492" s="179" t="s">
        <v>302</v>
      </c>
      <c r="H492" s="180">
        <v>1.637</v>
      </c>
      <c r="I492" s="181"/>
      <c r="J492" s="182">
        <f>ROUND(I492*H492,2)</f>
        <v>0</v>
      </c>
      <c r="K492" s="178" t="s">
        <v>143</v>
      </c>
      <c r="L492" s="42"/>
      <c r="M492" s="183" t="s">
        <v>19</v>
      </c>
      <c r="N492" s="184" t="s">
        <v>44</v>
      </c>
      <c r="O492" s="67"/>
      <c r="P492" s="185">
        <f>O492*H492</f>
        <v>0</v>
      </c>
      <c r="Q492" s="185">
        <v>0</v>
      </c>
      <c r="R492" s="185">
        <f>Q492*H492</f>
        <v>0</v>
      </c>
      <c r="S492" s="185">
        <v>0</v>
      </c>
      <c r="T492" s="186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187" t="s">
        <v>144</v>
      </c>
      <c r="AT492" s="187" t="s">
        <v>139</v>
      </c>
      <c r="AU492" s="187" t="s">
        <v>83</v>
      </c>
      <c r="AY492" s="20" t="s">
        <v>137</v>
      </c>
      <c r="BE492" s="188">
        <f>IF(N492="základní",J492,0)</f>
        <v>0</v>
      </c>
      <c r="BF492" s="188">
        <f>IF(N492="snížená",J492,0)</f>
        <v>0</v>
      </c>
      <c r="BG492" s="188">
        <f>IF(N492="zákl. přenesená",J492,0)</f>
        <v>0</v>
      </c>
      <c r="BH492" s="188">
        <f>IF(N492="sníž. přenesená",J492,0)</f>
        <v>0</v>
      </c>
      <c r="BI492" s="188">
        <f>IF(N492="nulová",J492,0)</f>
        <v>0</v>
      </c>
      <c r="BJ492" s="20" t="s">
        <v>81</v>
      </c>
      <c r="BK492" s="188">
        <f>ROUND(I492*H492,2)</f>
        <v>0</v>
      </c>
      <c r="BL492" s="20" t="s">
        <v>144</v>
      </c>
      <c r="BM492" s="187" t="s">
        <v>909</v>
      </c>
    </row>
    <row r="493" spans="1:65" s="2" customFormat="1" ht="11.25">
      <c r="A493" s="37"/>
      <c r="B493" s="38"/>
      <c r="C493" s="39"/>
      <c r="D493" s="189" t="s">
        <v>146</v>
      </c>
      <c r="E493" s="39"/>
      <c r="F493" s="190" t="s">
        <v>910</v>
      </c>
      <c r="G493" s="39"/>
      <c r="H493" s="39"/>
      <c r="I493" s="191"/>
      <c r="J493" s="39"/>
      <c r="K493" s="39"/>
      <c r="L493" s="42"/>
      <c r="M493" s="192"/>
      <c r="N493" s="193"/>
      <c r="O493" s="67"/>
      <c r="P493" s="67"/>
      <c r="Q493" s="67"/>
      <c r="R493" s="67"/>
      <c r="S493" s="67"/>
      <c r="T493" s="68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T493" s="20" t="s">
        <v>146</v>
      </c>
      <c r="AU493" s="20" t="s">
        <v>83</v>
      </c>
    </row>
    <row r="494" spans="1:65" s="2" customFormat="1" ht="24.2" customHeight="1">
      <c r="A494" s="37"/>
      <c r="B494" s="38"/>
      <c r="C494" s="176" t="s">
        <v>911</v>
      </c>
      <c r="D494" s="176" t="s">
        <v>139</v>
      </c>
      <c r="E494" s="177" t="s">
        <v>912</v>
      </c>
      <c r="F494" s="178" t="s">
        <v>913</v>
      </c>
      <c r="G494" s="179" t="s">
        <v>302</v>
      </c>
      <c r="H494" s="180">
        <v>28.594999999999999</v>
      </c>
      <c r="I494" s="181"/>
      <c r="J494" s="182">
        <f>ROUND(I494*H494,2)</f>
        <v>0</v>
      </c>
      <c r="K494" s="178" t="s">
        <v>143</v>
      </c>
      <c r="L494" s="42"/>
      <c r="M494" s="183" t="s">
        <v>19</v>
      </c>
      <c r="N494" s="184" t="s">
        <v>44</v>
      </c>
      <c r="O494" s="67"/>
      <c r="P494" s="185">
        <f>O494*H494</f>
        <v>0</v>
      </c>
      <c r="Q494" s="185">
        <v>0</v>
      </c>
      <c r="R494" s="185">
        <f>Q494*H494</f>
        <v>0</v>
      </c>
      <c r="S494" s="185">
        <v>0</v>
      </c>
      <c r="T494" s="186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87" t="s">
        <v>144</v>
      </c>
      <c r="AT494" s="187" t="s">
        <v>139</v>
      </c>
      <c r="AU494" s="187" t="s">
        <v>83</v>
      </c>
      <c r="AY494" s="20" t="s">
        <v>137</v>
      </c>
      <c r="BE494" s="188">
        <f>IF(N494="základní",J494,0)</f>
        <v>0</v>
      </c>
      <c r="BF494" s="188">
        <f>IF(N494="snížená",J494,0)</f>
        <v>0</v>
      </c>
      <c r="BG494" s="188">
        <f>IF(N494="zákl. přenesená",J494,0)</f>
        <v>0</v>
      </c>
      <c r="BH494" s="188">
        <f>IF(N494="sníž. přenesená",J494,0)</f>
        <v>0</v>
      </c>
      <c r="BI494" s="188">
        <f>IF(N494="nulová",J494,0)</f>
        <v>0</v>
      </c>
      <c r="BJ494" s="20" t="s">
        <v>81</v>
      </c>
      <c r="BK494" s="188">
        <f>ROUND(I494*H494,2)</f>
        <v>0</v>
      </c>
      <c r="BL494" s="20" t="s">
        <v>144</v>
      </c>
      <c r="BM494" s="187" t="s">
        <v>914</v>
      </c>
    </row>
    <row r="495" spans="1:65" s="2" customFormat="1" ht="11.25">
      <c r="A495" s="37"/>
      <c r="B495" s="38"/>
      <c r="C495" s="39"/>
      <c r="D495" s="189" t="s">
        <v>146</v>
      </c>
      <c r="E495" s="39"/>
      <c r="F495" s="190" t="s">
        <v>915</v>
      </c>
      <c r="G495" s="39"/>
      <c r="H495" s="39"/>
      <c r="I495" s="191"/>
      <c r="J495" s="39"/>
      <c r="K495" s="39"/>
      <c r="L495" s="42"/>
      <c r="M495" s="192"/>
      <c r="N495" s="193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20" t="s">
        <v>146</v>
      </c>
      <c r="AU495" s="20" t="s">
        <v>83</v>
      </c>
    </row>
    <row r="496" spans="1:65" s="2" customFormat="1" ht="24.2" customHeight="1">
      <c r="A496" s="37"/>
      <c r="B496" s="38"/>
      <c r="C496" s="176" t="s">
        <v>916</v>
      </c>
      <c r="D496" s="176" t="s">
        <v>139</v>
      </c>
      <c r="E496" s="177" t="s">
        <v>917</v>
      </c>
      <c r="F496" s="178" t="s">
        <v>918</v>
      </c>
      <c r="G496" s="179" t="s">
        <v>302</v>
      </c>
      <c r="H496" s="180">
        <v>400.33</v>
      </c>
      <c r="I496" s="181"/>
      <c r="J496" s="182">
        <f>ROUND(I496*H496,2)</f>
        <v>0</v>
      </c>
      <c r="K496" s="178" t="s">
        <v>143</v>
      </c>
      <c r="L496" s="42"/>
      <c r="M496" s="183" t="s">
        <v>19</v>
      </c>
      <c r="N496" s="184" t="s">
        <v>44</v>
      </c>
      <c r="O496" s="67"/>
      <c r="P496" s="185">
        <f>O496*H496</f>
        <v>0</v>
      </c>
      <c r="Q496" s="185">
        <v>0</v>
      </c>
      <c r="R496" s="185">
        <f>Q496*H496</f>
        <v>0</v>
      </c>
      <c r="S496" s="185">
        <v>0</v>
      </c>
      <c r="T496" s="186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87" t="s">
        <v>144</v>
      </c>
      <c r="AT496" s="187" t="s">
        <v>139</v>
      </c>
      <c r="AU496" s="187" t="s">
        <v>83</v>
      </c>
      <c r="AY496" s="20" t="s">
        <v>137</v>
      </c>
      <c r="BE496" s="188">
        <f>IF(N496="základní",J496,0)</f>
        <v>0</v>
      </c>
      <c r="BF496" s="188">
        <f>IF(N496="snížená",J496,0)</f>
        <v>0</v>
      </c>
      <c r="BG496" s="188">
        <f>IF(N496="zákl. přenesená",J496,0)</f>
        <v>0</v>
      </c>
      <c r="BH496" s="188">
        <f>IF(N496="sníž. přenesená",J496,0)</f>
        <v>0</v>
      </c>
      <c r="BI496" s="188">
        <f>IF(N496="nulová",J496,0)</f>
        <v>0</v>
      </c>
      <c r="BJ496" s="20" t="s">
        <v>81</v>
      </c>
      <c r="BK496" s="188">
        <f>ROUND(I496*H496,2)</f>
        <v>0</v>
      </c>
      <c r="BL496" s="20" t="s">
        <v>144</v>
      </c>
      <c r="BM496" s="187" t="s">
        <v>919</v>
      </c>
    </row>
    <row r="497" spans="1:65" s="2" customFormat="1" ht="11.25">
      <c r="A497" s="37"/>
      <c r="B497" s="38"/>
      <c r="C497" s="39"/>
      <c r="D497" s="189" t="s">
        <v>146</v>
      </c>
      <c r="E497" s="39"/>
      <c r="F497" s="190" t="s">
        <v>920</v>
      </c>
      <c r="G497" s="39"/>
      <c r="H497" s="39"/>
      <c r="I497" s="191"/>
      <c r="J497" s="39"/>
      <c r="K497" s="39"/>
      <c r="L497" s="42"/>
      <c r="M497" s="192"/>
      <c r="N497" s="193"/>
      <c r="O497" s="67"/>
      <c r="P497" s="67"/>
      <c r="Q497" s="67"/>
      <c r="R497" s="67"/>
      <c r="S497" s="67"/>
      <c r="T497" s="68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T497" s="20" t="s">
        <v>146</v>
      </c>
      <c r="AU497" s="20" t="s">
        <v>83</v>
      </c>
    </row>
    <row r="498" spans="1:65" s="13" customFormat="1" ht="11.25">
      <c r="B498" s="194"/>
      <c r="C498" s="195"/>
      <c r="D498" s="196" t="s">
        <v>148</v>
      </c>
      <c r="E498" s="197" t="s">
        <v>19</v>
      </c>
      <c r="F498" s="198" t="s">
        <v>921</v>
      </c>
      <c r="G498" s="195"/>
      <c r="H498" s="199">
        <v>400.33</v>
      </c>
      <c r="I498" s="200"/>
      <c r="J498" s="195"/>
      <c r="K498" s="195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148</v>
      </c>
      <c r="AU498" s="205" t="s">
        <v>83</v>
      </c>
      <c r="AV498" s="13" t="s">
        <v>83</v>
      </c>
      <c r="AW498" s="13" t="s">
        <v>33</v>
      </c>
      <c r="AX498" s="13" t="s">
        <v>81</v>
      </c>
      <c r="AY498" s="205" t="s">
        <v>137</v>
      </c>
    </row>
    <row r="499" spans="1:65" s="2" customFormat="1" ht="24.2" customHeight="1">
      <c r="A499" s="37"/>
      <c r="B499" s="38"/>
      <c r="C499" s="176" t="s">
        <v>922</v>
      </c>
      <c r="D499" s="176" t="s">
        <v>139</v>
      </c>
      <c r="E499" s="177" t="s">
        <v>923</v>
      </c>
      <c r="F499" s="178" t="s">
        <v>924</v>
      </c>
      <c r="G499" s="179" t="s">
        <v>302</v>
      </c>
      <c r="H499" s="180">
        <v>1.258</v>
      </c>
      <c r="I499" s="181"/>
      <c r="J499" s="182">
        <f>ROUND(I499*H499,2)</f>
        <v>0</v>
      </c>
      <c r="K499" s="178" t="s">
        <v>143</v>
      </c>
      <c r="L499" s="42"/>
      <c r="M499" s="183" t="s">
        <v>19</v>
      </c>
      <c r="N499" s="184" t="s">
        <v>44</v>
      </c>
      <c r="O499" s="67"/>
      <c r="P499" s="185">
        <f>O499*H499</f>
        <v>0</v>
      </c>
      <c r="Q499" s="185">
        <v>0</v>
      </c>
      <c r="R499" s="185">
        <f>Q499*H499</f>
        <v>0</v>
      </c>
      <c r="S499" s="185">
        <v>0</v>
      </c>
      <c r="T499" s="186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87" t="s">
        <v>144</v>
      </c>
      <c r="AT499" s="187" t="s">
        <v>139</v>
      </c>
      <c r="AU499" s="187" t="s">
        <v>83</v>
      </c>
      <c r="AY499" s="20" t="s">
        <v>137</v>
      </c>
      <c r="BE499" s="188">
        <f>IF(N499="základní",J499,0)</f>
        <v>0</v>
      </c>
      <c r="BF499" s="188">
        <f>IF(N499="snížená",J499,0)</f>
        <v>0</v>
      </c>
      <c r="BG499" s="188">
        <f>IF(N499="zákl. přenesená",J499,0)</f>
        <v>0</v>
      </c>
      <c r="BH499" s="188">
        <f>IF(N499="sníž. přenesená",J499,0)</f>
        <v>0</v>
      </c>
      <c r="BI499" s="188">
        <f>IF(N499="nulová",J499,0)</f>
        <v>0</v>
      </c>
      <c r="BJ499" s="20" t="s">
        <v>81</v>
      </c>
      <c r="BK499" s="188">
        <f>ROUND(I499*H499,2)</f>
        <v>0</v>
      </c>
      <c r="BL499" s="20" t="s">
        <v>144</v>
      </c>
      <c r="BM499" s="187" t="s">
        <v>925</v>
      </c>
    </row>
    <row r="500" spans="1:65" s="2" customFormat="1" ht="11.25">
      <c r="A500" s="37"/>
      <c r="B500" s="38"/>
      <c r="C500" s="39"/>
      <c r="D500" s="189" t="s">
        <v>146</v>
      </c>
      <c r="E500" s="39"/>
      <c r="F500" s="190" t="s">
        <v>926</v>
      </c>
      <c r="G500" s="39"/>
      <c r="H500" s="39"/>
      <c r="I500" s="191"/>
      <c r="J500" s="39"/>
      <c r="K500" s="39"/>
      <c r="L500" s="42"/>
      <c r="M500" s="192"/>
      <c r="N500" s="193"/>
      <c r="O500" s="67"/>
      <c r="P500" s="67"/>
      <c r="Q500" s="67"/>
      <c r="R500" s="67"/>
      <c r="S500" s="67"/>
      <c r="T500" s="68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20" t="s">
        <v>146</v>
      </c>
      <c r="AU500" s="20" t="s">
        <v>83</v>
      </c>
    </row>
    <row r="501" spans="1:65" s="2" customFormat="1" ht="24.2" customHeight="1">
      <c r="A501" s="37"/>
      <c r="B501" s="38"/>
      <c r="C501" s="176" t="s">
        <v>927</v>
      </c>
      <c r="D501" s="176" t="s">
        <v>139</v>
      </c>
      <c r="E501" s="177" t="s">
        <v>928</v>
      </c>
      <c r="F501" s="178" t="s">
        <v>929</v>
      </c>
      <c r="G501" s="179" t="s">
        <v>302</v>
      </c>
      <c r="H501" s="180">
        <v>27.335999999999999</v>
      </c>
      <c r="I501" s="181"/>
      <c r="J501" s="182">
        <f>ROUND(I501*H501,2)</f>
        <v>0</v>
      </c>
      <c r="K501" s="178" t="s">
        <v>143</v>
      </c>
      <c r="L501" s="42"/>
      <c r="M501" s="183" t="s">
        <v>19</v>
      </c>
      <c r="N501" s="184" t="s">
        <v>44</v>
      </c>
      <c r="O501" s="67"/>
      <c r="P501" s="185">
        <f>O501*H501</f>
        <v>0</v>
      </c>
      <c r="Q501" s="185">
        <v>0</v>
      </c>
      <c r="R501" s="185">
        <f>Q501*H501</f>
        <v>0</v>
      </c>
      <c r="S501" s="185">
        <v>0</v>
      </c>
      <c r="T501" s="186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87" t="s">
        <v>144</v>
      </c>
      <c r="AT501" s="187" t="s">
        <v>139</v>
      </c>
      <c r="AU501" s="187" t="s">
        <v>83</v>
      </c>
      <c r="AY501" s="20" t="s">
        <v>137</v>
      </c>
      <c r="BE501" s="188">
        <f>IF(N501="základní",J501,0)</f>
        <v>0</v>
      </c>
      <c r="BF501" s="188">
        <f>IF(N501="snížená",J501,0)</f>
        <v>0</v>
      </c>
      <c r="BG501" s="188">
        <f>IF(N501="zákl. přenesená",J501,0)</f>
        <v>0</v>
      </c>
      <c r="BH501" s="188">
        <f>IF(N501="sníž. přenesená",J501,0)</f>
        <v>0</v>
      </c>
      <c r="BI501" s="188">
        <f>IF(N501="nulová",J501,0)</f>
        <v>0</v>
      </c>
      <c r="BJ501" s="20" t="s">
        <v>81</v>
      </c>
      <c r="BK501" s="188">
        <f>ROUND(I501*H501,2)</f>
        <v>0</v>
      </c>
      <c r="BL501" s="20" t="s">
        <v>144</v>
      </c>
      <c r="BM501" s="187" t="s">
        <v>930</v>
      </c>
    </row>
    <row r="502" spans="1:65" s="2" customFormat="1" ht="11.25">
      <c r="A502" s="37"/>
      <c r="B502" s="38"/>
      <c r="C502" s="39"/>
      <c r="D502" s="189" t="s">
        <v>146</v>
      </c>
      <c r="E502" s="39"/>
      <c r="F502" s="190" t="s">
        <v>931</v>
      </c>
      <c r="G502" s="39"/>
      <c r="H502" s="39"/>
      <c r="I502" s="191"/>
      <c r="J502" s="39"/>
      <c r="K502" s="39"/>
      <c r="L502" s="42"/>
      <c r="M502" s="192"/>
      <c r="N502" s="193"/>
      <c r="O502" s="67"/>
      <c r="P502" s="67"/>
      <c r="Q502" s="67"/>
      <c r="R502" s="67"/>
      <c r="S502" s="67"/>
      <c r="T502" s="68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T502" s="20" t="s">
        <v>146</v>
      </c>
      <c r="AU502" s="20" t="s">
        <v>83</v>
      </c>
    </row>
    <row r="503" spans="1:65" s="2" customFormat="1" ht="24.2" customHeight="1">
      <c r="A503" s="37"/>
      <c r="B503" s="38"/>
      <c r="C503" s="176" t="s">
        <v>932</v>
      </c>
      <c r="D503" s="176" t="s">
        <v>139</v>
      </c>
      <c r="E503" s="177" t="s">
        <v>933</v>
      </c>
      <c r="F503" s="178" t="s">
        <v>934</v>
      </c>
      <c r="G503" s="179" t="s">
        <v>302</v>
      </c>
      <c r="H503" s="180">
        <v>7.1859999999999999</v>
      </c>
      <c r="I503" s="181"/>
      <c r="J503" s="182">
        <f>ROUND(I503*H503,2)</f>
        <v>0</v>
      </c>
      <c r="K503" s="178" t="s">
        <v>143</v>
      </c>
      <c r="L503" s="42"/>
      <c r="M503" s="183" t="s">
        <v>19</v>
      </c>
      <c r="N503" s="184" t="s">
        <v>44</v>
      </c>
      <c r="O503" s="67"/>
      <c r="P503" s="185">
        <f>O503*H503</f>
        <v>0</v>
      </c>
      <c r="Q503" s="185">
        <v>0</v>
      </c>
      <c r="R503" s="185">
        <f>Q503*H503</f>
        <v>0</v>
      </c>
      <c r="S503" s="185">
        <v>0</v>
      </c>
      <c r="T503" s="186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87" t="s">
        <v>144</v>
      </c>
      <c r="AT503" s="187" t="s">
        <v>139</v>
      </c>
      <c r="AU503" s="187" t="s">
        <v>83</v>
      </c>
      <c r="AY503" s="20" t="s">
        <v>137</v>
      </c>
      <c r="BE503" s="188">
        <f>IF(N503="základní",J503,0)</f>
        <v>0</v>
      </c>
      <c r="BF503" s="188">
        <f>IF(N503="snížená",J503,0)</f>
        <v>0</v>
      </c>
      <c r="BG503" s="188">
        <f>IF(N503="zákl. přenesená",J503,0)</f>
        <v>0</v>
      </c>
      <c r="BH503" s="188">
        <f>IF(N503="sníž. přenesená",J503,0)</f>
        <v>0</v>
      </c>
      <c r="BI503" s="188">
        <f>IF(N503="nulová",J503,0)</f>
        <v>0</v>
      </c>
      <c r="BJ503" s="20" t="s">
        <v>81</v>
      </c>
      <c r="BK503" s="188">
        <f>ROUND(I503*H503,2)</f>
        <v>0</v>
      </c>
      <c r="BL503" s="20" t="s">
        <v>144</v>
      </c>
      <c r="BM503" s="187" t="s">
        <v>935</v>
      </c>
    </row>
    <row r="504" spans="1:65" s="2" customFormat="1" ht="11.25">
      <c r="A504" s="37"/>
      <c r="B504" s="38"/>
      <c r="C504" s="39"/>
      <c r="D504" s="189" t="s">
        <v>146</v>
      </c>
      <c r="E504" s="39"/>
      <c r="F504" s="190" t="s">
        <v>936</v>
      </c>
      <c r="G504" s="39"/>
      <c r="H504" s="39"/>
      <c r="I504" s="191"/>
      <c r="J504" s="39"/>
      <c r="K504" s="39"/>
      <c r="L504" s="42"/>
      <c r="M504" s="192"/>
      <c r="N504" s="193"/>
      <c r="O504" s="67"/>
      <c r="P504" s="67"/>
      <c r="Q504" s="67"/>
      <c r="R504" s="67"/>
      <c r="S504" s="67"/>
      <c r="T504" s="68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20" t="s">
        <v>146</v>
      </c>
      <c r="AU504" s="20" t="s">
        <v>83</v>
      </c>
    </row>
    <row r="505" spans="1:65" s="2" customFormat="1" ht="24.2" customHeight="1">
      <c r="A505" s="37"/>
      <c r="B505" s="38"/>
      <c r="C505" s="176" t="s">
        <v>937</v>
      </c>
      <c r="D505" s="176" t="s">
        <v>139</v>
      </c>
      <c r="E505" s="177" t="s">
        <v>938</v>
      </c>
      <c r="F505" s="178" t="s">
        <v>939</v>
      </c>
      <c r="G505" s="179" t="s">
        <v>302</v>
      </c>
      <c r="H505" s="180">
        <v>7.1859999999999999</v>
      </c>
      <c r="I505" s="181"/>
      <c r="J505" s="182">
        <f>ROUND(I505*H505,2)</f>
        <v>0</v>
      </c>
      <c r="K505" s="178" t="s">
        <v>143</v>
      </c>
      <c r="L505" s="42"/>
      <c r="M505" s="183" t="s">
        <v>19</v>
      </c>
      <c r="N505" s="184" t="s">
        <v>44</v>
      </c>
      <c r="O505" s="67"/>
      <c r="P505" s="185">
        <f>O505*H505</f>
        <v>0</v>
      </c>
      <c r="Q505" s="185">
        <v>0</v>
      </c>
      <c r="R505" s="185">
        <f>Q505*H505</f>
        <v>0</v>
      </c>
      <c r="S505" s="185">
        <v>0</v>
      </c>
      <c r="T505" s="186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7" t="s">
        <v>144</v>
      </c>
      <c r="AT505" s="187" t="s">
        <v>139</v>
      </c>
      <c r="AU505" s="187" t="s">
        <v>83</v>
      </c>
      <c r="AY505" s="20" t="s">
        <v>137</v>
      </c>
      <c r="BE505" s="188">
        <f>IF(N505="základní",J505,0)</f>
        <v>0</v>
      </c>
      <c r="BF505" s="188">
        <f>IF(N505="snížená",J505,0)</f>
        <v>0</v>
      </c>
      <c r="BG505" s="188">
        <f>IF(N505="zákl. přenesená",J505,0)</f>
        <v>0</v>
      </c>
      <c r="BH505" s="188">
        <f>IF(N505="sníž. přenesená",J505,0)</f>
        <v>0</v>
      </c>
      <c r="BI505" s="188">
        <f>IF(N505="nulová",J505,0)</f>
        <v>0</v>
      </c>
      <c r="BJ505" s="20" t="s">
        <v>81</v>
      </c>
      <c r="BK505" s="188">
        <f>ROUND(I505*H505,2)</f>
        <v>0</v>
      </c>
      <c r="BL505" s="20" t="s">
        <v>144</v>
      </c>
      <c r="BM505" s="187" t="s">
        <v>940</v>
      </c>
    </row>
    <row r="506" spans="1:65" s="2" customFormat="1" ht="11.25">
      <c r="A506" s="37"/>
      <c r="B506" s="38"/>
      <c r="C506" s="39"/>
      <c r="D506" s="189" t="s">
        <v>146</v>
      </c>
      <c r="E506" s="39"/>
      <c r="F506" s="190" t="s">
        <v>941</v>
      </c>
      <c r="G506" s="39"/>
      <c r="H506" s="39"/>
      <c r="I506" s="191"/>
      <c r="J506" s="39"/>
      <c r="K506" s="39"/>
      <c r="L506" s="42"/>
      <c r="M506" s="192"/>
      <c r="N506" s="193"/>
      <c r="O506" s="67"/>
      <c r="P506" s="67"/>
      <c r="Q506" s="67"/>
      <c r="R506" s="67"/>
      <c r="S506" s="67"/>
      <c r="T506" s="68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20" t="s">
        <v>146</v>
      </c>
      <c r="AU506" s="20" t="s">
        <v>83</v>
      </c>
    </row>
    <row r="507" spans="1:65" s="12" customFormat="1" ht="22.9" customHeight="1">
      <c r="B507" s="160"/>
      <c r="C507" s="161"/>
      <c r="D507" s="162" t="s">
        <v>72</v>
      </c>
      <c r="E507" s="174" t="s">
        <v>942</v>
      </c>
      <c r="F507" s="174" t="s">
        <v>943</v>
      </c>
      <c r="G507" s="161"/>
      <c r="H507" s="161"/>
      <c r="I507" s="164"/>
      <c r="J507" s="175">
        <f>BK507</f>
        <v>0</v>
      </c>
      <c r="K507" s="161"/>
      <c r="L507" s="166"/>
      <c r="M507" s="167"/>
      <c r="N507" s="168"/>
      <c r="O507" s="168"/>
      <c r="P507" s="169">
        <f>SUM(P508:P509)</f>
        <v>0</v>
      </c>
      <c r="Q507" s="168"/>
      <c r="R507" s="169">
        <f>SUM(R508:R509)</f>
        <v>0</v>
      </c>
      <c r="S507" s="168"/>
      <c r="T507" s="170">
        <f>SUM(T508:T509)</f>
        <v>0</v>
      </c>
      <c r="AR507" s="171" t="s">
        <v>81</v>
      </c>
      <c r="AT507" s="172" t="s">
        <v>72</v>
      </c>
      <c r="AU507" s="172" t="s">
        <v>81</v>
      </c>
      <c r="AY507" s="171" t="s">
        <v>137</v>
      </c>
      <c r="BK507" s="173">
        <f>SUM(BK508:BK509)</f>
        <v>0</v>
      </c>
    </row>
    <row r="508" spans="1:65" s="2" customFormat="1" ht="16.5" customHeight="1">
      <c r="A508" s="37"/>
      <c r="B508" s="38"/>
      <c r="C508" s="176" t="s">
        <v>944</v>
      </c>
      <c r="D508" s="176" t="s">
        <v>139</v>
      </c>
      <c r="E508" s="177" t="s">
        <v>945</v>
      </c>
      <c r="F508" s="178" t="s">
        <v>946</v>
      </c>
      <c r="G508" s="179" t="s">
        <v>302</v>
      </c>
      <c r="H508" s="180">
        <v>121.863</v>
      </c>
      <c r="I508" s="181"/>
      <c r="J508" s="182">
        <f>ROUND(I508*H508,2)</f>
        <v>0</v>
      </c>
      <c r="K508" s="178" t="s">
        <v>143</v>
      </c>
      <c r="L508" s="42"/>
      <c r="M508" s="183" t="s">
        <v>19</v>
      </c>
      <c r="N508" s="184" t="s">
        <v>44</v>
      </c>
      <c r="O508" s="67"/>
      <c r="P508" s="185">
        <f>O508*H508</f>
        <v>0</v>
      </c>
      <c r="Q508" s="185">
        <v>0</v>
      </c>
      <c r="R508" s="185">
        <f>Q508*H508</f>
        <v>0</v>
      </c>
      <c r="S508" s="185">
        <v>0</v>
      </c>
      <c r="T508" s="186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7" t="s">
        <v>144</v>
      </c>
      <c r="AT508" s="187" t="s">
        <v>139</v>
      </c>
      <c r="AU508" s="187" t="s">
        <v>83</v>
      </c>
      <c r="AY508" s="20" t="s">
        <v>137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20" t="s">
        <v>81</v>
      </c>
      <c r="BK508" s="188">
        <f>ROUND(I508*H508,2)</f>
        <v>0</v>
      </c>
      <c r="BL508" s="20" t="s">
        <v>144</v>
      </c>
      <c r="BM508" s="187" t="s">
        <v>947</v>
      </c>
    </row>
    <row r="509" spans="1:65" s="2" customFormat="1" ht="11.25">
      <c r="A509" s="37"/>
      <c r="B509" s="38"/>
      <c r="C509" s="39"/>
      <c r="D509" s="189" t="s">
        <v>146</v>
      </c>
      <c r="E509" s="39"/>
      <c r="F509" s="190" t="s">
        <v>948</v>
      </c>
      <c r="G509" s="39"/>
      <c r="H509" s="39"/>
      <c r="I509" s="191"/>
      <c r="J509" s="39"/>
      <c r="K509" s="39"/>
      <c r="L509" s="42"/>
      <c r="M509" s="192"/>
      <c r="N509" s="193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20" t="s">
        <v>146</v>
      </c>
      <c r="AU509" s="20" t="s">
        <v>83</v>
      </c>
    </row>
    <row r="510" spans="1:65" s="12" customFormat="1" ht="25.9" customHeight="1">
      <c r="B510" s="160"/>
      <c r="C510" s="161"/>
      <c r="D510" s="162" t="s">
        <v>72</v>
      </c>
      <c r="E510" s="163" t="s">
        <v>949</v>
      </c>
      <c r="F510" s="163" t="s">
        <v>950</v>
      </c>
      <c r="G510" s="161"/>
      <c r="H510" s="161"/>
      <c r="I510" s="164"/>
      <c r="J510" s="165">
        <f>BK510</f>
        <v>0</v>
      </c>
      <c r="K510" s="161"/>
      <c r="L510" s="166"/>
      <c r="M510" s="167"/>
      <c r="N510" s="168"/>
      <c r="O510" s="168"/>
      <c r="P510" s="169">
        <f>P511+P523+P529+P542+P555+P570</f>
        <v>0</v>
      </c>
      <c r="Q510" s="168"/>
      <c r="R510" s="169">
        <f>R511+R523+R529+R542+R555+R570</f>
        <v>0.16625896000000001</v>
      </c>
      <c r="S510" s="168"/>
      <c r="T510" s="170">
        <f>T511+T523+T529+T542+T555+T570</f>
        <v>0</v>
      </c>
      <c r="AR510" s="171" t="s">
        <v>83</v>
      </c>
      <c r="AT510" s="172" t="s">
        <v>72</v>
      </c>
      <c r="AU510" s="172" t="s">
        <v>73</v>
      </c>
      <c r="AY510" s="171" t="s">
        <v>137</v>
      </c>
      <c r="BK510" s="173">
        <f>BK511+BK523+BK529+BK542+BK555+BK570</f>
        <v>0</v>
      </c>
    </row>
    <row r="511" spans="1:65" s="12" customFormat="1" ht="22.9" customHeight="1">
      <c r="B511" s="160"/>
      <c r="C511" s="161"/>
      <c r="D511" s="162" t="s">
        <v>72</v>
      </c>
      <c r="E511" s="174" t="s">
        <v>951</v>
      </c>
      <c r="F511" s="174" t="s">
        <v>952</v>
      </c>
      <c r="G511" s="161"/>
      <c r="H511" s="161"/>
      <c r="I511" s="164"/>
      <c r="J511" s="175">
        <f>BK511</f>
        <v>0</v>
      </c>
      <c r="K511" s="161"/>
      <c r="L511" s="166"/>
      <c r="M511" s="167"/>
      <c r="N511" s="168"/>
      <c r="O511" s="168"/>
      <c r="P511" s="169">
        <f>SUM(P512:P522)</f>
        <v>0</v>
      </c>
      <c r="Q511" s="168"/>
      <c r="R511" s="169">
        <f>SUM(R512:R522)</f>
        <v>1.6347600000000003E-3</v>
      </c>
      <c r="S511" s="168"/>
      <c r="T511" s="170">
        <f>SUM(T512:T522)</f>
        <v>0</v>
      </c>
      <c r="AR511" s="171" t="s">
        <v>83</v>
      </c>
      <c r="AT511" s="172" t="s">
        <v>72</v>
      </c>
      <c r="AU511" s="172" t="s">
        <v>81</v>
      </c>
      <c r="AY511" s="171" t="s">
        <v>137</v>
      </c>
      <c r="BK511" s="173">
        <f>SUM(BK512:BK522)</f>
        <v>0</v>
      </c>
    </row>
    <row r="512" spans="1:65" s="2" customFormat="1" ht="21.75" customHeight="1">
      <c r="A512" s="37"/>
      <c r="B512" s="38"/>
      <c r="C512" s="176" t="s">
        <v>953</v>
      </c>
      <c r="D512" s="176" t="s">
        <v>139</v>
      </c>
      <c r="E512" s="177" t="s">
        <v>954</v>
      </c>
      <c r="F512" s="178" t="s">
        <v>955</v>
      </c>
      <c r="G512" s="179" t="s">
        <v>142</v>
      </c>
      <c r="H512" s="180">
        <v>0.54</v>
      </c>
      <c r="I512" s="181"/>
      <c r="J512" s="182">
        <f>ROUND(I512*H512,2)</f>
        <v>0</v>
      </c>
      <c r="K512" s="178" t="s">
        <v>143</v>
      </c>
      <c r="L512" s="42"/>
      <c r="M512" s="183" t="s">
        <v>19</v>
      </c>
      <c r="N512" s="184" t="s">
        <v>44</v>
      </c>
      <c r="O512" s="67"/>
      <c r="P512" s="185">
        <f>O512*H512</f>
        <v>0</v>
      </c>
      <c r="Q512" s="185">
        <v>3.0000000000000001E-5</v>
      </c>
      <c r="R512" s="185">
        <f>Q512*H512</f>
        <v>1.6200000000000001E-5</v>
      </c>
      <c r="S512" s="185">
        <v>0</v>
      </c>
      <c r="T512" s="186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7" t="s">
        <v>242</v>
      </c>
      <c r="AT512" s="187" t="s">
        <v>139</v>
      </c>
      <c r="AU512" s="187" t="s">
        <v>83</v>
      </c>
      <c r="AY512" s="20" t="s">
        <v>137</v>
      </c>
      <c r="BE512" s="188">
        <f>IF(N512="základní",J512,0)</f>
        <v>0</v>
      </c>
      <c r="BF512" s="188">
        <f>IF(N512="snížená",J512,0)</f>
        <v>0</v>
      </c>
      <c r="BG512" s="188">
        <f>IF(N512="zákl. přenesená",J512,0)</f>
        <v>0</v>
      </c>
      <c r="BH512" s="188">
        <f>IF(N512="sníž. přenesená",J512,0)</f>
        <v>0</v>
      </c>
      <c r="BI512" s="188">
        <f>IF(N512="nulová",J512,0)</f>
        <v>0</v>
      </c>
      <c r="BJ512" s="20" t="s">
        <v>81</v>
      </c>
      <c r="BK512" s="188">
        <f>ROUND(I512*H512,2)</f>
        <v>0</v>
      </c>
      <c r="BL512" s="20" t="s">
        <v>242</v>
      </c>
      <c r="BM512" s="187" t="s">
        <v>956</v>
      </c>
    </row>
    <row r="513" spans="1:65" s="2" customFormat="1" ht="11.25">
      <c r="A513" s="37"/>
      <c r="B513" s="38"/>
      <c r="C513" s="39"/>
      <c r="D513" s="189" t="s">
        <v>146</v>
      </c>
      <c r="E513" s="39"/>
      <c r="F513" s="190" t="s">
        <v>957</v>
      </c>
      <c r="G513" s="39"/>
      <c r="H513" s="39"/>
      <c r="I513" s="191"/>
      <c r="J513" s="39"/>
      <c r="K513" s="39"/>
      <c r="L513" s="42"/>
      <c r="M513" s="192"/>
      <c r="N513" s="193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20" t="s">
        <v>146</v>
      </c>
      <c r="AU513" s="20" t="s">
        <v>83</v>
      </c>
    </row>
    <row r="514" spans="1:65" s="13" customFormat="1" ht="11.25">
      <c r="B514" s="194"/>
      <c r="C514" s="195"/>
      <c r="D514" s="196" t="s">
        <v>148</v>
      </c>
      <c r="E514" s="197" t="s">
        <v>19</v>
      </c>
      <c r="F514" s="198" t="s">
        <v>958</v>
      </c>
      <c r="G514" s="195"/>
      <c r="H514" s="199">
        <v>0.54</v>
      </c>
      <c r="I514" s="200"/>
      <c r="J514" s="195"/>
      <c r="K514" s="195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148</v>
      </c>
      <c r="AU514" s="205" t="s">
        <v>83</v>
      </c>
      <c r="AV514" s="13" t="s">
        <v>83</v>
      </c>
      <c r="AW514" s="13" t="s">
        <v>33</v>
      </c>
      <c r="AX514" s="13" t="s">
        <v>81</v>
      </c>
      <c r="AY514" s="205" t="s">
        <v>137</v>
      </c>
    </row>
    <row r="515" spans="1:65" s="2" customFormat="1" ht="16.5" customHeight="1">
      <c r="A515" s="37"/>
      <c r="B515" s="38"/>
      <c r="C515" s="238" t="s">
        <v>959</v>
      </c>
      <c r="D515" s="238" t="s">
        <v>325</v>
      </c>
      <c r="E515" s="239" t="s">
        <v>960</v>
      </c>
      <c r="F515" s="240" t="s">
        <v>961</v>
      </c>
      <c r="G515" s="241" t="s">
        <v>302</v>
      </c>
      <c r="H515" s="242">
        <v>1E-3</v>
      </c>
      <c r="I515" s="243"/>
      <c r="J515" s="244">
        <f>ROUND(I515*H515,2)</f>
        <v>0</v>
      </c>
      <c r="K515" s="240" t="s">
        <v>143</v>
      </c>
      <c r="L515" s="245"/>
      <c r="M515" s="246" t="s">
        <v>19</v>
      </c>
      <c r="N515" s="247" t="s">
        <v>44</v>
      </c>
      <c r="O515" s="67"/>
      <c r="P515" s="185">
        <f>O515*H515</f>
        <v>0</v>
      </c>
      <c r="Q515" s="185">
        <v>1</v>
      </c>
      <c r="R515" s="185">
        <f>Q515*H515</f>
        <v>1E-3</v>
      </c>
      <c r="S515" s="185">
        <v>0</v>
      </c>
      <c r="T515" s="186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87" t="s">
        <v>359</v>
      </c>
      <c r="AT515" s="187" t="s">
        <v>325</v>
      </c>
      <c r="AU515" s="187" t="s">
        <v>83</v>
      </c>
      <c r="AY515" s="20" t="s">
        <v>137</v>
      </c>
      <c r="BE515" s="188">
        <f>IF(N515="základní",J515,0)</f>
        <v>0</v>
      </c>
      <c r="BF515" s="188">
        <f>IF(N515="snížená",J515,0)</f>
        <v>0</v>
      </c>
      <c r="BG515" s="188">
        <f>IF(N515="zákl. přenesená",J515,0)</f>
        <v>0</v>
      </c>
      <c r="BH515" s="188">
        <f>IF(N515="sníž. přenesená",J515,0)</f>
        <v>0</v>
      </c>
      <c r="BI515" s="188">
        <f>IF(N515="nulová",J515,0)</f>
        <v>0</v>
      </c>
      <c r="BJ515" s="20" t="s">
        <v>81</v>
      </c>
      <c r="BK515" s="188">
        <f>ROUND(I515*H515,2)</f>
        <v>0</v>
      </c>
      <c r="BL515" s="20" t="s">
        <v>242</v>
      </c>
      <c r="BM515" s="187" t="s">
        <v>962</v>
      </c>
    </row>
    <row r="516" spans="1:65" s="13" customFormat="1" ht="11.25">
      <c r="B516" s="194"/>
      <c r="C516" s="195"/>
      <c r="D516" s="196" t="s">
        <v>148</v>
      </c>
      <c r="E516" s="195"/>
      <c r="F516" s="198" t="s">
        <v>963</v>
      </c>
      <c r="G516" s="195"/>
      <c r="H516" s="199">
        <v>1E-3</v>
      </c>
      <c r="I516" s="200"/>
      <c r="J516" s="195"/>
      <c r="K516" s="195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148</v>
      </c>
      <c r="AU516" s="205" t="s">
        <v>83</v>
      </c>
      <c r="AV516" s="13" t="s">
        <v>83</v>
      </c>
      <c r="AW516" s="13" t="s">
        <v>4</v>
      </c>
      <c r="AX516" s="13" t="s">
        <v>81</v>
      </c>
      <c r="AY516" s="205" t="s">
        <v>137</v>
      </c>
    </row>
    <row r="517" spans="1:65" s="2" customFormat="1" ht="16.5" customHeight="1">
      <c r="A517" s="37"/>
      <c r="B517" s="38"/>
      <c r="C517" s="176" t="s">
        <v>964</v>
      </c>
      <c r="D517" s="176" t="s">
        <v>139</v>
      </c>
      <c r="E517" s="177" t="s">
        <v>965</v>
      </c>
      <c r="F517" s="178" t="s">
        <v>966</v>
      </c>
      <c r="G517" s="179" t="s">
        <v>142</v>
      </c>
      <c r="H517" s="180">
        <v>0.54</v>
      </c>
      <c r="I517" s="181"/>
      <c r="J517" s="182">
        <f>ROUND(I517*H517,2)</f>
        <v>0</v>
      </c>
      <c r="K517" s="178" t="s">
        <v>143</v>
      </c>
      <c r="L517" s="42"/>
      <c r="M517" s="183" t="s">
        <v>19</v>
      </c>
      <c r="N517" s="184" t="s">
        <v>44</v>
      </c>
      <c r="O517" s="67"/>
      <c r="P517" s="185">
        <f>O517*H517</f>
        <v>0</v>
      </c>
      <c r="Q517" s="185">
        <v>4.0000000000000002E-4</v>
      </c>
      <c r="R517" s="185">
        <f>Q517*H517</f>
        <v>2.1600000000000002E-4</v>
      </c>
      <c r="S517" s="185">
        <v>0</v>
      </c>
      <c r="T517" s="186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87" t="s">
        <v>242</v>
      </c>
      <c r="AT517" s="187" t="s">
        <v>139</v>
      </c>
      <c r="AU517" s="187" t="s">
        <v>83</v>
      </c>
      <c r="AY517" s="20" t="s">
        <v>137</v>
      </c>
      <c r="BE517" s="188">
        <f>IF(N517="základní",J517,0)</f>
        <v>0</v>
      </c>
      <c r="BF517" s="188">
        <f>IF(N517="snížená",J517,0)</f>
        <v>0</v>
      </c>
      <c r="BG517" s="188">
        <f>IF(N517="zákl. přenesená",J517,0)</f>
        <v>0</v>
      </c>
      <c r="BH517" s="188">
        <f>IF(N517="sníž. přenesená",J517,0)</f>
        <v>0</v>
      </c>
      <c r="BI517" s="188">
        <f>IF(N517="nulová",J517,0)</f>
        <v>0</v>
      </c>
      <c r="BJ517" s="20" t="s">
        <v>81</v>
      </c>
      <c r="BK517" s="188">
        <f>ROUND(I517*H517,2)</f>
        <v>0</v>
      </c>
      <c r="BL517" s="20" t="s">
        <v>242</v>
      </c>
      <c r="BM517" s="187" t="s">
        <v>967</v>
      </c>
    </row>
    <row r="518" spans="1:65" s="2" customFormat="1" ht="11.25">
      <c r="A518" s="37"/>
      <c r="B518" s="38"/>
      <c r="C518" s="39"/>
      <c r="D518" s="189" t="s">
        <v>146</v>
      </c>
      <c r="E518" s="39"/>
      <c r="F518" s="190" t="s">
        <v>968</v>
      </c>
      <c r="G518" s="39"/>
      <c r="H518" s="39"/>
      <c r="I518" s="191"/>
      <c r="J518" s="39"/>
      <c r="K518" s="39"/>
      <c r="L518" s="42"/>
      <c r="M518" s="192"/>
      <c r="N518" s="193"/>
      <c r="O518" s="67"/>
      <c r="P518" s="67"/>
      <c r="Q518" s="67"/>
      <c r="R518" s="67"/>
      <c r="S518" s="67"/>
      <c r="T518" s="68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20" t="s">
        <v>146</v>
      </c>
      <c r="AU518" s="20" t="s">
        <v>83</v>
      </c>
    </row>
    <row r="519" spans="1:65" s="2" customFormat="1" ht="16.5" customHeight="1">
      <c r="A519" s="37"/>
      <c r="B519" s="38"/>
      <c r="C519" s="238" t="s">
        <v>969</v>
      </c>
      <c r="D519" s="238" t="s">
        <v>325</v>
      </c>
      <c r="E519" s="239" t="s">
        <v>970</v>
      </c>
      <c r="F519" s="240" t="s">
        <v>971</v>
      </c>
      <c r="G519" s="241" t="s">
        <v>142</v>
      </c>
      <c r="H519" s="242">
        <v>0.629</v>
      </c>
      <c r="I519" s="243"/>
      <c r="J519" s="244">
        <f>ROUND(I519*H519,2)</f>
        <v>0</v>
      </c>
      <c r="K519" s="240" t="s">
        <v>143</v>
      </c>
      <c r="L519" s="245"/>
      <c r="M519" s="246" t="s">
        <v>19</v>
      </c>
      <c r="N519" s="247" t="s">
        <v>44</v>
      </c>
      <c r="O519" s="67"/>
      <c r="P519" s="185">
        <f>O519*H519</f>
        <v>0</v>
      </c>
      <c r="Q519" s="185">
        <v>6.4000000000000005E-4</v>
      </c>
      <c r="R519" s="185">
        <f>Q519*H519</f>
        <v>4.0256000000000005E-4</v>
      </c>
      <c r="S519" s="185">
        <v>0</v>
      </c>
      <c r="T519" s="186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187" t="s">
        <v>359</v>
      </c>
      <c r="AT519" s="187" t="s">
        <v>325</v>
      </c>
      <c r="AU519" s="187" t="s">
        <v>83</v>
      </c>
      <c r="AY519" s="20" t="s">
        <v>137</v>
      </c>
      <c r="BE519" s="188">
        <f>IF(N519="základní",J519,0)</f>
        <v>0</v>
      </c>
      <c r="BF519" s="188">
        <f>IF(N519="snížená",J519,0)</f>
        <v>0</v>
      </c>
      <c r="BG519" s="188">
        <f>IF(N519="zákl. přenesená",J519,0)</f>
        <v>0</v>
      </c>
      <c r="BH519" s="188">
        <f>IF(N519="sníž. přenesená",J519,0)</f>
        <v>0</v>
      </c>
      <c r="BI519" s="188">
        <f>IF(N519="nulová",J519,0)</f>
        <v>0</v>
      </c>
      <c r="BJ519" s="20" t="s">
        <v>81</v>
      </c>
      <c r="BK519" s="188">
        <f>ROUND(I519*H519,2)</f>
        <v>0</v>
      </c>
      <c r="BL519" s="20" t="s">
        <v>242</v>
      </c>
      <c r="BM519" s="187" t="s">
        <v>972</v>
      </c>
    </row>
    <row r="520" spans="1:65" s="13" customFormat="1" ht="11.25">
      <c r="B520" s="194"/>
      <c r="C520" s="195"/>
      <c r="D520" s="196" t="s">
        <v>148</v>
      </c>
      <c r="E520" s="195"/>
      <c r="F520" s="198" t="s">
        <v>973</v>
      </c>
      <c r="G520" s="195"/>
      <c r="H520" s="199">
        <v>0.629</v>
      </c>
      <c r="I520" s="200"/>
      <c r="J520" s="195"/>
      <c r="K520" s="195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148</v>
      </c>
      <c r="AU520" s="205" t="s">
        <v>83</v>
      </c>
      <c r="AV520" s="13" t="s">
        <v>83</v>
      </c>
      <c r="AW520" s="13" t="s">
        <v>4</v>
      </c>
      <c r="AX520" s="13" t="s">
        <v>81</v>
      </c>
      <c r="AY520" s="205" t="s">
        <v>137</v>
      </c>
    </row>
    <row r="521" spans="1:65" s="2" customFormat="1" ht="24.2" customHeight="1">
      <c r="A521" s="37"/>
      <c r="B521" s="38"/>
      <c r="C521" s="176" t="s">
        <v>974</v>
      </c>
      <c r="D521" s="176" t="s">
        <v>139</v>
      </c>
      <c r="E521" s="177" t="s">
        <v>975</v>
      </c>
      <c r="F521" s="178" t="s">
        <v>976</v>
      </c>
      <c r="G521" s="179" t="s">
        <v>302</v>
      </c>
      <c r="H521" s="180">
        <v>2E-3</v>
      </c>
      <c r="I521" s="181"/>
      <c r="J521" s="182">
        <f>ROUND(I521*H521,2)</f>
        <v>0</v>
      </c>
      <c r="K521" s="178" t="s">
        <v>143</v>
      </c>
      <c r="L521" s="42"/>
      <c r="M521" s="183" t="s">
        <v>19</v>
      </c>
      <c r="N521" s="184" t="s">
        <v>44</v>
      </c>
      <c r="O521" s="67"/>
      <c r="P521" s="185">
        <f>O521*H521</f>
        <v>0</v>
      </c>
      <c r="Q521" s="185">
        <v>0</v>
      </c>
      <c r="R521" s="185">
        <f>Q521*H521</f>
        <v>0</v>
      </c>
      <c r="S521" s="185">
        <v>0</v>
      </c>
      <c r="T521" s="186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7" t="s">
        <v>242</v>
      </c>
      <c r="AT521" s="187" t="s">
        <v>139</v>
      </c>
      <c r="AU521" s="187" t="s">
        <v>83</v>
      </c>
      <c r="AY521" s="20" t="s">
        <v>137</v>
      </c>
      <c r="BE521" s="188">
        <f>IF(N521="základní",J521,0)</f>
        <v>0</v>
      </c>
      <c r="BF521" s="188">
        <f>IF(N521="snížená",J521,0)</f>
        <v>0</v>
      </c>
      <c r="BG521" s="188">
        <f>IF(N521="zákl. přenesená",J521,0)</f>
        <v>0</v>
      </c>
      <c r="BH521" s="188">
        <f>IF(N521="sníž. přenesená",J521,0)</f>
        <v>0</v>
      </c>
      <c r="BI521" s="188">
        <f>IF(N521="nulová",J521,0)</f>
        <v>0</v>
      </c>
      <c r="BJ521" s="20" t="s">
        <v>81</v>
      </c>
      <c r="BK521" s="188">
        <f>ROUND(I521*H521,2)</f>
        <v>0</v>
      </c>
      <c r="BL521" s="20" t="s">
        <v>242</v>
      </c>
      <c r="BM521" s="187" t="s">
        <v>977</v>
      </c>
    </row>
    <row r="522" spans="1:65" s="2" customFormat="1" ht="11.25">
      <c r="A522" s="37"/>
      <c r="B522" s="38"/>
      <c r="C522" s="39"/>
      <c r="D522" s="189" t="s">
        <v>146</v>
      </c>
      <c r="E522" s="39"/>
      <c r="F522" s="190" t="s">
        <v>978</v>
      </c>
      <c r="G522" s="39"/>
      <c r="H522" s="39"/>
      <c r="I522" s="191"/>
      <c r="J522" s="39"/>
      <c r="K522" s="39"/>
      <c r="L522" s="42"/>
      <c r="M522" s="192"/>
      <c r="N522" s="193"/>
      <c r="O522" s="67"/>
      <c r="P522" s="67"/>
      <c r="Q522" s="67"/>
      <c r="R522" s="67"/>
      <c r="S522" s="67"/>
      <c r="T522" s="68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20" t="s">
        <v>146</v>
      </c>
      <c r="AU522" s="20" t="s">
        <v>83</v>
      </c>
    </row>
    <row r="523" spans="1:65" s="12" customFormat="1" ht="22.9" customHeight="1">
      <c r="B523" s="160"/>
      <c r="C523" s="161"/>
      <c r="D523" s="162" t="s">
        <v>72</v>
      </c>
      <c r="E523" s="174" t="s">
        <v>979</v>
      </c>
      <c r="F523" s="174" t="s">
        <v>980</v>
      </c>
      <c r="G523" s="161"/>
      <c r="H523" s="161"/>
      <c r="I523" s="164"/>
      <c r="J523" s="175">
        <f>BK523</f>
        <v>0</v>
      </c>
      <c r="K523" s="161"/>
      <c r="L523" s="166"/>
      <c r="M523" s="167"/>
      <c r="N523" s="168"/>
      <c r="O523" s="168"/>
      <c r="P523" s="169">
        <f>SUM(P524:P528)</f>
        <v>0</v>
      </c>
      <c r="Q523" s="168"/>
      <c r="R523" s="169">
        <f>SUM(R524:R528)</f>
        <v>7.5599999999999994E-4</v>
      </c>
      <c r="S523" s="168"/>
      <c r="T523" s="170">
        <f>SUM(T524:T528)</f>
        <v>0</v>
      </c>
      <c r="AR523" s="171" t="s">
        <v>83</v>
      </c>
      <c r="AT523" s="172" t="s">
        <v>72</v>
      </c>
      <c r="AU523" s="172" t="s">
        <v>81</v>
      </c>
      <c r="AY523" s="171" t="s">
        <v>137</v>
      </c>
      <c r="BK523" s="173">
        <f>SUM(BK524:BK528)</f>
        <v>0</v>
      </c>
    </row>
    <row r="524" spans="1:65" s="2" customFormat="1" ht="24.2" customHeight="1">
      <c r="A524" s="37"/>
      <c r="B524" s="38"/>
      <c r="C524" s="176" t="s">
        <v>981</v>
      </c>
      <c r="D524" s="176" t="s">
        <v>139</v>
      </c>
      <c r="E524" s="177" t="s">
        <v>982</v>
      </c>
      <c r="F524" s="178" t="s">
        <v>983</v>
      </c>
      <c r="G524" s="179" t="s">
        <v>142</v>
      </c>
      <c r="H524" s="180">
        <v>0.18</v>
      </c>
      <c r="I524" s="181"/>
      <c r="J524" s="182">
        <f>ROUND(I524*H524,2)</f>
        <v>0</v>
      </c>
      <c r="K524" s="178" t="s">
        <v>143</v>
      </c>
      <c r="L524" s="42"/>
      <c r="M524" s="183" t="s">
        <v>19</v>
      </c>
      <c r="N524" s="184" t="s">
        <v>44</v>
      </c>
      <c r="O524" s="67"/>
      <c r="P524" s="185">
        <f>O524*H524</f>
        <v>0</v>
      </c>
      <c r="Q524" s="185">
        <v>0</v>
      </c>
      <c r="R524" s="185">
        <f>Q524*H524</f>
        <v>0</v>
      </c>
      <c r="S524" s="185">
        <v>0</v>
      </c>
      <c r="T524" s="186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87" t="s">
        <v>242</v>
      </c>
      <c r="AT524" s="187" t="s">
        <v>139</v>
      </c>
      <c r="AU524" s="187" t="s">
        <v>83</v>
      </c>
      <c r="AY524" s="20" t="s">
        <v>137</v>
      </c>
      <c r="BE524" s="188">
        <f>IF(N524="základní",J524,0)</f>
        <v>0</v>
      </c>
      <c r="BF524" s="188">
        <f>IF(N524="snížená",J524,0)</f>
        <v>0</v>
      </c>
      <c r="BG524" s="188">
        <f>IF(N524="zákl. přenesená",J524,0)</f>
        <v>0</v>
      </c>
      <c r="BH524" s="188">
        <f>IF(N524="sníž. přenesená",J524,0)</f>
        <v>0</v>
      </c>
      <c r="BI524" s="188">
        <f>IF(N524="nulová",J524,0)</f>
        <v>0</v>
      </c>
      <c r="BJ524" s="20" t="s">
        <v>81</v>
      </c>
      <c r="BK524" s="188">
        <f>ROUND(I524*H524,2)</f>
        <v>0</v>
      </c>
      <c r="BL524" s="20" t="s">
        <v>242</v>
      </c>
      <c r="BM524" s="187" t="s">
        <v>984</v>
      </c>
    </row>
    <row r="525" spans="1:65" s="2" customFormat="1" ht="11.25">
      <c r="A525" s="37"/>
      <c r="B525" s="38"/>
      <c r="C525" s="39"/>
      <c r="D525" s="189" t="s">
        <v>146</v>
      </c>
      <c r="E525" s="39"/>
      <c r="F525" s="190" t="s">
        <v>985</v>
      </c>
      <c r="G525" s="39"/>
      <c r="H525" s="39"/>
      <c r="I525" s="191"/>
      <c r="J525" s="39"/>
      <c r="K525" s="39"/>
      <c r="L525" s="42"/>
      <c r="M525" s="192"/>
      <c r="N525" s="193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20" t="s">
        <v>146</v>
      </c>
      <c r="AU525" s="20" t="s">
        <v>83</v>
      </c>
    </row>
    <row r="526" spans="1:65" s="13" customFormat="1" ht="11.25">
      <c r="B526" s="194"/>
      <c r="C526" s="195"/>
      <c r="D526" s="196" t="s">
        <v>148</v>
      </c>
      <c r="E526" s="197" t="s">
        <v>19</v>
      </c>
      <c r="F526" s="198" t="s">
        <v>986</v>
      </c>
      <c r="G526" s="195"/>
      <c r="H526" s="199">
        <v>0.18</v>
      </c>
      <c r="I526" s="200"/>
      <c r="J526" s="195"/>
      <c r="K526" s="195"/>
      <c r="L526" s="201"/>
      <c r="M526" s="202"/>
      <c r="N526" s="203"/>
      <c r="O526" s="203"/>
      <c r="P526" s="203"/>
      <c r="Q526" s="203"/>
      <c r="R526" s="203"/>
      <c r="S526" s="203"/>
      <c r="T526" s="204"/>
      <c r="AT526" s="205" t="s">
        <v>148</v>
      </c>
      <c r="AU526" s="205" t="s">
        <v>83</v>
      </c>
      <c r="AV526" s="13" t="s">
        <v>83</v>
      </c>
      <c r="AW526" s="13" t="s">
        <v>33</v>
      </c>
      <c r="AX526" s="13" t="s">
        <v>81</v>
      </c>
      <c r="AY526" s="205" t="s">
        <v>137</v>
      </c>
    </row>
    <row r="527" spans="1:65" s="2" customFormat="1" ht="16.5" customHeight="1">
      <c r="A527" s="37"/>
      <c r="B527" s="38"/>
      <c r="C527" s="238" t="s">
        <v>987</v>
      </c>
      <c r="D527" s="238" t="s">
        <v>325</v>
      </c>
      <c r="E527" s="239" t="s">
        <v>988</v>
      </c>
      <c r="F527" s="240" t="s">
        <v>989</v>
      </c>
      <c r="G527" s="241" t="s">
        <v>142</v>
      </c>
      <c r="H527" s="242">
        <v>0.36</v>
      </c>
      <c r="I527" s="243"/>
      <c r="J527" s="244">
        <f>ROUND(I527*H527,2)</f>
        <v>0</v>
      </c>
      <c r="K527" s="240" t="s">
        <v>143</v>
      </c>
      <c r="L527" s="245"/>
      <c r="M527" s="246" t="s">
        <v>19</v>
      </c>
      <c r="N527" s="247" t="s">
        <v>44</v>
      </c>
      <c r="O527" s="67"/>
      <c r="P527" s="185">
        <f>O527*H527</f>
        <v>0</v>
      </c>
      <c r="Q527" s="185">
        <v>2.0999999999999999E-3</v>
      </c>
      <c r="R527" s="185">
        <f>Q527*H527</f>
        <v>7.5599999999999994E-4</v>
      </c>
      <c r="S527" s="185">
        <v>0</v>
      </c>
      <c r="T527" s="186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7" t="s">
        <v>359</v>
      </c>
      <c r="AT527" s="187" t="s">
        <v>325</v>
      </c>
      <c r="AU527" s="187" t="s">
        <v>83</v>
      </c>
      <c r="AY527" s="20" t="s">
        <v>137</v>
      </c>
      <c r="BE527" s="188">
        <f>IF(N527="základní",J527,0)</f>
        <v>0</v>
      </c>
      <c r="BF527" s="188">
        <f>IF(N527="snížená",J527,0)</f>
        <v>0</v>
      </c>
      <c r="BG527" s="188">
        <f>IF(N527="zákl. přenesená",J527,0)</f>
        <v>0</v>
      </c>
      <c r="BH527" s="188">
        <f>IF(N527="sníž. přenesená",J527,0)</f>
        <v>0</v>
      </c>
      <c r="BI527" s="188">
        <f>IF(N527="nulová",J527,0)</f>
        <v>0</v>
      </c>
      <c r="BJ527" s="20" t="s">
        <v>81</v>
      </c>
      <c r="BK527" s="188">
        <f>ROUND(I527*H527,2)</f>
        <v>0</v>
      </c>
      <c r="BL527" s="20" t="s">
        <v>242</v>
      </c>
      <c r="BM527" s="187" t="s">
        <v>990</v>
      </c>
    </row>
    <row r="528" spans="1:65" s="13" customFormat="1" ht="11.25">
      <c r="B528" s="194"/>
      <c r="C528" s="195"/>
      <c r="D528" s="196" t="s">
        <v>148</v>
      </c>
      <c r="E528" s="195"/>
      <c r="F528" s="198" t="s">
        <v>991</v>
      </c>
      <c r="G528" s="195"/>
      <c r="H528" s="199">
        <v>0.36</v>
      </c>
      <c r="I528" s="200"/>
      <c r="J528" s="195"/>
      <c r="K528" s="195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148</v>
      </c>
      <c r="AU528" s="205" t="s">
        <v>83</v>
      </c>
      <c r="AV528" s="13" t="s">
        <v>83</v>
      </c>
      <c r="AW528" s="13" t="s">
        <v>4</v>
      </c>
      <c r="AX528" s="13" t="s">
        <v>81</v>
      </c>
      <c r="AY528" s="205" t="s">
        <v>137</v>
      </c>
    </row>
    <row r="529" spans="1:65" s="12" customFormat="1" ht="22.9" customHeight="1">
      <c r="B529" s="160"/>
      <c r="C529" s="161"/>
      <c r="D529" s="162" t="s">
        <v>72</v>
      </c>
      <c r="E529" s="174" t="s">
        <v>992</v>
      </c>
      <c r="F529" s="174" t="s">
        <v>993</v>
      </c>
      <c r="G529" s="161"/>
      <c r="H529" s="161"/>
      <c r="I529" s="164"/>
      <c r="J529" s="175">
        <f>BK529</f>
        <v>0</v>
      </c>
      <c r="K529" s="161"/>
      <c r="L529" s="166"/>
      <c r="M529" s="167"/>
      <c r="N529" s="168"/>
      <c r="O529" s="168"/>
      <c r="P529" s="169">
        <f>SUM(P530:P541)</f>
        <v>0</v>
      </c>
      <c r="Q529" s="168"/>
      <c r="R529" s="169">
        <f>SUM(R530:R541)</f>
        <v>1.9969999999999998E-2</v>
      </c>
      <c r="S529" s="168"/>
      <c r="T529" s="170">
        <f>SUM(T530:T541)</f>
        <v>0</v>
      </c>
      <c r="AR529" s="171" t="s">
        <v>83</v>
      </c>
      <c r="AT529" s="172" t="s">
        <v>72</v>
      </c>
      <c r="AU529" s="172" t="s">
        <v>81</v>
      </c>
      <c r="AY529" s="171" t="s">
        <v>137</v>
      </c>
      <c r="BK529" s="173">
        <f>SUM(BK530:BK541)</f>
        <v>0</v>
      </c>
    </row>
    <row r="530" spans="1:65" s="2" customFormat="1" ht="16.5" customHeight="1">
      <c r="A530" s="37"/>
      <c r="B530" s="38"/>
      <c r="C530" s="176" t="s">
        <v>994</v>
      </c>
      <c r="D530" s="176" t="s">
        <v>139</v>
      </c>
      <c r="E530" s="177" t="s">
        <v>995</v>
      </c>
      <c r="F530" s="178" t="s">
        <v>996</v>
      </c>
      <c r="G530" s="179" t="s">
        <v>368</v>
      </c>
      <c r="H530" s="180">
        <v>1</v>
      </c>
      <c r="I530" s="181"/>
      <c r="J530" s="182">
        <f>ROUND(I530*H530,2)</f>
        <v>0</v>
      </c>
      <c r="K530" s="178" t="s">
        <v>143</v>
      </c>
      <c r="L530" s="42"/>
      <c r="M530" s="183" t="s">
        <v>19</v>
      </c>
      <c r="N530" s="184" t="s">
        <v>44</v>
      </c>
      <c r="O530" s="67"/>
      <c r="P530" s="185">
        <f>O530*H530</f>
        <v>0</v>
      </c>
      <c r="Q530" s="185">
        <v>1.23E-3</v>
      </c>
      <c r="R530" s="185">
        <f>Q530*H530</f>
        <v>1.23E-3</v>
      </c>
      <c r="S530" s="185">
        <v>0</v>
      </c>
      <c r="T530" s="186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7" t="s">
        <v>242</v>
      </c>
      <c r="AT530" s="187" t="s">
        <v>139</v>
      </c>
      <c r="AU530" s="187" t="s">
        <v>83</v>
      </c>
      <c r="AY530" s="20" t="s">
        <v>137</v>
      </c>
      <c r="BE530" s="188">
        <f>IF(N530="základní",J530,0)</f>
        <v>0</v>
      </c>
      <c r="BF530" s="188">
        <f>IF(N530="snížená",J530,0)</f>
        <v>0</v>
      </c>
      <c r="BG530" s="188">
        <f>IF(N530="zákl. přenesená",J530,0)</f>
        <v>0</v>
      </c>
      <c r="BH530" s="188">
        <f>IF(N530="sníž. přenesená",J530,0)</f>
        <v>0</v>
      </c>
      <c r="BI530" s="188">
        <f>IF(N530="nulová",J530,0)</f>
        <v>0</v>
      </c>
      <c r="BJ530" s="20" t="s">
        <v>81</v>
      </c>
      <c r="BK530" s="188">
        <f>ROUND(I530*H530,2)</f>
        <v>0</v>
      </c>
      <c r="BL530" s="20" t="s">
        <v>242</v>
      </c>
      <c r="BM530" s="187" t="s">
        <v>997</v>
      </c>
    </row>
    <row r="531" spans="1:65" s="2" customFormat="1" ht="11.25">
      <c r="A531" s="37"/>
      <c r="B531" s="38"/>
      <c r="C531" s="39"/>
      <c r="D531" s="189" t="s">
        <v>146</v>
      </c>
      <c r="E531" s="39"/>
      <c r="F531" s="190" t="s">
        <v>998</v>
      </c>
      <c r="G531" s="39"/>
      <c r="H531" s="39"/>
      <c r="I531" s="191"/>
      <c r="J531" s="39"/>
      <c r="K531" s="39"/>
      <c r="L531" s="42"/>
      <c r="M531" s="192"/>
      <c r="N531" s="193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146</v>
      </c>
      <c r="AU531" s="20" t="s">
        <v>83</v>
      </c>
    </row>
    <row r="532" spans="1:65" s="2" customFormat="1" ht="16.5" customHeight="1">
      <c r="A532" s="37"/>
      <c r="B532" s="38"/>
      <c r="C532" s="176" t="s">
        <v>999</v>
      </c>
      <c r="D532" s="176" t="s">
        <v>139</v>
      </c>
      <c r="E532" s="177" t="s">
        <v>1000</v>
      </c>
      <c r="F532" s="178" t="s">
        <v>1001</v>
      </c>
      <c r="G532" s="179" t="s">
        <v>421</v>
      </c>
      <c r="H532" s="180">
        <v>20</v>
      </c>
      <c r="I532" s="181"/>
      <c r="J532" s="182">
        <f>ROUND(I532*H532,2)</f>
        <v>0</v>
      </c>
      <c r="K532" s="178" t="s">
        <v>143</v>
      </c>
      <c r="L532" s="42"/>
      <c r="M532" s="183" t="s">
        <v>19</v>
      </c>
      <c r="N532" s="184" t="s">
        <v>44</v>
      </c>
      <c r="O532" s="67"/>
      <c r="P532" s="185">
        <f>O532*H532</f>
        <v>0</v>
      </c>
      <c r="Q532" s="185">
        <v>7.2999999999999996E-4</v>
      </c>
      <c r="R532" s="185">
        <f>Q532*H532</f>
        <v>1.4599999999999998E-2</v>
      </c>
      <c r="S532" s="185">
        <v>0</v>
      </c>
      <c r="T532" s="186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187" t="s">
        <v>242</v>
      </c>
      <c r="AT532" s="187" t="s">
        <v>139</v>
      </c>
      <c r="AU532" s="187" t="s">
        <v>83</v>
      </c>
      <c r="AY532" s="20" t="s">
        <v>137</v>
      </c>
      <c r="BE532" s="188">
        <f>IF(N532="základní",J532,0)</f>
        <v>0</v>
      </c>
      <c r="BF532" s="188">
        <f>IF(N532="snížená",J532,0)</f>
        <v>0</v>
      </c>
      <c r="BG532" s="188">
        <f>IF(N532="zákl. přenesená",J532,0)</f>
        <v>0</v>
      </c>
      <c r="BH532" s="188">
        <f>IF(N532="sníž. přenesená",J532,0)</f>
        <v>0</v>
      </c>
      <c r="BI532" s="188">
        <f>IF(N532="nulová",J532,0)</f>
        <v>0</v>
      </c>
      <c r="BJ532" s="20" t="s">
        <v>81</v>
      </c>
      <c r="BK532" s="188">
        <f>ROUND(I532*H532,2)</f>
        <v>0</v>
      </c>
      <c r="BL532" s="20" t="s">
        <v>242</v>
      </c>
      <c r="BM532" s="187" t="s">
        <v>1002</v>
      </c>
    </row>
    <row r="533" spans="1:65" s="2" customFormat="1" ht="11.25">
      <c r="A533" s="37"/>
      <c r="B533" s="38"/>
      <c r="C533" s="39"/>
      <c r="D533" s="189" t="s">
        <v>146</v>
      </c>
      <c r="E533" s="39"/>
      <c r="F533" s="190" t="s">
        <v>1003</v>
      </c>
      <c r="G533" s="39"/>
      <c r="H533" s="39"/>
      <c r="I533" s="191"/>
      <c r="J533" s="39"/>
      <c r="K533" s="39"/>
      <c r="L533" s="42"/>
      <c r="M533" s="192"/>
      <c r="N533" s="193"/>
      <c r="O533" s="67"/>
      <c r="P533" s="67"/>
      <c r="Q533" s="67"/>
      <c r="R533" s="67"/>
      <c r="S533" s="67"/>
      <c r="T533" s="68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20" t="s">
        <v>146</v>
      </c>
      <c r="AU533" s="20" t="s">
        <v>83</v>
      </c>
    </row>
    <row r="534" spans="1:65" s="2" customFormat="1" ht="16.5" customHeight="1">
      <c r="A534" s="37"/>
      <c r="B534" s="38"/>
      <c r="C534" s="176" t="s">
        <v>1004</v>
      </c>
      <c r="D534" s="176" t="s">
        <v>139</v>
      </c>
      <c r="E534" s="177" t="s">
        <v>1005</v>
      </c>
      <c r="F534" s="178" t="s">
        <v>1006</v>
      </c>
      <c r="G534" s="179" t="s">
        <v>368</v>
      </c>
      <c r="H534" s="180">
        <v>1</v>
      </c>
      <c r="I534" s="181"/>
      <c r="J534" s="182">
        <f>ROUND(I534*H534,2)</f>
        <v>0</v>
      </c>
      <c r="K534" s="178" t="s">
        <v>143</v>
      </c>
      <c r="L534" s="42"/>
      <c r="M534" s="183" t="s">
        <v>19</v>
      </c>
      <c r="N534" s="184" t="s">
        <v>44</v>
      </c>
      <c r="O534" s="67"/>
      <c r="P534" s="185">
        <f>O534*H534</f>
        <v>0</v>
      </c>
      <c r="Q534" s="185">
        <v>2.5300000000000001E-3</v>
      </c>
      <c r="R534" s="185">
        <f>Q534*H534</f>
        <v>2.5300000000000001E-3</v>
      </c>
      <c r="S534" s="185">
        <v>0</v>
      </c>
      <c r="T534" s="186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7" t="s">
        <v>242</v>
      </c>
      <c r="AT534" s="187" t="s">
        <v>139</v>
      </c>
      <c r="AU534" s="187" t="s">
        <v>83</v>
      </c>
      <c r="AY534" s="20" t="s">
        <v>137</v>
      </c>
      <c r="BE534" s="188">
        <f>IF(N534="základní",J534,0)</f>
        <v>0</v>
      </c>
      <c r="BF534" s="188">
        <f>IF(N534="snížená",J534,0)</f>
        <v>0</v>
      </c>
      <c r="BG534" s="188">
        <f>IF(N534="zákl. přenesená",J534,0)</f>
        <v>0</v>
      </c>
      <c r="BH534" s="188">
        <f>IF(N534="sníž. přenesená",J534,0)</f>
        <v>0</v>
      </c>
      <c r="BI534" s="188">
        <f>IF(N534="nulová",J534,0)</f>
        <v>0</v>
      </c>
      <c r="BJ534" s="20" t="s">
        <v>81</v>
      </c>
      <c r="BK534" s="188">
        <f>ROUND(I534*H534,2)</f>
        <v>0</v>
      </c>
      <c r="BL534" s="20" t="s">
        <v>242</v>
      </c>
      <c r="BM534" s="187" t="s">
        <v>1007</v>
      </c>
    </row>
    <row r="535" spans="1:65" s="2" customFormat="1" ht="11.25">
      <c r="A535" s="37"/>
      <c r="B535" s="38"/>
      <c r="C535" s="39"/>
      <c r="D535" s="189" t="s">
        <v>146</v>
      </c>
      <c r="E535" s="39"/>
      <c r="F535" s="190" t="s">
        <v>1008</v>
      </c>
      <c r="G535" s="39"/>
      <c r="H535" s="39"/>
      <c r="I535" s="191"/>
      <c r="J535" s="39"/>
      <c r="K535" s="39"/>
      <c r="L535" s="42"/>
      <c r="M535" s="192"/>
      <c r="N535" s="193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146</v>
      </c>
      <c r="AU535" s="20" t="s">
        <v>83</v>
      </c>
    </row>
    <row r="536" spans="1:65" s="2" customFormat="1" ht="16.5" customHeight="1">
      <c r="A536" s="37"/>
      <c r="B536" s="38"/>
      <c r="C536" s="176" t="s">
        <v>1009</v>
      </c>
      <c r="D536" s="176" t="s">
        <v>139</v>
      </c>
      <c r="E536" s="177" t="s">
        <v>1010</v>
      </c>
      <c r="F536" s="178" t="s">
        <v>1011</v>
      </c>
      <c r="G536" s="179" t="s">
        <v>368</v>
      </c>
      <c r="H536" s="180">
        <v>1</v>
      </c>
      <c r="I536" s="181"/>
      <c r="J536" s="182">
        <f>ROUND(I536*H536,2)</f>
        <v>0</v>
      </c>
      <c r="K536" s="178" t="s">
        <v>143</v>
      </c>
      <c r="L536" s="42"/>
      <c r="M536" s="183" t="s">
        <v>19</v>
      </c>
      <c r="N536" s="184" t="s">
        <v>44</v>
      </c>
      <c r="O536" s="67"/>
      <c r="P536" s="185">
        <f>O536*H536</f>
        <v>0</v>
      </c>
      <c r="Q536" s="185">
        <v>7.5000000000000002E-4</v>
      </c>
      <c r="R536" s="185">
        <f>Q536*H536</f>
        <v>7.5000000000000002E-4</v>
      </c>
      <c r="S536" s="185">
        <v>0</v>
      </c>
      <c r="T536" s="186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187" t="s">
        <v>242</v>
      </c>
      <c r="AT536" s="187" t="s">
        <v>139</v>
      </c>
      <c r="AU536" s="187" t="s">
        <v>83</v>
      </c>
      <c r="AY536" s="20" t="s">
        <v>137</v>
      </c>
      <c r="BE536" s="188">
        <f>IF(N536="základní",J536,0)</f>
        <v>0</v>
      </c>
      <c r="BF536" s="188">
        <f>IF(N536="snížená",J536,0)</f>
        <v>0</v>
      </c>
      <c r="BG536" s="188">
        <f>IF(N536="zákl. přenesená",J536,0)</f>
        <v>0</v>
      </c>
      <c r="BH536" s="188">
        <f>IF(N536="sníž. přenesená",J536,0)</f>
        <v>0</v>
      </c>
      <c r="BI536" s="188">
        <f>IF(N536="nulová",J536,0)</f>
        <v>0</v>
      </c>
      <c r="BJ536" s="20" t="s">
        <v>81</v>
      </c>
      <c r="BK536" s="188">
        <f>ROUND(I536*H536,2)</f>
        <v>0</v>
      </c>
      <c r="BL536" s="20" t="s">
        <v>242</v>
      </c>
      <c r="BM536" s="187" t="s">
        <v>1012</v>
      </c>
    </row>
    <row r="537" spans="1:65" s="2" customFormat="1" ht="11.25">
      <c r="A537" s="37"/>
      <c r="B537" s="38"/>
      <c r="C537" s="39"/>
      <c r="D537" s="189" t="s">
        <v>146</v>
      </c>
      <c r="E537" s="39"/>
      <c r="F537" s="190" t="s">
        <v>1013</v>
      </c>
      <c r="G537" s="39"/>
      <c r="H537" s="39"/>
      <c r="I537" s="191"/>
      <c r="J537" s="39"/>
      <c r="K537" s="39"/>
      <c r="L537" s="42"/>
      <c r="M537" s="192"/>
      <c r="N537" s="193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20" t="s">
        <v>146</v>
      </c>
      <c r="AU537" s="20" t="s">
        <v>83</v>
      </c>
    </row>
    <row r="538" spans="1:65" s="2" customFormat="1" ht="16.5" customHeight="1">
      <c r="A538" s="37"/>
      <c r="B538" s="38"/>
      <c r="C538" s="176" t="s">
        <v>1014</v>
      </c>
      <c r="D538" s="176" t="s">
        <v>139</v>
      </c>
      <c r="E538" s="177" t="s">
        <v>1015</v>
      </c>
      <c r="F538" s="178" t="s">
        <v>1016</v>
      </c>
      <c r="G538" s="179" t="s">
        <v>368</v>
      </c>
      <c r="H538" s="180">
        <v>2</v>
      </c>
      <c r="I538" s="181"/>
      <c r="J538" s="182">
        <f>ROUND(I538*H538,2)</f>
        <v>0</v>
      </c>
      <c r="K538" s="178" t="s">
        <v>143</v>
      </c>
      <c r="L538" s="42"/>
      <c r="M538" s="183" t="s">
        <v>19</v>
      </c>
      <c r="N538" s="184" t="s">
        <v>44</v>
      </c>
      <c r="O538" s="67"/>
      <c r="P538" s="185">
        <f>O538*H538</f>
        <v>0</v>
      </c>
      <c r="Q538" s="185">
        <v>4.2999999999999999E-4</v>
      </c>
      <c r="R538" s="185">
        <f>Q538*H538</f>
        <v>8.5999999999999998E-4</v>
      </c>
      <c r="S538" s="185">
        <v>0</v>
      </c>
      <c r="T538" s="186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87" t="s">
        <v>242</v>
      </c>
      <c r="AT538" s="187" t="s">
        <v>139</v>
      </c>
      <c r="AU538" s="187" t="s">
        <v>83</v>
      </c>
      <c r="AY538" s="20" t="s">
        <v>137</v>
      </c>
      <c r="BE538" s="188">
        <f>IF(N538="základní",J538,0)</f>
        <v>0</v>
      </c>
      <c r="BF538" s="188">
        <f>IF(N538="snížená",J538,0)</f>
        <v>0</v>
      </c>
      <c r="BG538" s="188">
        <f>IF(N538="zákl. přenesená",J538,0)</f>
        <v>0</v>
      </c>
      <c r="BH538" s="188">
        <f>IF(N538="sníž. přenesená",J538,0)</f>
        <v>0</v>
      </c>
      <c r="BI538" s="188">
        <f>IF(N538="nulová",J538,0)</f>
        <v>0</v>
      </c>
      <c r="BJ538" s="20" t="s">
        <v>81</v>
      </c>
      <c r="BK538" s="188">
        <f>ROUND(I538*H538,2)</f>
        <v>0</v>
      </c>
      <c r="BL538" s="20" t="s">
        <v>242</v>
      </c>
      <c r="BM538" s="187" t="s">
        <v>1017</v>
      </c>
    </row>
    <row r="539" spans="1:65" s="2" customFormat="1" ht="11.25">
      <c r="A539" s="37"/>
      <c r="B539" s="38"/>
      <c r="C539" s="39"/>
      <c r="D539" s="189" t="s">
        <v>146</v>
      </c>
      <c r="E539" s="39"/>
      <c r="F539" s="190" t="s">
        <v>1018</v>
      </c>
      <c r="G539" s="39"/>
      <c r="H539" s="39"/>
      <c r="I539" s="191"/>
      <c r="J539" s="39"/>
      <c r="K539" s="39"/>
      <c r="L539" s="42"/>
      <c r="M539" s="192"/>
      <c r="N539" s="193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146</v>
      </c>
      <c r="AU539" s="20" t="s">
        <v>83</v>
      </c>
    </row>
    <row r="540" spans="1:65" s="2" customFormat="1" ht="24.2" customHeight="1">
      <c r="A540" s="37"/>
      <c r="B540" s="38"/>
      <c r="C540" s="176" t="s">
        <v>1019</v>
      </c>
      <c r="D540" s="176" t="s">
        <v>139</v>
      </c>
      <c r="E540" s="177" t="s">
        <v>1020</v>
      </c>
      <c r="F540" s="178" t="s">
        <v>1021</v>
      </c>
      <c r="G540" s="179" t="s">
        <v>302</v>
      </c>
      <c r="H540" s="180">
        <v>0.02</v>
      </c>
      <c r="I540" s="181"/>
      <c r="J540" s="182">
        <f>ROUND(I540*H540,2)</f>
        <v>0</v>
      </c>
      <c r="K540" s="178" t="s">
        <v>143</v>
      </c>
      <c r="L540" s="42"/>
      <c r="M540" s="183" t="s">
        <v>19</v>
      </c>
      <c r="N540" s="184" t="s">
        <v>44</v>
      </c>
      <c r="O540" s="67"/>
      <c r="P540" s="185">
        <f>O540*H540</f>
        <v>0</v>
      </c>
      <c r="Q540" s="185">
        <v>0</v>
      </c>
      <c r="R540" s="185">
        <f>Q540*H540</f>
        <v>0</v>
      </c>
      <c r="S540" s="185">
        <v>0</v>
      </c>
      <c r="T540" s="186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7" t="s">
        <v>242</v>
      </c>
      <c r="AT540" s="187" t="s">
        <v>139</v>
      </c>
      <c r="AU540" s="187" t="s">
        <v>83</v>
      </c>
      <c r="AY540" s="20" t="s">
        <v>137</v>
      </c>
      <c r="BE540" s="188">
        <f>IF(N540="základní",J540,0)</f>
        <v>0</v>
      </c>
      <c r="BF540" s="188">
        <f>IF(N540="snížená",J540,0)</f>
        <v>0</v>
      </c>
      <c r="BG540" s="188">
        <f>IF(N540="zákl. přenesená",J540,0)</f>
        <v>0</v>
      </c>
      <c r="BH540" s="188">
        <f>IF(N540="sníž. přenesená",J540,0)</f>
        <v>0</v>
      </c>
      <c r="BI540" s="188">
        <f>IF(N540="nulová",J540,0)</f>
        <v>0</v>
      </c>
      <c r="BJ540" s="20" t="s">
        <v>81</v>
      </c>
      <c r="BK540" s="188">
        <f>ROUND(I540*H540,2)</f>
        <v>0</v>
      </c>
      <c r="BL540" s="20" t="s">
        <v>242</v>
      </c>
      <c r="BM540" s="187" t="s">
        <v>1022</v>
      </c>
    </row>
    <row r="541" spans="1:65" s="2" customFormat="1" ht="11.25">
      <c r="A541" s="37"/>
      <c r="B541" s="38"/>
      <c r="C541" s="39"/>
      <c r="D541" s="189" t="s">
        <v>146</v>
      </c>
      <c r="E541" s="39"/>
      <c r="F541" s="190" t="s">
        <v>1023</v>
      </c>
      <c r="G541" s="39"/>
      <c r="H541" s="39"/>
      <c r="I541" s="191"/>
      <c r="J541" s="39"/>
      <c r="K541" s="39"/>
      <c r="L541" s="42"/>
      <c r="M541" s="192"/>
      <c r="N541" s="193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146</v>
      </c>
      <c r="AU541" s="20" t="s">
        <v>83</v>
      </c>
    </row>
    <row r="542" spans="1:65" s="12" customFormat="1" ht="22.9" customHeight="1">
      <c r="B542" s="160"/>
      <c r="C542" s="161"/>
      <c r="D542" s="162" t="s">
        <v>72</v>
      </c>
      <c r="E542" s="174" t="s">
        <v>1024</v>
      </c>
      <c r="F542" s="174" t="s">
        <v>1025</v>
      </c>
      <c r="G542" s="161"/>
      <c r="H542" s="161"/>
      <c r="I542" s="164"/>
      <c r="J542" s="175">
        <f>BK542</f>
        <v>0</v>
      </c>
      <c r="K542" s="161"/>
      <c r="L542" s="166"/>
      <c r="M542" s="167"/>
      <c r="N542" s="168"/>
      <c r="O542" s="168"/>
      <c r="P542" s="169">
        <f>SUM(P543:P554)</f>
        <v>0</v>
      </c>
      <c r="Q542" s="168"/>
      <c r="R542" s="169">
        <f>SUM(R543:R554)</f>
        <v>1.8698199999999998E-2</v>
      </c>
      <c r="S542" s="168"/>
      <c r="T542" s="170">
        <f>SUM(T543:T554)</f>
        <v>0</v>
      </c>
      <c r="AR542" s="171" t="s">
        <v>83</v>
      </c>
      <c r="AT542" s="172" t="s">
        <v>72</v>
      </c>
      <c r="AU542" s="172" t="s">
        <v>81</v>
      </c>
      <c r="AY542" s="171" t="s">
        <v>137</v>
      </c>
      <c r="BK542" s="173">
        <f>SUM(BK543:BK554)</f>
        <v>0</v>
      </c>
    </row>
    <row r="543" spans="1:65" s="2" customFormat="1" ht="24.2" customHeight="1">
      <c r="A543" s="37"/>
      <c r="B543" s="38"/>
      <c r="C543" s="176" t="s">
        <v>1026</v>
      </c>
      <c r="D543" s="176" t="s">
        <v>139</v>
      </c>
      <c r="E543" s="177" t="s">
        <v>1027</v>
      </c>
      <c r="F543" s="178" t="s">
        <v>1028</v>
      </c>
      <c r="G543" s="179" t="s">
        <v>142</v>
      </c>
      <c r="H543" s="180">
        <v>1.02</v>
      </c>
      <c r="I543" s="181"/>
      <c r="J543" s="182">
        <f>ROUND(I543*H543,2)</f>
        <v>0</v>
      </c>
      <c r="K543" s="178" t="s">
        <v>143</v>
      </c>
      <c r="L543" s="42"/>
      <c r="M543" s="183" t="s">
        <v>19</v>
      </c>
      <c r="N543" s="184" t="s">
        <v>44</v>
      </c>
      <c r="O543" s="67"/>
      <c r="P543" s="185">
        <f>O543*H543</f>
        <v>0</v>
      </c>
      <c r="Q543" s="185">
        <v>0</v>
      </c>
      <c r="R543" s="185">
        <f>Q543*H543</f>
        <v>0</v>
      </c>
      <c r="S543" s="185">
        <v>0</v>
      </c>
      <c r="T543" s="186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187" t="s">
        <v>242</v>
      </c>
      <c r="AT543" s="187" t="s">
        <v>139</v>
      </c>
      <c r="AU543" s="187" t="s">
        <v>83</v>
      </c>
      <c r="AY543" s="20" t="s">
        <v>137</v>
      </c>
      <c r="BE543" s="188">
        <f>IF(N543="základní",J543,0)</f>
        <v>0</v>
      </c>
      <c r="BF543" s="188">
        <f>IF(N543="snížená",J543,0)</f>
        <v>0</v>
      </c>
      <c r="BG543" s="188">
        <f>IF(N543="zákl. přenesená",J543,0)</f>
        <v>0</v>
      </c>
      <c r="BH543" s="188">
        <f>IF(N543="sníž. přenesená",J543,0)</f>
        <v>0</v>
      </c>
      <c r="BI543" s="188">
        <f>IF(N543="nulová",J543,0)</f>
        <v>0</v>
      </c>
      <c r="BJ543" s="20" t="s">
        <v>81</v>
      </c>
      <c r="BK543" s="188">
        <f>ROUND(I543*H543,2)</f>
        <v>0</v>
      </c>
      <c r="BL543" s="20" t="s">
        <v>242</v>
      </c>
      <c r="BM543" s="187" t="s">
        <v>1029</v>
      </c>
    </row>
    <row r="544" spans="1:65" s="2" customFormat="1" ht="11.25">
      <c r="A544" s="37"/>
      <c r="B544" s="38"/>
      <c r="C544" s="39"/>
      <c r="D544" s="189" t="s">
        <v>146</v>
      </c>
      <c r="E544" s="39"/>
      <c r="F544" s="190" t="s">
        <v>1030</v>
      </c>
      <c r="G544" s="39"/>
      <c r="H544" s="39"/>
      <c r="I544" s="191"/>
      <c r="J544" s="39"/>
      <c r="K544" s="39"/>
      <c r="L544" s="42"/>
      <c r="M544" s="192"/>
      <c r="N544" s="193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20" t="s">
        <v>146</v>
      </c>
      <c r="AU544" s="20" t="s">
        <v>83</v>
      </c>
    </row>
    <row r="545" spans="1:65" s="2" customFormat="1" ht="24.2" customHeight="1">
      <c r="A545" s="37"/>
      <c r="B545" s="38"/>
      <c r="C545" s="176" t="s">
        <v>1031</v>
      </c>
      <c r="D545" s="176" t="s">
        <v>139</v>
      </c>
      <c r="E545" s="177" t="s">
        <v>1032</v>
      </c>
      <c r="F545" s="178" t="s">
        <v>1033</v>
      </c>
      <c r="G545" s="179" t="s">
        <v>142</v>
      </c>
      <c r="H545" s="180">
        <v>1.02</v>
      </c>
      <c r="I545" s="181"/>
      <c r="J545" s="182">
        <f>ROUND(I545*H545,2)</f>
        <v>0</v>
      </c>
      <c r="K545" s="178" t="s">
        <v>143</v>
      </c>
      <c r="L545" s="42"/>
      <c r="M545" s="183" t="s">
        <v>19</v>
      </c>
      <c r="N545" s="184" t="s">
        <v>44</v>
      </c>
      <c r="O545" s="67"/>
      <c r="P545" s="185">
        <f>O545*H545</f>
        <v>0</v>
      </c>
      <c r="Q545" s="185">
        <v>2.64E-3</v>
      </c>
      <c r="R545" s="185">
        <f>Q545*H545</f>
        <v>2.6928E-3</v>
      </c>
      <c r="S545" s="185">
        <v>0</v>
      </c>
      <c r="T545" s="186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87" t="s">
        <v>242</v>
      </c>
      <c r="AT545" s="187" t="s">
        <v>139</v>
      </c>
      <c r="AU545" s="187" t="s">
        <v>83</v>
      </c>
      <c r="AY545" s="20" t="s">
        <v>137</v>
      </c>
      <c r="BE545" s="188">
        <f>IF(N545="základní",J545,0)</f>
        <v>0</v>
      </c>
      <c r="BF545" s="188">
        <f>IF(N545="snížená",J545,0)</f>
        <v>0</v>
      </c>
      <c r="BG545" s="188">
        <f>IF(N545="zákl. přenesená",J545,0)</f>
        <v>0</v>
      </c>
      <c r="BH545" s="188">
        <f>IF(N545="sníž. přenesená",J545,0)</f>
        <v>0</v>
      </c>
      <c r="BI545" s="188">
        <f>IF(N545="nulová",J545,0)</f>
        <v>0</v>
      </c>
      <c r="BJ545" s="20" t="s">
        <v>81</v>
      </c>
      <c r="BK545" s="188">
        <f>ROUND(I545*H545,2)</f>
        <v>0</v>
      </c>
      <c r="BL545" s="20" t="s">
        <v>242</v>
      </c>
      <c r="BM545" s="187" t="s">
        <v>1034</v>
      </c>
    </row>
    <row r="546" spans="1:65" s="2" customFormat="1" ht="11.25">
      <c r="A546" s="37"/>
      <c r="B546" s="38"/>
      <c r="C546" s="39"/>
      <c r="D546" s="189" t="s">
        <v>146</v>
      </c>
      <c r="E546" s="39"/>
      <c r="F546" s="190" t="s">
        <v>1035</v>
      </c>
      <c r="G546" s="39"/>
      <c r="H546" s="39"/>
      <c r="I546" s="191"/>
      <c r="J546" s="39"/>
      <c r="K546" s="39"/>
      <c r="L546" s="42"/>
      <c r="M546" s="192"/>
      <c r="N546" s="193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20" t="s">
        <v>146</v>
      </c>
      <c r="AU546" s="20" t="s">
        <v>83</v>
      </c>
    </row>
    <row r="547" spans="1:65" s="13" customFormat="1" ht="11.25">
      <c r="B547" s="194"/>
      <c r="C547" s="195"/>
      <c r="D547" s="196" t="s">
        <v>148</v>
      </c>
      <c r="E547" s="197" t="s">
        <v>19</v>
      </c>
      <c r="F547" s="198" t="s">
        <v>1036</v>
      </c>
      <c r="G547" s="195"/>
      <c r="H547" s="199">
        <v>1.02</v>
      </c>
      <c r="I547" s="200"/>
      <c r="J547" s="195"/>
      <c r="K547" s="195"/>
      <c r="L547" s="201"/>
      <c r="M547" s="202"/>
      <c r="N547" s="203"/>
      <c r="O547" s="203"/>
      <c r="P547" s="203"/>
      <c r="Q547" s="203"/>
      <c r="R547" s="203"/>
      <c r="S547" s="203"/>
      <c r="T547" s="204"/>
      <c r="AT547" s="205" t="s">
        <v>148</v>
      </c>
      <c r="AU547" s="205" t="s">
        <v>83</v>
      </c>
      <c r="AV547" s="13" t="s">
        <v>83</v>
      </c>
      <c r="AW547" s="13" t="s">
        <v>33</v>
      </c>
      <c r="AX547" s="13" t="s">
        <v>81</v>
      </c>
      <c r="AY547" s="205" t="s">
        <v>137</v>
      </c>
    </row>
    <row r="548" spans="1:65" s="2" customFormat="1" ht="16.5" customHeight="1">
      <c r="A548" s="37"/>
      <c r="B548" s="38"/>
      <c r="C548" s="238" t="s">
        <v>1037</v>
      </c>
      <c r="D548" s="238" t="s">
        <v>325</v>
      </c>
      <c r="E548" s="239" t="s">
        <v>1038</v>
      </c>
      <c r="F548" s="240" t="s">
        <v>1039</v>
      </c>
      <c r="G548" s="241" t="s">
        <v>302</v>
      </c>
      <c r="H548" s="242">
        <v>1.6E-2</v>
      </c>
      <c r="I548" s="243"/>
      <c r="J548" s="244">
        <f>ROUND(I548*H548,2)</f>
        <v>0</v>
      </c>
      <c r="K548" s="240" t="s">
        <v>143</v>
      </c>
      <c r="L548" s="245"/>
      <c r="M548" s="246" t="s">
        <v>19</v>
      </c>
      <c r="N548" s="247" t="s">
        <v>44</v>
      </c>
      <c r="O548" s="67"/>
      <c r="P548" s="185">
        <f>O548*H548</f>
        <v>0</v>
      </c>
      <c r="Q548" s="185">
        <v>1</v>
      </c>
      <c r="R548" s="185">
        <f>Q548*H548</f>
        <v>1.6E-2</v>
      </c>
      <c r="S548" s="185">
        <v>0</v>
      </c>
      <c r="T548" s="186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187" t="s">
        <v>876</v>
      </c>
      <c r="AT548" s="187" t="s">
        <v>325</v>
      </c>
      <c r="AU548" s="187" t="s">
        <v>83</v>
      </c>
      <c r="AY548" s="20" t="s">
        <v>137</v>
      </c>
      <c r="BE548" s="188">
        <f>IF(N548="základní",J548,0)</f>
        <v>0</v>
      </c>
      <c r="BF548" s="188">
        <f>IF(N548="snížená",J548,0)</f>
        <v>0</v>
      </c>
      <c r="BG548" s="188">
        <f>IF(N548="zákl. přenesená",J548,0)</f>
        <v>0</v>
      </c>
      <c r="BH548" s="188">
        <f>IF(N548="sníž. přenesená",J548,0)</f>
        <v>0</v>
      </c>
      <c r="BI548" s="188">
        <f>IF(N548="nulová",J548,0)</f>
        <v>0</v>
      </c>
      <c r="BJ548" s="20" t="s">
        <v>81</v>
      </c>
      <c r="BK548" s="188">
        <f>ROUND(I548*H548,2)</f>
        <v>0</v>
      </c>
      <c r="BL548" s="20" t="s">
        <v>876</v>
      </c>
      <c r="BM548" s="187" t="s">
        <v>1040</v>
      </c>
    </row>
    <row r="549" spans="1:65" s="13" customFormat="1" ht="11.25">
      <c r="B549" s="194"/>
      <c r="C549" s="195"/>
      <c r="D549" s="196" t="s">
        <v>148</v>
      </c>
      <c r="E549" s="197" t="s">
        <v>19</v>
      </c>
      <c r="F549" s="198" t="s">
        <v>1041</v>
      </c>
      <c r="G549" s="195"/>
      <c r="H549" s="199">
        <v>1.6E-2</v>
      </c>
      <c r="I549" s="200"/>
      <c r="J549" s="195"/>
      <c r="K549" s="195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148</v>
      </c>
      <c r="AU549" s="205" t="s">
        <v>83</v>
      </c>
      <c r="AV549" s="13" t="s">
        <v>83</v>
      </c>
      <c r="AW549" s="13" t="s">
        <v>33</v>
      </c>
      <c r="AX549" s="13" t="s">
        <v>81</v>
      </c>
      <c r="AY549" s="205" t="s">
        <v>137</v>
      </c>
    </row>
    <row r="550" spans="1:65" s="2" customFormat="1" ht="16.5" customHeight="1">
      <c r="A550" s="37"/>
      <c r="B550" s="38"/>
      <c r="C550" s="176" t="s">
        <v>1042</v>
      </c>
      <c r="D550" s="176" t="s">
        <v>139</v>
      </c>
      <c r="E550" s="177" t="s">
        <v>1043</v>
      </c>
      <c r="F550" s="178" t="s">
        <v>1044</v>
      </c>
      <c r="G550" s="179" t="s">
        <v>142</v>
      </c>
      <c r="H550" s="180">
        <v>0.09</v>
      </c>
      <c r="I550" s="181"/>
      <c r="J550" s="182">
        <f>ROUND(I550*H550,2)</f>
        <v>0</v>
      </c>
      <c r="K550" s="178" t="s">
        <v>143</v>
      </c>
      <c r="L550" s="42"/>
      <c r="M550" s="183" t="s">
        <v>19</v>
      </c>
      <c r="N550" s="184" t="s">
        <v>44</v>
      </c>
      <c r="O550" s="67"/>
      <c r="P550" s="185">
        <f>O550*H550</f>
        <v>0</v>
      </c>
      <c r="Q550" s="185">
        <v>6.0000000000000002E-5</v>
      </c>
      <c r="R550" s="185">
        <f>Q550*H550</f>
        <v>5.4E-6</v>
      </c>
      <c r="S550" s="185">
        <v>0</v>
      </c>
      <c r="T550" s="186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87" t="s">
        <v>242</v>
      </c>
      <c r="AT550" s="187" t="s">
        <v>139</v>
      </c>
      <c r="AU550" s="187" t="s">
        <v>83</v>
      </c>
      <c r="AY550" s="20" t="s">
        <v>137</v>
      </c>
      <c r="BE550" s="188">
        <f>IF(N550="základní",J550,0)</f>
        <v>0</v>
      </c>
      <c r="BF550" s="188">
        <f>IF(N550="snížená",J550,0)</f>
        <v>0</v>
      </c>
      <c r="BG550" s="188">
        <f>IF(N550="zákl. přenesená",J550,0)</f>
        <v>0</v>
      </c>
      <c r="BH550" s="188">
        <f>IF(N550="sníž. přenesená",J550,0)</f>
        <v>0</v>
      </c>
      <c r="BI550" s="188">
        <f>IF(N550="nulová",J550,0)</f>
        <v>0</v>
      </c>
      <c r="BJ550" s="20" t="s">
        <v>81</v>
      </c>
      <c r="BK550" s="188">
        <f>ROUND(I550*H550,2)</f>
        <v>0</v>
      </c>
      <c r="BL550" s="20" t="s">
        <v>242</v>
      </c>
      <c r="BM550" s="187" t="s">
        <v>1045</v>
      </c>
    </row>
    <row r="551" spans="1:65" s="2" customFormat="1" ht="11.25">
      <c r="A551" s="37"/>
      <c r="B551" s="38"/>
      <c r="C551" s="39"/>
      <c r="D551" s="189" t="s">
        <v>146</v>
      </c>
      <c r="E551" s="39"/>
      <c r="F551" s="190" t="s">
        <v>1046</v>
      </c>
      <c r="G551" s="39"/>
      <c r="H551" s="39"/>
      <c r="I551" s="191"/>
      <c r="J551" s="39"/>
      <c r="K551" s="39"/>
      <c r="L551" s="42"/>
      <c r="M551" s="192"/>
      <c r="N551" s="193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146</v>
      </c>
      <c r="AU551" s="20" t="s">
        <v>83</v>
      </c>
    </row>
    <row r="552" spans="1:65" s="13" customFormat="1" ht="11.25">
      <c r="B552" s="194"/>
      <c r="C552" s="195"/>
      <c r="D552" s="196" t="s">
        <v>148</v>
      </c>
      <c r="E552" s="197" t="s">
        <v>19</v>
      </c>
      <c r="F552" s="198" t="s">
        <v>1047</v>
      </c>
      <c r="G552" s="195"/>
      <c r="H552" s="199">
        <v>0.09</v>
      </c>
      <c r="I552" s="200"/>
      <c r="J552" s="195"/>
      <c r="K552" s="195"/>
      <c r="L552" s="201"/>
      <c r="M552" s="202"/>
      <c r="N552" s="203"/>
      <c r="O552" s="203"/>
      <c r="P552" s="203"/>
      <c r="Q552" s="203"/>
      <c r="R552" s="203"/>
      <c r="S552" s="203"/>
      <c r="T552" s="204"/>
      <c r="AT552" s="205" t="s">
        <v>148</v>
      </c>
      <c r="AU552" s="205" t="s">
        <v>83</v>
      </c>
      <c r="AV552" s="13" t="s">
        <v>83</v>
      </c>
      <c r="AW552" s="13" t="s">
        <v>33</v>
      </c>
      <c r="AX552" s="13" t="s">
        <v>81</v>
      </c>
      <c r="AY552" s="205" t="s">
        <v>137</v>
      </c>
    </row>
    <row r="553" spans="1:65" s="2" customFormat="1" ht="24.2" customHeight="1">
      <c r="A553" s="37"/>
      <c r="B553" s="38"/>
      <c r="C553" s="176" t="s">
        <v>1048</v>
      </c>
      <c r="D553" s="176" t="s">
        <v>139</v>
      </c>
      <c r="E553" s="177" t="s">
        <v>1049</v>
      </c>
      <c r="F553" s="178" t="s">
        <v>1050</v>
      </c>
      <c r="G553" s="179" t="s">
        <v>302</v>
      </c>
      <c r="H553" s="180">
        <v>3.0000000000000001E-3</v>
      </c>
      <c r="I553" s="181"/>
      <c r="J553" s="182">
        <f>ROUND(I553*H553,2)</f>
        <v>0</v>
      </c>
      <c r="K553" s="178" t="s">
        <v>143</v>
      </c>
      <c r="L553" s="42"/>
      <c r="M553" s="183" t="s">
        <v>19</v>
      </c>
      <c r="N553" s="184" t="s">
        <v>44</v>
      </c>
      <c r="O553" s="67"/>
      <c r="P553" s="185">
        <f>O553*H553</f>
        <v>0</v>
      </c>
      <c r="Q553" s="185">
        <v>0</v>
      </c>
      <c r="R553" s="185">
        <f>Q553*H553</f>
        <v>0</v>
      </c>
      <c r="S553" s="185">
        <v>0</v>
      </c>
      <c r="T553" s="186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187" t="s">
        <v>242</v>
      </c>
      <c r="AT553" s="187" t="s">
        <v>139</v>
      </c>
      <c r="AU553" s="187" t="s">
        <v>83</v>
      </c>
      <c r="AY553" s="20" t="s">
        <v>137</v>
      </c>
      <c r="BE553" s="188">
        <f>IF(N553="základní",J553,0)</f>
        <v>0</v>
      </c>
      <c r="BF553" s="188">
        <f>IF(N553="snížená",J553,0)</f>
        <v>0</v>
      </c>
      <c r="BG553" s="188">
        <f>IF(N553="zákl. přenesená",J553,0)</f>
        <v>0</v>
      </c>
      <c r="BH553" s="188">
        <f>IF(N553="sníž. přenesená",J553,0)</f>
        <v>0</v>
      </c>
      <c r="BI553" s="188">
        <f>IF(N553="nulová",J553,0)</f>
        <v>0</v>
      </c>
      <c r="BJ553" s="20" t="s">
        <v>81</v>
      </c>
      <c r="BK553" s="188">
        <f>ROUND(I553*H553,2)</f>
        <v>0</v>
      </c>
      <c r="BL553" s="20" t="s">
        <v>242</v>
      </c>
      <c r="BM553" s="187" t="s">
        <v>1051</v>
      </c>
    </row>
    <row r="554" spans="1:65" s="2" customFormat="1" ht="11.25">
      <c r="A554" s="37"/>
      <c r="B554" s="38"/>
      <c r="C554" s="39"/>
      <c r="D554" s="189" t="s">
        <v>146</v>
      </c>
      <c r="E554" s="39"/>
      <c r="F554" s="190" t="s">
        <v>1052</v>
      </c>
      <c r="G554" s="39"/>
      <c r="H554" s="39"/>
      <c r="I554" s="191"/>
      <c r="J554" s="39"/>
      <c r="K554" s="39"/>
      <c r="L554" s="42"/>
      <c r="M554" s="192"/>
      <c r="N554" s="193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146</v>
      </c>
      <c r="AU554" s="20" t="s">
        <v>83</v>
      </c>
    </row>
    <row r="555" spans="1:65" s="12" customFormat="1" ht="22.9" customHeight="1">
      <c r="B555" s="160"/>
      <c r="C555" s="161"/>
      <c r="D555" s="162" t="s">
        <v>72</v>
      </c>
      <c r="E555" s="174" t="s">
        <v>1053</v>
      </c>
      <c r="F555" s="174" t="s">
        <v>1054</v>
      </c>
      <c r="G555" s="161"/>
      <c r="H555" s="161"/>
      <c r="I555" s="164"/>
      <c r="J555" s="175">
        <f>BK555</f>
        <v>0</v>
      </c>
      <c r="K555" s="161"/>
      <c r="L555" s="166"/>
      <c r="M555" s="167"/>
      <c r="N555" s="168"/>
      <c r="O555" s="168"/>
      <c r="P555" s="169">
        <f>SUM(P556:P569)</f>
        <v>0</v>
      </c>
      <c r="Q555" s="168"/>
      <c r="R555" s="169">
        <f>SUM(R556:R569)</f>
        <v>5.8E-4</v>
      </c>
      <c r="S555" s="168"/>
      <c r="T555" s="170">
        <f>SUM(T556:T569)</f>
        <v>0</v>
      </c>
      <c r="AR555" s="171" t="s">
        <v>83</v>
      </c>
      <c r="AT555" s="172" t="s">
        <v>72</v>
      </c>
      <c r="AU555" s="172" t="s">
        <v>81</v>
      </c>
      <c r="AY555" s="171" t="s">
        <v>137</v>
      </c>
      <c r="BK555" s="173">
        <f>SUM(BK556:BK569)</f>
        <v>0</v>
      </c>
    </row>
    <row r="556" spans="1:65" s="2" customFormat="1" ht="24.2" customHeight="1">
      <c r="A556" s="37"/>
      <c r="B556" s="38"/>
      <c r="C556" s="176" t="s">
        <v>1055</v>
      </c>
      <c r="D556" s="176" t="s">
        <v>139</v>
      </c>
      <c r="E556" s="177" t="s">
        <v>1056</v>
      </c>
      <c r="F556" s="178" t="s">
        <v>1057</v>
      </c>
      <c r="G556" s="179" t="s">
        <v>142</v>
      </c>
      <c r="H556" s="180">
        <v>1</v>
      </c>
      <c r="I556" s="181"/>
      <c r="J556" s="182">
        <f>ROUND(I556*H556,2)</f>
        <v>0</v>
      </c>
      <c r="K556" s="178" t="s">
        <v>143</v>
      </c>
      <c r="L556" s="42"/>
      <c r="M556" s="183" t="s">
        <v>19</v>
      </c>
      <c r="N556" s="184" t="s">
        <v>44</v>
      </c>
      <c r="O556" s="67"/>
      <c r="P556" s="185">
        <f>O556*H556</f>
        <v>0</v>
      </c>
      <c r="Q556" s="185">
        <v>4.0000000000000002E-4</v>
      </c>
      <c r="R556" s="185">
        <f>Q556*H556</f>
        <v>4.0000000000000002E-4</v>
      </c>
      <c r="S556" s="185">
        <v>0</v>
      </c>
      <c r="T556" s="186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187" t="s">
        <v>242</v>
      </c>
      <c r="AT556" s="187" t="s">
        <v>139</v>
      </c>
      <c r="AU556" s="187" t="s">
        <v>83</v>
      </c>
      <c r="AY556" s="20" t="s">
        <v>137</v>
      </c>
      <c r="BE556" s="188">
        <f>IF(N556="základní",J556,0)</f>
        <v>0</v>
      </c>
      <c r="BF556" s="188">
        <f>IF(N556="snížená",J556,0)</f>
        <v>0</v>
      </c>
      <c r="BG556" s="188">
        <f>IF(N556="zákl. přenesená",J556,0)</f>
        <v>0</v>
      </c>
      <c r="BH556" s="188">
        <f>IF(N556="sníž. přenesená",J556,0)</f>
        <v>0</v>
      </c>
      <c r="BI556" s="188">
        <f>IF(N556="nulová",J556,0)</f>
        <v>0</v>
      </c>
      <c r="BJ556" s="20" t="s">
        <v>81</v>
      </c>
      <c r="BK556" s="188">
        <f>ROUND(I556*H556,2)</f>
        <v>0</v>
      </c>
      <c r="BL556" s="20" t="s">
        <v>242</v>
      </c>
      <c r="BM556" s="187" t="s">
        <v>1058</v>
      </c>
    </row>
    <row r="557" spans="1:65" s="2" customFormat="1" ht="11.25">
      <c r="A557" s="37"/>
      <c r="B557" s="38"/>
      <c r="C557" s="39"/>
      <c r="D557" s="189" t="s">
        <v>146</v>
      </c>
      <c r="E557" s="39"/>
      <c r="F557" s="190" t="s">
        <v>1059</v>
      </c>
      <c r="G557" s="39"/>
      <c r="H557" s="39"/>
      <c r="I557" s="191"/>
      <c r="J557" s="39"/>
      <c r="K557" s="39"/>
      <c r="L557" s="42"/>
      <c r="M557" s="192"/>
      <c r="N557" s="193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146</v>
      </c>
      <c r="AU557" s="20" t="s">
        <v>83</v>
      </c>
    </row>
    <row r="558" spans="1:65" s="2" customFormat="1" ht="16.5" customHeight="1">
      <c r="A558" s="37"/>
      <c r="B558" s="38"/>
      <c r="C558" s="176" t="s">
        <v>1060</v>
      </c>
      <c r="D558" s="176" t="s">
        <v>139</v>
      </c>
      <c r="E558" s="177" t="s">
        <v>1061</v>
      </c>
      <c r="F558" s="178" t="s">
        <v>1062</v>
      </c>
      <c r="G558" s="179" t="s">
        <v>362</v>
      </c>
      <c r="H558" s="180">
        <v>3</v>
      </c>
      <c r="I558" s="181"/>
      <c r="J558" s="182">
        <f>ROUND(I558*H558,2)</f>
        <v>0</v>
      </c>
      <c r="K558" s="178" t="s">
        <v>143</v>
      </c>
      <c r="L558" s="42"/>
      <c r="M558" s="183" t="s">
        <v>19</v>
      </c>
      <c r="N558" s="184" t="s">
        <v>44</v>
      </c>
      <c r="O558" s="67"/>
      <c r="P558" s="185">
        <f>O558*H558</f>
        <v>0</v>
      </c>
      <c r="Q558" s="185">
        <v>6.0000000000000002E-5</v>
      </c>
      <c r="R558" s="185">
        <f>Q558*H558</f>
        <v>1.8000000000000001E-4</v>
      </c>
      <c r="S558" s="185">
        <v>0</v>
      </c>
      <c r="T558" s="186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87" t="s">
        <v>242</v>
      </c>
      <c r="AT558" s="187" t="s">
        <v>139</v>
      </c>
      <c r="AU558" s="187" t="s">
        <v>83</v>
      </c>
      <c r="AY558" s="20" t="s">
        <v>137</v>
      </c>
      <c r="BE558" s="188">
        <f>IF(N558="základní",J558,0)</f>
        <v>0</v>
      </c>
      <c r="BF558" s="188">
        <f>IF(N558="snížená",J558,0)</f>
        <v>0</v>
      </c>
      <c r="BG558" s="188">
        <f>IF(N558="zákl. přenesená",J558,0)</f>
        <v>0</v>
      </c>
      <c r="BH558" s="188">
        <f>IF(N558="sníž. přenesená",J558,0)</f>
        <v>0</v>
      </c>
      <c r="BI558" s="188">
        <f>IF(N558="nulová",J558,0)</f>
        <v>0</v>
      </c>
      <c r="BJ558" s="20" t="s">
        <v>81</v>
      </c>
      <c r="BK558" s="188">
        <f>ROUND(I558*H558,2)</f>
        <v>0</v>
      </c>
      <c r="BL558" s="20" t="s">
        <v>242</v>
      </c>
      <c r="BM558" s="187" t="s">
        <v>1063</v>
      </c>
    </row>
    <row r="559" spans="1:65" s="2" customFormat="1" ht="11.25">
      <c r="A559" s="37"/>
      <c r="B559" s="38"/>
      <c r="C559" s="39"/>
      <c r="D559" s="189" t="s">
        <v>146</v>
      </c>
      <c r="E559" s="39"/>
      <c r="F559" s="190" t="s">
        <v>1064</v>
      </c>
      <c r="G559" s="39"/>
      <c r="H559" s="39"/>
      <c r="I559" s="191"/>
      <c r="J559" s="39"/>
      <c r="K559" s="39"/>
      <c r="L559" s="42"/>
      <c r="M559" s="192"/>
      <c r="N559" s="193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146</v>
      </c>
      <c r="AU559" s="20" t="s">
        <v>83</v>
      </c>
    </row>
    <row r="560" spans="1:65" s="2" customFormat="1" ht="24.2" customHeight="1">
      <c r="A560" s="37"/>
      <c r="B560" s="38"/>
      <c r="C560" s="176" t="s">
        <v>1065</v>
      </c>
      <c r="D560" s="176" t="s">
        <v>139</v>
      </c>
      <c r="E560" s="177" t="s">
        <v>1066</v>
      </c>
      <c r="F560" s="178" t="s">
        <v>1067</v>
      </c>
      <c r="G560" s="179" t="s">
        <v>302</v>
      </c>
      <c r="H560" s="180">
        <v>1E-3</v>
      </c>
      <c r="I560" s="181"/>
      <c r="J560" s="182">
        <f>ROUND(I560*H560,2)</f>
        <v>0</v>
      </c>
      <c r="K560" s="178" t="s">
        <v>143</v>
      </c>
      <c r="L560" s="42"/>
      <c r="M560" s="183" t="s">
        <v>19</v>
      </c>
      <c r="N560" s="184" t="s">
        <v>44</v>
      </c>
      <c r="O560" s="67"/>
      <c r="P560" s="185">
        <f>O560*H560</f>
        <v>0</v>
      </c>
      <c r="Q560" s="185">
        <v>0</v>
      </c>
      <c r="R560" s="185">
        <f>Q560*H560</f>
        <v>0</v>
      </c>
      <c r="S560" s="185">
        <v>0</v>
      </c>
      <c r="T560" s="186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87" t="s">
        <v>242</v>
      </c>
      <c r="AT560" s="187" t="s">
        <v>139</v>
      </c>
      <c r="AU560" s="187" t="s">
        <v>83</v>
      </c>
      <c r="AY560" s="20" t="s">
        <v>137</v>
      </c>
      <c r="BE560" s="188">
        <f>IF(N560="základní",J560,0)</f>
        <v>0</v>
      </c>
      <c r="BF560" s="188">
        <f>IF(N560="snížená",J560,0)</f>
        <v>0</v>
      </c>
      <c r="BG560" s="188">
        <f>IF(N560="zákl. přenesená",J560,0)</f>
        <v>0</v>
      </c>
      <c r="BH560" s="188">
        <f>IF(N560="sníž. přenesená",J560,0)</f>
        <v>0</v>
      </c>
      <c r="BI560" s="188">
        <f>IF(N560="nulová",J560,0)</f>
        <v>0</v>
      </c>
      <c r="BJ560" s="20" t="s">
        <v>81</v>
      </c>
      <c r="BK560" s="188">
        <f>ROUND(I560*H560,2)</f>
        <v>0</v>
      </c>
      <c r="BL560" s="20" t="s">
        <v>242</v>
      </c>
      <c r="BM560" s="187" t="s">
        <v>1068</v>
      </c>
    </row>
    <row r="561" spans="1:65" s="2" customFormat="1" ht="11.25">
      <c r="A561" s="37"/>
      <c r="B561" s="38"/>
      <c r="C561" s="39"/>
      <c r="D561" s="189" t="s">
        <v>146</v>
      </c>
      <c r="E561" s="39"/>
      <c r="F561" s="190" t="s">
        <v>1069</v>
      </c>
      <c r="G561" s="39"/>
      <c r="H561" s="39"/>
      <c r="I561" s="191"/>
      <c r="J561" s="39"/>
      <c r="K561" s="39"/>
      <c r="L561" s="42"/>
      <c r="M561" s="192"/>
      <c r="N561" s="193"/>
      <c r="O561" s="67"/>
      <c r="P561" s="67"/>
      <c r="Q561" s="67"/>
      <c r="R561" s="67"/>
      <c r="S561" s="67"/>
      <c r="T561" s="68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20" t="s">
        <v>146</v>
      </c>
      <c r="AU561" s="20" t="s">
        <v>83</v>
      </c>
    </row>
    <row r="562" spans="1:65" s="2" customFormat="1" ht="16.5" customHeight="1">
      <c r="A562" s="37"/>
      <c r="B562" s="38"/>
      <c r="C562" s="238" t="s">
        <v>1070</v>
      </c>
      <c r="D562" s="238" t="s">
        <v>325</v>
      </c>
      <c r="E562" s="239" t="s">
        <v>1071</v>
      </c>
      <c r="F562" s="240" t="s">
        <v>1072</v>
      </c>
      <c r="G562" s="241" t="s">
        <v>368</v>
      </c>
      <c r="H562" s="242">
        <v>2</v>
      </c>
      <c r="I562" s="243"/>
      <c r="J562" s="244">
        <f t="shared" ref="J562:J568" si="0">ROUND(I562*H562,2)</f>
        <v>0</v>
      </c>
      <c r="K562" s="240" t="s">
        <v>19</v>
      </c>
      <c r="L562" s="245"/>
      <c r="M562" s="246" t="s">
        <v>19</v>
      </c>
      <c r="N562" s="247" t="s">
        <v>44</v>
      </c>
      <c r="O562" s="67"/>
      <c r="P562" s="185">
        <f t="shared" ref="P562:P568" si="1">O562*H562</f>
        <v>0</v>
      </c>
      <c r="Q562" s="185">
        <v>0</v>
      </c>
      <c r="R562" s="185">
        <f t="shared" ref="R562:R568" si="2">Q562*H562</f>
        <v>0</v>
      </c>
      <c r="S562" s="185">
        <v>0</v>
      </c>
      <c r="T562" s="186">
        <f t="shared" ref="T562:T568" si="3"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187" t="s">
        <v>359</v>
      </c>
      <c r="AT562" s="187" t="s">
        <v>325</v>
      </c>
      <c r="AU562" s="187" t="s">
        <v>83</v>
      </c>
      <c r="AY562" s="20" t="s">
        <v>137</v>
      </c>
      <c r="BE562" s="188">
        <f t="shared" ref="BE562:BE568" si="4">IF(N562="základní",J562,0)</f>
        <v>0</v>
      </c>
      <c r="BF562" s="188">
        <f t="shared" ref="BF562:BF568" si="5">IF(N562="snížená",J562,0)</f>
        <v>0</v>
      </c>
      <c r="BG562" s="188">
        <f t="shared" ref="BG562:BG568" si="6">IF(N562="zákl. přenesená",J562,0)</f>
        <v>0</v>
      </c>
      <c r="BH562" s="188">
        <f t="shared" ref="BH562:BH568" si="7">IF(N562="sníž. přenesená",J562,0)</f>
        <v>0</v>
      </c>
      <c r="BI562" s="188">
        <f t="shared" ref="BI562:BI568" si="8">IF(N562="nulová",J562,0)</f>
        <v>0</v>
      </c>
      <c r="BJ562" s="20" t="s">
        <v>81</v>
      </c>
      <c r="BK562" s="188">
        <f t="shared" ref="BK562:BK568" si="9">ROUND(I562*H562,2)</f>
        <v>0</v>
      </c>
      <c r="BL562" s="20" t="s">
        <v>242</v>
      </c>
      <c r="BM562" s="187" t="s">
        <v>1073</v>
      </c>
    </row>
    <row r="563" spans="1:65" s="2" customFormat="1" ht="16.5" customHeight="1">
      <c r="A563" s="37"/>
      <c r="B563" s="38"/>
      <c r="C563" s="238" t="s">
        <v>1074</v>
      </c>
      <c r="D563" s="238" t="s">
        <v>325</v>
      </c>
      <c r="E563" s="239" t="s">
        <v>1075</v>
      </c>
      <c r="F563" s="240" t="s">
        <v>1076</v>
      </c>
      <c r="G563" s="241" t="s">
        <v>368</v>
      </c>
      <c r="H563" s="242">
        <v>2</v>
      </c>
      <c r="I563" s="243"/>
      <c r="J563" s="244">
        <f t="shared" si="0"/>
        <v>0</v>
      </c>
      <c r="K563" s="240" t="s">
        <v>19</v>
      </c>
      <c r="L563" s="245"/>
      <c r="M563" s="246" t="s">
        <v>19</v>
      </c>
      <c r="N563" s="247" t="s">
        <v>44</v>
      </c>
      <c r="O563" s="67"/>
      <c r="P563" s="185">
        <f t="shared" si="1"/>
        <v>0</v>
      </c>
      <c r="Q563" s="185">
        <v>0</v>
      </c>
      <c r="R563" s="185">
        <f t="shared" si="2"/>
        <v>0</v>
      </c>
      <c r="S563" s="185">
        <v>0</v>
      </c>
      <c r="T563" s="186">
        <f t="shared" si="3"/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187" t="s">
        <v>359</v>
      </c>
      <c r="AT563" s="187" t="s">
        <v>325</v>
      </c>
      <c r="AU563" s="187" t="s">
        <v>83</v>
      </c>
      <c r="AY563" s="20" t="s">
        <v>137</v>
      </c>
      <c r="BE563" s="188">
        <f t="shared" si="4"/>
        <v>0</v>
      </c>
      <c r="BF563" s="188">
        <f t="shared" si="5"/>
        <v>0</v>
      </c>
      <c r="BG563" s="188">
        <f t="shared" si="6"/>
        <v>0</v>
      </c>
      <c r="BH563" s="188">
        <f t="shared" si="7"/>
        <v>0</v>
      </c>
      <c r="BI563" s="188">
        <f t="shared" si="8"/>
        <v>0</v>
      </c>
      <c r="BJ563" s="20" t="s">
        <v>81</v>
      </c>
      <c r="BK563" s="188">
        <f t="shared" si="9"/>
        <v>0</v>
      </c>
      <c r="BL563" s="20" t="s">
        <v>242</v>
      </c>
      <c r="BM563" s="187" t="s">
        <v>1077</v>
      </c>
    </row>
    <row r="564" spans="1:65" s="2" customFormat="1" ht="16.5" customHeight="1">
      <c r="A564" s="37"/>
      <c r="B564" s="38"/>
      <c r="C564" s="238" t="s">
        <v>1078</v>
      </c>
      <c r="D564" s="238" t="s">
        <v>325</v>
      </c>
      <c r="E564" s="239" t="s">
        <v>1079</v>
      </c>
      <c r="F564" s="240" t="s">
        <v>1080</v>
      </c>
      <c r="G564" s="241" t="s">
        <v>368</v>
      </c>
      <c r="H564" s="242">
        <v>1</v>
      </c>
      <c r="I564" s="243"/>
      <c r="J564" s="244">
        <f t="shared" si="0"/>
        <v>0</v>
      </c>
      <c r="K564" s="240" t="s">
        <v>19</v>
      </c>
      <c r="L564" s="245"/>
      <c r="M564" s="246" t="s">
        <v>19</v>
      </c>
      <c r="N564" s="247" t="s">
        <v>44</v>
      </c>
      <c r="O564" s="67"/>
      <c r="P564" s="185">
        <f t="shared" si="1"/>
        <v>0</v>
      </c>
      <c r="Q564" s="185">
        <v>0</v>
      </c>
      <c r="R564" s="185">
        <f t="shared" si="2"/>
        <v>0</v>
      </c>
      <c r="S564" s="185">
        <v>0</v>
      </c>
      <c r="T564" s="186">
        <f t="shared" si="3"/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187" t="s">
        <v>359</v>
      </c>
      <c r="AT564" s="187" t="s">
        <v>325</v>
      </c>
      <c r="AU564" s="187" t="s">
        <v>83</v>
      </c>
      <c r="AY564" s="20" t="s">
        <v>137</v>
      </c>
      <c r="BE564" s="188">
        <f t="shared" si="4"/>
        <v>0</v>
      </c>
      <c r="BF564" s="188">
        <f t="shared" si="5"/>
        <v>0</v>
      </c>
      <c r="BG564" s="188">
        <f t="shared" si="6"/>
        <v>0</v>
      </c>
      <c r="BH564" s="188">
        <f t="shared" si="7"/>
        <v>0</v>
      </c>
      <c r="BI564" s="188">
        <f t="shared" si="8"/>
        <v>0</v>
      </c>
      <c r="BJ564" s="20" t="s">
        <v>81</v>
      </c>
      <c r="BK564" s="188">
        <f t="shared" si="9"/>
        <v>0</v>
      </c>
      <c r="BL564" s="20" t="s">
        <v>242</v>
      </c>
      <c r="BM564" s="187" t="s">
        <v>1081</v>
      </c>
    </row>
    <row r="565" spans="1:65" s="2" customFormat="1" ht="16.5" customHeight="1">
      <c r="A565" s="37"/>
      <c r="B565" s="38"/>
      <c r="C565" s="238" t="s">
        <v>1082</v>
      </c>
      <c r="D565" s="238" t="s">
        <v>325</v>
      </c>
      <c r="E565" s="239" t="s">
        <v>1083</v>
      </c>
      <c r="F565" s="240" t="s">
        <v>1084</v>
      </c>
      <c r="G565" s="241" t="s">
        <v>368</v>
      </c>
      <c r="H565" s="242">
        <v>1</v>
      </c>
      <c r="I565" s="243"/>
      <c r="J565" s="244">
        <f t="shared" si="0"/>
        <v>0</v>
      </c>
      <c r="K565" s="240" t="s">
        <v>19</v>
      </c>
      <c r="L565" s="245"/>
      <c r="M565" s="246" t="s">
        <v>19</v>
      </c>
      <c r="N565" s="247" t="s">
        <v>44</v>
      </c>
      <c r="O565" s="67"/>
      <c r="P565" s="185">
        <f t="shared" si="1"/>
        <v>0</v>
      </c>
      <c r="Q565" s="185">
        <v>0</v>
      </c>
      <c r="R565" s="185">
        <f t="shared" si="2"/>
        <v>0</v>
      </c>
      <c r="S565" s="185">
        <v>0</v>
      </c>
      <c r="T565" s="186">
        <f t="shared" si="3"/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7" t="s">
        <v>359</v>
      </c>
      <c r="AT565" s="187" t="s">
        <v>325</v>
      </c>
      <c r="AU565" s="187" t="s">
        <v>83</v>
      </c>
      <c r="AY565" s="20" t="s">
        <v>137</v>
      </c>
      <c r="BE565" s="188">
        <f t="shared" si="4"/>
        <v>0</v>
      </c>
      <c r="BF565" s="188">
        <f t="shared" si="5"/>
        <v>0</v>
      </c>
      <c r="BG565" s="188">
        <f t="shared" si="6"/>
        <v>0</v>
      </c>
      <c r="BH565" s="188">
        <f t="shared" si="7"/>
        <v>0</v>
      </c>
      <c r="BI565" s="188">
        <f t="shared" si="8"/>
        <v>0</v>
      </c>
      <c r="BJ565" s="20" t="s">
        <v>81</v>
      </c>
      <c r="BK565" s="188">
        <f t="shared" si="9"/>
        <v>0</v>
      </c>
      <c r="BL565" s="20" t="s">
        <v>242</v>
      </c>
      <c r="BM565" s="187" t="s">
        <v>1085</v>
      </c>
    </row>
    <row r="566" spans="1:65" s="2" customFormat="1" ht="16.5" customHeight="1">
      <c r="A566" s="37"/>
      <c r="B566" s="38"/>
      <c r="C566" s="238" t="s">
        <v>1086</v>
      </c>
      <c r="D566" s="238" t="s">
        <v>325</v>
      </c>
      <c r="E566" s="239" t="s">
        <v>1087</v>
      </c>
      <c r="F566" s="240" t="s">
        <v>1088</v>
      </c>
      <c r="G566" s="241" t="s">
        <v>368</v>
      </c>
      <c r="H566" s="242">
        <v>1</v>
      </c>
      <c r="I566" s="243"/>
      <c r="J566" s="244">
        <f t="shared" si="0"/>
        <v>0</v>
      </c>
      <c r="K566" s="240" t="s">
        <v>19</v>
      </c>
      <c r="L566" s="245"/>
      <c r="M566" s="246" t="s">
        <v>19</v>
      </c>
      <c r="N566" s="247" t="s">
        <v>44</v>
      </c>
      <c r="O566" s="67"/>
      <c r="P566" s="185">
        <f t="shared" si="1"/>
        <v>0</v>
      </c>
      <c r="Q566" s="185">
        <v>0</v>
      </c>
      <c r="R566" s="185">
        <f t="shared" si="2"/>
        <v>0</v>
      </c>
      <c r="S566" s="185">
        <v>0</v>
      </c>
      <c r="T566" s="186">
        <f t="shared" si="3"/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187" t="s">
        <v>359</v>
      </c>
      <c r="AT566" s="187" t="s">
        <v>325</v>
      </c>
      <c r="AU566" s="187" t="s">
        <v>83</v>
      </c>
      <c r="AY566" s="20" t="s">
        <v>137</v>
      </c>
      <c r="BE566" s="188">
        <f t="shared" si="4"/>
        <v>0</v>
      </c>
      <c r="BF566" s="188">
        <f t="shared" si="5"/>
        <v>0</v>
      </c>
      <c r="BG566" s="188">
        <f t="shared" si="6"/>
        <v>0</v>
      </c>
      <c r="BH566" s="188">
        <f t="shared" si="7"/>
        <v>0</v>
      </c>
      <c r="BI566" s="188">
        <f t="shared" si="8"/>
        <v>0</v>
      </c>
      <c r="BJ566" s="20" t="s">
        <v>81</v>
      </c>
      <c r="BK566" s="188">
        <f t="shared" si="9"/>
        <v>0</v>
      </c>
      <c r="BL566" s="20" t="s">
        <v>242</v>
      </c>
      <c r="BM566" s="187" t="s">
        <v>1089</v>
      </c>
    </row>
    <row r="567" spans="1:65" s="2" customFormat="1" ht="16.5" customHeight="1">
      <c r="A567" s="37"/>
      <c r="B567" s="38"/>
      <c r="C567" s="238" t="s">
        <v>1090</v>
      </c>
      <c r="D567" s="238" t="s">
        <v>325</v>
      </c>
      <c r="E567" s="239" t="s">
        <v>1091</v>
      </c>
      <c r="F567" s="240" t="s">
        <v>1084</v>
      </c>
      <c r="G567" s="241" t="s">
        <v>368</v>
      </c>
      <c r="H567" s="242">
        <v>1</v>
      </c>
      <c r="I567" s="243"/>
      <c r="J567" s="244">
        <f t="shared" si="0"/>
        <v>0</v>
      </c>
      <c r="K567" s="240" t="s">
        <v>19</v>
      </c>
      <c r="L567" s="245"/>
      <c r="M567" s="246" t="s">
        <v>19</v>
      </c>
      <c r="N567" s="247" t="s">
        <v>44</v>
      </c>
      <c r="O567" s="67"/>
      <c r="P567" s="185">
        <f t="shared" si="1"/>
        <v>0</v>
      </c>
      <c r="Q567" s="185">
        <v>0</v>
      </c>
      <c r="R567" s="185">
        <f t="shared" si="2"/>
        <v>0</v>
      </c>
      <c r="S567" s="185">
        <v>0</v>
      </c>
      <c r="T567" s="186">
        <f t="shared" si="3"/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87" t="s">
        <v>359</v>
      </c>
      <c r="AT567" s="187" t="s">
        <v>325</v>
      </c>
      <c r="AU567" s="187" t="s">
        <v>83</v>
      </c>
      <c r="AY567" s="20" t="s">
        <v>137</v>
      </c>
      <c r="BE567" s="188">
        <f t="shared" si="4"/>
        <v>0</v>
      </c>
      <c r="BF567" s="188">
        <f t="shared" si="5"/>
        <v>0</v>
      </c>
      <c r="BG567" s="188">
        <f t="shared" si="6"/>
        <v>0</v>
      </c>
      <c r="BH567" s="188">
        <f t="shared" si="7"/>
        <v>0</v>
      </c>
      <c r="BI567" s="188">
        <f t="shared" si="8"/>
        <v>0</v>
      </c>
      <c r="BJ567" s="20" t="s">
        <v>81</v>
      </c>
      <c r="BK567" s="188">
        <f t="shared" si="9"/>
        <v>0</v>
      </c>
      <c r="BL567" s="20" t="s">
        <v>242</v>
      </c>
      <c r="BM567" s="187" t="s">
        <v>1092</v>
      </c>
    </row>
    <row r="568" spans="1:65" s="2" customFormat="1" ht="24.2" customHeight="1">
      <c r="A568" s="37"/>
      <c r="B568" s="38"/>
      <c r="C568" s="176" t="s">
        <v>1093</v>
      </c>
      <c r="D568" s="176" t="s">
        <v>139</v>
      </c>
      <c r="E568" s="177" t="s">
        <v>1066</v>
      </c>
      <c r="F568" s="178" t="s">
        <v>1067</v>
      </c>
      <c r="G568" s="179" t="s">
        <v>302</v>
      </c>
      <c r="H568" s="180">
        <v>1E-3</v>
      </c>
      <c r="I568" s="181"/>
      <c r="J568" s="182">
        <f t="shared" si="0"/>
        <v>0</v>
      </c>
      <c r="K568" s="178" t="s">
        <v>143</v>
      </c>
      <c r="L568" s="42"/>
      <c r="M568" s="183" t="s">
        <v>19</v>
      </c>
      <c r="N568" s="184" t="s">
        <v>44</v>
      </c>
      <c r="O568" s="67"/>
      <c r="P568" s="185">
        <f t="shared" si="1"/>
        <v>0</v>
      </c>
      <c r="Q568" s="185">
        <v>0</v>
      </c>
      <c r="R568" s="185">
        <f t="shared" si="2"/>
        <v>0</v>
      </c>
      <c r="S568" s="185">
        <v>0</v>
      </c>
      <c r="T568" s="186">
        <f t="shared" si="3"/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7" t="s">
        <v>242</v>
      </c>
      <c r="AT568" s="187" t="s">
        <v>139</v>
      </c>
      <c r="AU568" s="187" t="s">
        <v>83</v>
      </c>
      <c r="AY568" s="20" t="s">
        <v>137</v>
      </c>
      <c r="BE568" s="188">
        <f t="shared" si="4"/>
        <v>0</v>
      </c>
      <c r="BF568" s="188">
        <f t="shared" si="5"/>
        <v>0</v>
      </c>
      <c r="BG568" s="188">
        <f t="shared" si="6"/>
        <v>0</v>
      </c>
      <c r="BH568" s="188">
        <f t="shared" si="7"/>
        <v>0</v>
      </c>
      <c r="BI568" s="188">
        <f t="shared" si="8"/>
        <v>0</v>
      </c>
      <c r="BJ568" s="20" t="s">
        <v>81</v>
      </c>
      <c r="BK568" s="188">
        <f t="shared" si="9"/>
        <v>0</v>
      </c>
      <c r="BL568" s="20" t="s">
        <v>242</v>
      </c>
      <c r="BM568" s="187" t="s">
        <v>1094</v>
      </c>
    </row>
    <row r="569" spans="1:65" s="2" customFormat="1" ht="11.25">
      <c r="A569" s="37"/>
      <c r="B569" s="38"/>
      <c r="C569" s="39"/>
      <c r="D569" s="189" t="s">
        <v>146</v>
      </c>
      <c r="E569" s="39"/>
      <c r="F569" s="190" t="s">
        <v>1069</v>
      </c>
      <c r="G569" s="39"/>
      <c r="H569" s="39"/>
      <c r="I569" s="191"/>
      <c r="J569" s="39"/>
      <c r="K569" s="39"/>
      <c r="L569" s="42"/>
      <c r="M569" s="192"/>
      <c r="N569" s="193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20" t="s">
        <v>146</v>
      </c>
      <c r="AU569" s="20" t="s">
        <v>83</v>
      </c>
    </row>
    <row r="570" spans="1:65" s="12" customFormat="1" ht="22.9" customHeight="1">
      <c r="B570" s="160"/>
      <c r="C570" s="161"/>
      <c r="D570" s="162" t="s">
        <v>72</v>
      </c>
      <c r="E570" s="174" t="s">
        <v>1095</v>
      </c>
      <c r="F570" s="174" t="s">
        <v>1096</v>
      </c>
      <c r="G570" s="161"/>
      <c r="H570" s="161"/>
      <c r="I570" s="164"/>
      <c r="J570" s="175">
        <f>BK570</f>
        <v>0</v>
      </c>
      <c r="K570" s="161"/>
      <c r="L570" s="166"/>
      <c r="M570" s="167"/>
      <c r="N570" s="168"/>
      <c r="O570" s="168"/>
      <c r="P570" s="169">
        <f>SUM(P571:P576)</f>
        <v>0</v>
      </c>
      <c r="Q570" s="168"/>
      <c r="R570" s="169">
        <f>SUM(R571:R576)</f>
        <v>0.12462000000000001</v>
      </c>
      <c r="S570" s="168"/>
      <c r="T570" s="170">
        <f>SUM(T571:T576)</f>
        <v>0</v>
      </c>
      <c r="AR570" s="171" t="s">
        <v>83</v>
      </c>
      <c r="AT570" s="172" t="s">
        <v>72</v>
      </c>
      <c r="AU570" s="172" t="s">
        <v>81</v>
      </c>
      <c r="AY570" s="171" t="s">
        <v>137</v>
      </c>
      <c r="BK570" s="173">
        <f>SUM(BK571:BK576)</f>
        <v>0</v>
      </c>
    </row>
    <row r="571" spans="1:65" s="2" customFormat="1" ht="24.2" customHeight="1">
      <c r="A571" s="37"/>
      <c r="B571" s="38"/>
      <c r="C571" s="176" t="s">
        <v>1097</v>
      </c>
      <c r="D571" s="176" t="s">
        <v>139</v>
      </c>
      <c r="E571" s="177" t="s">
        <v>1098</v>
      </c>
      <c r="F571" s="178" t="s">
        <v>1099</v>
      </c>
      <c r="G571" s="179" t="s">
        <v>142</v>
      </c>
      <c r="H571" s="180">
        <v>3.72</v>
      </c>
      <c r="I571" s="181"/>
      <c r="J571" s="182">
        <f>ROUND(I571*H571,2)</f>
        <v>0</v>
      </c>
      <c r="K571" s="178" t="s">
        <v>143</v>
      </c>
      <c r="L571" s="42"/>
      <c r="M571" s="183" t="s">
        <v>19</v>
      </c>
      <c r="N571" s="184" t="s">
        <v>44</v>
      </c>
      <c r="O571" s="67"/>
      <c r="P571" s="185">
        <f>O571*H571</f>
        <v>0</v>
      </c>
      <c r="Q571" s="185">
        <v>3.3500000000000002E-2</v>
      </c>
      <c r="R571" s="185">
        <f>Q571*H571</f>
        <v>0.12462000000000001</v>
      </c>
      <c r="S571" s="185">
        <v>0</v>
      </c>
      <c r="T571" s="186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87" t="s">
        <v>242</v>
      </c>
      <c r="AT571" s="187" t="s">
        <v>139</v>
      </c>
      <c r="AU571" s="187" t="s">
        <v>83</v>
      </c>
      <c r="AY571" s="20" t="s">
        <v>137</v>
      </c>
      <c r="BE571" s="188">
        <f>IF(N571="základní",J571,0)</f>
        <v>0</v>
      </c>
      <c r="BF571" s="188">
        <f>IF(N571="snížená",J571,0)</f>
        <v>0</v>
      </c>
      <c r="BG571" s="188">
        <f>IF(N571="zákl. přenesená",J571,0)</f>
        <v>0</v>
      </c>
      <c r="BH571" s="188">
        <f>IF(N571="sníž. přenesená",J571,0)</f>
        <v>0</v>
      </c>
      <c r="BI571" s="188">
        <f>IF(N571="nulová",J571,0)</f>
        <v>0</v>
      </c>
      <c r="BJ571" s="20" t="s">
        <v>81</v>
      </c>
      <c r="BK571" s="188">
        <f>ROUND(I571*H571,2)</f>
        <v>0</v>
      </c>
      <c r="BL571" s="20" t="s">
        <v>242</v>
      </c>
      <c r="BM571" s="187" t="s">
        <v>1100</v>
      </c>
    </row>
    <row r="572" spans="1:65" s="2" customFormat="1" ht="11.25">
      <c r="A572" s="37"/>
      <c r="B572" s="38"/>
      <c r="C572" s="39"/>
      <c r="D572" s="189" t="s">
        <v>146</v>
      </c>
      <c r="E572" s="39"/>
      <c r="F572" s="190" t="s">
        <v>1101</v>
      </c>
      <c r="G572" s="39"/>
      <c r="H572" s="39"/>
      <c r="I572" s="191"/>
      <c r="J572" s="39"/>
      <c r="K572" s="39"/>
      <c r="L572" s="42"/>
      <c r="M572" s="192"/>
      <c r="N572" s="193"/>
      <c r="O572" s="67"/>
      <c r="P572" s="67"/>
      <c r="Q572" s="67"/>
      <c r="R572" s="67"/>
      <c r="S572" s="67"/>
      <c r="T572" s="68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T572" s="20" t="s">
        <v>146</v>
      </c>
      <c r="AU572" s="20" t="s">
        <v>83</v>
      </c>
    </row>
    <row r="573" spans="1:65" s="13" customFormat="1" ht="11.25">
      <c r="B573" s="194"/>
      <c r="C573" s="195"/>
      <c r="D573" s="196" t="s">
        <v>148</v>
      </c>
      <c r="E573" s="197" t="s">
        <v>19</v>
      </c>
      <c r="F573" s="198" t="s">
        <v>1102</v>
      </c>
      <c r="G573" s="195"/>
      <c r="H573" s="199">
        <v>3.72</v>
      </c>
      <c r="I573" s="200"/>
      <c r="J573" s="195"/>
      <c r="K573" s="195"/>
      <c r="L573" s="201"/>
      <c r="M573" s="202"/>
      <c r="N573" s="203"/>
      <c r="O573" s="203"/>
      <c r="P573" s="203"/>
      <c r="Q573" s="203"/>
      <c r="R573" s="203"/>
      <c r="S573" s="203"/>
      <c r="T573" s="204"/>
      <c r="AT573" s="205" t="s">
        <v>148</v>
      </c>
      <c r="AU573" s="205" t="s">
        <v>83</v>
      </c>
      <c r="AV573" s="13" t="s">
        <v>83</v>
      </c>
      <c r="AW573" s="13" t="s">
        <v>33</v>
      </c>
      <c r="AX573" s="13" t="s">
        <v>81</v>
      </c>
      <c r="AY573" s="205" t="s">
        <v>137</v>
      </c>
    </row>
    <row r="574" spans="1:65" s="2" customFormat="1" ht="16.5" customHeight="1">
      <c r="A574" s="37"/>
      <c r="B574" s="38"/>
      <c r="C574" s="238" t="s">
        <v>1103</v>
      </c>
      <c r="D574" s="238" t="s">
        <v>325</v>
      </c>
      <c r="E574" s="239" t="s">
        <v>1104</v>
      </c>
      <c r="F574" s="240" t="s">
        <v>1105</v>
      </c>
      <c r="G574" s="241" t="s">
        <v>142</v>
      </c>
      <c r="H574" s="242">
        <v>3.72</v>
      </c>
      <c r="I574" s="243"/>
      <c r="J574" s="244">
        <f>ROUND(I574*H574,2)</f>
        <v>0</v>
      </c>
      <c r="K574" s="240" t="s">
        <v>19</v>
      </c>
      <c r="L574" s="245"/>
      <c r="M574" s="246" t="s">
        <v>19</v>
      </c>
      <c r="N574" s="247" t="s">
        <v>44</v>
      </c>
      <c r="O574" s="67"/>
      <c r="P574" s="185">
        <f>O574*H574</f>
        <v>0</v>
      </c>
      <c r="Q574" s="185">
        <v>0</v>
      </c>
      <c r="R574" s="185">
        <f>Q574*H574</f>
        <v>0</v>
      </c>
      <c r="S574" s="185">
        <v>0</v>
      </c>
      <c r="T574" s="186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187" t="s">
        <v>359</v>
      </c>
      <c r="AT574" s="187" t="s">
        <v>325</v>
      </c>
      <c r="AU574" s="187" t="s">
        <v>83</v>
      </c>
      <c r="AY574" s="20" t="s">
        <v>137</v>
      </c>
      <c r="BE574" s="188">
        <f>IF(N574="základní",J574,0)</f>
        <v>0</v>
      </c>
      <c r="BF574" s="188">
        <f>IF(N574="snížená",J574,0)</f>
        <v>0</v>
      </c>
      <c r="BG574" s="188">
        <f>IF(N574="zákl. přenesená",J574,0)</f>
        <v>0</v>
      </c>
      <c r="BH574" s="188">
        <f>IF(N574="sníž. přenesená",J574,0)</f>
        <v>0</v>
      </c>
      <c r="BI574" s="188">
        <f>IF(N574="nulová",J574,0)</f>
        <v>0</v>
      </c>
      <c r="BJ574" s="20" t="s">
        <v>81</v>
      </c>
      <c r="BK574" s="188">
        <f>ROUND(I574*H574,2)</f>
        <v>0</v>
      </c>
      <c r="BL574" s="20" t="s">
        <v>242</v>
      </c>
      <c r="BM574" s="187" t="s">
        <v>1106</v>
      </c>
    </row>
    <row r="575" spans="1:65" s="2" customFormat="1" ht="24.2" customHeight="1">
      <c r="A575" s="37"/>
      <c r="B575" s="38"/>
      <c r="C575" s="176" t="s">
        <v>1107</v>
      </c>
      <c r="D575" s="176" t="s">
        <v>139</v>
      </c>
      <c r="E575" s="177" t="s">
        <v>1108</v>
      </c>
      <c r="F575" s="178" t="s">
        <v>1109</v>
      </c>
      <c r="G575" s="179" t="s">
        <v>302</v>
      </c>
      <c r="H575" s="180">
        <v>0.125</v>
      </c>
      <c r="I575" s="181"/>
      <c r="J575" s="182">
        <f>ROUND(I575*H575,2)</f>
        <v>0</v>
      </c>
      <c r="K575" s="178" t="s">
        <v>143</v>
      </c>
      <c r="L575" s="42"/>
      <c r="M575" s="183" t="s">
        <v>19</v>
      </c>
      <c r="N575" s="184" t="s">
        <v>44</v>
      </c>
      <c r="O575" s="67"/>
      <c r="P575" s="185">
        <f>O575*H575</f>
        <v>0</v>
      </c>
      <c r="Q575" s="185">
        <v>0</v>
      </c>
      <c r="R575" s="185">
        <f>Q575*H575</f>
        <v>0</v>
      </c>
      <c r="S575" s="185">
        <v>0</v>
      </c>
      <c r="T575" s="186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7" t="s">
        <v>242</v>
      </c>
      <c r="AT575" s="187" t="s">
        <v>139</v>
      </c>
      <c r="AU575" s="187" t="s">
        <v>83</v>
      </c>
      <c r="AY575" s="20" t="s">
        <v>137</v>
      </c>
      <c r="BE575" s="188">
        <f>IF(N575="základní",J575,0)</f>
        <v>0</v>
      </c>
      <c r="BF575" s="188">
        <f>IF(N575="snížená",J575,0)</f>
        <v>0</v>
      </c>
      <c r="BG575" s="188">
        <f>IF(N575="zákl. přenesená",J575,0)</f>
        <v>0</v>
      </c>
      <c r="BH575" s="188">
        <f>IF(N575="sníž. přenesená",J575,0)</f>
        <v>0</v>
      </c>
      <c r="BI575" s="188">
        <f>IF(N575="nulová",J575,0)</f>
        <v>0</v>
      </c>
      <c r="BJ575" s="20" t="s">
        <v>81</v>
      </c>
      <c r="BK575" s="188">
        <f>ROUND(I575*H575,2)</f>
        <v>0</v>
      </c>
      <c r="BL575" s="20" t="s">
        <v>242</v>
      </c>
      <c r="BM575" s="187" t="s">
        <v>1110</v>
      </c>
    </row>
    <row r="576" spans="1:65" s="2" customFormat="1" ht="11.25">
      <c r="A576" s="37"/>
      <c r="B576" s="38"/>
      <c r="C576" s="39"/>
      <c r="D576" s="189" t="s">
        <v>146</v>
      </c>
      <c r="E576" s="39"/>
      <c r="F576" s="190" t="s">
        <v>1111</v>
      </c>
      <c r="G576" s="39"/>
      <c r="H576" s="39"/>
      <c r="I576" s="191"/>
      <c r="J576" s="39"/>
      <c r="K576" s="39"/>
      <c r="L576" s="42"/>
      <c r="M576" s="192"/>
      <c r="N576" s="193"/>
      <c r="O576" s="67"/>
      <c r="P576" s="67"/>
      <c r="Q576" s="67"/>
      <c r="R576" s="67"/>
      <c r="S576" s="67"/>
      <c r="T576" s="68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20" t="s">
        <v>146</v>
      </c>
      <c r="AU576" s="20" t="s">
        <v>83</v>
      </c>
    </row>
    <row r="577" spans="1:65" s="12" customFormat="1" ht="25.9" customHeight="1">
      <c r="B577" s="160"/>
      <c r="C577" s="161"/>
      <c r="D577" s="162" t="s">
        <v>72</v>
      </c>
      <c r="E577" s="163" t="s">
        <v>325</v>
      </c>
      <c r="F577" s="163" t="s">
        <v>1112</v>
      </c>
      <c r="G577" s="161"/>
      <c r="H577" s="161"/>
      <c r="I577" s="164"/>
      <c r="J577" s="165">
        <f>BK577</f>
        <v>0</v>
      </c>
      <c r="K577" s="161"/>
      <c r="L577" s="166"/>
      <c r="M577" s="167"/>
      <c r="N577" s="168"/>
      <c r="O577" s="168"/>
      <c r="P577" s="169">
        <f>P578</f>
        <v>0</v>
      </c>
      <c r="Q577" s="168"/>
      <c r="R577" s="169">
        <f>R578</f>
        <v>3.0914999999999995E-2</v>
      </c>
      <c r="S577" s="168"/>
      <c r="T577" s="170">
        <f>T578</f>
        <v>0</v>
      </c>
      <c r="AR577" s="171" t="s">
        <v>155</v>
      </c>
      <c r="AT577" s="172" t="s">
        <v>72</v>
      </c>
      <c r="AU577" s="172" t="s">
        <v>73</v>
      </c>
      <c r="AY577" s="171" t="s">
        <v>137</v>
      </c>
      <c r="BK577" s="173">
        <f>BK578</f>
        <v>0</v>
      </c>
    </row>
    <row r="578" spans="1:65" s="12" customFormat="1" ht="22.9" customHeight="1">
      <c r="B578" s="160"/>
      <c r="C578" s="161"/>
      <c r="D578" s="162" t="s">
        <v>72</v>
      </c>
      <c r="E578" s="174" t="s">
        <v>1113</v>
      </c>
      <c r="F578" s="174" t="s">
        <v>1114</v>
      </c>
      <c r="G578" s="161"/>
      <c r="H578" s="161"/>
      <c r="I578" s="164"/>
      <c r="J578" s="175">
        <f>BK578</f>
        <v>0</v>
      </c>
      <c r="K578" s="161"/>
      <c r="L578" s="166"/>
      <c r="M578" s="167"/>
      <c r="N578" s="168"/>
      <c r="O578" s="168"/>
      <c r="P578" s="169">
        <f>SUM(P579:P591)</f>
        <v>0</v>
      </c>
      <c r="Q578" s="168"/>
      <c r="R578" s="169">
        <f>SUM(R579:R591)</f>
        <v>3.0914999999999995E-2</v>
      </c>
      <c r="S578" s="168"/>
      <c r="T578" s="170">
        <f>SUM(T579:T591)</f>
        <v>0</v>
      </c>
      <c r="AR578" s="171" t="s">
        <v>155</v>
      </c>
      <c r="AT578" s="172" t="s">
        <v>72</v>
      </c>
      <c r="AU578" s="172" t="s">
        <v>81</v>
      </c>
      <c r="AY578" s="171" t="s">
        <v>137</v>
      </c>
      <c r="BK578" s="173">
        <f>SUM(BK579:BK591)</f>
        <v>0</v>
      </c>
    </row>
    <row r="579" spans="1:65" s="2" customFormat="1" ht="16.5" customHeight="1">
      <c r="A579" s="37"/>
      <c r="B579" s="38"/>
      <c r="C579" s="176" t="s">
        <v>1115</v>
      </c>
      <c r="D579" s="176" t="s">
        <v>139</v>
      </c>
      <c r="E579" s="177" t="s">
        <v>1116</v>
      </c>
      <c r="F579" s="178" t="s">
        <v>1117</v>
      </c>
      <c r="G579" s="179" t="s">
        <v>421</v>
      </c>
      <c r="H579" s="180">
        <v>2.5</v>
      </c>
      <c r="I579" s="181"/>
      <c r="J579" s="182">
        <f>ROUND(I579*H579,2)</f>
        <v>0</v>
      </c>
      <c r="K579" s="178" t="s">
        <v>143</v>
      </c>
      <c r="L579" s="42"/>
      <c r="M579" s="183" t="s">
        <v>19</v>
      </c>
      <c r="N579" s="184" t="s">
        <v>44</v>
      </c>
      <c r="O579" s="67"/>
      <c r="P579" s="185">
        <f>O579*H579</f>
        <v>0</v>
      </c>
      <c r="Q579" s="185">
        <v>0</v>
      </c>
      <c r="R579" s="185">
        <f>Q579*H579</f>
        <v>0</v>
      </c>
      <c r="S579" s="185">
        <v>0</v>
      </c>
      <c r="T579" s="186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7" t="s">
        <v>546</v>
      </c>
      <c r="AT579" s="187" t="s">
        <v>139</v>
      </c>
      <c r="AU579" s="187" t="s">
        <v>83</v>
      </c>
      <c r="AY579" s="20" t="s">
        <v>137</v>
      </c>
      <c r="BE579" s="188">
        <f>IF(N579="základní",J579,0)</f>
        <v>0</v>
      </c>
      <c r="BF579" s="188">
        <f>IF(N579="snížená",J579,0)</f>
        <v>0</v>
      </c>
      <c r="BG579" s="188">
        <f>IF(N579="zákl. přenesená",J579,0)</f>
        <v>0</v>
      </c>
      <c r="BH579" s="188">
        <f>IF(N579="sníž. přenesená",J579,0)</f>
        <v>0</v>
      </c>
      <c r="BI579" s="188">
        <f>IF(N579="nulová",J579,0)</f>
        <v>0</v>
      </c>
      <c r="BJ579" s="20" t="s">
        <v>81</v>
      </c>
      <c r="BK579" s="188">
        <f>ROUND(I579*H579,2)</f>
        <v>0</v>
      </c>
      <c r="BL579" s="20" t="s">
        <v>546</v>
      </c>
      <c r="BM579" s="187" t="s">
        <v>1118</v>
      </c>
    </row>
    <row r="580" spans="1:65" s="2" customFormat="1" ht="11.25">
      <c r="A580" s="37"/>
      <c r="B580" s="38"/>
      <c r="C580" s="39"/>
      <c r="D580" s="189" t="s">
        <v>146</v>
      </c>
      <c r="E580" s="39"/>
      <c r="F580" s="190" t="s">
        <v>1119</v>
      </c>
      <c r="G580" s="39"/>
      <c r="H580" s="39"/>
      <c r="I580" s="191"/>
      <c r="J580" s="39"/>
      <c r="K580" s="39"/>
      <c r="L580" s="42"/>
      <c r="M580" s="192"/>
      <c r="N580" s="193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20" t="s">
        <v>146</v>
      </c>
      <c r="AU580" s="20" t="s">
        <v>83</v>
      </c>
    </row>
    <row r="581" spans="1:65" s="13" customFormat="1" ht="11.25">
      <c r="B581" s="194"/>
      <c r="C581" s="195"/>
      <c r="D581" s="196" t="s">
        <v>148</v>
      </c>
      <c r="E581" s="197" t="s">
        <v>19</v>
      </c>
      <c r="F581" s="198" t="s">
        <v>1120</v>
      </c>
      <c r="G581" s="195"/>
      <c r="H581" s="199">
        <v>2.5</v>
      </c>
      <c r="I581" s="200"/>
      <c r="J581" s="195"/>
      <c r="K581" s="195"/>
      <c r="L581" s="201"/>
      <c r="M581" s="202"/>
      <c r="N581" s="203"/>
      <c r="O581" s="203"/>
      <c r="P581" s="203"/>
      <c r="Q581" s="203"/>
      <c r="R581" s="203"/>
      <c r="S581" s="203"/>
      <c r="T581" s="204"/>
      <c r="AT581" s="205" t="s">
        <v>148</v>
      </c>
      <c r="AU581" s="205" t="s">
        <v>83</v>
      </c>
      <c r="AV581" s="13" t="s">
        <v>83</v>
      </c>
      <c r="AW581" s="13" t="s">
        <v>33</v>
      </c>
      <c r="AX581" s="13" t="s">
        <v>81</v>
      </c>
      <c r="AY581" s="205" t="s">
        <v>137</v>
      </c>
    </row>
    <row r="582" spans="1:65" s="2" customFormat="1" ht="16.5" customHeight="1">
      <c r="A582" s="37"/>
      <c r="B582" s="38"/>
      <c r="C582" s="176" t="s">
        <v>1121</v>
      </c>
      <c r="D582" s="176" t="s">
        <v>139</v>
      </c>
      <c r="E582" s="177" t="s">
        <v>1122</v>
      </c>
      <c r="F582" s="178" t="s">
        <v>1123</v>
      </c>
      <c r="G582" s="179" t="s">
        <v>368</v>
      </c>
      <c r="H582" s="180">
        <v>7</v>
      </c>
      <c r="I582" s="181"/>
      <c r="J582" s="182">
        <f>ROUND(I582*H582,2)</f>
        <v>0</v>
      </c>
      <c r="K582" s="178" t="s">
        <v>143</v>
      </c>
      <c r="L582" s="42"/>
      <c r="M582" s="183" t="s">
        <v>19</v>
      </c>
      <c r="N582" s="184" t="s">
        <v>44</v>
      </c>
      <c r="O582" s="67"/>
      <c r="P582" s="185">
        <f>O582*H582</f>
        <v>0</v>
      </c>
      <c r="Q582" s="185">
        <v>3.0000000000000001E-5</v>
      </c>
      <c r="R582" s="185">
        <f>Q582*H582</f>
        <v>2.1000000000000001E-4</v>
      </c>
      <c r="S582" s="185">
        <v>0</v>
      </c>
      <c r="T582" s="186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87" t="s">
        <v>144</v>
      </c>
      <c r="AT582" s="187" t="s">
        <v>139</v>
      </c>
      <c r="AU582" s="187" t="s">
        <v>83</v>
      </c>
      <c r="AY582" s="20" t="s">
        <v>137</v>
      </c>
      <c r="BE582" s="188">
        <f>IF(N582="základní",J582,0)</f>
        <v>0</v>
      </c>
      <c r="BF582" s="188">
        <f>IF(N582="snížená",J582,0)</f>
        <v>0</v>
      </c>
      <c r="BG582" s="188">
        <f>IF(N582="zákl. přenesená",J582,0)</f>
        <v>0</v>
      </c>
      <c r="BH582" s="188">
        <f>IF(N582="sníž. přenesená",J582,0)</f>
        <v>0</v>
      </c>
      <c r="BI582" s="188">
        <f>IF(N582="nulová",J582,0)</f>
        <v>0</v>
      </c>
      <c r="BJ582" s="20" t="s">
        <v>81</v>
      </c>
      <c r="BK582" s="188">
        <f>ROUND(I582*H582,2)</f>
        <v>0</v>
      </c>
      <c r="BL582" s="20" t="s">
        <v>144</v>
      </c>
      <c r="BM582" s="187" t="s">
        <v>1124</v>
      </c>
    </row>
    <row r="583" spans="1:65" s="2" customFormat="1" ht="11.25">
      <c r="A583" s="37"/>
      <c r="B583" s="38"/>
      <c r="C583" s="39"/>
      <c r="D583" s="189" t="s">
        <v>146</v>
      </c>
      <c r="E583" s="39"/>
      <c r="F583" s="190" t="s">
        <v>1125</v>
      </c>
      <c r="G583" s="39"/>
      <c r="H583" s="39"/>
      <c r="I583" s="191"/>
      <c r="J583" s="39"/>
      <c r="K583" s="39"/>
      <c r="L583" s="42"/>
      <c r="M583" s="192"/>
      <c r="N583" s="193"/>
      <c r="O583" s="67"/>
      <c r="P583" s="67"/>
      <c r="Q583" s="67"/>
      <c r="R583" s="67"/>
      <c r="S583" s="67"/>
      <c r="T583" s="68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20" t="s">
        <v>146</v>
      </c>
      <c r="AU583" s="20" t="s">
        <v>83</v>
      </c>
    </row>
    <row r="584" spans="1:65" s="13" customFormat="1" ht="11.25">
      <c r="B584" s="194"/>
      <c r="C584" s="195"/>
      <c r="D584" s="196" t="s">
        <v>148</v>
      </c>
      <c r="E584" s="197" t="s">
        <v>19</v>
      </c>
      <c r="F584" s="198" t="s">
        <v>1126</v>
      </c>
      <c r="G584" s="195"/>
      <c r="H584" s="199">
        <v>2</v>
      </c>
      <c r="I584" s="200"/>
      <c r="J584" s="195"/>
      <c r="K584" s="195"/>
      <c r="L584" s="201"/>
      <c r="M584" s="202"/>
      <c r="N584" s="203"/>
      <c r="O584" s="203"/>
      <c r="P584" s="203"/>
      <c r="Q584" s="203"/>
      <c r="R584" s="203"/>
      <c r="S584" s="203"/>
      <c r="T584" s="204"/>
      <c r="AT584" s="205" t="s">
        <v>148</v>
      </c>
      <c r="AU584" s="205" t="s">
        <v>83</v>
      </c>
      <c r="AV584" s="13" t="s">
        <v>83</v>
      </c>
      <c r="AW584" s="13" t="s">
        <v>33</v>
      </c>
      <c r="AX584" s="13" t="s">
        <v>73</v>
      </c>
      <c r="AY584" s="205" t="s">
        <v>137</v>
      </c>
    </row>
    <row r="585" spans="1:65" s="13" customFormat="1" ht="11.25">
      <c r="B585" s="194"/>
      <c r="C585" s="195"/>
      <c r="D585" s="196" t="s">
        <v>148</v>
      </c>
      <c r="E585" s="197" t="s">
        <v>19</v>
      </c>
      <c r="F585" s="198" t="s">
        <v>1127</v>
      </c>
      <c r="G585" s="195"/>
      <c r="H585" s="199">
        <v>2</v>
      </c>
      <c r="I585" s="200"/>
      <c r="J585" s="195"/>
      <c r="K585" s="195"/>
      <c r="L585" s="201"/>
      <c r="M585" s="202"/>
      <c r="N585" s="203"/>
      <c r="O585" s="203"/>
      <c r="P585" s="203"/>
      <c r="Q585" s="203"/>
      <c r="R585" s="203"/>
      <c r="S585" s="203"/>
      <c r="T585" s="204"/>
      <c r="AT585" s="205" t="s">
        <v>148</v>
      </c>
      <c r="AU585" s="205" t="s">
        <v>83</v>
      </c>
      <c r="AV585" s="13" t="s">
        <v>83</v>
      </c>
      <c r="AW585" s="13" t="s">
        <v>33</v>
      </c>
      <c r="AX585" s="13" t="s">
        <v>73</v>
      </c>
      <c r="AY585" s="205" t="s">
        <v>137</v>
      </c>
    </row>
    <row r="586" spans="1:65" s="13" customFormat="1" ht="11.25">
      <c r="B586" s="194"/>
      <c r="C586" s="195"/>
      <c r="D586" s="196" t="s">
        <v>148</v>
      </c>
      <c r="E586" s="197" t="s">
        <v>19</v>
      </c>
      <c r="F586" s="198" t="s">
        <v>1128</v>
      </c>
      <c r="G586" s="195"/>
      <c r="H586" s="199">
        <v>3</v>
      </c>
      <c r="I586" s="200"/>
      <c r="J586" s="195"/>
      <c r="K586" s="195"/>
      <c r="L586" s="201"/>
      <c r="M586" s="202"/>
      <c r="N586" s="203"/>
      <c r="O586" s="203"/>
      <c r="P586" s="203"/>
      <c r="Q586" s="203"/>
      <c r="R586" s="203"/>
      <c r="S586" s="203"/>
      <c r="T586" s="204"/>
      <c r="AT586" s="205" t="s">
        <v>148</v>
      </c>
      <c r="AU586" s="205" t="s">
        <v>83</v>
      </c>
      <c r="AV586" s="13" t="s">
        <v>83</v>
      </c>
      <c r="AW586" s="13" t="s">
        <v>33</v>
      </c>
      <c r="AX586" s="13" t="s">
        <v>73</v>
      </c>
      <c r="AY586" s="205" t="s">
        <v>137</v>
      </c>
    </row>
    <row r="587" spans="1:65" s="14" customFormat="1" ht="11.25">
      <c r="B587" s="206"/>
      <c r="C587" s="207"/>
      <c r="D587" s="196" t="s">
        <v>148</v>
      </c>
      <c r="E587" s="208" t="s">
        <v>19</v>
      </c>
      <c r="F587" s="209" t="s">
        <v>181</v>
      </c>
      <c r="G587" s="207"/>
      <c r="H587" s="210">
        <v>7</v>
      </c>
      <c r="I587" s="211"/>
      <c r="J587" s="207"/>
      <c r="K587" s="207"/>
      <c r="L587" s="212"/>
      <c r="M587" s="213"/>
      <c r="N587" s="214"/>
      <c r="O587" s="214"/>
      <c r="P587" s="214"/>
      <c r="Q587" s="214"/>
      <c r="R587" s="214"/>
      <c r="S587" s="214"/>
      <c r="T587" s="215"/>
      <c r="AT587" s="216" t="s">
        <v>148</v>
      </c>
      <c r="AU587" s="216" t="s">
        <v>83</v>
      </c>
      <c r="AV587" s="14" t="s">
        <v>144</v>
      </c>
      <c r="AW587" s="14" t="s">
        <v>33</v>
      </c>
      <c r="AX587" s="14" t="s">
        <v>81</v>
      </c>
      <c r="AY587" s="216" t="s">
        <v>137</v>
      </c>
    </row>
    <row r="588" spans="1:65" s="2" customFormat="1" ht="16.5" customHeight="1">
      <c r="A588" s="37"/>
      <c r="B588" s="38"/>
      <c r="C588" s="238" t="s">
        <v>1129</v>
      </c>
      <c r="D588" s="238" t="s">
        <v>325</v>
      </c>
      <c r="E588" s="239" t="s">
        <v>1130</v>
      </c>
      <c r="F588" s="240" t="s">
        <v>1131</v>
      </c>
      <c r="G588" s="241" t="s">
        <v>421</v>
      </c>
      <c r="H588" s="242">
        <v>2.5</v>
      </c>
      <c r="I588" s="243"/>
      <c r="J588" s="244">
        <f>ROUND(I588*H588,2)</f>
        <v>0</v>
      </c>
      <c r="K588" s="240" t="s">
        <v>143</v>
      </c>
      <c r="L588" s="245"/>
      <c r="M588" s="246" t="s">
        <v>19</v>
      </c>
      <c r="N588" s="247" t="s">
        <v>44</v>
      </c>
      <c r="O588" s="67"/>
      <c r="P588" s="185">
        <f>O588*H588</f>
        <v>0</v>
      </c>
      <c r="Q588" s="185">
        <v>9.2499999999999995E-3</v>
      </c>
      <c r="R588" s="185">
        <f>Q588*H588</f>
        <v>2.3125E-2</v>
      </c>
      <c r="S588" s="185">
        <v>0</v>
      </c>
      <c r="T588" s="186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87" t="s">
        <v>876</v>
      </c>
      <c r="AT588" s="187" t="s">
        <v>325</v>
      </c>
      <c r="AU588" s="187" t="s">
        <v>83</v>
      </c>
      <c r="AY588" s="20" t="s">
        <v>137</v>
      </c>
      <c r="BE588" s="188">
        <f>IF(N588="základní",J588,0)</f>
        <v>0</v>
      </c>
      <c r="BF588" s="188">
        <f>IF(N588="snížená",J588,0)</f>
        <v>0</v>
      </c>
      <c r="BG588" s="188">
        <f>IF(N588="zákl. přenesená",J588,0)</f>
        <v>0</v>
      </c>
      <c r="BH588" s="188">
        <f>IF(N588="sníž. přenesená",J588,0)</f>
        <v>0</v>
      </c>
      <c r="BI588" s="188">
        <f>IF(N588="nulová",J588,0)</f>
        <v>0</v>
      </c>
      <c r="BJ588" s="20" t="s">
        <v>81</v>
      </c>
      <c r="BK588" s="188">
        <f>ROUND(I588*H588,2)</f>
        <v>0</v>
      </c>
      <c r="BL588" s="20" t="s">
        <v>876</v>
      </c>
      <c r="BM588" s="187" t="s">
        <v>1132</v>
      </c>
    </row>
    <row r="589" spans="1:65" s="2" customFormat="1" ht="16.5" customHeight="1">
      <c r="A589" s="37"/>
      <c r="B589" s="38"/>
      <c r="C589" s="238" t="s">
        <v>1133</v>
      </c>
      <c r="D589" s="238" t="s">
        <v>325</v>
      </c>
      <c r="E589" s="239" t="s">
        <v>1134</v>
      </c>
      <c r="F589" s="240" t="s">
        <v>1135</v>
      </c>
      <c r="G589" s="241" t="s">
        <v>368</v>
      </c>
      <c r="H589" s="242">
        <v>2</v>
      </c>
      <c r="I589" s="243"/>
      <c r="J589" s="244">
        <f>ROUND(I589*H589,2)</f>
        <v>0</v>
      </c>
      <c r="K589" s="240" t="s">
        <v>143</v>
      </c>
      <c r="L589" s="245"/>
      <c r="M589" s="246" t="s">
        <v>19</v>
      </c>
      <c r="N589" s="247" t="s">
        <v>44</v>
      </c>
      <c r="O589" s="67"/>
      <c r="P589" s="185">
        <f>O589*H589</f>
        <v>0</v>
      </c>
      <c r="Q589" s="185">
        <v>2.0000000000000002E-5</v>
      </c>
      <c r="R589" s="185">
        <f>Q589*H589</f>
        <v>4.0000000000000003E-5</v>
      </c>
      <c r="S589" s="185">
        <v>0</v>
      </c>
      <c r="T589" s="186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187" t="s">
        <v>876</v>
      </c>
      <c r="AT589" s="187" t="s">
        <v>325</v>
      </c>
      <c r="AU589" s="187" t="s">
        <v>83</v>
      </c>
      <c r="AY589" s="20" t="s">
        <v>137</v>
      </c>
      <c r="BE589" s="188">
        <f>IF(N589="základní",J589,0)</f>
        <v>0</v>
      </c>
      <c r="BF589" s="188">
        <f>IF(N589="snížená",J589,0)</f>
        <v>0</v>
      </c>
      <c r="BG589" s="188">
        <f>IF(N589="zákl. přenesená",J589,0)</f>
        <v>0</v>
      </c>
      <c r="BH589" s="188">
        <f>IF(N589="sníž. přenesená",J589,0)</f>
        <v>0</v>
      </c>
      <c r="BI589" s="188">
        <f>IF(N589="nulová",J589,0)</f>
        <v>0</v>
      </c>
      <c r="BJ589" s="20" t="s">
        <v>81</v>
      </c>
      <c r="BK589" s="188">
        <f>ROUND(I589*H589,2)</f>
        <v>0</v>
      </c>
      <c r="BL589" s="20" t="s">
        <v>876</v>
      </c>
      <c r="BM589" s="187" t="s">
        <v>1136</v>
      </c>
    </row>
    <row r="590" spans="1:65" s="2" customFormat="1" ht="16.5" customHeight="1">
      <c r="A590" s="37"/>
      <c r="B590" s="38"/>
      <c r="C590" s="238" t="s">
        <v>1137</v>
      </c>
      <c r="D590" s="238" t="s">
        <v>325</v>
      </c>
      <c r="E590" s="239" t="s">
        <v>1138</v>
      </c>
      <c r="F590" s="240" t="s">
        <v>1135</v>
      </c>
      <c r="G590" s="241" t="s">
        <v>368</v>
      </c>
      <c r="H590" s="242">
        <v>2</v>
      </c>
      <c r="I590" s="243"/>
      <c r="J590" s="244">
        <f>ROUND(I590*H590,2)</f>
        <v>0</v>
      </c>
      <c r="K590" s="240" t="s">
        <v>19</v>
      </c>
      <c r="L590" s="245"/>
      <c r="M590" s="246" t="s">
        <v>19</v>
      </c>
      <c r="N590" s="247" t="s">
        <v>44</v>
      </c>
      <c r="O590" s="67"/>
      <c r="P590" s="185">
        <f>O590*H590</f>
        <v>0</v>
      </c>
      <c r="Q590" s="185">
        <v>2.0000000000000002E-5</v>
      </c>
      <c r="R590" s="185">
        <f>Q590*H590</f>
        <v>4.0000000000000003E-5</v>
      </c>
      <c r="S590" s="185">
        <v>0</v>
      </c>
      <c r="T590" s="186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87" t="s">
        <v>876</v>
      </c>
      <c r="AT590" s="187" t="s">
        <v>325</v>
      </c>
      <c r="AU590" s="187" t="s">
        <v>83</v>
      </c>
      <c r="AY590" s="20" t="s">
        <v>137</v>
      </c>
      <c r="BE590" s="188">
        <f>IF(N590="základní",J590,0)</f>
        <v>0</v>
      </c>
      <c r="BF590" s="188">
        <f>IF(N590="snížená",J590,0)</f>
        <v>0</v>
      </c>
      <c r="BG590" s="188">
        <f>IF(N590="zákl. přenesená",J590,0)</f>
        <v>0</v>
      </c>
      <c r="BH590" s="188">
        <f>IF(N590="sníž. přenesená",J590,0)</f>
        <v>0</v>
      </c>
      <c r="BI590" s="188">
        <f>IF(N590="nulová",J590,0)</f>
        <v>0</v>
      </c>
      <c r="BJ590" s="20" t="s">
        <v>81</v>
      </c>
      <c r="BK590" s="188">
        <f>ROUND(I590*H590,2)</f>
        <v>0</v>
      </c>
      <c r="BL590" s="20" t="s">
        <v>876</v>
      </c>
      <c r="BM590" s="187" t="s">
        <v>1139</v>
      </c>
    </row>
    <row r="591" spans="1:65" s="2" customFormat="1" ht="16.5" customHeight="1">
      <c r="A591" s="37"/>
      <c r="B591" s="38"/>
      <c r="C591" s="238" t="s">
        <v>1140</v>
      </c>
      <c r="D591" s="238" t="s">
        <v>325</v>
      </c>
      <c r="E591" s="239" t="s">
        <v>1141</v>
      </c>
      <c r="F591" s="240" t="s">
        <v>1142</v>
      </c>
      <c r="G591" s="241" t="s">
        <v>368</v>
      </c>
      <c r="H591" s="242">
        <v>3</v>
      </c>
      <c r="I591" s="243"/>
      <c r="J591" s="244">
        <f>ROUND(I591*H591,2)</f>
        <v>0</v>
      </c>
      <c r="K591" s="240" t="s">
        <v>143</v>
      </c>
      <c r="L591" s="245"/>
      <c r="M591" s="249" t="s">
        <v>19</v>
      </c>
      <c r="N591" s="250" t="s">
        <v>44</v>
      </c>
      <c r="O591" s="251"/>
      <c r="P591" s="252">
        <f>O591*H591</f>
        <v>0</v>
      </c>
      <c r="Q591" s="252">
        <v>2.5000000000000001E-3</v>
      </c>
      <c r="R591" s="252">
        <f>Q591*H591</f>
        <v>7.4999999999999997E-3</v>
      </c>
      <c r="S591" s="252">
        <v>0</v>
      </c>
      <c r="T591" s="253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7" t="s">
        <v>876</v>
      </c>
      <c r="AT591" s="187" t="s">
        <v>325</v>
      </c>
      <c r="AU591" s="187" t="s">
        <v>83</v>
      </c>
      <c r="AY591" s="20" t="s">
        <v>137</v>
      </c>
      <c r="BE591" s="188">
        <f>IF(N591="základní",J591,0)</f>
        <v>0</v>
      </c>
      <c r="BF591" s="188">
        <f>IF(N591="snížená",J591,0)</f>
        <v>0</v>
      </c>
      <c r="BG591" s="188">
        <f>IF(N591="zákl. přenesená",J591,0)</f>
        <v>0</v>
      </c>
      <c r="BH591" s="188">
        <f>IF(N591="sníž. přenesená",J591,0)</f>
        <v>0</v>
      </c>
      <c r="BI591" s="188">
        <f>IF(N591="nulová",J591,0)</f>
        <v>0</v>
      </c>
      <c r="BJ591" s="20" t="s">
        <v>81</v>
      </c>
      <c r="BK591" s="188">
        <f>ROUND(I591*H591,2)</f>
        <v>0</v>
      </c>
      <c r="BL591" s="20" t="s">
        <v>876</v>
      </c>
      <c r="BM591" s="187" t="s">
        <v>1143</v>
      </c>
    </row>
    <row r="592" spans="1:65" s="2" customFormat="1" ht="6.95" customHeight="1">
      <c r="A592" s="37"/>
      <c r="B592" s="50"/>
      <c r="C592" s="51"/>
      <c r="D592" s="51"/>
      <c r="E592" s="51"/>
      <c r="F592" s="51"/>
      <c r="G592" s="51"/>
      <c r="H592" s="51"/>
      <c r="I592" s="51"/>
      <c r="J592" s="51"/>
      <c r="K592" s="51"/>
      <c r="L592" s="42"/>
      <c r="M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</row>
  </sheetData>
  <sheetProtection algorithmName="SHA-512" hashValue="jCKLJ0CSAVxKt48WhRrZAQdGUl8Xhpt/d9Cc2W03v6uSDTgyI3XVozAWtqVctLuQmOsCTT2+9g/PeKOY61MHmg==" saltValue="9rG1nUSg3ohcvZp26jsO8To528YMFm29vmtgTMPayJvyQ5A12zi6NfRgICzrfKl1vaiLnhNyNjvrVcuZigOkPg==" spinCount="100000" sheet="1" objects="1" scenarios="1" formatColumns="0" formatRows="0" autoFilter="0"/>
  <autoFilter ref="C97:K591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hyperlinks>
    <hyperlink ref="F102" r:id="rId1"/>
    <hyperlink ref="F105" r:id="rId2"/>
    <hyperlink ref="F108" r:id="rId3"/>
    <hyperlink ref="F111" r:id="rId4"/>
    <hyperlink ref="F114" r:id="rId5"/>
    <hyperlink ref="F116" r:id="rId6"/>
    <hyperlink ref="F121" r:id="rId7"/>
    <hyperlink ref="F124" r:id="rId8"/>
    <hyperlink ref="F127" r:id="rId9"/>
    <hyperlink ref="F130" r:id="rId10"/>
    <hyperlink ref="F139" r:id="rId11"/>
    <hyperlink ref="F147" r:id="rId12"/>
    <hyperlink ref="F150" r:id="rId13"/>
    <hyperlink ref="F153" r:id="rId14"/>
    <hyperlink ref="F156" r:id="rId15"/>
    <hyperlink ref="F161" r:id="rId16"/>
    <hyperlink ref="F164" r:id="rId17"/>
    <hyperlink ref="F197" r:id="rId18"/>
    <hyperlink ref="F200" r:id="rId19"/>
    <hyperlink ref="F203" r:id="rId20"/>
    <hyperlink ref="F206" r:id="rId21"/>
    <hyperlink ref="F211" r:id="rId22"/>
    <hyperlink ref="F214" r:id="rId23"/>
    <hyperlink ref="F217" r:id="rId24"/>
    <hyperlink ref="F220" r:id="rId25"/>
    <hyperlink ref="F225" r:id="rId26"/>
    <hyperlink ref="F228" r:id="rId27"/>
    <hyperlink ref="F231" r:id="rId28"/>
    <hyperlink ref="F234" r:id="rId29"/>
    <hyperlink ref="F239" r:id="rId30"/>
    <hyperlink ref="F241" r:id="rId31"/>
    <hyperlink ref="F249" r:id="rId32"/>
    <hyperlink ref="F252" r:id="rId33"/>
    <hyperlink ref="F254" r:id="rId34"/>
    <hyperlink ref="F263" r:id="rId35"/>
    <hyperlink ref="F266" r:id="rId36"/>
    <hyperlink ref="F269" r:id="rId37"/>
    <hyperlink ref="F273" r:id="rId38"/>
    <hyperlink ref="F277" r:id="rId39"/>
    <hyperlink ref="F280" r:id="rId40"/>
    <hyperlink ref="F285" r:id="rId41"/>
    <hyperlink ref="F290" r:id="rId42"/>
    <hyperlink ref="F292" r:id="rId43"/>
    <hyperlink ref="F295" r:id="rId44"/>
    <hyperlink ref="F298" r:id="rId45"/>
    <hyperlink ref="F301" r:id="rId46"/>
    <hyperlink ref="F304" r:id="rId47"/>
    <hyperlink ref="F307" r:id="rId48"/>
    <hyperlink ref="F309" r:id="rId49"/>
    <hyperlink ref="F313" r:id="rId50"/>
    <hyperlink ref="F317" r:id="rId51"/>
    <hyperlink ref="F320" r:id="rId52"/>
    <hyperlink ref="F323" r:id="rId53"/>
    <hyperlink ref="F325" r:id="rId54"/>
    <hyperlink ref="F328" r:id="rId55"/>
    <hyperlink ref="F330" r:id="rId56"/>
    <hyperlink ref="F335" r:id="rId57"/>
    <hyperlink ref="F338" r:id="rId58"/>
    <hyperlink ref="F344" r:id="rId59"/>
    <hyperlink ref="F349" r:id="rId60"/>
    <hyperlink ref="F352" r:id="rId61"/>
    <hyperlink ref="F355" r:id="rId62"/>
    <hyperlink ref="F358" r:id="rId63"/>
    <hyperlink ref="F363" r:id="rId64"/>
    <hyperlink ref="F366" r:id="rId65"/>
    <hyperlink ref="F369" r:id="rId66"/>
    <hyperlink ref="F371" r:id="rId67"/>
    <hyperlink ref="F375" r:id="rId68"/>
    <hyperlink ref="F381" r:id="rId69"/>
    <hyperlink ref="F384" r:id="rId70"/>
    <hyperlink ref="F386" r:id="rId71"/>
    <hyperlink ref="F389" r:id="rId72"/>
    <hyperlink ref="F393" r:id="rId73"/>
    <hyperlink ref="F395" r:id="rId74"/>
    <hyperlink ref="F400" r:id="rId75"/>
    <hyperlink ref="F403" r:id="rId76"/>
    <hyperlink ref="F405" r:id="rId77"/>
    <hyperlink ref="F408" r:id="rId78"/>
    <hyperlink ref="F410" r:id="rId79"/>
    <hyperlink ref="F412" r:id="rId80"/>
    <hyperlink ref="F414" r:id="rId81"/>
    <hyperlink ref="F416" r:id="rId82"/>
    <hyperlink ref="F418" r:id="rId83"/>
    <hyperlink ref="F433" r:id="rId84"/>
    <hyperlink ref="F435" r:id="rId85"/>
    <hyperlink ref="F437" r:id="rId86"/>
    <hyperlink ref="F440" r:id="rId87"/>
    <hyperlink ref="F443" r:id="rId88"/>
    <hyperlink ref="F448" r:id="rId89"/>
    <hyperlink ref="F454" r:id="rId90"/>
    <hyperlink ref="F457" r:id="rId91"/>
    <hyperlink ref="F460" r:id="rId92"/>
    <hyperlink ref="F463" r:id="rId93"/>
    <hyperlink ref="F467" r:id="rId94"/>
    <hyperlink ref="F469" r:id="rId95"/>
    <hyperlink ref="F471" r:id="rId96"/>
    <hyperlink ref="F477" r:id="rId97"/>
    <hyperlink ref="F479" r:id="rId98"/>
    <hyperlink ref="F481" r:id="rId99"/>
    <hyperlink ref="F484" r:id="rId100"/>
    <hyperlink ref="F487" r:id="rId101"/>
    <hyperlink ref="F490" r:id="rId102"/>
    <hyperlink ref="F493" r:id="rId103"/>
    <hyperlink ref="F495" r:id="rId104"/>
    <hyperlink ref="F497" r:id="rId105"/>
    <hyperlink ref="F500" r:id="rId106"/>
    <hyperlink ref="F502" r:id="rId107"/>
    <hyperlink ref="F504" r:id="rId108"/>
    <hyperlink ref="F506" r:id="rId109"/>
    <hyperlink ref="F509" r:id="rId110"/>
    <hyperlink ref="F513" r:id="rId111"/>
    <hyperlink ref="F518" r:id="rId112"/>
    <hyperlink ref="F522" r:id="rId113"/>
    <hyperlink ref="F525" r:id="rId114"/>
    <hyperlink ref="F531" r:id="rId115"/>
    <hyperlink ref="F533" r:id="rId116"/>
    <hyperlink ref="F535" r:id="rId117"/>
    <hyperlink ref="F537" r:id="rId118"/>
    <hyperlink ref="F539" r:id="rId119"/>
    <hyperlink ref="F541" r:id="rId120"/>
    <hyperlink ref="F544" r:id="rId121"/>
    <hyperlink ref="F546" r:id="rId122"/>
    <hyperlink ref="F551" r:id="rId123"/>
    <hyperlink ref="F554" r:id="rId124"/>
    <hyperlink ref="F557" r:id="rId125"/>
    <hyperlink ref="F559" r:id="rId126"/>
    <hyperlink ref="F561" r:id="rId127"/>
    <hyperlink ref="F569" r:id="rId128"/>
    <hyperlink ref="F572" r:id="rId129"/>
    <hyperlink ref="F576" r:id="rId130"/>
    <hyperlink ref="F580" r:id="rId131"/>
    <hyperlink ref="F583" r:id="rId13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6" t="str">
        <f>'Rekapitulace stavby'!K6</f>
        <v>Požární nádrž Vysoká</v>
      </c>
      <c r="F7" s="387"/>
      <c r="G7" s="387"/>
      <c r="H7" s="387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8" t="s">
        <v>1144</v>
      </c>
      <c r="F9" s="389"/>
      <c r="G9" s="389"/>
      <c r="H9" s="389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10. 1. 2022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0" t="str">
        <f>'Rekapitulace stavby'!E14</f>
        <v>Vyplň údaj</v>
      </c>
      <c r="F18" s="391"/>
      <c r="G18" s="391"/>
      <c r="H18" s="391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29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36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2" t="s">
        <v>19</v>
      </c>
      <c r="F27" s="392"/>
      <c r="G27" s="392"/>
      <c r="H27" s="39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ROUND((SUM(BE87:BE210)),  2)</f>
        <v>0</v>
      </c>
      <c r="G33" s="37"/>
      <c r="H33" s="37"/>
      <c r="I33" s="121">
        <v>0.21</v>
      </c>
      <c r="J33" s="120">
        <f>ROUND(((SUM(BE87:BE210))*I33),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ROUND((SUM(BF87:BF210)),  2)</f>
        <v>0</v>
      </c>
      <c r="G34" s="37"/>
      <c r="H34" s="37"/>
      <c r="I34" s="121">
        <v>0.15</v>
      </c>
      <c r="J34" s="120">
        <f>ROUND(((SUM(BF87:BF210))*I34),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ROUND((SUM(BG87:BG210)),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ROUND((SUM(BH87:BH210)),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ROUND((SUM(BI87:BI210)),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3" t="str">
        <f>E7</f>
        <v>Požární nádrž Vysoká</v>
      </c>
      <c r="F48" s="394"/>
      <c r="G48" s="394"/>
      <c r="H48" s="394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SO 01-1 - Požerák</v>
      </c>
      <c r="F50" s="395"/>
      <c r="G50" s="395"/>
      <c r="H50" s="395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10. 1. 2022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Statutární město Jihlava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Ing.Josef Novotný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5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106</v>
      </c>
      <c r="E62" s="146"/>
      <c r="F62" s="146"/>
      <c r="G62" s="146"/>
      <c r="H62" s="146"/>
      <c r="I62" s="146"/>
      <c r="J62" s="147">
        <f>J151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107</v>
      </c>
      <c r="E63" s="146"/>
      <c r="F63" s="146"/>
      <c r="G63" s="146"/>
      <c r="H63" s="146"/>
      <c r="I63" s="146"/>
      <c r="J63" s="147">
        <f>J179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109</v>
      </c>
      <c r="E64" s="146"/>
      <c r="F64" s="146"/>
      <c r="G64" s="146"/>
      <c r="H64" s="146"/>
      <c r="I64" s="146"/>
      <c r="J64" s="147">
        <f>J185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110</v>
      </c>
      <c r="E65" s="146"/>
      <c r="F65" s="146"/>
      <c r="G65" s="146"/>
      <c r="H65" s="146"/>
      <c r="I65" s="146"/>
      <c r="J65" s="147">
        <f>J189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111</v>
      </c>
      <c r="E66" s="146"/>
      <c r="F66" s="146"/>
      <c r="G66" s="146"/>
      <c r="H66" s="146"/>
      <c r="I66" s="146"/>
      <c r="J66" s="147">
        <f>J200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112</v>
      </c>
      <c r="E67" s="146"/>
      <c r="F67" s="146"/>
      <c r="G67" s="146"/>
      <c r="H67" s="146"/>
      <c r="I67" s="146"/>
      <c r="J67" s="147">
        <f>J208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122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93" t="str">
        <f>E7</f>
        <v>Požární nádrž Vysoká</v>
      </c>
      <c r="F77" s="394"/>
      <c r="G77" s="394"/>
      <c r="H77" s="394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46" t="str">
        <f>E9</f>
        <v>SO 01-1 - Požerák</v>
      </c>
      <c r="F79" s="395"/>
      <c r="G79" s="395"/>
      <c r="H79" s="395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 xml:space="preserve"> </v>
      </c>
      <c r="G81" s="39"/>
      <c r="H81" s="39"/>
      <c r="I81" s="32" t="s">
        <v>23</v>
      </c>
      <c r="J81" s="62" t="str">
        <f>IF(J12="","",J12)</f>
        <v>10. 1. 2022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25</v>
      </c>
      <c r="D83" s="39"/>
      <c r="E83" s="39"/>
      <c r="F83" s="30" t="str">
        <f>E15</f>
        <v>Statutární město Jihlava</v>
      </c>
      <c r="G83" s="39"/>
      <c r="H83" s="39"/>
      <c r="I83" s="32" t="s">
        <v>32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30</v>
      </c>
      <c r="D84" s="39"/>
      <c r="E84" s="39"/>
      <c r="F84" s="30" t="str">
        <f>IF(E18="","",E18)</f>
        <v>Vyplň údaj</v>
      </c>
      <c r="G84" s="39"/>
      <c r="H84" s="39"/>
      <c r="I84" s="32" t="s">
        <v>34</v>
      </c>
      <c r="J84" s="35" t="str">
        <f>E24</f>
        <v>Ing.Josef Novotný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123</v>
      </c>
      <c r="D86" s="152" t="s">
        <v>58</v>
      </c>
      <c r="E86" s="152" t="s">
        <v>54</v>
      </c>
      <c r="F86" s="152" t="s">
        <v>55</v>
      </c>
      <c r="G86" s="152" t="s">
        <v>124</v>
      </c>
      <c r="H86" s="152" t="s">
        <v>125</v>
      </c>
      <c r="I86" s="152" t="s">
        <v>126</v>
      </c>
      <c r="J86" s="152" t="s">
        <v>101</v>
      </c>
      <c r="K86" s="153" t="s">
        <v>127</v>
      </c>
      <c r="L86" s="154"/>
      <c r="M86" s="71" t="s">
        <v>19</v>
      </c>
      <c r="N86" s="72" t="s">
        <v>43</v>
      </c>
      <c r="O86" s="72" t="s">
        <v>128</v>
      </c>
      <c r="P86" s="72" t="s">
        <v>129</v>
      </c>
      <c r="Q86" s="72" t="s">
        <v>130</v>
      </c>
      <c r="R86" s="72" t="s">
        <v>131</v>
      </c>
      <c r="S86" s="72" t="s">
        <v>132</v>
      </c>
      <c r="T86" s="73" t="s">
        <v>133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134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</f>
        <v>0</v>
      </c>
      <c r="Q87" s="75"/>
      <c r="R87" s="157">
        <f>R88</f>
        <v>2.8064023900000001</v>
      </c>
      <c r="S87" s="75"/>
      <c r="T87" s="158">
        <f>T88</f>
        <v>1.2235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72</v>
      </c>
      <c r="AU87" s="20" t="s">
        <v>102</v>
      </c>
      <c r="BK87" s="159">
        <f>BK88</f>
        <v>0</v>
      </c>
    </row>
    <row r="88" spans="1:65" s="12" customFormat="1" ht="25.9" customHeight="1">
      <c r="B88" s="160"/>
      <c r="C88" s="161"/>
      <c r="D88" s="162" t="s">
        <v>72</v>
      </c>
      <c r="E88" s="163" t="s">
        <v>135</v>
      </c>
      <c r="F88" s="163" t="s">
        <v>136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P89+P151+P179+P185+P189+P200+P208</f>
        <v>0</v>
      </c>
      <c r="Q88" s="168"/>
      <c r="R88" s="169">
        <f>R89+R151+R179+R185+R189+R200+R208</f>
        <v>2.8064023900000001</v>
      </c>
      <c r="S88" s="168"/>
      <c r="T88" s="170">
        <f>T89+T151+T179+T185+T189+T200+T208</f>
        <v>1.2235</v>
      </c>
      <c r="AR88" s="171" t="s">
        <v>81</v>
      </c>
      <c r="AT88" s="172" t="s">
        <v>72</v>
      </c>
      <c r="AU88" s="172" t="s">
        <v>73</v>
      </c>
      <c r="AY88" s="171" t="s">
        <v>137</v>
      </c>
      <c r="BK88" s="173">
        <f>BK89+BK151+BK179+BK185+BK189+BK200+BK208</f>
        <v>0</v>
      </c>
    </row>
    <row r="89" spans="1:65" s="12" customFormat="1" ht="22.9" customHeight="1">
      <c r="B89" s="160"/>
      <c r="C89" s="161"/>
      <c r="D89" s="162" t="s">
        <v>72</v>
      </c>
      <c r="E89" s="174" t="s">
        <v>81</v>
      </c>
      <c r="F89" s="174" t="s">
        <v>138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SUM(P90:P150)</f>
        <v>0</v>
      </c>
      <c r="Q89" s="168"/>
      <c r="R89" s="169">
        <f>SUM(R90:R150)</f>
        <v>0</v>
      </c>
      <c r="S89" s="168"/>
      <c r="T89" s="170">
        <f>SUM(T90:T150)</f>
        <v>0</v>
      </c>
      <c r="AR89" s="171" t="s">
        <v>81</v>
      </c>
      <c r="AT89" s="172" t="s">
        <v>72</v>
      </c>
      <c r="AU89" s="172" t="s">
        <v>81</v>
      </c>
      <c r="AY89" s="171" t="s">
        <v>137</v>
      </c>
      <c r="BK89" s="173">
        <f>SUM(BK90:BK150)</f>
        <v>0</v>
      </c>
    </row>
    <row r="90" spans="1:65" s="2" customFormat="1" ht="16.5" customHeight="1">
      <c r="A90" s="37"/>
      <c r="B90" s="38"/>
      <c r="C90" s="176" t="s">
        <v>81</v>
      </c>
      <c r="D90" s="176" t="s">
        <v>139</v>
      </c>
      <c r="E90" s="177" t="s">
        <v>175</v>
      </c>
      <c r="F90" s="178" t="s">
        <v>176</v>
      </c>
      <c r="G90" s="179" t="s">
        <v>142</v>
      </c>
      <c r="H90" s="180">
        <v>24.224</v>
      </c>
      <c r="I90" s="181"/>
      <c r="J90" s="182">
        <f>ROUND(I90*H90,2)</f>
        <v>0</v>
      </c>
      <c r="K90" s="178" t="s">
        <v>143</v>
      </c>
      <c r="L90" s="42"/>
      <c r="M90" s="183" t="s">
        <v>19</v>
      </c>
      <c r="N90" s="184" t="s">
        <v>44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144</v>
      </c>
      <c r="AT90" s="187" t="s">
        <v>139</v>
      </c>
      <c r="AU90" s="187" t="s">
        <v>83</v>
      </c>
      <c r="AY90" s="20" t="s">
        <v>137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81</v>
      </c>
      <c r="BK90" s="188">
        <f>ROUND(I90*H90,2)</f>
        <v>0</v>
      </c>
      <c r="BL90" s="20" t="s">
        <v>144</v>
      </c>
      <c r="BM90" s="187" t="s">
        <v>1145</v>
      </c>
    </row>
    <row r="91" spans="1:65" s="2" customFormat="1" ht="11.25">
      <c r="A91" s="37"/>
      <c r="B91" s="38"/>
      <c r="C91" s="39"/>
      <c r="D91" s="189" t="s">
        <v>146</v>
      </c>
      <c r="E91" s="39"/>
      <c r="F91" s="190" t="s">
        <v>178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146</v>
      </c>
      <c r="AU91" s="20" t="s">
        <v>83</v>
      </c>
    </row>
    <row r="92" spans="1:65" s="13" customFormat="1" ht="11.25">
      <c r="B92" s="194"/>
      <c r="C92" s="195"/>
      <c r="D92" s="196" t="s">
        <v>148</v>
      </c>
      <c r="E92" s="197" t="s">
        <v>19</v>
      </c>
      <c r="F92" s="198" t="s">
        <v>1146</v>
      </c>
      <c r="G92" s="195"/>
      <c r="H92" s="199">
        <v>24.224</v>
      </c>
      <c r="I92" s="200"/>
      <c r="J92" s="195"/>
      <c r="K92" s="195"/>
      <c r="L92" s="201"/>
      <c r="M92" s="202"/>
      <c r="N92" s="203"/>
      <c r="O92" s="203"/>
      <c r="P92" s="203"/>
      <c r="Q92" s="203"/>
      <c r="R92" s="203"/>
      <c r="S92" s="203"/>
      <c r="T92" s="204"/>
      <c r="AT92" s="205" t="s">
        <v>148</v>
      </c>
      <c r="AU92" s="205" t="s">
        <v>83</v>
      </c>
      <c r="AV92" s="13" t="s">
        <v>83</v>
      </c>
      <c r="AW92" s="13" t="s">
        <v>33</v>
      </c>
      <c r="AX92" s="13" t="s">
        <v>73</v>
      </c>
      <c r="AY92" s="205" t="s">
        <v>137</v>
      </c>
    </row>
    <row r="93" spans="1:65" s="14" customFormat="1" ht="11.25">
      <c r="B93" s="206"/>
      <c r="C93" s="207"/>
      <c r="D93" s="196" t="s">
        <v>148</v>
      </c>
      <c r="E93" s="208" t="s">
        <v>19</v>
      </c>
      <c r="F93" s="209" t="s">
        <v>181</v>
      </c>
      <c r="G93" s="207"/>
      <c r="H93" s="210">
        <v>24.224</v>
      </c>
      <c r="I93" s="211"/>
      <c r="J93" s="207"/>
      <c r="K93" s="207"/>
      <c r="L93" s="212"/>
      <c r="M93" s="213"/>
      <c r="N93" s="214"/>
      <c r="O93" s="214"/>
      <c r="P93" s="214"/>
      <c r="Q93" s="214"/>
      <c r="R93" s="214"/>
      <c r="S93" s="214"/>
      <c r="T93" s="215"/>
      <c r="AT93" s="216" t="s">
        <v>148</v>
      </c>
      <c r="AU93" s="216" t="s">
        <v>83</v>
      </c>
      <c r="AV93" s="14" t="s">
        <v>144</v>
      </c>
      <c r="AW93" s="14" t="s">
        <v>33</v>
      </c>
      <c r="AX93" s="14" t="s">
        <v>81</v>
      </c>
      <c r="AY93" s="216" t="s">
        <v>137</v>
      </c>
    </row>
    <row r="94" spans="1:65" s="2" customFormat="1" ht="24.2" customHeight="1">
      <c r="A94" s="37"/>
      <c r="B94" s="38"/>
      <c r="C94" s="176" t="s">
        <v>83</v>
      </c>
      <c r="D94" s="176" t="s">
        <v>139</v>
      </c>
      <c r="E94" s="177" t="s">
        <v>198</v>
      </c>
      <c r="F94" s="178" t="s">
        <v>199</v>
      </c>
      <c r="G94" s="179" t="s">
        <v>158</v>
      </c>
      <c r="H94" s="180">
        <v>14.936</v>
      </c>
      <c r="I94" s="181"/>
      <c r="J94" s="182">
        <f>ROUND(I94*H94,2)</f>
        <v>0</v>
      </c>
      <c r="K94" s="178" t="s">
        <v>143</v>
      </c>
      <c r="L94" s="42"/>
      <c r="M94" s="183" t="s">
        <v>19</v>
      </c>
      <c r="N94" s="184" t="s">
        <v>44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144</v>
      </c>
      <c r="AT94" s="187" t="s">
        <v>139</v>
      </c>
      <c r="AU94" s="187" t="s">
        <v>83</v>
      </c>
      <c r="AY94" s="20" t="s">
        <v>137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81</v>
      </c>
      <c r="BK94" s="188">
        <f>ROUND(I94*H94,2)</f>
        <v>0</v>
      </c>
      <c r="BL94" s="20" t="s">
        <v>144</v>
      </c>
      <c r="BM94" s="187" t="s">
        <v>1147</v>
      </c>
    </row>
    <row r="95" spans="1:65" s="2" customFormat="1" ht="11.25">
      <c r="A95" s="37"/>
      <c r="B95" s="38"/>
      <c r="C95" s="39"/>
      <c r="D95" s="189" t="s">
        <v>146</v>
      </c>
      <c r="E95" s="39"/>
      <c r="F95" s="190" t="s">
        <v>201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146</v>
      </c>
      <c r="AU95" s="20" t="s">
        <v>83</v>
      </c>
    </row>
    <row r="96" spans="1:65" s="15" customFormat="1" ht="11.25">
      <c r="B96" s="217"/>
      <c r="C96" s="218"/>
      <c r="D96" s="196" t="s">
        <v>148</v>
      </c>
      <c r="E96" s="219" t="s">
        <v>19</v>
      </c>
      <c r="F96" s="220" t="s">
        <v>1148</v>
      </c>
      <c r="G96" s="218"/>
      <c r="H96" s="219" t="s">
        <v>19</v>
      </c>
      <c r="I96" s="221"/>
      <c r="J96" s="218"/>
      <c r="K96" s="218"/>
      <c r="L96" s="222"/>
      <c r="M96" s="223"/>
      <c r="N96" s="224"/>
      <c r="O96" s="224"/>
      <c r="P96" s="224"/>
      <c r="Q96" s="224"/>
      <c r="R96" s="224"/>
      <c r="S96" s="224"/>
      <c r="T96" s="225"/>
      <c r="AT96" s="226" t="s">
        <v>148</v>
      </c>
      <c r="AU96" s="226" t="s">
        <v>83</v>
      </c>
      <c r="AV96" s="15" t="s">
        <v>81</v>
      </c>
      <c r="AW96" s="15" t="s">
        <v>33</v>
      </c>
      <c r="AX96" s="15" t="s">
        <v>73</v>
      </c>
      <c r="AY96" s="226" t="s">
        <v>137</v>
      </c>
    </row>
    <row r="97" spans="1:65" s="13" customFormat="1" ht="11.25">
      <c r="B97" s="194"/>
      <c r="C97" s="195"/>
      <c r="D97" s="196" t="s">
        <v>148</v>
      </c>
      <c r="E97" s="197" t="s">
        <v>19</v>
      </c>
      <c r="F97" s="198" t="s">
        <v>1149</v>
      </c>
      <c r="G97" s="195"/>
      <c r="H97" s="199">
        <v>35.207999999999998</v>
      </c>
      <c r="I97" s="200"/>
      <c r="J97" s="195"/>
      <c r="K97" s="195"/>
      <c r="L97" s="201"/>
      <c r="M97" s="202"/>
      <c r="N97" s="203"/>
      <c r="O97" s="203"/>
      <c r="P97" s="203"/>
      <c r="Q97" s="203"/>
      <c r="R97" s="203"/>
      <c r="S97" s="203"/>
      <c r="T97" s="204"/>
      <c r="AT97" s="205" t="s">
        <v>148</v>
      </c>
      <c r="AU97" s="205" t="s">
        <v>83</v>
      </c>
      <c r="AV97" s="13" t="s">
        <v>83</v>
      </c>
      <c r="AW97" s="13" t="s">
        <v>33</v>
      </c>
      <c r="AX97" s="13" t="s">
        <v>73</v>
      </c>
      <c r="AY97" s="205" t="s">
        <v>137</v>
      </c>
    </row>
    <row r="98" spans="1:65" s="13" customFormat="1" ht="11.25">
      <c r="B98" s="194"/>
      <c r="C98" s="195"/>
      <c r="D98" s="196" t="s">
        <v>148</v>
      </c>
      <c r="E98" s="197" t="s">
        <v>19</v>
      </c>
      <c r="F98" s="198" t="s">
        <v>1150</v>
      </c>
      <c r="G98" s="195"/>
      <c r="H98" s="199">
        <v>2.1360000000000001</v>
      </c>
      <c r="I98" s="200"/>
      <c r="J98" s="195"/>
      <c r="K98" s="195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148</v>
      </c>
      <c r="AU98" s="205" t="s">
        <v>83</v>
      </c>
      <c r="AV98" s="13" t="s">
        <v>83</v>
      </c>
      <c r="AW98" s="13" t="s">
        <v>33</v>
      </c>
      <c r="AX98" s="13" t="s">
        <v>73</v>
      </c>
      <c r="AY98" s="205" t="s">
        <v>137</v>
      </c>
    </row>
    <row r="99" spans="1:65" s="16" customFormat="1" ht="11.25">
      <c r="B99" s="227"/>
      <c r="C99" s="228"/>
      <c r="D99" s="196" t="s">
        <v>148</v>
      </c>
      <c r="E99" s="229" t="s">
        <v>19</v>
      </c>
      <c r="F99" s="230" t="s">
        <v>207</v>
      </c>
      <c r="G99" s="228"/>
      <c r="H99" s="231">
        <v>37.344000000000001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AT99" s="237" t="s">
        <v>148</v>
      </c>
      <c r="AU99" s="237" t="s">
        <v>83</v>
      </c>
      <c r="AV99" s="16" t="s">
        <v>155</v>
      </c>
      <c r="AW99" s="16" t="s">
        <v>33</v>
      </c>
      <c r="AX99" s="16" t="s">
        <v>73</v>
      </c>
      <c r="AY99" s="237" t="s">
        <v>137</v>
      </c>
    </row>
    <row r="100" spans="1:65" s="13" customFormat="1" ht="11.25">
      <c r="B100" s="194"/>
      <c r="C100" s="195"/>
      <c r="D100" s="196" t="s">
        <v>148</v>
      </c>
      <c r="E100" s="197" t="s">
        <v>19</v>
      </c>
      <c r="F100" s="198" t="s">
        <v>1151</v>
      </c>
      <c r="G100" s="195"/>
      <c r="H100" s="199">
        <v>14.936</v>
      </c>
      <c r="I100" s="200"/>
      <c r="J100" s="195"/>
      <c r="K100" s="195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148</v>
      </c>
      <c r="AU100" s="205" t="s">
        <v>83</v>
      </c>
      <c r="AV100" s="13" t="s">
        <v>83</v>
      </c>
      <c r="AW100" s="13" t="s">
        <v>33</v>
      </c>
      <c r="AX100" s="13" t="s">
        <v>81</v>
      </c>
      <c r="AY100" s="205" t="s">
        <v>137</v>
      </c>
    </row>
    <row r="101" spans="1:65" s="2" customFormat="1" ht="24.2" customHeight="1">
      <c r="A101" s="37"/>
      <c r="B101" s="38"/>
      <c r="C101" s="176" t="s">
        <v>155</v>
      </c>
      <c r="D101" s="176" t="s">
        <v>139</v>
      </c>
      <c r="E101" s="177" t="s">
        <v>220</v>
      </c>
      <c r="F101" s="178" t="s">
        <v>221</v>
      </c>
      <c r="G101" s="179" t="s">
        <v>158</v>
      </c>
      <c r="H101" s="180">
        <v>18.670000000000002</v>
      </c>
      <c r="I101" s="181"/>
      <c r="J101" s="182">
        <f>ROUND(I101*H101,2)</f>
        <v>0</v>
      </c>
      <c r="K101" s="178" t="s">
        <v>143</v>
      </c>
      <c r="L101" s="42"/>
      <c r="M101" s="183" t="s">
        <v>19</v>
      </c>
      <c r="N101" s="184" t="s">
        <v>44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144</v>
      </c>
      <c r="AT101" s="187" t="s">
        <v>139</v>
      </c>
      <c r="AU101" s="187" t="s">
        <v>83</v>
      </c>
      <c r="AY101" s="20" t="s">
        <v>137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81</v>
      </c>
      <c r="BK101" s="188">
        <f>ROUND(I101*H101,2)</f>
        <v>0</v>
      </c>
      <c r="BL101" s="20" t="s">
        <v>144</v>
      </c>
      <c r="BM101" s="187" t="s">
        <v>1152</v>
      </c>
    </row>
    <row r="102" spans="1:65" s="2" customFormat="1" ht="11.25">
      <c r="A102" s="37"/>
      <c r="B102" s="38"/>
      <c r="C102" s="39"/>
      <c r="D102" s="189" t="s">
        <v>146</v>
      </c>
      <c r="E102" s="39"/>
      <c r="F102" s="190" t="s">
        <v>223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146</v>
      </c>
      <c r="AU102" s="20" t="s">
        <v>83</v>
      </c>
    </row>
    <row r="103" spans="1:65" s="13" customFormat="1" ht="11.25">
      <c r="B103" s="194"/>
      <c r="C103" s="195"/>
      <c r="D103" s="196" t="s">
        <v>148</v>
      </c>
      <c r="E103" s="197" t="s">
        <v>19</v>
      </c>
      <c r="F103" s="198" t="s">
        <v>1153</v>
      </c>
      <c r="G103" s="195"/>
      <c r="H103" s="199">
        <v>18.670000000000002</v>
      </c>
      <c r="I103" s="200"/>
      <c r="J103" s="195"/>
      <c r="K103" s="195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148</v>
      </c>
      <c r="AU103" s="205" t="s">
        <v>83</v>
      </c>
      <c r="AV103" s="13" t="s">
        <v>83</v>
      </c>
      <c r="AW103" s="13" t="s">
        <v>33</v>
      </c>
      <c r="AX103" s="13" t="s">
        <v>81</v>
      </c>
      <c r="AY103" s="205" t="s">
        <v>137</v>
      </c>
    </row>
    <row r="104" spans="1:65" s="2" customFormat="1" ht="24.2" customHeight="1">
      <c r="A104" s="37"/>
      <c r="B104" s="38"/>
      <c r="C104" s="176" t="s">
        <v>144</v>
      </c>
      <c r="D104" s="176" t="s">
        <v>139</v>
      </c>
      <c r="E104" s="177" t="s">
        <v>232</v>
      </c>
      <c r="F104" s="178" t="s">
        <v>233</v>
      </c>
      <c r="G104" s="179" t="s">
        <v>158</v>
      </c>
      <c r="H104" s="180">
        <v>3.734</v>
      </c>
      <c r="I104" s="181"/>
      <c r="J104" s="182">
        <f>ROUND(I104*H104,2)</f>
        <v>0</v>
      </c>
      <c r="K104" s="178" t="s">
        <v>143</v>
      </c>
      <c r="L104" s="42"/>
      <c r="M104" s="183" t="s">
        <v>19</v>
      </c>
      <c r="N104" s="184" t="s">
        <v>44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144</v>
      </c>
      <c r="AT104" s="187" t="s">
        <v>139</v>
      </c>
      <c r="AU104" s="187" t="s">
        <v>83</v>
      </c>
      <c r="AY104" s="20" t="s">
        <v>137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81</v>
      </c>
      <c r="BK104" s="188">
        <f>ROUND(I104*H104,2)</f>
        <v>0</v>
      </c>
      <c r="BL104" s="20" t="s">
        <v>144</v>
      </c>
      <c r="BM104" s="187" t="s">
        <v>1154</v>
      </c>
    </row>
    <row r="105" spans="1:65" s="2" customFormat="1" ht="11.25">
      <c r="A105" s="37"/>
      <c r="B105" s="38"/>
      <c r="C105" s="39"/>
      <c r="D105" s="189" t="s">
        <v>146</v>
      </c>
      <c r="E105" s="39"/>
      <c r="F105" s="190" t="s">
        <v>235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146</v>
      </c>
      <c r="AU105" s="20" t="s">
        <v>83</v>
      </c>
    </row>
    <row r="106" spans="1:65" s="13" customFormat="1" ht="11.25">
      <c r="B106" s="194"/>
      <c r="C106" s="195"/>
      <c r="D106" s="196" t="s">
        <v>148</v>
      </c>
      <c r="E106" s="197" t="s">
        <v>19</v>
      </c>
      <c r="F106" s="198" t="s">
        <v>1155</v>
      </c>
      <c r="G106" s="195"/>
      <c r="H106" s="199">
        <v>3.734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148</v>
      </c>
      <c r="AU106" s="205" t="s">
        <v>83</v>
      </c>
      <c r="AV106" s="13" t="s">
        <v>83</v>
      </c>
      <c r="AW106" s="13" t="s">
        <v>33</v>
      </c>
      <c r="AX106" s="13" t="s">
        <v>81</v>
      </c>
      <c r="AY106" s="205" t="s">
        <v>137</v>
      </c>
    </row>
    <row r="107" spans="1:65" s="2" customFormat="1" ht="37.9" customHeight="1">
      <c r="A107" s="37"/>
      <c r="B107" s="38"/>
      <c r="C107" s="176" t="s">
        <v>168</v>
      </c>
      <c r="D107" s="176" t="s">
        <v>139</v>
      </c>
      <c r="E107" s="177" t="s">
        <v>255</v>
      </c>
      <c r="F107" s="178" t="s">
        <v>256</v>
      </c>
      <c r="G107" s="179" t="s">
        <v>158</v>
      </c>
      <c r="H107" s="180">
        <v>1.8440000000000001</v>
      </c>
      <c r="I107" s="181"/>
      <c r="J107" s="182">
        <f>ROUND(I107*H107,2)</f>
        <v>0</v>
      </c>
      <c r="K107" s="178" t="s">
        <v>143</v>
      </c>
      <c r="L107" s="42"/>
      <c r="M107" s="183" t="s">
        <v>19</v>
      </c>
      <c r="N107" s="184" t="s">
        <v>44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144</v>
      </c>
      <c r="AT107" s="187" t="s">
        <v>139</v>
      </c>
      <c r="AU107" s="187" t="s">
        <v>83</v>
      </c>
      <c r="AY107" s="20" t="s">
        <v>137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81</v>
      </c>
      <c r="BK107" s="188">
        <f>ROUND(I107*H107,2)</f>
        <v>0</v>
      </c>
      <c r="BL107" s="20" t="s">
        <v>144</v>
      </c>
      <c r="BM107" s="187" t="s">
        <v>1156</v>
      </c>
    </row>
    <row r="108" spans="1:65" s="2" customFormat="1" ht="11.25">
      <c r="A108" s="37"/>
      <c r="B108" s="38"/>
      <c r="C108" s="39"/>
      <c r="D108" s="189" t="s">
        <v>146</v>
      </c>
      <c r="E108" s="39"/>
      <c r="F108" s="190" t="s">
        <v>258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146</v>
      </c>
      <c r="AU108" s="20" t="s">
        <v>83</v>
      </c>
    </row>
    <row r="109" spans="1:65" s="15" customFormat="1" ht="11.25">
      <c r="B109" s="217"/>
      <c r="C109" s="218"/>
      <c r="D109" s="196" t="s">
        <v>148</v>
      </c>
      <c r="E109" s="219" t="s">
        <v>19</v>
      </c>
      <c r="F109" s="220" t="s">
        <v>267</v>
      </c>
      <c r="G109" s="218"/>
      <c r="H109" s="219" t="s">
        <v>19</v>
      </c>
      <c r="I109" s="221"/>
      <c r="J109" s="218"/>
      <c r="K109" s="218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148</v>
      </c>
      <c r="AU109" s="226" t="s">
        <v>83</v>
      </c>
      <c r="AV109" s="15" t="s">
        <v>81</v>
      </c>
      <c r="AW109" s="15" t="s">
        <v>33</v>
      </c>
      <c r="AX109" s="15" t="s">
        <v>73</v>
      </c>
      <c r="AY109" s="226" t="s">
        <v>137</v>
      </c>
    </row>
    <row r="110" spans="1:65" s="13" customFormat="1" ht="11.25">
      <c r="B110" s="194"/>
      <c r="C110" s="195"/>
      <c r="D110" s="196" t="s">
        <v>148</v>
      </c>
      <c r="E110" s="197" t="s">
        <v>19</v>
      </c>
      <c r="F110" s="198" t="s">
        <v>1157</v>
      </c>
      <c r="G110" s="195"/>
      <c r="H110" s="199">
        <v>0.88600000000000001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148</v>
      </c>
      <c r="AU110" s="205" t="s">
        <v>83</v>
      </c>
      <c r="AV110" s="13" t="s">
        <v>83</v>
      </c>
      <c r="AW110" s="13" t="s">
        <v>33</v>
      </c>
      <c r="AX110" s="13" t="s">
        <v>73</v>
      </c>
      <c r="AY110" s="205" t="s">
        <v>137</v>
      </c>
    </row>
    <row r="111" spans="1:65" s="16" customFormat="1" ht="11.25">
      <c r="B111" s="227"/>
      <c r="C111" s="228"/>
      <c r="D111" s="196" t="s">
        <v>148</v>
      </c>
      <c r="E111" s="229" t="s">
        <v>19</v>
      </c>
      <c r="F111" s="230" t="s">
        <v>207</v>
      </c>
      <c r="G111" s="228"/>
      <c r="H111" s="231">
        <v>0.88600000000000001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AT111" s="237" t="s">
        <v>148</v>
      </c>
      <c r="AU111" s="237" t="s">
        <v>83</v>
      </c>
      <c r="AV111" s="16" t="s">
        <v>155</v>
      </c>
      <c r="AW111" s="16" t="s">
        <v>33</v>
      </c>
      <c r="AX111" s="16" t="s">
        <v>73</v>
      </c>
      <c r="AY111" s="237" t="s">
        <v>137</v>
      </c>
    </row>
    <row r="112" spans="1:65" s="15" customFormat="1" ht="11.25">
      <c r="B112" s="217"/>
      <c r="C112" s="218"/>
      <c r="D112" s="196" t="s">
        <v>148</v>
      </c>
      <c r="E112" s="219" t="s">
        <v>19</v>
      </c>
      <c r="F112" s="220" t="s">
        <v>1158</v>
      </c>
      <c r="G112" s="218"/>
      <c r="H112" s="219" t="s">
        <v>19</v>
      </c>
      <c r="I112" s="221"/>
      <c r="J112" s="218"/>
      <c r="K112" s="218"/>
      <c r="L112" s="222"/>
      <c r="M112" s="223"/>
      <c r="N112" s="224"/>
      <c r="O112" s="224"/>
      <c r="P112" s="224"/>
      <c r="Q112" s="224"/>
      <c r="R112" s="224"/>
      <c r="S112" s="224"/>
      <c r="T112" s="225"/>
      <c r="AT112" s="226" t="s">
        <v>148</v>
      </c>
      <c r="AU112" s="226" t="s">
        <v>83</v>
      </c>
      <c r="AV112" s="15" t="s">
        <v>81</v>
      </c>
      <c r="AW112" s="15" t="s">
        <v>33</v>
      </c>
      <c r="AX112" s="15" t="s">
        <v>73</v>
      </c>
      <c r="AY112" s="226" t="s">
        <v>137</v>
      </c>
    </row>
    <row r="113" spans="1:65" s="13" customFormat="1" ht="11.25">
      <c r="B113" s="194"/>
      <c r="C113" s="195"/>
      <c r="D113" s="196" t="s">
        <v>148</v>
      </c>
      <c r="E113" s="197" t="s">
        <v>19</v>
      </c>
      <c r="F113" s="198" t="s">
        <v>1159</v>
      </c>
      <c r="G113" s="195"/>
      <c r="H113" s="199">
        <v>2.88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148</v>
      </c>
      <c r="AU113" s="205" t="s">
        <v>83</v>
      </c>
      <c r="AV113" s="13" t="s">
        <v>83</v>
      </c>
      <c r="AW113" s="13" t="s">
        <v>33</v>
      </c>
      <c r="AX113" s="13" t="s">
        <v>73</v>
      </c>
      <c r="AY113" s="205" t="s">
        <v>137</v>
      </c>
    </row>
    <row r="114" spans="1:65" s="16" customFormat="1" ht="11.25">
      <c r="B114" s="227"/>
      <c r="C114" s="228"/>
      <c r="D114" s="196" t="s">
        <v>148</v>
      </c>
      <c r="E114" s="229" t="s">
        <v>19</v>
      </c>
      <c r="F114" s="230" t="s">
        <v>207</v>
      </c>
      <c r="G114" s="228"/>
      <c r="H114" s="231">
        <v>2.88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AT114" s="237" t="s">
        <v>148</v>
      </c>
      <c r="AU114" s="237" t="s">
        <v>83</v>
      </c>
      <c r="AV114" s="16" t="s">
        <v>155</v>
      </c>
      <c r="AW114" s="16" t="s">
        <v>33</v>
      </c>
      <c r="AX114" s="16" t="s">
        <v>73</v>
      </c>
      <c r="AY114" s="237" t="s">
        <v>137</v>
      </c>
    </row>
    <row r="115" spans="1:65" s="15" customFormat="1" ht="11.25">
      <c r="B115" s="217"/>
      <c r="C115" s="218"/>
      <c r="D115" s="196" t="s">
        <v>148</v>
      </c>
      <c r="E115" s="219" t="s">
        <v>19</v>
      </c>
      <c r="F115" s="220" t="s">
        <v>1160</v>
      </c>
      <c r="G115" s="218"/>
      <c r="H115" s="219" t="s">
        <v>19</v>
      </c>
      <c r="I115" s="221"/>
      <c r="J115" s="218"/>
      <c r="K115" s="218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148</v>
      </c>
      <c r="AU115" s="226" t="s">
        <v>83</v>
      </c>
      <c r="AV115" s="15" t="s">
        <v>81</v>
      </c>
      <c r="AW115" s="15" t="s">
        <v>33</v>
      </c>
      <c r="AX115" s="15" t="s">
        <v>73</v>
      </c>
      <c r="AY115" s="226" t="s">
        <v>137</v>
      </c>
    </row>
    <row r="116" spans="1:65" s="13" customFormat="1" ht="11.25">
      <c r="B116" s="194"/>
      <c r="C116" s="195"/>
      <c r="D116" s="196" t="s">
        <v>148</v>
      </c>
      <c r="E116" s="197" t="s">
        <v>19</v>
      </c>
      <c r="F116" s="198" t="s">
        <v>1161</v>
      </c>
      <c r="G116" s="195"/>
      <c r="H116" s="199">
        <v>0.84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148</v>
      </c>
      <c r="AU116" s="205" t="s">
        <v>83</v>
      </c>
      <c r="AV116" s="13" t="s">
        <v>83</v>
      </c>
      <c r="AW116" s="13" t="s">
        <v>33</v>
      </c>
      <c r="AX116" s="13" t="s">
        <v>73</v>
      </c>
      <c r="AY116" s="205" t="s">
        <v>137</v>
      </c>
    </row>
    <row r="117" spans="1:65" s="16" customFormat="1" ht="11.25">
      <c r="B117" s="227"/>
      <c r="C117" s="228"/>
      <c r="D117" s="196" t="s">
        <v>148</v>
      </c>
      <c r="E117" s="229" t="s">
        <v>19</v>
      </c>
      <c r="F117" s="230" t="s">
        <v>207</v>
      </c>
      <c r="G117" s="228"/>
      <c r="H117" s="231">
        <v>0.84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AT117" s="237" t="s">
        <v>148</v>
      </c>
      <c r="AU117" s="237" t="s">
        <v>83</v>
      </c>
      <c r="AV117" s="16" t="s">
        <v>155</v>
      </c>
      <c r="AW117" s="16" t="s">
        <v>33</v>
      </c>
      <c r="AX117" s="16" t="s">
        <v>73</v>
      </c>
      <c r="AY117" s="237" t="s">
        <v>137</v>
      </c>
    </row>
    <row r="118" spans="1:65" s="14" customFormat="1" ht="11.25">
      <c r="B118" s="206"/>
      <c r="C118" s="207"/>
      <c r="D118" s="196" t="s">
        <v>148</v>
      </c>
      <c r="E118" s="208" t="s">
        <v>19</v>
      </c>
      <c r="F118" s="209" t="s">
        <v>181</v>
      </c>
      <c r="G118" s="207"/>
      <c r="H118" s="210">
        <v>4.6059999999999999</v>
      </c>
      <c r="I118" s="211"/>
      <c r="J118" s="207"/>
      <c r="K118" s="207"/>
      <c r="L118" s="212"/>
      <c r="M118" s="213"/>
      <c r="N118" s="214"/>
      <c r="O118" s="214"/>
      <c r="P118" s="214"/>
      <c r="Q118" s="214"/>
      <c r="R118" s="214"/>
      <c r="S118" s="214"/>
      <c r="T118" s="215"/>
      <c r="AT118" s="216" t="s">
        <v>148</v>
      </c>
      <c r="AU118" s="216" t="s">
        <v>83</v>
      </c>
      <c r="AV118" s="14" t="s">
        <v>144</v>
      </c>
      <c r="AW118" s="14" t="s">
        <v>33</v>
      </c>
      <c r="AX118" s="14" t="s">
        <v>73</v>
      </c>
      <c r="AY118" s="216" t="s">
        <v>137</v>
      </c>
    </row>
    <row r="119" spans="1:65" s="13" customFormat="1" ht="11.25">
      <c r="B119" s="194"/>
      <c r="C119" s="195"/>
      <c r="D119" s="196" t="s">
        <v>148</v>
      </c>
      <c r="E119" s="197" t="s">
        <v>19</v>
      </c>
      <c r="F119" s="198" t="s">
        <v>1162</v>
      </c>
      <c r="G119" s="195"/>
      <c r="H119" s="199">
        <v>1.8440000000000001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148</v>
      </c>
      <c r="AU119" s="205" t="s">
        <v>83</v>
      </c>
      <c r="AV119" s="13" t="s">
        <v>83</v>
      </c>
      <c r="AW119" s="13" t="s">
        <v>33</v>
      </c>
      <c r="AX119" s="13" t="s">
        <v>81</v>
      </c>
      <c r="AY119" s="205" t="s">
        <v>137</v>
      </c>
    </row>
    <row r="120" spans="1:65" s="2" customFormat="1" ht="37.9" customHeight="1">
      <c r="A120" s="37"/>
      <c r="B120" s="38"/>
      <c r="C120" s="176" t="s">
        <v>174</v>
      </c>
      <c r="D120" s="176" t="s">
        <v>139</v>
      </c>
      <c r="E120" s="177" t="s">
        <v>283</v>
      </c>
      <c r="F120" s="178" t="s">
        <v>284</v>
      </c>
      <c r="G120" s="179" t="s">
        <v>158</v>
      </c>
      <c r="H120" s="180">
        <v>9.1999999999999993</v>
      </c>
      <c r="I120" s="181"/>
      <c r="J120" s="182">
        <f>ROUND(I120*H120,2)</f>
        <v>0</v>
      </c>
      <c r="K120" s="178" t="s">
        <v>143</v>
      </c>
      <c r="L120" s="42"/>
      <c r="M120" s="183" t="s">
        <v>19</v>
      </c>
      <c r="N120" s="184" t="s">
        <v>44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144</v>
      </c>
      <c r="AT120" s="187" t="s">
        <v>139</v>
      </c>
      <c r="AU120" s="187" t="s">
        <v>83</v>
      </c>
      <c r="AY120" s="20" t="s">
        <v>137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81</v>
      </c>
      <c r="BK120" s="188">
        <f>ROUND(I120*H120,2)</f>
        <v>0</v>
      </c>
      <c r="BL120" s="20" t="s">
        <v>144</v>
      </c>
      <c r="BM120" s="187" t="s">
        <v>1163</v>
      </c>
    </row>
    <row r="121" spans="1:65" s="2" customFormat="1" ht="11.25">
      <c r="A121" s="37"/>
      <c r="B121" s="38"/>
      <c r="C121" s="39"/>
      <c r="D121" s="189" t="s">
        <v>146</v>
      </c>
      <c r="E121" s="39"/>
      <c r="F121" s="190" t="s">
        <v>286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146</v>
      </c>
      <c r="AU121" s="20" t="s">
        <v>83</v>
      </c>
    </row>
    <row r="122" spans="1:65" s="13" customFormat="1" ht="11.25">
      <c r="B122" s="194"/>
      <c r="C122" s="195"/>
      <c r="D122" s="196" t="s">
        <v>148</v>
      </c>
      <c r="E122" s="197" t="s">
        <v>19</v>
      </c>
      <c r="F122" s="198" t="s">
        <v>1164</v>
      </c>
      <c r="G122" s="195"/>
      <c r="H122" s="199">
        <v>9.1999999999999993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148</v>
      </c>
      <c r="AU122" s="205" t="s">
        <v>83</v>
      </c>
      <c r="AV122" s="13" t="s">
        <v>83</v>
      </c>
      <c r="AW122" s="13" t="s">
        <v>33</v>
      </c>
      <c r="AX122" s="13" t="s">
        <v>81</v>
      </c>
      <c r="AY122" s="205" t="s">
        <v>137</v>
      </c>
    </row>
    <row r="123" spans="1:65" s="2" customFormat="1" ht="37.9" customHeight="1">
      <c r="A123" s="37"/>
      <c r="B123" s="38"/>
      <c r="C123" s="176" t="s">
        <v>182</v>
      </c>
      <c r="D123" s="176" t="s">
        <v>139</v>
      </c>
      <c r="E123" s="177" t="s">
        <v>289</v>
      </c>
      <c r="F123" s="178" t="s">
        <v>290</v>
      </c>
      <c r="G123" s="179" t="s">
        <v>158</v>
      </c>
      <c r="H123" s="180">
        <v>2.766</v>
      </c>
      <c r="I123" s="181"/>
      <c r="J123" s="182">
        <f>ROUND(I123*H123,2)</f>
        <v>0</v>
      </c>
      <c r="K123" s="178" t="s">
        <v>143</v>
      </c>
      <c r="L123" s="42"/>
      <c r="M123" s="183" t="s">
        <v>19</v>
      </c>
      <c r="N123" s="184" t="s">
        <v>44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144</v>
      </c>
      <c r="AT123" s="187" t="s">
        <v>139</v>
      </c>
      <c r="AU123" s="187" t="s">
        <v>83</v>
      </c>
      <c r="AY123" s="20" t="s">
        <v>137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81</v>
      </c>
      <c r="BK123" s="188">
        <f>ROUND(I123*H123,2)</f>
        <v>0</v>
      </c>
      <c r="BL123" s="20" t="s">
        <v>144</v>
      </c>
      <c r="BM123" s="187" t="s">
        <v>1165</v>
      </c>
    </row>
    <row r="124" spans="1:65" s="2" customFormat="1" ht="11.25">
      <c r="A124" s="37"/>
      <c r="B124" s="38"/>
      <c r="C124" s="39"/>
      <c r="D124" s="189" t="s">
        <v>146</v>
      </c>
      <c r="E124" s="39"/>
      <c r="F124" s="190" t="s">
        <v>292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146</v>
      </c>
      <c r="AU124" s="20" t="s">
        <v>83</v>
      </c>
    </row>
    <row r="125" spans="1:65" s="13" customFormat="1" ht="11.25">
      <c r="B125" s="194"/>
      <c r="C125" s="195"/>
      <c r="D125" s="196" t="s">
        <v>148</v>
      </c>
      <c r="E125" s="197" t="s">
        <v>19</v>
      </c>
      <c r="F125" s="198" t="s">
        <v>1166</v>
      </c>
      <c r="G125" s="195"/>
      <c r="H125" s="199">
        <v>2.766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148</v>
      </c>
      <c r="AU125" s="205" t="s">
        <v>83</v>
      </c>
      <c r="AV125" s="13" t="s">
        <v>83</v>
      </c>
      <c r="AW125" s="13" t="s">
        <v>33</v>
      </c>
      <c r="AX125" s="13" t="s">
        <v>81</v>
      </c>
      <c r="AY125" s="205" t="s">
        <v>137</v>
      </c>
    </row>
    <row r="126" spans="1:65" s="2" customFormat="1" ht="37.9" customHeight="1">
      <c r="A126" s="37"/>
      <c r="B126" s="38"/>
      <c r="C126" s="176" t="s">
        <v>188</v>
      </c>
      <c r="D126" s="176" t="s">
        <v>139</v>
      </c>
      <c r="E126" s="177" t="s">
        <v>294</v>
      </c>
      <c r="F126" s="178" t="s">
        <v>295</v>
      </c>
      <c r="G126" s="179" t="s">
        <v>158</v>
      </c>
      <c r="H126" s="180">
        <v>13.85</v>
      </c>
      <c r="I126" s="181"/>
      <c r="J126" s="182">
        <f>ROUND(I126*H126,2)</f>
        <v>0</v>
      </c>
      <c r="K126" s="178" t="s">
        <v>143</v>
      </c>
      <c r="L126" s="42"/>
      <c r="M126" s="183" t="s">
        <v>19</v>
      </c>
      <c r="N126" s="184" t="s">
        <v>44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144</v>
      </c>
      <c r="AT126" s="187" t="s">
        <v>139</v>
      </c>
      <c r="AU126" s="187" t="s">
        <v>83</v>
      </c>
      <c r="AY126" s="20" t="s">
        <v>137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81</v>
      </c>
      <c r="BK126" s="188">
        <f>ROUND(I126*H126,2)</f>
        <v>0</v>
      </c>
      <c r="BL126" s="20" t="s">
        <v>144</v>
      </c>
      <c r="BM126" s="187" t="s">
        <v>1167</v>
      </c>
    </row>
    <row r="127" spans="1:65" s="2" customFormat="1" ht="11.25">
      <c r="A127" s="37"/>
      <c r="B127" s="38"/>
      <c r="C127" s="39"/>
      <c r="D127" s="189" t="s">
        <v>146</v>
      </c>
      <c r="E127" s="39"/>
      <c r="F127" s="190" t="s">
        <v>297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146</v>
      </c>
      <c r="AU127" s="20" t="s">
        <v>83</v>
      </c>
    </row>
    <row r="128" spans="1:65" s="13" customFormat="1" ht="11.25">
      <c r="B128" s="194"/>
      <c r="C128" s="195"/>
      <c r="D128" s="196" t="s">
        <v>148</v>
      </c>
      <c r="E128" s="197" t="s">
        <v>19</v>
      </c>
      <c r="F128" s="198" t="s">
        <v>1168</v>
      </c>
      <c r="G128" s="195"/>
      <c r="H128" s="199">
        <v>13.85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148</v>
      </c>
      <c r="AU128" s="205" t="s">
        <v>83</v>
      </c>
      <c r="AV128" s="13" t="s">
        <v>83</v>
      </c>
      <c r="AW128" s="13" t="s">
        <v>33</v>
      </c>
      <c r="AX128" s="13" t="s">
        <v>81</v>
      </c>
      <c r="AY128" s="205" t="s">
        <v>137</v>
      </c>
    </row>
    <row r="129" spans="1:65" s="2" customFormat="1" ht="24.2" customHeight="1">
      <c r="A129" s="37"/>
      <c r="B129" s="38"/>
      <c r="C129" s="176" t="s">
        <v>191</v>
      </c>
      <c r="D129" s="176" t="s">
        <v>139</v>
      </c>
      <c r="E129" s="177" t="s">
        <v>300</v>
      </c>
      <c r="F129" s="178" t="s">
        <v>301</v>
      </c>
      <c r="G129" s="179" t="s">
        <v>302</v>
      </c>
      <c r="H129" s="180">
        <v>8.0679999999999996</v>
      </c>
      <c r="I129" s="181"/>
      <c r="J129" s="182">
        <f>ROUND(I129*H129,2)</f>
        <v>0</v>
      </c>
      <c r="K129" s="178" t="s">
        <v>143</v>
      </c>
      <c r="L129" s="42"/>
      <c r="M129" s="183" t="s">
        <v>19</v>
      </c>
      <c r="N129" s="184" t="s">
        <v>44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144</v>
      </c>
      <c r="AT129" s="187" t="s">
        <v>139</v>
      </c>
      <c r="AU129" s="187" t="s">
        <v>83</v>
      </c>
      <c r="AY129" s="20" t="s">
        <v>137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81</v>
      </c>
      <c r="BK129" s="188">
        <f>ROUND(I129*H129,2)</f>
        <v>0</v>
      </c>
      <c r="BL129" s="20" t="s">
        <v>144</v>
      </c>
      <c r="BM129" s="187" t="s">
        <v>1169</v>
      </c>
    </row>
    <row r="130" spans="1:65" s="2" customFormat="1" ht="11.25">
      <c r="A130" s="37"/>
      <c r="B130" s="38"/>
      <c r="C130" s="39"/>
      <c r="D130" s="189" t="s">
        <v>146</v>
      </c>
      <c r="E130" s="39"/>
      <c r="F130" s="190" t="s">
        <v>304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146</v>
      </c>
      <c r="AU130" s="20" t="s">
        <v>83</v>
      </c>
    </row>
    <row r="131" spans="1:65" s="13" customFormat="1" ht="11.25">
      <c r="B131" s="194"/>
      <c r="C131" s="195"/>
      <c r="D131" s="196" t="s">
        <v>148</v>
      </c>
      <c r="E131" s="197" t="s">
        <v>19</v>
      </c>
      <c r="F131" s="198" t="s">
        <v>1170</v>
      </c>
      <c r="G131" s="195"/>
      <c r="H131" s="199">
        <v>8.0679999999999996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148</v>
      </c>
      <c r="AU131" s="205" t="s">
        <v>83</v>
      </c>
      <c r="AV131" s="13" t="s">
        <v>83</v>
      </c>
      <c r="AW131" s="13" t="s">
        <v>33</v>
      </c>
      <c r="AX131" s="13" t="s">
        <v>81</v>
      </c>
      <c r="AY131" s="205" t="s">
        <v>137</v>
      </c>
    </row>
    <row r="132" spans="1:65" s="2" customFormat="1" ht="24.2" customHeight="1">
      <c r="A132" s="37"/>
      <c r="B132" s="38"/>
      <c r="C132" s="176" t="s">
        <v>197</v>
      </c>
      <c r="D132" s="176" t="s">
        <v>139</v>
      </c>
      <c r="E132" s="177" t="s">
        <v>308</v>
      </c>
      <c r="F132" s="178" t="s">
        <v>309</v>
      </c>
      <c r="G132" s="179" t="s">
        <v>158</v>
      </c>
      <c r="H132" s="180">
        <v>4.6100000000000003</v>
      </c>
      <c r="I132" s="181"/>
      <c r="J132" s="182">
        <f>ROUND(I132*H132,2)</f>
        <v>0</v>
      </c>
      <c r="K132" s="178" t="s">
        <v>143</v>
      </c>
      <c r="L132" s="42"/>
      <c r="M132" s="183" t="s">
        <v>19</v>
      </c>
      <c r="N132" s="184" t="s">
        <v>44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144</v>
      </c>
      <c r="AT132" s="187" t="s">
        <v>139</v>
      </c>
      <c r="AU132" s="187" t="s">
        <v>83</v>
      </c>
      <c r="AY132" s="20" t="s">
        <v>137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81</v>
      </c>
      <c r="BK132" s="188">
        <f>ROUND(I132*H132,2)</f>
        <v>0</v>
      </c>
      <c r="BL132" s="20" t="s">
        <v>144</v>
      </c>
      <c r="BM132" s="187" t="s">
        <v>1171</v>
      </c>
    </row>
    <row r="133" spans="1:65" s="2" customFormat="1" ht="11.25">
      <c r="A133" s="37"/>
      <c r="B133" s="38"/>
      <c r="C133" s="39"/>
      <c r="D133" s="189" t="s">
        <v>146</v>
      </c>
      <c r="E133" s="39"/>
      <c r="F133" s="190" t="s">
        <v>311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146</v>
      </c>
      <c r="AU133" s="20" t="s">
        <v>83</v>
      </c>
    </row>
    <row r="134" spans="1:65" s="2" customFormat="1" ht="24.2" customHeight="1">
      <c r="A134" s="37"/>
      <c r="B134" s="38"/>
      <c r="C134" s="176" t="s">
        <v>209</v>
      </c>
      <c r="D134" s="176" t="s">
        <v>139</v>
      </c>
      <c r="E134" s="177" t="s">
        <v>314</v>
      </c>
      <c r="F134" s="178" t="s">
        <v>315</v>
      </c>
      <c r="G134" s="179" t="s">
        <v>158</v>
      </c>
      <c r="H134" s="180">
        <v>4.6100000000000003</v>
      </c>
      <c r="I134" s="181"/>
      <c r="J134" s="182">
        <f>ROUND(I134*H134,2)</f>
        <v>0</v>
      </c>
      <c r="K134" s="178" t="s">
        <v>143</v>
      </c>
      <c r="L134" s="42"/>
      <c r="M134" s="183" t="s">
        <v>19</v>
      </c>
      <c r="N134" s="184" t="s">
        <v>44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144</v>
      </c>
      <c r="AT134" s="187" t="s">
        <v>139</v>
      </c>
      <c r="AU134" s="187" t="s">
        <v>83</v>
      </c>
      <c r="AY134" s="20" t="s">
        <v>137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81</v>
      </c>
      <c r="BK134" s="188">
        <f>ROUND(I134*H134,2)</f>
        <v>0</v>
      </c>
      <c r="BL134" s="20" t="s">
        <v>144</v>
      </c>
      <c r="BM134" s="187" t="s">
        <v>1172</v>
      </c>
    </row>
    <row r="135" spans="1:65" s="2" customFormat="1" ht="11.25">
      <c r="A135" s="37"/>
      <c r="B135" s="38"/>
      <c r="C135" s="39"/>
      <c r="D135" s="189" t="s">
        <v>146</v>
      </c>
      <c r="E135" s="39"/>
      <c r="F135" s="190" t="s">
        <v>317</v>
      </c>
      <c r="G135" s="39"/>
      <c r="H135" s="39"/>
      <c r="I135" s="191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146</v>
      </c>
      <c r="AU135" s="20" t="s">
        <v>83</v>
      </c>
    </row>
    <row r="136" spans="1:65" s="2" customFormat="1" ht="24.2" customHeight="1">
      <c r="A136" s="37"/>
      <c r="B136" s="38"/>
      <c r="C136" s="176" t="s">
        <v>219</v>
      </c>
      <c r="D136" s="176" t="s">
        <v>139</v>
      </c>
      <c r="E136" s="177" t="s">
        <v>330</v>
      </c>
      <c r="F136" s="178" t="s">
        <v>331</v>
      </c>
      <c r="G136" s="179" t="s">
        <v>158</v>
      </c>
      <c r="H136" s="180">
        <v>32.729999999999997</v>
      </c>
      <c r="I136" s="181"/>
      <c r="J136" s="182">
        <f>ROUND(I136*H136,2)</f>
        <v>0</v>
      </c>
      <c r="K136" s="178" t="s">
        <v>143</v>
      </c>
      <c r="L136" s="42"/>
      <c r="M136" s="183" t="s">
        <v>19</v>
      </c>
      <c r="N136" s="184" t="s">
        <v>44</v>
      </c>
      <c r="O136" s="67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144</v>
      </c>
      <c r="AT136" s="187" t="s">
        <v>139</v>
      </c>
      <c r="AU136" s="187" t="s">
        <v>83</v>
      </c>
      <c r="AY136" s="20" t="s">
        <v>137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0" t="s">
        <v>81</v>
      </c>
      <c r="BK136" s="188">
        <f>ROUND(I136*H136,2)</f>
        <v>0</v>
      </c>
      <c r="BL136" s="20" t="s">
        <v>144</v>
      </c>
      <c r="BM136" s="187" t="s">
        <v>1173</v>
      </c>
    </row>
    <row r="137" spans="1:65" s="2" customFormat="1" ht="11.25">
      <c r="A137" s="37"/>
      <c r="B137" s="38"/>
      <c r="C137" s="39"/>
      <c r="D137" s="189" t="s">
        <v>146</v>
      </c>
      <c r="E137" s="39"/>
      <c r="F137" s="190" t="s">
        <v>333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146</v>
      </c>
      <c r="AU137" s="20" t="s">
        <v>83</v>
      </c>
    </row>
    <row r="138" spans="1:65" s="13" customFormat="1" ht="11.25">
      <c r="B138" s="194"/>
      <c r="C138" s="195"/>
      <c r="D138" s="196" t="s">
        <v>148</v>
      </c>
      <c r="E138" s="197" t="s">
        <v>19</v>
      </c>
      <c r="F138" s="198" t="s">
        <v>1174</v>
      </c>
      <c r="G138" s="195"/>
      <c r="H138" s="199">
        <v>37.340000000000003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148</v>
      </c>
      <c r="AU138" s="205" t="s">
        <v>83</v>
      </c>
      <c r="AV138" s="13" t="s">
        <v>83</v>
      </c>
      <c r="AW138" s="13" t="s">
        <v>33</v>
      </c>
      <c r="AX138" s="13" t="s">
        <v>73</v>
      </c>
      <c r="AY138" s="205" t="s">
        <v>137</v>
      </c>
    </row>
    <row r="139" spans="1:65" s="13" customFormat="1" ht="11.25">
      <c r="B139" s="194"/>
      <c r="C139" s="195"/>
      <c r="D139" s="196" t="s">
        <v>148</v>
      </c>
      <c r="E139" s="197" t="s">
        <v>19</v>
      </c>
      <c r="F139" s="198" t="s">
        <v>1175</v>
      </c>
      <c r="G139" s="195"/>
      <c r="H139" s="199">
        <v>-4.6100000000000003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148</v>
      </c>
      <c r="AU139" s="205" t="s">
        <v>83</v>
      </c>
      <c r="AV139" s="13" t="s">
        <v>83</v>
      </c>
      <c r="AW139" s="13" t="s">
        <v>33</v>
      </c>
      <c r="AX139" s="13" t="s">
        <v>73</v>
      </c>
      <c r="AY139" s="205" t="s">
        <v>137</v>
      </c>
    </row>
    <row r="140" spans="1:65" s="14" customFormat="1" ht="11.25">
      <c r="B140" s="206"/>
      <c r="C140" s="207"/>
      <c r="D140" s="196" t="s">
        <v>148</v>
      </c>
      <c r="E140" s="208" t="s">
        <v>19</v>
      </c>
      <c r="F140" s="209" t="s">
        <v>181</v>
      </c>
      <c r="G140" s="207"/>
      <c r="H140" s="210">
        <v>32.729999999999997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148</v>
      </c>
      <c r="AU140" s="216" t="s">
        <v>83</v>
      </c>
      <c r="AV140" s="14" t="s">
        <v>144</v>
      </c>
      <c r="AW140" s="14" t="s">
        <v>33</v>
      </c>
      <c r="AX140" s="14" t="s">
        <v>81</v>
      </c>
      <c r="AY140" s="216" t="s">
        <v>137</v>
      </c>
    </row>
    <row r="141" spans="1:65" s="2" customFormat="1" ht="33" customHeight="1">
      <c r="A141" s="37"/>
      <c r="B141" s="38"/>
      <c r="C141" s="176" t="s">
        <v>225</v>
      </c>
      <c r="D141" s="176" t="s">
        <v>139</v>
      </c>
      <c r="E141" s="177" t="s">
        <v>343</v>
      </c>
      <c r="F141" s="178" t="s">
        <v>344</v>
      </c>
      <c r="G141" s="179" t="s">
        <v>142</v>
      </c>
      <c r="H141" s="180">
        <v>24.22</v>
      </c>
      <c r="I141" s="181"/>
      <c r="J141" s="182">
        <f>ROUND(I141*H141,2)</f>
        <v>0</v>
      </c>
      <c r="K141" s="178" t="s">
        <v>143</v>
      </c>
      <c r="L141" s="42"/>
      <c r="M141" s="183" t="s">
        <v>19</v>
      </c>
      <c r="N141" s="184" t="s">
        <v>44</v>
      </c>
      <c r="O141" s="67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144</v>
      </c>
      <c r="AT141" s="187" t="s">
        <v>139</v>
      </c>
      <c r="AU141" s="187" t="s">
        <v>83</v>
      </c>
      <c r="AY141" s="20" t="s">
        <v>137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81</v>
      </c>
      <c r="BK141" s="188">
        <f>ROUND(I141*H141,2)</f>
        <v>0</v>
      </c>
      <c r="BL141" s="20" t="s">
        <v>144</v>
      </c>
      <c r="BM141" s="187" t="s">
        <v>1176</v>
      </c>
    </row>
    <row r="142" spans="1:65" s="2" customFormat="1" ht="11.25">
      <c r="A142" s="37"/>
      <c r="B142" s="38"/>
      <c r="C142" s="39"/>
      <c r="D142" s="189" t="s">
        <v>146</v>
      </c>
      <c r="E142" s="39"/>
      <c r="F142" s="190" t="s">
        <v>346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146</v>
      </c>
      <c r="AU142" s="20" t="s">
        <v>83</v>
      </c>
    </row>
    <row r="143" spans="1:65" s="2" customFormat="1" ht="24.2" customHeight="1">
      <c r="A143" s="37"/>
      <c r="B143" s="38"/>
      <c r="C143" s="176" t="s">
        <v>231</v>
      </c>
      <c r="D143" s="176" t="s">
        <v>139</v>
      </c>
      <c r="E143" s="177" t="s">
        <v>349</v>
      </c>
      <c r="F143" s="178" t="s">
        <v>350</v>
      </c>
      <c r="G143" s="179" t="s">
        <v>142</v>
      </c>
      <c r="H143" s="180">
        <v>24.22</v>
      </c>
      <c r="I143" s="181"/>
      <c r="J143" s="182">
        <f>ROUND(I143*H143,2)</f>
        <v>0</v>
      </c>
      <c r="K143" s="178" t="s">
        <v>143</v>
      </c>
      <c r="L143" s="42"/>
      <c r="M143" s="183" t="s">
        <v>19</v>
      </c>
      <c r="N143" s="184" t="s">
        <v>44</v>
      </c>
      <c r="O143" s="67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144</v>
      </c>
      <c r="AT143" s="187" t="s">
        <v>139</v>
      </c>
      <c r="AU143" s="187" t="s">
        <v>83</v>
      </c>
      <c r="AY143" s="20" t="s">
        <v>137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81</v>
      </c>
      <c r="BK143" s="188">
        <f>ROUND(I143*H143,2)</f>
        <v>0</v>
      </c>
      <c r="BL143" s="20" t="s">
        <v>144</v>
      </c>
      <c r="BM143" s="187" t="s">
        <v>1177</v>
      </c>
    </row>
    <row r="144" spans="1:65" s="2" customFormat="1" ht="11.25">
      <c r="A144" s="37"/>
      <c r="B144" s="38"/>
      <c r="C144" s="39"/>
      <c r="D144" s="189" t="s">
        <v>146</v>
      </c>
      <c r="E144" s="39"/>
      <c r="F144" s="190" t="s">
        <v>352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146</v>
      </c>
      <c r="AU144" s="20" t="s">
        <v>83</v>
      </c>
    </row>
    <row r="145" spans="1:65" s="2" customFormat="1" ht="24.2" customHeight="1">
      <c r="A145" s="37"/>
      <c r="B145" s="38"/>
      <c r="C145" s="176" t="s">
        <v>8</v>
      </c>
      <c r="D145" s="176" t="s">
        <v>139</v>
      </c>
      <c r="E145" s="177" t="s">
        <v>355</v>
      </c>
      <c r="F145" s="178" t="s">
        <v>356</v>
      </c>
      <c r="G145" s="179" t="s">
        <v>142</v>
      </c>
      <c r="H145" s="180">
        <v>24.22</v>
      </c>
      <c r="I145" s="181"/>
      <c r="J145" s="182">
        <f>ROUND(I145*H145,2)</f>
        <v>0</v>
      </c>
      <c r="K145" s="178" t="s">
        <v>143</v>
      </c>
      <c r="L145" s="42"/>
      <c r="M145" s="183" t="s">
        <v>19</v>
      </c>
      <c r="N145" s="184" t="s">
        <v>44</v>
      </c>
      <c r="O145" s="67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144</v>
      </c>
      <c r="AT145" s="187" t="s">
        <v>139</v>
      </c>
      <c r="AU145" s="187" t="s">
        <v>83</v>
      </c>
      <c r="AY145" s="20" t="s">
        <v>137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81</v>
      </c>
      <c r="BK145" s="188">
        <f>ROUND(I145*H145,2)</f>
        <v>0</v>
      </c>
      <c r="BL145" s="20" t="s">
        <v>144</v>
      </c>
      <c r="BM145" s="187" t="s">
        <v>1178</v>
      </c>
    </row>
    <row r="146" spans="1:65" s="2" customFormat="1" ht="11.25">
      <c r="A146" s="37"/>
      <c r="B146" s="38"/>
      <c r="C146" s="39"/>
      <c r="D146" s="189" t="s">
        <v>146</v>
      </c>
      <c r="E146" s="39"/>
      <c r="F146" s="190" t="s">
        <v>358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146</v>
      </c>
      <c r="AU146" s="20" t="s">
        <v>83</v>
      </c>
    </row>
    <row r="147" spans="1:65" s="2" customFormat="1" ht="16.5" customHeight="1">
      <c r="A147" s="37"/>
      <c r="B147" s="38"/>
      <c r="C147" s="176" t="s">
        <v>242</v>
      </c>
      <c r="D147" s="176" t="s">
        <v>139</v>
      </c>
      <c r="E147" s="177" t="s">
        <v>405</v>
      </c>
      <c r="F147" s="178" t="s">
        <v>406</v>
      </c>
      <c r="G147" s="179" t="s">
        <v>158</v>
      </c>
      <c r="H147" s="180">
        <v>37.340000000000003</v>
      </c>
      <c r="I147" s="181"/>
      <c r="J147" s="182">
        <f>ROUND(I147*H147,2)</f>
        <v>0</v>
      </c>
      <c r="K147" s="178" t="s">
        <v>19</v>
      </c>
      <c r="L147" s="42"/>
      <c r="M147" s="183" t="s">
        <v>19</v>
      </c>
      <c r="N147" s="184" t="s">
        <v>44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144</v>
      </c>
      <c r="AT147" s="187" t="s">
        <v>139</v>
      </c>
      <c r="AU147" s="187" t="s">
        <v>83</v>
      </c>
      <c r="AY147" s="20" t="s">
        <v>137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81</v>
      </c>
      <c r="BK147" s="188">
        <f>ROUND(I147*H147,2)</f>
        <v>0</v>
      </c>
      <c r="BL147" s="20" t="s">
        <v>144</v>
      </c>
      <c r="BM147" s="187" t="s">
        <v>1179</v>
      </c>
    </row>
    <row r="148" spans="1:65" s="2" customFormat="1" ht="39">
      <c r="A148" s="37"/>
      <c r="B148" s="38"/>
      <c r="C148" s="39"/>
      <c r="D148" s="196" t="s">
        <v>408</v>
      </c>
      <c r="E148" s="39"/>
      <c r="F148" s="248" t="s">
        <v>409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408</v>
      </c>
      <c r="AU148" s="20" t="s">
        <v>83</v>
      </c>
    </row>
    <row r="149" spans="1:65" s="2" customFormat="1" ht="16.5" customHeight="1">
      <c r="A149" s="37"/>
      <c r="B149" s="38"/>
      <c r="C149" s="176" t="s">
        <v>248</v>
      </c>
      <c r="D149" s="176" t="s">
        <v>139</v>
      </c>
      <c r="E149" s="177" t="s">
        <v>412</v>
      </c>
      <c r="F149" s="178" t="s">
        <v>413</v>
      </c>
      <c r="G149" s="179" t="s">
        <v>158</v>
      </c>
      <c r="H149" s="180">
        <v>37.340000000000003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44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144</v>
      </c>
      <c r="AT149" s="187" t="s">
        <v>139</v>
      </c>
      <c r="AU149" s="187" t="s">
        <v>83</v>
      </c>
      <c r="AY149" s="20" t="s">
        <v>137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81</v>
      </c>
      <c r="BK149" s="188">
        <f>ROUND(I149*H149,2)</f>
        <v>0</v>
      </c>
      <c r="BL149" s="20" t="s">
        <v>144</v>
      </c>
      <c r="BM149" s="187" t="s">
        <v>1180</v>
      </c>
    </row>
    <row r="150" spans="1:65" s="2" customFormat="1" ht="19.5">
      <c r="A150" s="37"/>
      <c r="B150" s="38"/>
      <c r="C150" s="39"/>
      <c r="D150" s="196" t="s">
        <v>408</v>
      </c>
      <c r="E150" s="39"/>
      <c r="F150" s="248" t="s">
        <v>415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408</v>
      </c>
      <c r="AU150" s="20" t="s">
        <v>83</v>
      </c>
    </row>
    <row r="151" spans="1:65" s="12" customFormat="1" ht="22.9" customHeight="1">
      <c r="B151" s="160"/>
      <c r="C151" s="161"/>
      <c r="D151" s="162" t="s">
        <v>72</v>
      </c>
      <c r="E151" s="174" t="s">
        <v>155</v>
      </c>
      <c r="F151" s="174" t="s">
        <v>440</v>
      </c>
      <c r="G151" s="161"/>
      <c r="H151" s="161"/>
      <c r="I151" s="164"/>
      <c r="J151" s="175">
        <f>BK151</f>
        <v>0</v>
      </c>
      <c r="K151" s="161"/>
      <c r="L151" s="166"/>
      <c r="M151" s="167"/>
      <c r="N151" s="168"/>
      <c r="O151" s="168"/>
      <c r="P151" s="169">
        <f>SUM(P152:P178)</f>
        <v>0</v>
      </c>
      <c r="Q151" s="168"/>
      <c r="R151" s="169">
        <f>SUM(R152:R178)</f>
        <v>0.29421950000000002</v>
      </c>
      <c r="S151" s="168"/>
      <c r="T151" s="170">
        <f>SUM(T152:T178)</f>
        <v>0</v>
      </c>
      <c r="AR151" s="171" t="s">
        <v>81</v>
      </c>
      <c r="AT151" s="172" t="s">
        <v>72</v>
      </c>
      <c r="AU151" s="172" t="s">
        <v>81</v>
      </c>
      <c r="AY151" s="171" t="s">
        <v>137</v>
      </c>
      <c r="BK151" s="173">
        <f>SUM(BK152:BK178)</f>
        <v>0</v>
      </c>
    </row>
    <row r="152" spans="1:65" s="2" customFormat="1" ht="21.75" customHeight="1">
      <c r="A152" s="37"/>
      <c r="B152" s="38"/>
      <c r="C152" s="176" t="s">
        <v>254</v>
      </c>
      <c r="D152" s="176" t="s">
        <v>139</v>
      </c>
      <c r="E152" s="177" t="s">
        <v>1181</v>
      </c>
      <c r="F152" s="178" t="s">
        <v>1182</v>
      </c>
      <c r="G152" s="179" t="s">
        <v>158</v>
      </c>
      <c r="H152" s="180">
        <v>0.56000000000000005</v>
      </c>
      <c r="I152" s="181"/>
      <c r="J152" s="182">
        <f>ROUND(I152*H152,2)</f>
        <v>0</v>
      </c>
      <c r="K152" s="178" t="s">
        <v>143</v>
      </c>
      <c r="L152" s="42"/>
      <c r="M152" s="183" t="s">
        <v>19</v>
      </c>
      <c r="N152" s="184" t="s">
        <v>44</v>
      </c>
      <c r="O152" s="67"/>
      <c r="P152" s="185">
        <f>O152*H152</f>
        <v>0</v>
      </c>
      <c r="Q152" s="185">
        <v>7.9549999999999996E-2</v>
      </c>
      <c r="R152" s="185">
        <f>Q152*H152</f>
        <v>4.4548000000000004E-2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144</v>
      </c>
      <c r="AT152" s="187" t="s">
        <v>139</v>
      </c>
      <c r="AU152" s="187" t="s">
        <v>83</v>
      </c>
      <c r="AY152" s="20" t="s">
        <v>137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81</v>
      </c>
      <c r="BK152" s="188">
        <f>ROUND(I152*H152,2)</f>
        <v>0</v>
      </c>
      <c r="BL152" s="20" t="s">
        <v>144</v>
      </c>
      <c r="BM152" s="187" t="s">
        <v>1183</v>
      </c>
    </row>
    <row r="153" spans="1:65" s="2" customFormat="1" ht="11.25">
      <c r="A153" s="37"/>
      <c r="B153" s="38"/>
      <c r="C153" s="39"/>
      <c r="D153" s="189" t="s">
        <v>146</v>
      </c>
      <c r="E153" s="39"/>
      <c r="F153" s="190" t="s">
        <v>1184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146</v>
      </c>
      <c r="AU153" s="20" t="s">
        <v>83</v>
      </c>
    </row>
    <row r="154" spans="1:65" s="13" customFormat="1" ht="11.25">
      <c r="B154" s="194"/>
      <c r="C154" s="195"/>
      <c r="D154" s="196" t="s">
        <v>148</v>
      </c>
      <c r="E154" s="197" t="s">
        <v>19</v>
      </c>
      <c r="F154" s="198" t="s">
        <v>1185</v>
      </c>
      <c r="G154" s="195"/>
      <c r="H154" s="199">
        <v>0.56000000000000005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148</v>
      </c>
      <c r="AU154" s="205" t="s">
        <v>83</v>
      </c>
      <c r="AV154" s="13" t="s">
        <v>83</v>
      </c>
      <c r="AW154" s="13" t="s">
        <v>33</v>
      </c>
      <c r="AX154" s="13" t="s">
        <v>81</v>
      </c>
      <c r="AY154" s="205" t="s">
        <v>137</v>
      </c>
    </row>
    <row r="155" spans="1:65" s="2" customFormat="1" ht="16.5" customHeight="1">
      <c r="A155" s="37"/>
      <c r="B155" s="38"/>
      <c r="C155" s="238" t="s">
        <v>282</v>
      </c>
      <c r="D155" s="238" t="s">
        <v>325</v>
      </c>
      <c r="E155" s="239" t="s">
        <v>1186</v>
      </c>
      <c r="F155" s="240" t="s">
        <v>1187</v>
      </c>
      <c r="G155" s="241" t="s">
        <v>368</v>
      </c>
      <c r="H155" s="242">
        <v>1</v>
      </c>
      <c r="I155" s="243"/>
      <c r="J155" s="244">
        <f>ROUND(I155*H155,2)</f>
        <v>0</v>
      </c>
      <c r="K155" s="240" t="s">
        <v>19</v>
      </c>
      <c r="L155" s="245"/>
      <c r="M155" s="246" t="s">
        <v>19</v>
      </c>
      <c r="N155" s="247" t="s">
        <v>44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188</v>
      </c>
      <c r="AT155" s="187" t="s">
        <v>325</v>
      </c>
      <c r="AU155" s="187" t="s">
        <v>83</v>
      </c>
      <c r="AY155" s="20" t="s">
        <v>137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81</v>
      </c>
      <c r="BK155" s="188">
        <f>ROUND(I155*H155,2)</f>
        <v>0</v>
      </c>
      <c r="BL155" s="20" t="s">
        <v>144</v>
      </c>
      <c r="BM155" s="187" t="s">
        <v>1188</v>
      </c>
    </row>
    <row r="156" spans="1:65" s="2" customFormat="1" ht="16.5" customHeight="1">
      <c r="A156" s="37"/>
      <c r="B156" s="38"/>
      <c r="C156" s="238" t="s">
        <v>288</v>
      </c>
      <c r="D156" s="238" t="s">
        <v>325</v>
      </c>
      <c r="E156" s="239" t="s">
        <v>1189</v>
      </c>
      <c r="F156" s="240" t="s">
        <v>1190</v>
      </c>
      <c r="G156" s="241" t="s">
        <v>368</v>
      </c>
      <c r="H156" s="242">
        <v>1</v>
      </c>
      <c r="I156" s="243"/>
      <c r="J156" s="244">
        <f>ROUND(I156*H156,2)</f>
        <v>0</v>
      </c>
      <c r="K156" s="240" t="s">
        <v>19</v>
      </c>
      <c r="L156" s="245"/>
      <c r="M156" s="246" t="s">
        <v>19</v>
      </c>
      <c r="N156" s="247" t="s">
        <v>44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188</v>
      </c>
      <c r="AT156" s="187" t="s">
        <v>325</v>
      </c>
      <c r="AU156" s="187" t="s">
        <v>83</v>
      </c>
      <c r="AY156" s="20" t="s">
        <v>137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81</v>
      </c>
      <c r="BK156" s="188">
        <f>ROUND(I156*H156,2)</f>
        <v>0</v>
      </c>
      <c r="BL156" s="20" t="s">
        <v>144</v>
      </c>
      <c r="BM156" s="187" t="s">
        <v>1191</v>
      </c>
    </row>
    <row r="157" spans="1:65" s="2" customFormat="1" ht="16.5" customHeight="1">
      <c r="A157" s="37"/>
      <c r="B157" s="38"/>
      <c r="C157" s="238" t="s">
        <v>7</v>
      </c>
      <c r="D157" s="238" t="s">
        <v>325</v>
      </c>
      <c r="E157" s="239" t="s">
        <v>1192</v>
      </c>
      <c r="F157" s="240" t="s">
        <v>732</v>
      </c>
      <c r="G157" s="241" t="s">
        <v>368</v>
      </c>
      <c r="H157" s="242">
        <v>2</v>
      </c>
      <c r="I157" s="243"/>
      <c r="J157" s="244">
        <f>ROUND(I157*H157,2)</f>
        <v>0</v>
      </c>
      <c r="K157" s="240" t="s">
        <v>19</v>
      </c>
      <c r="L157" s="245"/>
      <c r="M157" s="246" t="s">
        <v>19</v>
      </c>
      <c r="N157" s="247" t="s">
        <v>44</v>
      </c>
      <c r="O157" s="67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188</v>
      </c>
      <c r="AT157" s="187" t="s">
        <v>325</v>
      </c>
      <c r="AU157" s="187" t="s">
        <v>83</v>
      </c>
      <c r="AY157" s="20" t="s">
        <v>137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20" t="s">
        <v>81</v>
      </c>
      <c r="BK157" s="188">
        <f>ROUND(I157*H157,2)</f>
        <v>0</v>
      </c>
      <c r="BL157" s="20" t="s">
        <v>144</v>
      </c>
      <c r="BM157" s="187" t="s">
        <v>1193</v>
      </c>
    </row>
    <row r="158" spans="1:65" s="2" customFormat="1" ht="37.9" customHeight="1">
      <c r="A158" s="37"/>
      <c r="B158" s="38"/>
      <c r="C158" s="176" t="s">
        <v>299</v>
      </c>
      <c r="D158" s="176" t="s">
        <v>139</v>
      </c>
      <c r="E158" s="177" t="s">
        <v>1194</v>
      </c>
      <c r="F158" s="178" t="s">
        <v>1195</v>
      </c>
      <c r="G158" s="179" t="s">
        <v>158</v>
      </c>
      <c r="H158" s="180">
        <v>0.112</v>
      </c>
      <c r="I158" s="181"/>
      <c r="J158" s="182">
        <f>ROUND(I158*H158,2)</f>
        <v>0</v>
      </c>
      <c r="K158" s="178" t="s">
        <v>143</v>
      </c>
      <c r="L158" s="42"/>
      <c r="M158" s="183" t="s">
        <v>19</v>
      </c>
      <c r="N158" s="184" t="s">
        <v>44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144</v>
      </c>
      <c r="AT158" s="187" t="s">
        <v>139</v>
      </c>
      <c r="AU158" s="187" t="s">
        <v>83</v>
      </c>
      <c r="AY158" s="20" t="s">
        <v>137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81</v>
      </c>
      <c r="BK158" s="188">
        <f>ROUND(I158*H158,2)</f>
        <v>0</v>
      </c>
      <c r="BL158" s="20" t="s">
        <v>144</v>
      </c>
      <c r="BM158" s="187" t="s">
        <v>1196</v>
      </c>
    </row>
    <row r="159" spans="1:65" s="2" customFormat="1" ht="11.25">
      <c r="A159" s="37"/>
      <c r="B159" s="38"/>
      <c r="C159" s="39"/>
      <c r="D159" s="189" t="s">
        <v>146</v>
      </c>
      <c r="E159" s="39"/>
      <c r="F159" s="190" t="s">
        <v>1197</v>
      </c>
      <c r="G159" s="39"/>
      <c r="H159" s="39"/>
      <c r="I159" s="191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146</v>
      </c>
      <c r="AU159" s="20" t="s">
        <v>83</v>
      </c>
    </row>
    <row r="160" spans="1:65" s="13" customFormat="1" ht="11.25">
      <c r="B160" s="194"/>
      <c r="C160" s="195"/>
      <c r="D160" s="196" t="s">
        <v>148</v>
      </c>
      <c r="E160" s="197" t="s">
        <v>19</v>
      </c>
      <c r="F160" s="198" t="s">
        <v>1198</v>
      </c>
      <c r="G160" s="195"/>
      <c r="H160" s="199">
        <v>0.112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148</v>
      </c>
      <c r="AU160" s="205" t="s">
        <v>83</v>
      </c>
      <c r="AV160" s="13" t="s">
        <v>83</v>
      </c>
      <c r="AW160" s="13" t="s">
        <v>33</v>
      </c>
      <c r="AX160" s="13" t="s">
        <v>81</v>
      </c>
      <c r="AY160" s="205" t="s">
        <v>137</v>
      </c>
    </row>
    <row r="161" spans="1:65" s="2" customFormat="1" ht="37.9" customHeight="1">
      <c r="A161" s="37"/>
      <c r="B161" s="38"/>
      <c r="C161" s="176" t="s">
        <v>307</v>
      </c>
      <c r="D161" s="176" t="s">
        <v>139</v>
      </c>
      <c r="E161" s="177" t="s">
        <v>492</v>
      </c>
      <c r="F161" s="178" t="s">
        <v>493</v>
      </c>
      <c r="G161" s="179" t="s">
        <v>158</v>
      </c>
      <c r="H161" s="180">
        <v>0.36</v>
      </c>
      <c r="I161" s="181"/>
      <c r="J161" s="182">
        <f>ROUND(I161*H161,2)</f>
        <v>0</v>
      </c>
      <c r="K161" s="178" t="s">
        <v>143</v>
      </c>
      <c r="L161" s="42"/>
      <c r="M161" s="183" t="s">
        <v>19</v>
      </c>
      <c r="N161" s="184" t="s">
        <v>44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144</v>
      </c>
      <c r="AT161" s="187" t="s">
        <v>139</v>
      </c>
      <c r="AU161" s="187" t="s">
        <v>83</v>
      </c>
      <c r="AY161" s="20" t="s">
        <v>137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81</v>
      </c>
      <c r="BK161" s="188">
        <f>ROUND(I161*H161,2)</f>
        <v>0</v>
      </c>
      <c r="BL161" s="20" t="s">
        <v>144</v>
      </c>
      <c r="BM161" s="187" t="s">
        <v>1199</v>
      </c>
    </row>
    <row r="162" spans="1:65" s="2" customFormat="1" ht="11.25">
      <c r="A162" s="37"/>
      <c r="B162" s="38"/>
      <c r="C162" s="39"/>
      <c r="D162" s="189" t="s">
        <v>146</v>
      </c>
      <c r="E162" s="39"/>
      <c r="F162" s="190" t="s">
        <v>495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146</v>
      </c>
      <c r="AU162" s="20" t="s">
        <v>83</v>
      </c>
    </row>
    <row r="163" spans="1:65" s="13" customFormat="1" ht="11.25">
      <c r="B163" s="194"/>
      <c r="C163" s="195"/>
      <c r="D163" s="196" t="s">
        <v>148</v>
      </c>
      <c r="E163" s="197" t="s">
        <v>19</v>
      </c>
      <c r="F163" s="198" t="s">
        <v>1200</v>
      </c>
      <c r="G163" s="195"/>
      <c r="H163" s="199">
        <v>0.2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148</v>
      </c>
      <c r="AU163" s="205" t="s">
        <v>83</v>
      </c>
      <c r="AV163" s="13" t="s">
        <v>83</v>
      </c>
      <c r="AW163" s="13" t="s">
        <v>33</v>
      </c>
      <c r="AX163" s="13" t="s">
        <v>73</v>
      </c>
      <c r="AY163" s="205" t="s">
        <v>137</v>
      </c>
    </row>
    <row r="164" spans="1:65" s="13" customFormat="1" ht="11.25">
      <c r="B164" s="194"/>
      <c r="C164" s="195"/>
      <c r="D164" s="196" t="s">
        <v>148</v>
      </c>
      <c r="E164" s="197" t="s">
        <v>19</v>
      </c>
      <c r="F164" s="198" t="s">
        <v>1201</v>
      </c>
      <c r="G164" s="195"/>
      <c r="H164" s="199">
        <v>0.16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148</v>
      </c>
      <c r="AU164" s="205" t="s">
        <v>83</v>
      </c>
      <c r="AV164" s="13" t="s">
        <v>83</v>
      </c>
      <c r="AW164" s="13" t="s">
        <v>33</v>
      </c>
      <c r="AX164" s="13" t="s">
        <v>73</v>
      </c>
      <c r="AY164" s="205" t="s">
        <v>137</v>
      </c>
    </row>
    <row r="165" spans="1:65" s="14" customFormat="1" ht="11.25">
      <c r="B165" s="206"/>
      <c r="C165" s="207"/>
      <c r="D165" s="196" t="s">
        <v>148</v>
      </c>
      <c r="E165" s="208" t="s">
        <v>19</v>
      </c>
      <c r="F165" s="209" t="s">
        <v>181</v>
      </c>
      <c r="G165" s="207"/>
      <c r="H165" s="210">
        <v>0.36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148</v>
      </c>
      <c r="AU165" s="216" t="s">
        <v>83</v>
      </c>
      <c r="AV165" s="14" t="s">
        <v>144</v>
      </c>
      <c r="AW165" s="14" t="s">
        <v>33</v>
      </c>
      <c r="AX165" s="14" t="s">
        <v>81</v>
      </c>
      <c r="AY165" s="216" t="s">
        <v>137</v>
      </c>
    </row>
    <row r="166" spans="1:65" s="2" customFormat="1" ht="44.25" customHeight="1">
      <c r="A166" s="37"/>
      <c r="B166" s="38"/>
      <c r="C166" s="176" t="s">
        <v>313</v>
      </c>
      <c r="D166" s="176" t="s">
        <v>139</v>
      </c>
      <c r="E166" s="177" t="s">
        <v>509</v>
      </c>
      <c r="F166" s="178" t="s">
        <v>510</v>
      </c>
      <c r="G166" s="179" t="s">
        <v>302</v>
      </c>
      <c r="H166" s="180">
        <v>0.01</v>
      </c>
      <c r="I166" s="181"/>
      <c r="J166" s="182">
        <f>ROUND(I166*H166,2)</f>
        <v>0</v>
      </c>
      <c r="K166" s="178" t="s">
        <v>143</v>
      </c>
      <c r="L166" s="42"/>
      <c r="M166" s="183" t="s">
        <v>19</v>
      </c>
      <c r="N166" s="184" t="s">
        <v>44</v>
      </c>
      <c r="O166" s="67"/>
      <c r="P166" s="185">
        <f>O166*H166</f>
        <v>0</v>
      </c>
      <c r="Q166" s="185">
        <v>1.03955</v>
      </c>
      <c r="R166" s="185">
        <f>Q166*H166</f>
        <v>1.03955E-2</v>
      </c>
      <c r="S166" s="185">
        <v>0</v>
      </c>
      <c r="T166" s="18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144</v>
      </c>
      <c r="AT166" s="187" t="s">
        <v>139</v>
      </c>
      <c r="AU166" s="187" t="s">
        <v>83</v>
      </c>
      <c r="AY166" s="20" t="s">
        <v>137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20" t="s">
        <v>81</v>
      </c>
      <c r="BK166" s="188">
        <f>ROUND(I166*H166,2)</f>
        <v>0</v>
      </c>
      <c r="BL166" s="20" t="s">
        <v>144</v>
      </c>
      <c r="BM166" s="187" t="s">
        <v>1202</v>
      </c>
    </row>
    <row r="167" spans="1:65" s="2" customFormat="1" ht="11.25">
      <c r="A167" s="37"/>
      <c r="B167" s="38"/>
      <c r="C167" s="39"/>
      <c r="D167" s="189" t="s">
        <v>146</v>
      </c>
      <c r="E167" s="39"/>
      <c r="F167" s="190" t="s">
        <v>512</v>
      </c>
      <c r="G167" s="39"/>
      <c r="H167" s="39"/>
      <c r="I167" s="191"/>
      <c r="J167" s="39"/>
      <c r="K167" s="39"/>
      <c r="L167" s="42"/>
      <c r="M167" s="192"/>
      <c r="N167" s="193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146</v>
      </c>
      <c r="AU167" s="20" t="s">
        <v>83</v>
      </c>
    </row>
    <row r="168" spans="1:65" s="13" customFormat="1" ht="11.25">
      <c r="B168" s="194"/>
      <c r="C168" s="195"/>
      <c r="D168" s="196" t="s">
        <v>148</v>
      </c>
      <c r="E168" s="197" t="s">
        <v>19</v>
      </c>
      <c r="F168" s="198" t="s">
        <v>1203</v>
      </c>
      <c r="G168" s="195"/>
      <c r="H168" s="199">
        <v>0.01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148</v>
      </c>
      <c r="AU168" s="205" t="s">
        <v>83</v>
      </c>
      <c r="AV168" s="13" t="s">
        <v>83</v>
      </c>
      <c r="AW168" s="13" t="s">
        <v>33</v>
      </c>
      <c r="AX168" s="13" t="s">
        <v>73</v>
      </c>
      <c r="AY168" s="205" t="s">
        <v>137</v>
      </c>
    </row>
    <row r="169" spans="1:65" s="14" customFormat="1" ht="11.25">
      <c r="B169" s="206"/>
      <c r="C169" s="207"/>
      <c r="D169" s="196" t="s">
        <v>148</v>
      </c>
      <c r="E169" s="208" t="s">
        <v>19</v>
      </c>
      <c r="F169" s="209" t="s">
        <v>181</v>
      </c>
      <c r="G169" s="207"/>
      <c r="H169" s="210">
        <v>0.01</v>
      </c>
      <c r="I169" s="211"/>
      <c r="J169" s="207"/>
      <c r="K169" s="207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148</v>
      </c>
      <c r="AU169" s="216" t="s">
        <v>83</v>
      </c>
      <c r="AV169" s="14" t="s">
        <v>144</v>
      </c>
      <c r="AW169" s="14" t="s">
        <v>33</v>
      </c>
      <c r="AX169" s="14" t="s">
        <v>81</v>
      </c>
      <c r="AY169" s="216" t="s">
        <v>137</v>
      </c>
    </row>
    <row r="170" spans="1:65" s="2" customFormat="1" ht="16.5" customHeight="1">
      <c r="A170" s="37"/>
      <c r="B170" s="38"/>
      <c r="C170" s="176" t="s">
        <v>319</v>
      </c>
      <c r="D170" s="176" t="s">
        <v>139</v>
      </c>
      <c r="E170" s="177" t="s">
        <v>1204</v>
      </c>
      <c r="F170" s="178" t="s">
        <v>1205</v>
      </c>
      <c r="G170" s="179" t="s">
        <v>158</v>
      </c>
      <c r="H170" s="180">
        <v>0.08</v>
      </c>
      <c r="I170" s="181"/>
      <c r="J170" s="182">
        <f>ROUND(I170*H170,2)</f>
        <v>0</v>
      </c>
      <c r="K170" s="178" t="s">
        <v>143</v>
      </c>
      <c r="L170" s="42"/>
      <c r="M170" s="183" t="s">
        <v>19</v>
      </c>
      <c r="N170" s="184" t="s">
        <v>44</v>
      </c>
      <c r="O170" s="67"/>
      <c r="P170" s="185">
        <f>O170*H170</f>
        <v>0</v>
      </c>
      <c r="Q170" s="185">
        <v>2.9909500000000002</v>
      </c>
      <c r="R170" s="185">
        <f>Q170*H170</f>
        <v>0.23927600000000002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144</v>
      </c>
      <c r="AT170" s="187" t="s">
        <v>139</v>
      </c>
      <c r="AU170" s="187" t="s">
        <v>83</v>
      </c>
      <c r="AY170" s="20" t="s">
        <v>137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81</v>
      </c>
      <c r="BK170" s="188">
        <f>ROUND(I170*H170,2)</f>
        <v>0</v>
      </c>
      <c r="BL170" s="20" t="s">
        <v>144</v>
      </c>
      <c r="BM170" s="187" t="s">
        <v>1206</v>
      </c>
    </row>
    <row r="171" spans="1:65" s="2" customFormat="1" ht="11.25">
      <c r="A171" s="37"/>
      <c r="B171" s="38"/>
      <c r="C171" s="39"/>
      <c r="D171" s="189" t="s">
        <v>146</v>
      </c>
      <c r="E171" s="39"/>
      <c r="F171" s="190" t="s">
        <v>1207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146</v>
      </c>
      <c r="AU171" s="20" t="s">
        <v>83</v>
      </c>
    </row>
    <row r="172" spans="1:65" s="13" customFormat="1" ht="11.25">
      <c r="B172" s="194"/>
      <c r="C172" s="195"/>
      <c r="D172" s="196" t="s">
        <v>148</v>
      </c>
      <c r="E172" s="197" t="s">
        <v>19</v>
      </c>
      <c r="F172" s="198" t="s">
        <v>1208</v>
      </c>
      <c r="G172" s="195"/>
      <c r="H172" s="199">
        <v>0.08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148</v>
      </c>
      <c r="AU172" s="205" t="s">
        <v>83</v>
      </c>
      <c r="AV172" s="13" t="s">
        <v>83</v>
      </c>
      <c r="AW172" s="13" t="s">
        <v>33</v>
      </c>
      <c r="AX172" s="13" t="s">
        <v>81</v>
      </c>
      <c r="AY172" s="205" t="s">
        <v>137</v>
      </c>
    </row>
    <row r="173" spans="1:65" s="2" customFormat="1" ht="24.2" customHeight="1">
      <c r="A173" s="37"/>
      <c r="B173" s="38"/>
      <c r="C173" s="176" t="s">
        <v>324</v>
      </c>
      <c r="D173" s="176" t="s">
        <v>139</v>
      </c>
      <c r="E173" s="177" t="s">
        <v>1209</v>
      </c>
      <c r="F173" s="178" t="s">
        <v>1210</v>
      </c>
      <c r="G173" s="179" t="s">
        <v>158</v>
      </c>
      <c r="H173" s="180">
        <v>0.08</v>
      </c>
      <c r="I173" s="181"/>
      <c r="J173" s="182">
        <f>ROUND(I173*H173,2)</f>
        <v>0</v>
      </c>
      <c r="K173" s="178" t="s">
        <v>143</v>
      </c>
      <c r="L173" s="42"/>
      <c r="M173" s="183" t="s">
        <v>19</v>
      </c>
      <c r="N173" s="184" t="s">
        <v>44</v>
      </c>
      <c r="O173" s="67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144</v>
      </c>
      <c r="AT173" s="187" t="s">
        <v>139</v>
      </c>
      <c r="AU173" s="187" t="s">
        <v>83</v>
      </c>
      <c r="AY173" s="20" t="s">
        <v>137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20" t="s">
        <v>81</v>
      </c>
      <c r="BK173" s="188">
        <f>ROUND(I173*H173,2)</f>
        <v>0</v>
      </c>
      <c r="BL173" s="20" t="s">
        <v>144</v>
      </c>
      <c r="BM173" s="187" t="s">
        <v>1211</v>
      </c>
    </row>
    <row r="174" spans="1:65" s="2" customFormat="1" ht="11.25">
      <c r="A174" s="37"/>
      <c r="B174" s="38"/>
      <c r="C174" s="39"/>
      <c r="D174" s="189" t="s">
        <v>146</v>
      </c>
      <c r="E174" s="39"/>
      <c r="F174" s="190" t="s">
        <v>1212</v>
      </c>
      <c r="G174" s="39"/>
      <c r="H174" s="39"/>
      <c r="I174" s="191"/>
      <c r="J174" s="39"/>
      <c r="K174" s="39"/>
      <c r="L174" s="42"/>
      <c r="M174" s="192"/>
      <c r="N174" s="193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146</v>
      </c>
      <c r="AU174" s="20" t="s">
        <v>83</v>
      </c>
    </row>
    <row r="175" spans="1:65" s="2" customFormat="1" ht="16.5" customHeight="1">
      <c r="A175" s="37"/>
      <c r="B175" s="38"/>
      <c r="C175" s="176" t="s">
        <v>329</v>
      </c>
      <c r="D175" s="176" t="s">
        <v>139</v>
      </c>
      <c r="E175" s="177" t="s">
        <v>515</v>
      </c>
      <c r="F175" s="178" t="s">
        <v>516</v>
      </c>
      <c r="G175" s="179" t="s">
        <v>421</v>
      </c>
      <c r="H175" s="180">
        <v>12</v>
      </c>
      <c r="I175" s="181"/>
      <c r="J175" s="182">
        <f>ROUND(I175*H175,2)</f>
        <v>0</v>
      </c>
      <c r="K175" s="178" t="s">
        <v>143</v>
      </c>
      <c r="L175" s="42"/>
      <c r="M175" s="183" t="s">
        <v>19</v>
      </c>
      <c r="N175" s="184" t="s">
        <v>44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144</v>
      </c>
      <c r="AT175" s="187" t="s">
        <v>139</v>
      </c>
      <c r="AU175" s="187" t="s">
        <v>83</v>
      </c>
      <c r="AY175" s="20" t="s">
        <v>137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81</v>
      </c>
      <c r="BK175" s="188">
        <f>ROUND(I175*H175,2)</f>
        <v>0</v>
      </c>
      <c r="BL175" s="20" t="s">
        <v>144</v>
      </c>
      <c r="BM175" s="187" t="s">
        <v>1213</v>
      </c>
    </row>
    <row r="176" spans="1:65" s="2" customFormat="1" ht="11.25">
      <c r="A176" s="37"/>
      <c r="B176" s="38"/>
      <c r="C176" s="39"/>
      <c r="D176" s="189" t="s">
        <v>146</v>
      </c>
      <c r="E176" s="39"/>
      <c r="F176" s="190" t="s">
        <v>518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146</v>
      </c>
      <c r="AU176" s="20" t="s">
        <v>83</v>
      </c>
    </row>
    <row r="177" spans="1:65" s="2" customFormat="1" ht="16.5" customHeight="1">
      <c r="A177" s="37"/>
      <c r="B177" s="38"/>
      <c r="C177" s="176" t="s">
        <v>336</v>
      </c>
      <c r="D177" s="176" t="s">
        <v>139</v>
      </c>
      <c r="E177" s="177" t="s">
        <v>521</v>
      </c>
      <c r="F177" s="178" t="s">
        <v>522</v>
      </c>
      <c r="G177" s="179" t="s">
        <v>421</v>
      </c>
      <c r="H177" s="180">
        <v>12</v>
      </c>
      <c r="I177" s="181"/>
      <c r="J177" s="182">
        <f>ROUND(I177*H177,2)</f>
        <v>0</v>
      </c>
      <c r="K177" s="178" t="s">
        <v>143</v>
      </c>
      <c r="L177" s="42"/>
      <c r="M177" s="183" t="s">
        <v>19</v>
      </c>
      <c r="N177" s="184" t="s">
        <v>44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144</v>
      </c>
      <c r="AT177" s="187" t="s">
        <v>139</v>
      </c>
      <c r="AU177" s="187" t="s">
        <v>83</v>
      </c>
      <c r="AY177" s="20" t="s">
        <v>137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81</v>
      </c>
      <c r="BK177" s="188">
        <f>ROUND(I177*H177,2)</f>
        <v>0</v>
      </c>
      <c r="BL177" s="20" t="s">
        <v>144</v>
      </c>
      <c r="BM177" s="187" t="s">
        <v>1214</v>
      </c>
    </row>
    <row r="178" spans="1:65" s="2" customFormat="1" ht="11.25">
      <c r="A178" s="37"/>
      <c r="B178" s="38"/>
      <c r="C178" s="39"/>
      <c r="D178" s="189" t="s">
        <v>146</v>
      </c>
      <c r="E178" s="39"/>
      <c r="F178" s="190" t="s">
        <v>524</v>
      </c>
      <c r="G178" s="39"/>
      <c r="H178" s="39"/>
      <c r="I178" s="191"/>
      <c r="J178" s="39"/>
      <c r="K178" s="39"/>
      <c r="L178" s="42"/>
      <c r="M178" s="192"/>
      <c r="N178" s="193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146</v>
      </c>
      <c r="AU178" s="20" t="s">
        <v>83</v>
      </c>
    </row>
    <row r="179" spans="1:65" s="12" customFormat="1" ht="22.9" customHeight="1">
      <c r="B179" s="160"/>
      <c r="C179" s="161"/>
      <c r="D179" s="162" t="s">
        <v>72</v>
      </c>
      <c r="E179" s="174" t="s">
        <v>144</v>
      </c>
      <c r="F179" s="174" t="s">
        <v>525</v>
      </c>
      <c r="G179" s="161"/>
      <c r="H179" s="161"/>
      <c r="I179" s="164"/>
      <c r="J179" s="175">
        <f>BK179</f>
        <v>0</v>
      </c>
      <c r="K179" s="161"/>
      <c r="L179" s="166"/>
      <c r="M179" s="167"/>
      <c r="N179" s="168"/>
      <c r="O179" s="168"/>
      <c r="P179" s="169">
        <f>SUM(P180:P184)</f>
        <v>0</v>
      </c>
      <c r="Q179" s="168"/>
      <c r="R179" s="169">
        <f>SUM(R180:R184)</f>
        <v>2.4420000000000002</v>
      </c>
      <c r="S179" s="168"/>
      <c r="T179" s="170">
        <f>SUM(T180:T184)</f>
        <v>0</v>
      </c>
      <c r="AR179" s="171" t="s">
        <v>81</v>
      </c>
      <c r="AT179" s="172" t="s">
        <v>72</v>
      </c>
      <c r="AU179" s="172" t="s">
        <v>81</v>
      </c>
      <c r="AY179" s="171" t="s">
        <v>137</v>
      </c>
      <c r="BK179" s="173">
        <f>SUM(BK180:BK184)</f>
        <v>0</v>
      </c>
    </row>
    <row r="180" spans="1:65" s="2" customFormat="1" ht="16.5" customHeight="1">
      <c r="A180" s="37"/>
      <c r="B180" s="38"/>
      <c r="C180" s="176" t="s">
        <v>342</v>
      </c>
      <c r="D180" s="176" t="s">
        <v>139</v>
      </c>
      <c r="E180" s="177" t="s">
        <v>595</v>
      </c>
      <c r="F180" s="178" t="s">
        <v>596</v>
      </c>
      <c r="G180" s="179" t="s">
        <v>158</v>
      </c>
      <c r="H180" s="180">
        <v>0.84</v>
      </c>
      <c r="I180" s="181"/>
      <c r="J180" s="182">
        <f>ROUND(I180*H180,2)</f>
        <v>0</v>
      </c>
      <c r="K180" s="178" t="s">
        <v>143</v>
      </c>
      <c r="L180" s="42"/>
      <c r="M180" s="183" t="s">
        <v>19</v>
      </c>
      <c r="N180" s="184" t="s">
        <v>44</v>
      </c>
      <c r="O180" s="67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144</v>
      </c>
      <c r="AT180" s="187" t="s">
        <v>139</v>
      </c>
      <c r="AU180" s="187" t="s">
        <v>83</v>
      </c>
      <c r="AY180" s="20" t="s">
        <v>137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20" t="s">
        <v>81</v>
      </c>
      <c r="BK180" s="188">
        <f>ROUND(I180*H180,2)</f>
        <v>0</v>
      </c>
      <c r="BL180" s="20" t="s">
        <v>144</v>
      </c>
      <c r="BM180" s="187" t="s">
        <v>1215</v>
      </c>
    </row>
    <row r="181" spans="1:65" s="2" customFormat="1" ht="11.25">
      <c r="A181" s="37"/>
      <c r="B181" s="38"/>
      <c r="C181" s="39"/>
      <c r="D181" s="189" t="s">
        <v>146</v>
      </c>
      <c r="E181" s="39"/>
      <c r="F181" s="190" t="s">
        <v>598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146</v>
      </c>
      <c r="AU181" s="20" t="s">
        <v>83</v>
      </c>
    </row>
    <row r="182" spans="1:65" s="13" customFormat="1" ht="11.25">
      <c r="B182" s="194"/>
      <c r="C182" s="195"/>
      <c r="D182" s="196" t="s">
        <v>148</v>
      </c>
      <c r="E182" s="197" t="s">
        <v>19</v>
      </c>
      <c r="F182" s="198" t="s">
        <v>1216</v>
      </c>
      <c r="G182" s="195"/>
      <c r="H182" s="199">
        <v>0.84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148</v>
      </c>
      <c r="AU182" s="205" t="s">
        <v>83</v>
      </c>
      <c r="AV182" s="13" t="s">
        <v>83</v>
      </c>
      <c r="AW182" s="13" t="s">
        <v>33</v>
      </c>
      <c r="AX182" s="13" t="s">
        <v>81</v>
      </c>
      <c r="AY182" s="205" t="s">
        <v>137</v>
      </c>
    </row>
    <row r="183" spans="1:65" s="2" customFormat="1" ht="16.5" customHeight="1">
      <c r="A183" s="37"/>
      <c r="B183" s="38"/>
      <c r="C183" s="238" t="s">
        <v>348</v>
      </c>
      <c r="D183" s="238" t="s">
        <v>325</v>
      </c>
      <c r="E183" s="239" t="s">
        <v>601</v>
      </c>
      <c r="F183" s="240" t="s">
        <v>602</v>
      </c>
      <c r="G183" s="241" t="s">
        <v>302</v>
      </c>
      <c r="H183" s="242">
        <v>2.4420000000000002</v>
      </c>
      <c r="I183" s="243"/>
      <c r="J183" s="244">
        <f>ROUND(I183*H183,2)</f>
        <v>0</v>
      </c>
      <c r="K183" s="240" t="s">
        <v>143</v>
      </c>
      <c r="L183" s="245"/>
      <c r="M183" s="246" t="s">
        <v>19</v>
      </c>
      <c r="N183" s="247" t="s">
        <v>44</v>
      </c>
      <c r="O183" s="67"/>
      <c r="P183" s="185">
        <f>O183*H183</f>
        <v>0</v>
      </c>
      <c r="Q183" s="185">
        <v>1</v>
      </c>
      <c r="R183" s="185">
        <f>Q183*H183</f>
        <v>2.4420000000000002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188</v>
      </c>
      <c r="AT183" s="187" t="s">
        <v>325</v>
      </c>
      <c r="AU183" s="187" t="s">
        <v>83</v>
      </c>
      <c r="AY183" s="20" t="s">
        <v>137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81</v>
      </c>
      <c r="BK183" s="188">
        <f>ROUND(I183*H183,2)</f>
        <v>0</v>
      </c>
      <c r="BL183" s="20" t="s">
        <v>144</v>
      </c>
      <c r="BM183" s="187" t="s">
        <v>1217</v>
      </c>
    </row>
    <row r="184" spans="1:65" s="13" customFormat="1" ht="11.25">
      <c r="B184" s="194"/>
      <c r="C184" s="195"/>
      <c r="D184" s="196" t="s">
        <v>148</v>
      </c>
      <c r="E184" s="195"/>
      <c r="F184" s="198" t="s">
        <v>1218</v>
      </c>
      <c r="G184" s="195"/>
      <c r="H184" s="199">
        <v>2.4420000000000002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148</v>
      </c>
      <c r="AU184" s="205" t="s">
        <v>83</v>
      </c>
      <c r="AV184" s="13" t="s">
        <v>83</v>
      </c>
      <c r="AW184" s="13" t="s">
        <v>4</v>
      </c>
      <c r="AX184" s="13" t="s">
        <v>81</v>
      </c>
      <c r="AY184" s="205" t="s">
        <v>137</v>
      </c>
    </row>
    <row r="185" spans="1:65" s="12" customFormat="1" ht="22.9" customHeight="1">
      <c r="B185" s="160"/>
      <c r="C185" s="161"/>
      <c r="D185" s="162" t="s">
        <v>72</v>
      </c>
      <c r="E185" s="174" t="s">
        <v>188</v>
      </c>
      <c r="F185" s="174" t="s">
        <v>666</v>
      </c>
      <c r="G185" s="161"/>
      <c r="H185" s="161"/>
      <c r="I185" s="164"/>
      <c r="J185" s="175">
        <f>BK185</f>
        <v>0</v>
      </c>
      <c r="K185" s="161"/>
      <c r="L185" s="166"/>
      <c r="M185" s="167"/>
      <c r="N185" s="168"/>
      <c r="O185" s="168"/>
      <c r="P185" s="169">
        <f>SUM(P186:P188)</f>
        <v>0</v>
      </c>
      <c r="Q185" s="168"/>
      <c r="R185" s="169">
        <f>SUM(R186:R188)</f>
        <v>0</v>
      </c>
      <c r="S185" s="168"/>
      <c r="T185" s="170">
        <f>SUM(T186:T188)</f>
        <v>0</v>
      </c>
      <c r="AR185" s="171" t="s">
        <v>81</v>
      </c>
      <c r="AT185" s="172" t="s">
        <v>72</v>
      </c>
      <c r="AU185" s="172" t="s">
        <v>81</v>
      </c>
      <c r="AY185" s="171" t="s">
        <v>137</v>
      </c>
      <c r="BK185" s="173">
        <f>SUM(BK186:BK188)</f>
        <v>0</v>
      </c>
    </row>
    <row r="186" spans="1:65" s="2" customFormat="1" ht="16.5" customHeight="1">
      <c r="A186" s="37"/>
      <c r="B186" s="38"/>
      <c r="C186" s="176" t="s">
        <v>354</v>
      </c>
      <c r="D186" s="176" t="s">
        <v>139</v>
      </c>
      <c r="E186" s="177" t="s">
        <v>779</v>
      </c>
      <c r="F186" s="178" t="s">
        <v>780</v>
      </c>
      <c r="G186" s="179" t="s">
        <v>158</v>
      </c>
      <c r="H186" s="180">
        <v>2.7240000000000002</v>
      </c>
      <c r="I186" s="181"/>
      <c r="J186" s="182">
        <f>ROUND(I186*H186,2)</f>
        <v>0</v>
      </c>
      <c r="K186" s="178" t="s">
        <v>143</v>
      </c>
      <c r="L186" s="42"/>
      <c r="M186" s="183" t="s">
        <v>19</v>
      </c>
      <c r="N186" s="184" t="s">
        <v>44</v>
      </c>
      <c r="O186" s="67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144</v>
      </c>
      <c r="AT186" s="187" t="s">
        <v>139</v>
      </c>
      <c r="AU186" s="187" t="s">
        <v>83</v>
      </c>
      <c r="AY186" s="20" t="s">
        <v>137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20" t="s">
        <v>81</v>
      </c>
      <c r="BK186" s="188">
        <f>ROUND(I186*H186,2)</f>
        <v>0</v>
      </c>
      <c r="BL186" s="20" t="s">
        <v>144</v>
      </c>
      <c r="BM186" s="187" t="s">
        <v>1219</v>
      </c>
    </row>
    <row r="187" spans="1:65" s="2" customFormat="1" ht="11.25">
      <c r="A187" s="37"/>
      <c r="B187" s="38"/>
      <c r="C187" s="39"/>
      <c r="D187" s="189" t="s">
        <v>146</v>
      </c>
      <c r="E187" s="39"/>
      <c r="F187" s="190" t="s">
        <v>782</v>
      </c>
      <c r="G187" s="39"/>
      <c r="H187" s="39"/>
      <c r="I187" s="191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146</v>
      </c>
      <c r="AU187" s="20" t="s">
        <v>83</v>
      </c>
    </row>
    <row r="188" spans="1:65" s="13" customFormat="1" ht="11.25">
      <c r="B188" s="194"/>
      <c r="C188" s="195"/>
      <c r="D188" s="196" t="s">
        <v>148</v>
      </c>
      <c r="E188" s="197" t="s">
        <v>19</v>
      </c>
      <c r="F188" s="198" t="s">
        <v>1220</v>
      </c>
      <c r="G188" s="195"/>
      <c r="H188" s="199">
        <v>2.7240000000000002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148</v>
      </c>
      <c r="AU188" s="205" t="s">
        <v>83</v>
      </c>
      <c r="AV188" s="13" t="s">
        <v>83</v>
      </c>
      <c r="AW188" s="13" t="s">
        <v>33</v>
      </c>
      <c r="AX188" s="13" t="s">
        <v>81</v>
      </c>
      <c r="AY188" s="205" t="s">
        <v>137</v>
      </c>
    </row>
    <row r="189" spans="1:65" s="12" customFormat="1" ht="22.9" customHeight="1">
      <c r="B189" s="160"/>
      <c r="C189" s="161"/>
      <c r="D189" s="162" t="s">
        <v>72</v>
      </c>
      <c r="E189" s="174" t="s">
        <v>191</v>
      </c>
      <c r="F189" s="174" t="s">
        <v>820</v>
      </c>
      <c r="G189" s="161"/>
      <c r="H189" s="161"/>
      <c r="I189" s="164"/>
      <c r="J189" s="175">
        <f>BK189</f>
        <v>0</v>
      </c>
      <c r="K189" s="161"/>
      <c r="L189" s="166"/>
      <c r="M189" s="167"/>
      <c r="N189" s="168"/>
      <c r="O189" s="168"/>
      <c r="P189" s="169">
        <f>SUM(P190:P199)</f>
        <v>0</v>
      </c>
      <c r="Q189" s="168"/>
      <c r="R189" s="169">
        <f>SUM(R190:R199)</f>
        <v>7.0182889999999998E-2</v>
      </c>
      <c r="S189" s="168"/>
      <c r="T189" s="170">
        <f>SUM(T190:T199)</f>
        <v>1.2235</v>
      </c>
      <c r="AR189" s="171" t="s">
        <v>81</v>
      </c>
      <c r="AT189" s="172" t="s">
        <v>72</v>
      </c>
      <c r="AU189" s="172" t="s">
        <v>81</v>
      </c>
      <c r="AY189" s="171" t="s">
        <v>137</v>
      </c>
      <c r="BK189" s="173">
        <f>SUM(BK190:BK199)</f>
        <v>0</v>
      </c>
    </row>
    <row r="190" spans="1:65" s="2" customFormat="1" ht="24.2" customHeight="1">
      <c r="A190" s="37"/>
      <c r="B190" s="38"/>
      <c r="C190" s="176" t="s">
        <v>359</v>
      </c>
      <c r="D190" s="176" t="s">
        <v>139</v>
      </c>
      <c r="E190" s="177" t="s">
        <v>1221</v>
      </c>
      <c r="F190" s="178" t="s">
        <v>1222</v>
      </c>
      <c r="G190" s="179" t="s">
        <v>158</v>
      </c>
      <c r="H190" s="180">
        <v>2.7E-2</v>
      </c>
      <c r="I190" s="181"/>
      <c r="J190" s="182">
        <f>ROUND(I190*H190,2)</f>
        <v>0</v>
      </c>
      <c r="K190" s="178" t="s">
        <v>143</v>
      </c>
      <c r="L190" s="42"/>
      <c r="M190" s="183" t="s">
        <v>19</v>
      </c>
      <c r="N190" s="184" t="s">
        <v>44</v>
      </c>
      <c r="O190" s="67"/>
      <c r="P190" s="185">
        <f>O190*H190</f>
        <v>0</v>
      </c>
      <c r="Q190" s="185">
        <v>2.5480700000000001</v>
      </c>
      <c r="R190" s="185">
        <f>Q190*H190</f>
        <v>6.879789E-2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144</v>
      </c>
      <c r="AT190" s="187" t="s">
        <v>139</v>
      </c>
      <c r="AU190" s="187" t="s">
        <v>83</v>
      </c>
      <c r="AY190" s="20" t="s">
        <v>137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81</v>
      </c>
      <c r="BK190" s="188">
        <f>ROUND(I190*H190,2)</f>
        <v>0</v>
      </c>
      <c r="BL190" s="20" t="s">
        <v>144</v>
      </c>
      <c r="BM190" s="187" t="s">
        <v>1223</v>
      </c>
    </row>
    <row r="191" spans="1:65" s="2" customFormat="1" ht="11.25">
      <c r="A191" s="37"/>
      <c r="B191" s="38"/>
      <c r="C191" s="39"/>
      <c r="D191" s="189" t="s">
        <v>146</v>
      </c>
      <c r="E191" s="39"/>
      <c r="F191" s="190" t="s">
        <v>1224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146</v>
      </c>
      <c r="AU191" s="20" t="s">
        <v>83</v>
      </c>
    </row>
    <row r="192" spans="1:65" s="13" customFormat="1" ht="11.25">
      <c r="B192" s="194"/>
      <c r="C192" s="195"/>
      <c r="D192" s="196" t="s">
        <v>148</v>
      </c>
      <c r="E192" s="197" t="s">
        <v>19</v>
      </c>
      <c r="F192" s="198" t="s">
        <v>1225</v>
      </c>
      <c r="G192" s="195"/>
      <c r="H192" s="199">
        <v>3.7999999999999999E-2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148</v>
      </c>
      <c r="AU192" s="205" t="s">
        <v>83</v>
      </c>
      <c r="AV192" s="13" t="s">
        <v>83</v>
      </c>
      <c r="AW192" s="13" t="s">
        <v>33</v>
      </c>
      <c r="AX192" s="13" t="s">
        <v>73</v>
      </c>
      <c r="AY192" s="205" t="s">
        <v>137</v>
      </c>
    </row>
    <row r="193" spans="1:65" s="15" customFormat="1" ht="11.25">
      <c r="B193" s="217"/>
      <c r="C193" s="218"/>
      <c r="D193" s="196" t="s">
        <v>148</v>
      </c>
      <c r="E193" s="219" t="s">
        <v>19</v>
      </c>
      <c r="F193" s="220" t="s">
        <v>1226</v>
      </c>
      <c r="G193" s="218"/>
      <c r="H193" s="219" t="s">
        <v>19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148</v>
      </c>
      <c r="AU193" s="226" t="s">
        <v>83</v>
      </c>
      <c r="AV193" s="15" t="s">
        <v>81</v>
      </c>
      <c r="AW193" s="15" t="s">
        <v>33</v>
      </c>
      <c r="AX193" s="15" t="s">
        <v>73</v>
      </c>
      <c r="AY193" s="226" t="s">
        <v>137</v>
      </c>
    </row>
    <row r="194" spans="1:65" s="13" customFormat="1" ht="11.25">
      <c r="B194" s="194"/>
      <c r="C194" s="195"/>
      <c r="D194" s="196" t="s">
        <v>148</v>
      </c>
      <c r="E194" s="197" t="s">
        <v>19</v>
      </c>
      <c r="F194" s="198" t="s">
        <v>1227</v>
      </c>
      <c r="G194" s="195"/>
      <c r="H194" s="199">
        <v>-1.0999999999999999E-2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148</v>
      </c>
      <c r="AU194" s="205" t="s">
        <v>83</v>
      </c>
      <c r="AV194" s="13" t="s">
        <v>83</v>
      </c>
      <c r="AW194" s="13" t="s">
        <v>33</v>
      </c>
      <c r="AX194" s="13" t="s">
        <v>73</v>
      </c>
      <c r="AY194" s="205" t="s">
        <v>137</v>
      </c>
    </row>
    <row r="195" spans="1:65" s="14" customFormat="1" ht="11.25">
      <c r="B195" s="206"/>
      <c r="C195" s="207"/>
      <c r="D195" s="196" t="s">
        <v>148</v>
      </c>
      <c r="E195" s="208" t="s">
        <v>19</v>
      </c>
      <c r="F195" s="209" t="s">
        <v>181</v>
      </c>
      <c r="G195" s="207"/>
      <c r="H195" s="210">
        <v>2.7E-2</v>
      </c>
      <c r="I195" s="211"/>
      <c r="J195" s="207"/>
      <c r="K195" s="207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148</v>
      </c>
      <c r="AU195" s="216" t="s">
        <v>83</v>
      </c>
      <c r="AV195" s="14" t="s">
        <v>144</v>
      </c>
      <c r="AW195" s="14" t="s">
        <v>33</v>
      </c>
      <c r="AX195" s="14" t="s">
        <v>81</v>
      </c>
      <c r="AY195" s="216" t="s">
        <v>137</v>
      </c>
    </row>
    <row r="196" spans="1:65" s="2" customFormat="1" ht="16.5" customHeight="1">
      <c r="A196" s="37"/>
      <c r="B196" s="38"/>
      <c r="C196" s="238" t="s">
        <v>365</v>
      </c>
      <c r="D196" s="238" t="s">
        <v>325</v>
      </c>
      <c r="E196" s="239" t="s">
        <v>1228</v>
      </c>
      <c r="F196" s="240" t="s">
        <v>1229</v>
      </c>
      <c r="G196" s="241" t="s">
        <v>1230</v>
      </c>
      <c r="H196" s="242">
        <v>0.5</v>
      </c>
      <c r="I196" s="243"/>
      <c r="J196" s="244">
        <f>ROUND(I196*H196,2)</f>
        <v>0</v>
      </c>
      <c r="K196" s="240" t="s">
        <v>143</v>
      </c>
      <c r="L196" s="245"/>
      <c r="M196" s="246" t="s">
        <v>19</v>
      </c>
      <c r="N196" s="247" t="s">
        <v>44</v>
      </c>
      <c r="O196" s="67"/>
      <c r="P196" s="185">
        <f>O196*H196</f>
        <v>0</v>
      </c>
      <c r="Q196" s="185">
        <v>1.2999999999999999E-3</v>
      </c>
      <c r="R196" s="185">
        <f>Q196*H196</f>
        <v>6.4999999999999997E-4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188</v>
      </c>
      <c r="AT196" s="187" t="s">
        <v>325</v>
      </c>
      <c r="AU196" s="187" t="s">
        <v>83</v>
      </c>
      <c r="AY196" s="20" t="s">
        <v>137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81</v>
      </c>
      <c r="BK196" s="188">
        <f>ROUND(I196*H196,2)</f>
        <v>0</v>
      </c>
      <c r="BL196" s="20" t="s">
        <v>144</v>
      </c>
      <c r="BM196" s="187" t="s">
        <v>1231</v>
      </c>
    </row>
    <row r="197" spans="1:65" s="2" customFormat="1" ht="33" customHeight="1">
      <c r="A197" s="37"/>
      <c r="B197" s="38"/>
      <c r="C197" s="176" t="s">
        <v>370</v>
      </c>
      <c r="D197" s="176" t="s">
        <v>139</v>
      </c>
      <c r="E197" s="177" t="s">
        <v>1232</v>
      </c>
      <c r="F197" s="178" t="s">
        <v>1233</v>
      </c>
      <c r="G197" s="179" t="s">
        <v>158</v>
      </c>
      <c r="H197" s="180">
        <v>0.5</v>
      </c>
      <c r="I197" s="181"/>
      <c r="J197" s="182">
        <f>ROUND(I197*H197,2)</f>
        <v>0</v>
      </c>
      <c r="K197" s="178" t="s">
        <v>143</v>
      </c>
      <c r="L197" s="42"/>
      <c r="M197" s="183" t="s">
        <v>19</v>
      </c>
      <c r="N197" s="184" t="s">
        <v>44</v>
      </c>
      <c r="O197" s="67"/>
      <c r="P197" s="185">
        <f>O197*H197</f>
        <v>0</v>
      </c>
      <c r="Q197" s="185">
        <v>1.47E-3</v>
      </c>
      <c r="R197" s="185">
        <f>Q197*H197</f>
        <v>7.3499999999999998E-4</v>
      </c>
      <c r="S197" s="185">
        <v>2.4470000000000001</v>
      </c>
      <c r="T197" s="186">
        <f>S197*H197</f>
        <v>1.2235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144</v>
      </c>
      <c r="AT197" s="187" t="s">
        <v>139</v>
      </c>
      <c r="AU197" s="187" t="s">
        <v>83</v>
      </c>
      <c r="AY197" s="20" t="s">
        <v>137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20" t="s">
        <v>81</v>
      </c>
      <c r="BK197" s="188">
        <f>ROUND(I197*H197,2)</f>
        <v>0</v>
      </c>
      <c r="BL197" s="20" t="s">
        <v>144</v>
      </c>
      <c r="BM197" s="187" t="s">
        <v>1234</v>
      </c>
    </row>
    <row r="198" spans="1:65" s="2" customFormat="1" ht="11.25">
      <c r="A198" s="37"/>
      <c r="B198" s="38"/>
      <c r="C198" s="39"/>
      <c r="D198" s="189" t="s">
        <v>146</v>
      </c>
      <c r="E198" s="39"/>
      <c r="F198" s="190" t="s">
        <v>1235</v>
      </c>
      <c r="G198" s="39"/>
      <c r="H198" s="39"/>
      <c r="I198" s="191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146</v>
      </c>
      <c r="AU198" s="20" t="s">
        <v>83</v>
      </c>
    </row>
    <row r="199" spans="1:65" s="13" customFormat="1" ht="11.25">
      <c r="B199" s="194"/>
      <c r="C199" s="195"/>
      <c r="D199" s="196" t="s">
        <v>148</v>
      </c>
      <c r="E199" s="197" t="s">
        <v>19</v>
      </c>
      <c r="F199" s="198" t="s">
        <v>1236</v>
      </c>
      <c r="G199" s="195"/>
      <c r="H199" s="199">
        <v>0.5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148</v>
      </c>
      <c r="AU199" s="205" t="s">
        <v>83</v>
      </c>
      <c r="AV199" s="13" t="s">
        <v>83</v>
      </c>
      <c r="AW199" s="13" t="s">
        <v>33</v>
      </c>
      <c r="AX199" s="13" t="s">
        <v>81</v>
      </c>
      <c r="AY199" s="205" t="s">
        <v>137</v>
      </c>
    </row>
    <row r="200" spans="1:65" s="12" customFormat="1" ht="22.9" customHeight="1">
      <c r="B200" s="160"/>
      <c r="C200" s="161"/>
      <c r="D200" s="162" t="s">
        <v>72</v>
      </c>
      <c r="E200" s="174" t="s">
        <v>886</v>
      </c>
      <c r="F200" s="174" t="s">
        <v>887</v>
      </c>
      <c r="G200" s="161"/>
      <c r="H200" s="161"/>
      <c r="I200" s="164"/>
      <c r="J200" s="175">
        <f>BK200</f>
        <v>0</v>
      </c>
      <c r="K200" s="161"/>
      <c r="L200" s="166"/>
      <c r="M200" s="167"/>
      <c r="N200" s="168"/>
      <c r="O200" s="168"/>
      <c r="P200" s="169">
        <f>SUM(P201:P207)</f>
        <v>0</v>
      </c>
      <c r="Q200" s="168"/>
      <c r="R200" s="169">
        <f>SUM(R201:R207)</f>
        <v>0</v>
      </c>
      <c r="S200" s="168"/>
      <c r="T200" s="170">
        <f>SUM(T201:T207)</f>
        <v>0</v>
      </c>
      <c r="AR200" s="171" t="s">
        <v>81</v>
      </c>
      <c r="AT200" s="172" t="s">
        <v>72</v>
      </c>
      <c r="AU200" s="172" t="s">
        <v>81</v>
      </c>
      <c r="AY200" s="171" t="s">
        <v>137</v>
      </c>
      <c r="BK200" s="173">
        <f>SUM(BK201:BK207)</f>
        <v>0</v>
      </c>
    </row>
    <row r="201" spans="1:65" s="2" customFormat="1" ht="21.75" customHeight="1">
      <c r="A201" s="37"/>
      <c r="B201" s="38"/>
      <c r="C201" s="176" t="s">
        <v>375</v>
      </c>
      <c r="D201" s="176" t="s">
        <v>139</v>
      </c>
      <c r="E201" s="177" t="s">
        <v>889</v>
      </c>
      <c r="F201" s="178" t="s">
        <v>890</v>
      </c>
      <c r="G201" s="179" t="s">
        <v>302</v>
      </c>
      <c r="H201" s="180">
        <v>1.224</v>
      </c>
      <c r="I201" s="181"/>
      <c r="J201" s="182">
        <f>ROUND(I201*H201,2)</f>
        <v>0</v>
      </c>
      <c r="K201" s="178" t="s">
        <v>143</v>
      </c>
      <c r="L201" s="42"/>
      <c r="M201" s="183" t="s">
        <v>19</v>
      </c>
      <c r="N201" s="184" t="s">
        <v>44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144</v>
      </c>
      <c r="AT201" s="187" t="s">
        <v>139</v>
      </c>
      <c r="AU201" s="187" t="s">
        <v>83</v>
      </c>
      <c r="AY201" s="20" t="s">
        <v>137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81</v>
      </c>
      <c r="BK201" s="188">
        <f>ROUND(I201*H201,2)</f>
        <v>0</v>
      </c>
      <c r="BL201" s="20" t="s">
        <v>144</v>
      </c>
      <c r="BM201" s="187" t="s">
        <v>1237</v>
      </c>
    </row>
    <row r="202" spans="1:65" s="2" customFormat="1" ht="11.25">
      <c r="A202" s="37"/>
      <c r="B202" s="38"/>
      <c r="C202" s="39"/>
      <c r="D202" s="189" t="s">
        <v>146</v>
      </c>
      <c r="E202" s="39"/>
      <c r="F202" s="190" t="s">
        <v>892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146</v>
      </c>
      <c r="AU202" s="20" t="s">
        <v>83</v>
      </c>
    </row>
    <row r="203" spans="1:65" s="2" customFormat="1" ht="24.2" customHeight="1">
      <c r="A203" s="37"/>
      <c r="B203" s="38"/>
      <c r="C203" s="176" t="s">
        <v>383</v>
      </c>
      <c r="D203" s="176" t="s">
        <v>139</v>
      </c>
      <c r="E203" s="177" t="s">
        <v>895</v>
      </c>
      <c r="F203" s="178" t="s">
        <v>896</v>
      </c>
      <c r="G203" s="179" t="s">
        <v>302</v>
      </c>
      <c r="H203" s="180">
        <v>17.135999999999999</v>
      </c>
      <c r="I203" s="181"/>
      <c r="J203" s="182">
        <f>ROUND(I203*H203,2)</f>
        <v>0</v>
      </c>
      <c r="K203" s="178" t="s">
        <v>143</v>
      </c>
      <c r="L203" s="42"/>
      <c r="M203" s="183" t="s">
        <v>19</v>
      </c>
      <c r="N203" s="184" t="s">
        <v>44</v>
      </c>
      <c r="O203" s="67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144</v>
      </c>
      <c r="AT203" s="187" t="s">
        <v>139</v>
      </c>
      <c r="AU203" s="187" t="s">
        <v>83</v>
      </c>
      <c r="AY203" s="20" t="s">
        <v>137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20" t="s">
        <v>81</v>
      </c>
      <c r="BK203" s="188">
        <f>ROUND(I203*H203,2)</f>
        <v>0</v>
      </c>
      <c r="BL203" s="20" t="s">
        <v>144</v>
      </c>
      <c r="BM203" s="187" t="s">
        <v>1238</v>
      </c>
    </row>
    <row r="204" spans="1:65" s="2" customFormat="1" ht="11.25">
      <c r="A204" s="37"/>
      <c r="B204" s="38"/>
      <c r="C204" s="39"/>
      <c r="D204" s="189" t="s">
        <v>146</v>
      </c>
      <c r="E204" s="39"/>
      <c r="F204" s="190" t="s">
        <v>898</v>
      </c>
      <c r="G204" s="39"/>
      <c r="H204" s="39"/>
      <c r="I204" s="191"/>
      <c r="J204" s="39"/>
      <c r="K204" s="39"/>
      <c r="L204" s="42"/>
      <c r="M204" s="192"/>
      <c r="N204" s="193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146</v>
      </c>
      <c r="AU204" s="20" t="s">
        <v>83</v>
      </c>
    </row>
    <row r="205" spans="1:65" s="13" customFormat="1" ht="11.25">
      <c r="B205" s="194"/>
      <c r="C205" s="195"/>
      <c r="D205" s="196" t="s">
        <v>148</v>
      </c>
      <c r="E205" s="197" t="s">
        <v>19</v>
      </c>
      <c r="F205" s="198" t="s">
        <v>1239</v>
      </c>
      <c r="G205" s="195"/>
      <c r="H205" s="199">
        <v>17.135999999999999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148</v>
      </c>
      <c r="AU205" s="205" t="s">
        <v>83</v>
      </c>
      <c r="AV205" s="13" t="s">
        <v>83</v>
      </c>
      <c r="AW205" s="13" t="s">
        <v>33</v>
      </c>
      <c r="AX205" s="13" t="s">
        <v>81</v>
      </c>
      <c r="AY205" s="205" t="s">
        <v>137</v>
      </c>
    </row>
    <row r="206" spans="1:65" s="2" customFormat="1" ht="24.2" customHeight="1">
      <c r="A206" s="37"/>
      <c r="B206" s="38"/>
      <c r="C206" s="176" t="s">
        <v>388</v>
      </c>
      <c r="D206" s="176" t="s">
        <v>139</v>
      </c>
      <c r="E206" s="177" t="s">
        <v>901</v>
      </c>
      <c r="F206" s="178" t="s">
        <v>902</v>
      </c>
      <c r="G206" s="179" t="s">
        <v>302</v>
      </c>
      <c r="H206" s="180">
        <v>1.224</v>
      </c>
      <c r="I206" s="181"/>
      <c r="J206" s="182">
        <f>ROUND(I206*H206,2)</f>
        <v>0</v>
      </c>
      <c r="K206" s="178" t="s">
        <v>143</v>
      </c>
      <c r="L206" s="42"/>
      <c r="M206" s="183" t="s">
        <v>19</v>
      </c>
      <c r="N206" s="184" t="s">
        <v>44</v>
      </c>
      <c r="O206" s="67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144</v>
      </c>
      <c r="AT206" s="187" t="s">
        <v>139</v>
      </c>
      <c r="AU206" s="187" t="s">
        <v>83</v>
      </c>
      <c r="AY206" s="20" t="s">
        <v>137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0" t="s">
        <v>81</v>
      </c>
      <c r="BK206" s="188">
        <f>ROUND(I206*H206,2)</f>
        <v>0</v>
      </c>
      <c r="BL206" s="20" t="s">
        <v>144</v>
      </c>
      <c r="BM206" s="187" t="s">
        <v>1240</v>
      </c>
    </row>
    <row r="207" spans="1:65" s="2" customFormat="1" ht="11.25">
      <c r="A207" s="37"/>
      <c r="B207" s="38"/>
      <c r="C207" s="39"/>
      <c r="D207" s="189" t="s">
        <v>146</v>
      </c>
      <c r="E207" s="39"/>
      <c r="F207" s="190" t="s">
        <v>904</v>
      </c>
      <c r="G207" s="39"/>
      <c r="H207" s="39"/>
      <c r="I207" s="191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146</v>
      </c>
      <c r="AU207" s="20" t="s">
        <v>83</v>
      </c>
    </row>
    <row r="208" spans="1:65" s="12" customFormat="1" ht="22.9" customHeight="1">
      <c r="B208" s="160"/>
      <c r="C208" s="161"/>
      <c r="D208" s="162" t="s">
        <v>72</v>
      </c>
      <c r="E208" s="174" t="s">
        <v>942</v>
      </c>
      <c r="F208" s="174" t="s">
        <v>943</v>
      </c>
      <c r="G208" s="161"/>
      <c r="H208" s="161"/>
      <c r="I208" s="164"/>
      <c r="J208" s="175">
        <f>BK208</f>
        <v>0</v>
      </c>
      <c r="K208" s="161"/>
      <c r="L208" s="166"/>
      <c r="M208" s="167"/>
      <c r="N208" s="168"/>
      <c r="O208" s="168"/>
      <c r="P208" s="169">
        <f>SUM(P209:P210)</f>
        <v>0</v>
      </c>
      <c r="Q208" s="168"/>
      <c r="R208" s="169">
        <f>SUM(R209:R210)</f>
        <v>0</v>
      </c>
      <c r="S208" s="168"/>
      <c r="T208" s="170">
        <f>SUM(T209:T210)</f>
        <v>0</v>
      </c>
      <c r="AR208" s="171" t="s">
        <v>81</v>
      </c>
      <c r="AT208" s="172" t="s">
        <v>72</v>
      </c>
      <c r="AU208" s="172" t="s">
        <v>81</v>
      </c>
      <c r="AY208" s="171" t="s">
        <v>137</v>
      </c>
      <c r="BK208" s="173">
        <f>SUM(BK209:BK210)</f>
        <v>0</v>
      </c>
    </row>
    <row r="209" spans="1:65" s="2" customFormat="1" ht="16.5" customHeight="1">
      <c r="A209" s="37"/>
      <c r="B209" s="38"/>
      <c r="C209" s="176" t="s">
        <v>394</v>
      </c>
      <c r="D209" s="176" t="s">
        <v>139</v>
      </c>
      <c r="E209" s="177" t="s">
        <v>945</v>
      </c>
      <c r="F209" s="178" t="s">
        <v>946</v>
      </c>
      <c r="G209" s="179" t="s">
        <v>302</v>
      </c>
      <c r="H209" s="180">
        <v>2.806</v>
      </c>
      <c r="I209" s="181"/>
      <c r="J209" s="182">
        <f>ROUND(I209*H209,2)</f>
        <v>0</v>
      </c>
      <c r="K209" s="178" t="s">
        <v>143</v>
      </c>
      <c r="L209" s="42"/>
      <c r="M209" s="183" t="s">
        <v>19</v>
      </c>
      <c r="N209" s="184" t="s">
        <v>44</v>
      </c>
      <c r="O209" s="67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144</v>
      </c>
      <c r="AT209" s="187" t="s">
        <v>139</v>
      </c>
      <c r="AU209" s="187" t="s">
        <v>83</v>
      </c>
      <c r="AY209" s="20" t="s">
        <v>137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20" t="s">
        <v>81</v>
      </c>
      <c r="BK209" s="188">
        <f>ROUND(I209*H209,2)</f>
        <v>0</v>
      </c>
      <c r="BL209" s="20" t="s">
        <v>144</v>
      </c>
      <c r="BM209" s="187" t="s">
        <v>1241</v>
      </c>
    </row>
    <row r="210" spans="1:65" s="2" customFormat="1" ht="11.25">
      <c r="A210" s="37"/>
      <c r="B210" s="38"/>
      <c r="C210" s="39"/>
      <c r="D210" s="189" t="s">
        <v>146</v>
      </c>
      <c r="E210" s="39"/>
      <c r="F210" s="190" t="s">
        <v>948</v>
      </c>
      <c r="G210" s="39"/>
      <c r="H210" s="39"/>
      <c r="I210" s="191"/>
      <c r="J210" s="39"/>
      <c r="K210" s="39"/>
      <c r="L210" s="42"/>
      <c r="M210" s="254"/>
      <c r="N210" s="255"/>
      <c r="O210" s="251"/>
      <c r="P210" s="251"/>
      <c r="Q210" s="251"/>
      <c r="R210" s="251"/>
      <c r="S210" s="251"/>
      <c r="T210" s="256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146</v>
      </c>
      <c r="AU210" s="20" t="s">
        <v>83</v>
      </c>
    </row>
    <row r="211" spans="1:65" s="2" customFormat="1" ht="6.95" customHeight="1">
      <c r="A211" s="37"/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42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sheetProtection algorithmName="SHA-512" hashValue="5JCSX8K8KCupWbxf9rWu09xh5apTCnRaC4aKnCps4nIaNWcqBVtCvA9oqzyeRdcqy2pEP3hS5CIM2aONmvQ5VA==" saltValue="9YOyVeH1wwQ1rZ6UvJVkBi9d0IDiky2WVxwUYScXbGzFF8/E7/0QaVJW5v3x3S1h51ml052CISEp25MUtiD9qA==" spinCount="100000" sheet="1" objects="1" scenarios="1" formatColumns="0" formatRows="0" autoFilter="0"/>
  <autoFilter ref="C86:K210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5" r:id="rId2"/>
    <hyperlink ref="F102" r:id="rId3"/>
    <hyperlink ref="F105" r:id="rId4"/>
    <hyperlink ref="F108" r:id="rId5"/>
    <hyperlink ref="F121" r:id="rId6"/>
    <hyperlink ref="F124" r:id="rId7"/>
    <hyperlink ref="F127" r:id="rId8"/>
    <hyperlink ref="F130" r:id="rId9"/>
    <hyperlink ref="F133" r:id="rId10"/>
    <hyperlink ref="F135" r:id="rId11"/>
    <hyperlink ref="F137" r:id="rId12"/>
    <hyperlink ref="F142" r:id="rId13"/>
    <hyperlink ref="F144" r:id="rId14"/>
    <hyperlink ref="F146" r:id="rId15"/>
    <hyperlink ref="F153" r:id="rId16"/>
    <hyperlink ref="F159" r:id="rId17"/>
    <hyperlink ref="F162" r:id="rId18"/>
    <hyperlink ref="F167" r:id="rId19"/>
    <hyperlink ref="F171" r:id="rId20"/>
    <hyperlink ref="F174" r:id="rId21"/>
    <hyperlink ref="F176" r:id="rId22"/>
    <hyperlink ref="F178" r:id="rId23"/>
    <hyperlink ref="F181" r:id="rId24"/>
    <hyperlink ref="F187" r:id="rId25"/>
    <hyperlink ref="F191" r:id="rId26"/>
    <hyperlink ref="F198" r:id="rId27"/>
    <hyperlink ref="F202" r:id="rId28"/>
    <hyperlink ref="F204" r:id="rId29"/>
    <hyperlink ref="F207" r:id="rId30"/>
    <hyperlink ref="F210" r:id="rId3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3"/>
  <sheetViews>
    <sheetView showGridLines="0" topLeftCell="A11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0" t="s">
        <v>89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6" t="str">
        <f>'Rekapitulace stavby'!K6</f>
        <v>Požární nádrž Vysoká</v>
      </c>
      <c r="F7" s="387"/>
      <c r="G7" s="387"/>
      <c r="H7" s="387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8" t="s">
        <v>1242</v>
      </c>
      <c r="F9" s="389"/>
      <c r="G9" s="389"/>
      <c r="H9" s="389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10. 1. 2022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0" t="str">
        <f>'Rekapitulace stavby'!E14</f>
        <v>Vyplň údaj</v>
      </c>
      <c r="F18" s="391"/>
      <c r="G18" s="391"/>
      <c r="H18" s="391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29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36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2" t="s">
        <v>19</v>
      </c>
      <c r="F27" s="392"/>
      <c r="G27" s="392"/>
      <c r="H27" s="39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ROUND(J91,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ROUND((SUM(BE91:BE322)),  2)</f>
        <v>0</v>
      </c>
      <c r="G33" s="37"/>
      <c r="H33" s="37"/>
      <c r="I33" s="121">
        <v>0.21</v>
      </c>
      <c r="J33" s="120">
        <f>ROUND(((SUM(BE91:BE322))*I33),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ROUND((SUM(BF91:BF322)),  2)</f>
        <v>0</v>
      </c>
      <c r="G34" s="37"/>
      <c r="H34" s="37"/>
      <c r="I34" s="121">
        <v>0.15</v>
      </c>
      <c r="J34" s="120">
        <f>ROUND(((SUM(BF91:BF322))*I34),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ROUND((SUM(BG91:BG322)),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ROUND((SUM(BH91:BH322)),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ROUND((SUM(BI91:BI322)),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3" t="str">
        <f>E7</f>
        <v>Požární nádrž Vysoká</v>
      </c>
      <c r="F48" s="394"/>
      <c r="G48" s="394"/>
      <c r="H48" s="394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SO 01-2 - Rekonstrukce kanalizace</v>
      </c>
      <c r="F50" s="395"/>
      <c r="G50" s="395"/>
      <c r="H50" s="395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10. 1. 2022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Statutární město Jihlava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Ing.Josef Novotný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5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J92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J93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106</v>
      </c>
      <c r="E62" s="146"/>
      <c r="F62" s="146"/>
      <c r="G62" s="146"/>
      <c r="H62" s="146"/>
      <c r="I62" s="146"/>
      <c r="J62" s="147">
        <f>J218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107</v>
      </c>
      <c r="E63" s="146"/>
      <c r="F63" s="146"/>
      <c r="G63" s="146"/>
      <c r="H63" s="146"/>
      <c r="I63" s="146"/>
      <c r="J63" s="147">
        <f>J225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1243</v>
      </c>
      <c r="E64" s="146"/>
      <c r="F64" s="146"/>
      <c r="G64" s="146"/>
      <c r="H64" s="146"/>
      <c r="I64" s="146"/>
      <c r="J64" s="147">
        <f>J233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109</v>
      </c>
      <c r="E65" s="146"/>
      <c r="F65" s="146"/>
      <c r="G65" s="146"/>
      <c r="H65" s="146"/>
      <c r="I65" s="146"/>
      <c r="J65" s="147">
        <f>J254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110</v>
      </c>
      <c r="E66" s="146"/>
      <c r="F66" s="146"/>
      <c r="G66" s="146"/>
      <c r="H66" s="146"/>
      <c r="I66" s="146"/>
      <c r="J66" s="147">
        <f>J284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112</v>
      </c>
      <c r="E67" s="146"/>
      <c r="F67" s="146"/>
      <c r="G67" s="146"/>
      <c r="H67" s="146"/>
      <c r="I67" s="146"/>
      <c r="J67" s="147">
        <f>J306</f>
        <v>0</v>
      </c>
      <c r="K67" s="144"/>
      <c r="L67" s="148"/>
    </row>
    <row r="68" spans="1:31" s="9" customFormat="1" ht="24.95" customHeight="1">
      <c r="B68" s="137"/>
      <c r="C68" s="138"/>
      <c r="D68" s="139" t="s">
        <v>1244</v>
      </c>
      <c r="E68" s="140"/>
      <c r="F68" s="140"/>
      <c r="G68" s="140"/>
      <c r="H68" s="140"/>
      <c r="I68" s="140"/>
      <c r="J68" s="141">
        <f>J309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1245</v>
      </c>
      <c r="E69" s="146"/>
      <c r="F69" s="146"/>
      <c r="G69" s="146"/>
      <c r="H69" s="146"/>
      <c r="I69" s="146"/>
      <c r="J69" s="147">
        <f>J310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1246</v>
      </c>
      <c r="E70" s="146"/>
      <c r="F70" s="146"/>
      <c r="G70" s="146"/>
      <c r="H70" s="146"/>
      <c r="I70" s="146"/>
      <c r="J70" s="147">
        <f>J317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1247</v>
      </c>
      <c r="E71" s="146"/>
      <c r="F71" s="146"/>
      <c r="G71" s="146"/>
      <c r="H71" s="146"/>
      <c r="I71" s="146"/>
      <c r="J71" s="147">
        <f>J320</f>
        <v>0</v>
      </c>
      <c r="K71" s="144"/>
      <c r="L71" s="148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122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93" t="str">
        <f>E7</f>
        <v>Požární nádrž Vysoká</v>
      </c>
      <c r="F81" s="394"/>
      <c r="G81" s="394"/>
      <c r="H81" s="394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97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46" t="str">
        <f>E9</f>
        <v>SO 01-2 - Rekonstrukce kanalizace</v>
      </c>
      <c r="F83" s="395"/>
      <c r="G83" s="395"/>
      <c r="H83" s="395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F12</f>
        <v xml:space="preserve"> </v>
      </c>
      <c r="G85" s="39"/>
      <c r="H85" s="39"/>
      <c r="I85" s="32" t="s">
        <v>23</v>
      </c>
      <c r="J85" s="62" t="str">
        <f>IF(J12="","",J12)</f>
        <v>10. 1. 2022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5.2" customHeight="1">
      <c r="A87" s="37"/>
      <c r="B87" s="38"/>
      <c r="C87" s="32" t="s">
        <v>25</v>
      </c>
      <c r="D87" s="39"/>
      <c r="E87" s="39"/>
      <c r="F87" s="30" t="str">
        <f>E15</f>
        <v>Statutární město Jihlava</v>
      </c>
      <c r="G87" s="39"/>
      <c r="H87" s="39"/>
      <c r="I87" s="32" t="s">
        <v>32</v>
      </c>
      <c r="J87" s="35" t="str">
        <f>E21</f>
        <v xml:space="preserve"> 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30</v>
      </c>
      <c r="D88" s="39"/>
      <c r="E88" s="39"/>
      <c r="F88" s="30" t="str">
        <f>IF(E18="","",E18)</f>
        <v>Vyplň údaj</v>
      </c>
      <c r="G88" s="39"/>
      <c r="H88" s="39"/>
      <c r="I88" s="32" t="s">
        <v>34</v>
      </c>
      <c r="J88" s="35" t="str">
        <f>E24</f>
        <v>Ing.Josef Novotný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49"/>
      <c r="B90" s="150"/>
      <c r="C90" s="151" t="s">
        <v>123</v>
      </c>
      <c r="D90" s="152" t="s">
        <v>58</v>
      </c>
      <c r="E90" s="152" t="s">
        <v>54</v>
      </c>
      <c r="F90" s="152" t="s">
        <v>55</v>
      </c>
      <c r="G90" s="152" t="s">
        <v>124</v>
      </c>
      <c r="H90" s="152" t="s">
        <v>125</v>
      </c>
      <c r="I90" s="152" t="s">
        <v>126</v>
      </c>
      <c r="J90" s="152" t="s">
        <v>101</v>
      </c>
      <c r="K90" s="153" t="s">
        <v>127</v>
      </c>
      <c r="L90" s="154"/>
      <c r="M90" s="71" t="s">
        <v>19</v>
      </c>
      <c r="N90" s="72" t="s">
        <v>43</v>
      </c>
      <c r="O90" s="72" t="s">
        <v>128</v>
      </c>
      <c r="P90" s="72" t="s">
        <v>129</v>
      </c>
      <c r="Q90" s="72" t="s">
        <v>130</v>
      </c>
      <c r="R90" s="72" t="s">
        <v>131</v>
      </c>
      <c r="S90" s="72" t="s">
        <v>132</v>
      </c>
      <c r="T90" s="73" t="s">
        <v>133</v>
      </c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65" s="2" customFormat="1" ht="22.9" customHeight="1">
      <c r="A91" s="37"/>
      <c r="B91" s="38"/>
      <c r="C91" s="78" t="s">
        <v>134</v>
      </c>
      <c r="D91" s="39"/>
      <c r="E91" s="39"/>
      <c r="F91" s="39"/>
      <c r="G91" s="39"/>
      <c r="H91" s="39"/>
      <c r="I91" s="39"/>
      <c r="J91" s="155">
        <f>BK91</f>
        <v>0</v>
      </c>
      <c r="K91" s="39"/>
      <c r="L91" s="42"/>
      <c r="M91" s="74"/>
      <c r="N91" s="156"/>
      <c r="O91" s="75"/>
      <c r="P91" s="157">
        <f>P92+P309</f>
        <v>0</v>
      </c>
      <c r="Q91" s="75"/>
      <c r="R91" s="157">
        <f>R92+R309</f>
        <v>22.380823970000005</v>
      </c>
      <c r="S91" s="75"/>
      <c r="T91" s="158">
        <f>T92+T309</f>
        <v>4.9816000000000003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72</v>
      </c>
      <c r="AU91" s="20" t="s">
        <v>102</v>
      </c>
      <c r="BK91" s="159">
        <f>BK92+BK309</f>
        <v>0</v>
      </c>
    </row>
    <row r="92" spans="1:65" s="12" customFormat="1" ht="25.9" customHeight="1">
      <c r="B92" s="160"/>
      <c r="C92" s="161"/>
      <c r="D92" s="162" t="s">
        <v>72</v>
      </c>
      <c r="E92" s="163" t="s">
        <v>135</v>
      </c>
      <c r="F92" s="163" t="s">
        <v>136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P93+P218+P225+P233+P254+P284+P306</f>
        <v>0</v>
      </c>
      <c r="Q92" s="168"/>
      <c r="R92" s="169">
        <f>R93+R218+R225+R233+R254+R284+R306</f>
        <v>22.380823970000005</v>
      </c>
      <c r="S92" s="168"/>
      <c r="T92" s="170">
        <f>T93+T218+T225+T233+T254+T284+T306</f>
        <v>4.9816000000000003</v>
      </c>
      <c r="AR92" s="171" t="s">
        <v>81</v>
      </c>
      <c r="AT92" s="172" t="s">
        <v>72</v>
      </c>
      <c r="AU92" s="172" t="s">
        <v>73</v>
      </c>
      <c r="AY92" s="171" t="s">
        <v>137</v>
      </c>
      <c r="BK92" s="173">
        <f>BK93+BK218+BK225+BK233+BK254+BK284+BK306</f>
        <v>0</v>
      </c>
    </row>
    <row r="93" spans="1:65" s="12" customFormat="1" ht="22.9" customHeight="1">
      <c r="B93" s="160"/>
      <c r="C93" s="161"/>
      <c r="D93" s="162" t="s">
        <v>72</v>
      </c>
      <c r="E93" s="174" t="s">
        <v>81</v>
      </c>
      <c r="F93" s="174" t="s">
        <v>138</v>
      </c>
      <c r="G93" s="161"/>
      <c r="H93" s="161"/>
      <c r="I93" s="164"/>
      <c r="J93" s="175">
        <f>BK93</f>
        <v>0</v>
      </c>
      <c r="K93" s="161"/>
      <c r="L93" s="166"/>
      <c r="M93" s="167"/>
      <c r="N93" s="168"/>
      <c r="O93" s="168"/>
      <c r="P93" s="169">
        <f>SUM(P94:P217)</f>
        <v>0</v>
      </c>
      <c r="Q93" s="168"/>
      <c r="R93" s="169">
        <f>SUM(R94:R217)</f>
        <v>0.13648744000000002</v>
      </c>
      <c r="S93" s="168"/>
      <c r="T93" s="170">
        <f>SUM(T94:T217)</f>
        <v>4.9816000000000003</v>
      </c>
      <c r="AR93" s="171" t="s">
        <v>81</v>
      </c>
      <c r="AT93" s="172" t="s">
        <v>72</v>
      </c>
      <c r="AU93" s="172" t="s">
        <v>81</v>
      </c>
      <c r="AY93" s="171" t="s">
        <v>137</v>
      </c>
      <c r="BK93" s="173">
        <f>SUM(BK94:BK217)</f>
        <v>0</v>
      </c>
    </row>
    <row r="94" spans="1:65" s="2" customFormat="1" ht="33" customHeight="1">
      <c r="A94" s="37"/>
      <c r="B94" s="38"/>
      <c r="C94" s="176" t="s">
        <v>81</v>
      </c>
      <c r="D94" s="176" t="s">
        <v>139</v>
      </c>
      <c r="E94" s="177" t="s">
        <v>1248</v>
      </c>
      <c r="F94" s="178" t="s">
        <v>1249</v>
      </c>
      <c r="G94" s="179" t="s">
        <v>142</v>
      </c>
      <c r="H94" s="180">
        <v>2.08</v>
      </c>
      <c r="I94" s="181"/>
      <c r="J94" s="182">
        <f>ROUND(I94*H94,2)</f>
        <v>0</v>
      </c>
      <c r="K94" s="178" t="s">
        <v>143</v>
      </c>
      <c r="L94" s="42"/>
      <c r="M94" s="183" t="s">
        <v>19</v>
      </c>
      <c r="N94" s="184" t="s">
        <v>44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144</v>
      </c>
      <c r="AT94" s="187" t="s">
        <v>139</v>
      </c>
      <c r="AU94" s="187" t="s">
        <v>83</v>
      </c>
      <c r="AY94" s="20" t="s">
        <v>137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81</v>
      </c>
      <c r="BK94" s="188">
        <f>ROUND(I94*H94,2)</f>
        <v>0</v>
      </c>
      <c r="BL94" s="20" t="s">
        <v>144</v>
      </c>
      <c r="BM94" s="187" t="s">
        <v>1250</v>
      </c>
    </row>
    <row r="95" spans="1:65" s="2" customFormat="1" ht="11.25">
      <c r="A95" s="37"/>
      <c r="B95" s="38"/>
      <c r="C95" s="39"/>
      <c r="D95" s="189" t="s">
        <v>146</v>
      </c>
      <c r="E95" s="39"/>
      <c r="F95" s="190" t="s">
        <v>1251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146</v>
      </c>
      <c r="AU95" s="20" t="s">
        <v>83</v>
      </c>
    </row>
    <row r="96" spans="1:65" s="2" customFormat="1" ht="33" customHeight="1">
      <c r="A96" s="37"/>
      <c r="B96" s="38"/>
      <c r="C96" s="176" t="s">
        <v>83</v>
      </c>
      <c r="D96" s="176" t="s">
        <v>139</v>
      </c>
      <c r="E96" s="177" t="s">
        <v>1252</v>
      </c>
      <c r="F96" s="178" t="s">
        <v>1253</v>
      </c>
      <c r="G96" s="179" t="s">
        <v>142</v>
      </c>
      <c r="H96" s="180">
        <v>5.72</v>
      </c>
      <c r="I96" s="181"/>
      <c r="J96" s="182">
        <f>ROUND(I96*H96,2)</f>
        <v>0</v>
      </c>
      <c r="K96" s="178" t="s">
        <v>143</v>
      </c>
      <c r="L96" s="42"/>
      <c r="M96" s="183" t="s">
        <v>19</v>
      </c>
      <c r="N96" s="184" t="s">
        <v>44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0.44</v>
      </c>
      <c r="T96" s="186">
        <f>S96*H96</f>
        <v>2.5167999999999999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144</v>
      </c>
      <c r="AT96" s="187" t="s">
        <v>139</v>
      </c>
      <c r="AU96" s="187" t="s">
        <v>83</v>
      </c>
      <c r="AY96" s="20" t="s">
        <v>137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81</v>
      </c>
      <c r="BK96" s="188">
        <f>ROUND(I96*H96,2)</f>
        <v>0</v>
      </c>
      <c r="BL96" s="20" t="s">
        <v>144</v>
      </c>
      <c r="BM96" s="187" t="s">
        <v>1254</v>
      </c>
    </row>
    <row r="97" spans="1:65" s="2" customFormat="1" ht="11.25">
      <c r="A97" s="37"/>
      <c r="B97" s="38"/>
      <c r="C97" s="39"/>
      <c r="D97" s="189" t="s">
        <v>146</v>
      </c>
      <c r="E97" s="39"/>
      <c r="F97" s="190" t="s">
        <v>1255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146</v>
      </c>
      <c r="AU97" s="20" t="s">
        <v>83</v>
      </c>
    </row>
    <row r="98" spans="1:65" s="13" customFormat="1" ht="11.25">
      <c r="B98" s="194"/>
      <c r="C98" s="195"/>
      <c r="D98" s="196" t="s">
        <v>148</v>
      </c>
      <c r="E98" s="197" t="s">
        <v>19</v>
      </c>
      <c r="F98" s="198" t="s">
        <v>381</v>
      </c>
      <c r="G98" s="195"/>
      <c r="H98" s="199">
        <v>5.72</v>
      </c>
      <c r="I98" s="200"/>
      <c r="J98" s="195"/>
      <c r="K98" s="195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148</v>
      </c>
      <c r="AU98" s="205" t="s">
        <v>83</v>
      </c>
      <c r="AV98" s="13" t="s">
        <v>83</v>
      </c>
      <c r="AW98" s="13" t="s">
        <v>33</v>
      </c>
      <c r="AX98" s="13" t="s">
        <v>81</v>
      </c>
      <c r="AY98" s="205" t="s">
        <v>137</v>
      </c>
    </row>
    <row r="99" spans="1:65" s="2" customFormat="1" ht="33" customHeight="1">
      <c r="A99" s="37"/>
      <c r="B99" s="38"/>
      <c r="C99" s="176" t="s">
        <v>155</v>
      </c>
      <c r="D99" s="176" t="s">
        <v>139</v>
      </c>
      <c r="E99" s="177" t="s">
        <v>1256</v>
      </c>
      <c r="F99" s="178" t="s">
        <v>1257</v>
      </c>
      <c r="G99" s="179" t="s">
        <v>142</v>
      </c>
      <c r="H99" s="180">
        <v>2.08</v>
      </c>
      <c r="I99" s="181"/>
      <c r="J99" s="182">
        <f>ROUND(I99*H99,2)</f>
        <v>0</v>
      </c>
      <c r="K99" s="178" t="s">
        <v>143</v>
      </c>
      <c r="L99" s="42"/>
      <c r="M99" s="183" t="s">
        <v>19</v>
      </c>
      <c r="N99" s="184" t="s">
        <v>44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0.57999999999999996</v>
      </c>
      <c r="T99" s="186">
        <f>S99*H99</f>
        <v>1.2063999999999999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144</v>
      </c>
      <c r="AT99" s="187" t="s">
        <v>139</v>
      </c>
      <c r="AU99" s="187" t="s">
        <v>83</v>
      </c>
      <c r="AY99" s="20" t="s">
        <v>137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81</v>
      </c>
      <c r="BK99" s="188">
        <f>ROUND(I99*H99,2)</f>
        <v>0</v>
      </c>
      <c r="BL99" s="20" t="s">
        <v>144</v>
      </c>
      <c r="BM99" s="187" t="s">
        <v>1258</v>
      </c>
    </row>
    <row r="100" spans="1:65" s="2" customFormat="1" ht="11.25">
      <c r="A100" s="37"/>
      <c r="B100" s="38"/>
      <c r="C100" s="39"/>
      <c r="D100" s="189" t="s">
        <v>146</v>
      </c>
      <c r="E100" s="39"/>
      <c r="F100" s="190" t="s">
        <v>1259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146</v>
      </c>
      <c r="AU100" s="20" t="s">
        <v>83</v>
      </c>
    </row>
    <row r="101" spans="1:65" s="13" customFormat="1" ht="11.25">
      <c r="B101" s="194"/>
      <c r="C101" s="195"/>
      <c r="D101" s="196" t="s">
        <v>148</v>
      </c>
      <c r="E101" s="197" t="s">
        <v>19</v>
      </c>
      <c r="F101" s="198" t="s">
        <v>382</v>
      </c>
      <c r="G101" s="195"/>
      <c r="H101" s="199">
        <v>2.08</v>
      </c>
      <c r="I101" s="200"/>
      <c r="J101" s="195"/>
      <c r="K101" s="195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148</v>
      </c>
      <c r="AU101" s="205" t="s">
        <v>83</v>
      </c>
      <c r="AV101" s="13" t="s">
        <v>83</v>
      </c>
      <c r="AW101" s="13" t="s">
        <v>33</v>
      </c>
      <c r="AX101" s="13" t="s">
        <v>81</v>
      </c>
      <c r="AY101" s="205" t="s">
        <v>137</v>
      </c>
    </row>
    <row r="102" spans="1:65" s="2" customFormat="1" ht="24.2" customHeight="1">
      <c r="A102" s="37"/>
      <c r="B102" s="38"/>
      <c r="C102" s="176" t="s">
        <v>144</v>
      </c>
      <c r="D102" s="176" t="s">
        <v>139</v>
      </c>
      <c r="E102" s="177" t="s">
        <v>1260</v>
      </c>
      <c r="F102" s="178" t="s">
        <v>1261</v>
      </c>
      <c r="G102" s="179" t="s">
        <v>142</v>
      </c>
      <c r="H102" s="180">
        <v>5.72</v>
      </c>
      <c r="I102" s="181"/>
      <c r="J102" s="182">
        <f>ROUND(I102*H102,2)</f>
        <v>0</v>
      </c>
      <c r="K102" s="178" t="s">
        <v>143</v>
      </c>
      <c r="L102" s="42"/>
      <c r="M102" s="183" t="s">
        <v>19</v>
      </c>
      <c r="N102" s="184" t="s">
        <v>44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0.22</v>
      </c>
      <c r="T102" s="186">
        <f>S102*H102</f>
        <v>1.2584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144</v>
      </c>
      <c r="AT102" s="187" t="s">
        <v>139</v>
      </c>
      <c r="AU102" s="187" t="s">
        <v>83</v>
      </c>
      <c r="AY102" s="20" t="s">
        <v>137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81</v>
      </c>
      <c r="BK102" s="188">
        <f>ROUND(I102*H102,2)</f>
        <v>0</v>
      </c>
      <c r="BL102" s="20" t="s">
        <v>144</v>
      </c>
      <c r="BM102" s="187" t="s">
        <v>1262</v>
      </c>
    </row>
    <row r="103" spans="1:65" s="2" customFormat="1" ht="11.25">
      <c r="A103" s="37"/>
      <c r="B103" s="38"/>
      <c r="C103" s="39"/>
      <c r="D103" s="189" t="s">
        <v>146</v>
      </c>
      <c r="E103" s="39"/>
      <c r="F103" s="190" t="s">
        <v>1263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146</v>
      </c>
      <c r="AU103" s="20" t="s">
        <v>83</v>
      </c>
    </row>
    <row r="104" spans="1:65" s="2" customFormat="1" ht="16.5" customHeight="1">
      <c r="A104" s="37"/>
      <c r="B104" s="38"/>
      <c r="C104" s="176" t="s">
        <v>168</v>
      </c>
      <c r="D104" s="176" t="s">
        <v>139</v>
      </c>
      <c r="E104" s="177" t="s">
        <v>162</v>
      </c>
      <c r="F104" s="178" t="s">
        <v>163</v>
      </c>
      <c r="G104" s="179" t="s">
        <v>164</v>
      </c>
      <c r="H104" s="180">
        <v>40</v>
      </c>
      <c r="I104" s="181"/>
      <c r="J104" s="182">
        <f>ROUND(I104*H104,2)</f>
        <v>0</v>
      </c>
      <c r="K104" s="178" t="s">
        <v>143</v>
      </c>
      <c r="L104" s="42"/>
      <c r="M104" s="183" t="s">
        <v>19</v>
      </c>
      <c r="N104" s="184" t="s">
        <v>44</v>
      </c>
      <c r="O104" s="67"/>
      <c r="P104" s="185">
        <f>O104*H104</f>
        <v>0</v>
      </c>
      <c r="Q104" s="185">
        <v>3.0000000000000001E-5</v>
      </c>
      <c r="R104" s="185">
        <f>Q104*H104</f>
        <v>1.2000000000000001E-3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144</v>
      </c>
      <c r="AT104" s="187" t="s">
        <v>139</v>
      </c>
      <c r="AU104" s="187" t="s">
        <v>83</v>
      </c>
      <c r="AY104" s="20" t="s">
        <v>137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81</v>
      </c>
      <c r="BK104" s="188">
        <f>ROUND(I104*H104,2)</f>
        <v>0</v>
      </c>
      <c r="BL104" s="20" t="s">
        <v>144</v>
      </c>
      <c r="BM104" s="187" t="s">
        <v>1264</v>
      </c>
    </row>
    <row r="105" spans="1:65" s="2" customFormat="1" ht="11.25">
      <c r="A105" s="37"/>
      <c r="B105" s="38"/>
      <c r="C105" s="39"/>
      <c r="D105" s="189" t="s">
        <v>146</v>
      </c>
      <c r="E105" s="39"/>
      <c r="F105" s="190" t="s">
        <v>166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146</v>
      </c>
      <c r="AU105" s="20" t="s">
        <v>83</v>
      </c>
    </row>
    <row r="106" spans="1:65" s="13" customFormat="1" ht="11.25">
      <c r="B106" s="194"/>
      <c r="C106" s="195"/>
      <c r="D106" s="196" t="s">
        <v>148</v>
      </c>
      <c r="E106" s="197" t="s">
        <v>19</v>
      </c>
      <c r="F106" s="198" t="s">
        <v>1265</v>
      </c>
      <c r="G106" s="195"/>
      <c r="H106" s="199">
        <v>40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148</v>
      </c>
      <c r="AU106" s="205" t="s">
        <v>83</v>
      </c>
      <c r="AV106" s="13" t="s">
        <v>83</v>
      </c>
      <c r="AW106" s="13" t="s">
        <v>33</v>
      </c>
      <c r="AX106" s="13" t="s">
        <v>81</v>
      </c>
      <c r="AY106" s="205" t="s">
        <v>137</v>
      </c>
    </row>
    <row r="107" spans="1:65" s="2" customFormat="1" ht="24.2" customHeight="1">
      <c r="A107" s="37"/>
      <c r="B107" s="38"/>
      <c r="C107" s="176" t="s">
        <v>174</v>
      </c>
      <c r="D107" s="176" t="s">
        <v>139</v>
      </c>
      <c r="E107" s="177" t="s">
        <v>169</v>
      </c>
      <c r="F107" s="178" t="s">
        <v>170</v>
      </c>
      <c r="G107" s="179" t="s">
        <v>171</v>
      </c>
      <c r="H107" s="180">
        <v>5</v>
      </c>
      <c r="I107" s="181"/>
      <c r="J107" s="182">
        <f>ROUND(I107*H107,2)</f>
        <v>0</v>
      </c>
      <c r="K107" s="178" t="s">
        <v>143</v>
      </c>
      <c r="L107" s="42"/>
      <c r="M107" s="183" t="s">
        <v>19</v>
      </c>
      <c r="N107" s="184" t="s">
        <v>44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144</v>
      </c>
      <c r="AT107" s="187" t="s">
        <v>139</v>
      </c>
      <c r="AU107" s="187" t="s">
        <v>83</v>
      </c>
      <c r="AY107" s="20" t="s">
        <v>137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81</v>
      </c>
      <c r="BK107" s="188">
        <f>ROUND(I107*H107,2)</f>
        <v>0</v>
      </c>
      <c r="BL107" s="20" t="s">
        <v>144</v>
      </c>
      <c r="BM107" s="187" t="s">
        <v>1266</v>
      </c>
    </row>
    <row r="108" spans="1:65" s="2" customFormat="1" ht="11.25">
      <c r="A108" s="37"/>
      <c r="B108" s="38"/>
      <c r="C108" s="39"/>
      <c r="D108" s="189" t="s">
        <v>146</v>
      </c>
      <c r="E108" s="39"/>
      <c r="F108" s="190" t="s">
        <v>173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146</v>
      </c>
      <c r="AU108" s="20" t="s">
        <v>83</v>
      </c>
    </row>
    <row r="109" spans="1:65" s="2" customFormat="1" ht="49.15" customHeight="1">
      <c r="A109" s="37"/>
      <c r="B109" s="38"/>
      <c r="C109" s="176" t="s">
        <v>182</v>
      </c>
      <c r="D109" s="176" t="s">
        <v>139</v>
      </c>
      <c r="E109" s="177" t="s">
        <v>1267</v>
      </c>
      <c r="F109" s="178" t="s">
        <v>1268</v>
      </c>
      <c r="G109" s="179" t="s">
        <v>421</v>
      </c>
      <c r="H109" s="180">
        <v>1.3</v>
      </c>
      <c r="I109" s="181"/>
      <c r="J109" s="182">
        <f>ROUND(I109*H109,2)</f>
        <v>0</v>
      </c>
      <c r="K109" s="178" t="s">
        <v>143</v>
      </c>
      <c r="L109" s="42"/>
      <c r="M109" s="183" t="s">
        <v>19</v>
      </c>
      <c r="N109" s="184" t="s">
        <v>44</v>
      </c>
      <c r="O109" s="67"/>
      <c r="P109" s="185">
        <f>O109*H109</f>
        <v>0</v>
      </c>
      <c r="Q109" s="185">
        <v>8.6800000000000002E-3</v>
      </c>
      <c r="R109" s="185">
        <f>Q109*H109</f>
        <v>1.1284000000000001E-2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144</v>
      </c>
      <c r="AT109" s="187" t="s">
        <v>139</v>
      </c>
      <c r="AU109" s="187" t="s">
        <v>83</v>
      </c>
      <c r="AY109" s="20" t="s">
        <v>137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81</v>
      </c>
      <c r="BK109" s="188">
        <f>ROUND(I109*H109,2)</f>
        <v>0</v>
      </c>
      <c r="BL109" s="20" t="s">
        <v>144</v>
      </c>
      <c r="BM109" s="187" t="s">
        <v>1269</v>
      </c>
    </row>
    <row r="110" spans="1:65" s="2" customFormat="1" ht="11.25">
      <c r="A110" s="37"/>
      <c r="B110" s="38"/>
      <c r="C110" s="39"/>
      <c r="D110" s="189" t="s">
        <v>146</v>
      </c>
      <c r="E110" s="39"/>
      <c r="F110" s="190" t="s">
        <v>1270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146</v>
      </c>
      <c r="AU110" s="20" t="s">
        <v>83</v>
      </c>
    </row>
    <row r="111" spans="1:65" s="13" customFormat="1" ht="11.25">
      <c r="B111" s="194"/>
      <c r="C111" s="195"/>
      <c r="D111" s="196" t="s">
        <v>148</v>
      </c>
      <c r="E111" s="197" t="s">
        <v>19</v>
      </c>
      <c r="F111" s="198" t="s">
        <v>1271</v>
      </c>
      <c r="G111" s="195"/>
      <c r="H111" s="199">
        <v>1.3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148</v>
      </c>
      <c r="AU111" s="205" t="s">
        <v>83</v>
      </c>
      <c r="AV111" s="13" t="s">
        <v>83</v>
      </c>
      <c r="AW111" s="13" t="s">
        <v>33</v>
      </c>
      <c r="AX111" s="13" t="s">
        <v>81</v>
      </c>
      <c r="AY111" s="205" t="s">
        <v>137</v>
      </c>
    </row>
    <row r="112" spans="1:65" s="2" customFormat="1" ht="49.15" customHeight="1">
      <c r="A112" s="37"/>
      <c r="B112" s="38"/>
      <c r="C112" s="176" t="s">
        <v>188</v>
      </c>
      <c r="D112" s="176" t="s">
        <v>139</v>
      </c>
      <c r="E112" s="177" t="s">
        <v>1272</v>
      </c>
      <c r="F112" s="178" t="s">
        <v>1273</v>
      </c>
      <c r="G112" s="179" t="s">
        <v>421</v>
      </c>
      <c r="H112" s="180">
        <v>1</v>
      </c>
      <c r="I112" s="181"/>
      <c r="J112" s="182">
        <f>ROUND(I112*H112,2)</f>
        <v>0</v>
      </c>
      <c r="K112" s="178" t="s">
        <v>143</v>
      </c>
      <c r="L112" s="42"/>
      <c r="M112" s="183" t="s">
        <v>19</v>
      </c>
      <c r="N112" s="184" t="s">
        <v>44</v>
      </c>
      <c r="O112" s="67"/>
      <c r="P112" s="185">
        <f>O112*H112</f>
        <v>0</v>
      </c>
      <c r="Q112" s="185">
        <v>1.269E-2</v>
      </c>
      <c r="R112" s="185">
        <f>Q112*H112</f>
        <v>1.269E-2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144</v>
      </c>
      <c r="AT112" s="187" t="s">
        <v>139</v>
      </c>
      <c r="AU112" s="187" t="s">
        <v>83</v>
      </c>
      <c r="AY112" s="20" t="s">
        <v>137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20" t="s">
        <v>81</v>
      </c>
      <c r="BK112" s="188">
        <f>ROUND(I112*H112,2)</f>
        <v>0</v>
      </c>
      <c r="BL112" s="20" t="s">
        <v>144</v>
      </c>
      <c r="BM112" s="187" t="s">
        <v>1274</v>
      </c>
    </row>
    <row r="113" spans="1:65" s="2" customFormat="1" ht="11.25">
      <c r="A113" s="37"/>
      <c r="B113" s="38"/>
      <c r="C113" s="39"/>
      <c r="D113" s="189" t="s">
        <v>146</v>
      </c>
      <c r="E113" s="39"/>
      <c r="F113" s="190" t="s">
        <v>1275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146</v>
      </c>
      <c r="AU113" s="20" t="s">
        <v>83</v>
      </c>
    </row>
    <row r="114" spans="1:65" s="2" customFormat="1" ht="16.5" customHeight="1">
      <c r="A114" s="37"/>
      <c r="B114" s="38"/>
      <c r="C114" s="176" t="s">
        <v>191</v>
      </c>
      <c r="D114" s="176" t="s">
        <v>139</v>
      </c>
      <c r="E114" s="177" t="s">
        <v>175</v>
      </c>
      <c r="F114" s="178" t="s">
        <v>176</v>
      </c>
      <c r="G114" s="179" t="s">
        <v>142</v>
      </c>
      <c r="H114" s="180">
        <v>61.22</v>
      </c>
      <c r="I114" s="181"/>
      <c r="J114" s="182">
        <f>ROUND(I114*H114,2)</f>
        <v>0</v>
      </c>
      <c r="K114" s="178" t="s">
        <v>143</v>
      </c>
      <c r="L114" s="42"/>
      <c r="M114" s="183" t="s">
        <v>19</v>
      </c>
      <c r="N114" s="184" t="s">
        <v>44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144</v>
      </c>
      <c r="AT114" s="187" t="s">
        <v>139</v>
      </c>
      <c r="AU114" s="187" t="s">
        <v>83</v>
      </c>
      <c r="AY114" s="20" t="s">
        <v>137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81</v>
      </c>
      <c r="BK114" s="188">
        <f>ROUND(I114*H114,2)</f>
        <v>0</v>
      </c>
      <c r="BL114" s="20" t="s">
        <v>144</v>
      </c>
      <c r="BM114" s="187" t="s">
        <v>1276</v>
      </c>
    </row>
    <row r="115" spans="1:65" s="2" customFormat="1" ht="11.25">
      <c r="A115" s="37"/>
      <c r="B115" s="38"/>
      <c r="C115" s="39"/>
      <c r="D115" s="189" t="s">
        <v>146</v>
      </c>
      <c r="E115" s="39"/>
      <c r="F115" s="190" t="s">
        <v>178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146</v>
      </c>
      <c r="AU115" s="20" t="s">
        <v>83</v>
      </c>
    </row>
    <row r="116" spans="1:65" s="13" customFormat="1" ht="11.25">
      <c r="B116" s="194"/>
      <c r="C116" s="195"/>
      <c r="D116" s="196" t="s">
        <v>148</v>
      </c>
      <c r="E116" s="197" t="s">
        <v>19</v>
      </c>
      <c r="F116" s="198" t="s">
        <v>1277</v>
      </c>
      <c r="G116" s="195"/>
      <c r="H116" s="199">
        <v>61.22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148</v>
      </c>
      <c r="AU116" s="205" t="s">
        <v>83</v>
      </c>
      <c r="AV116" s="13" t="s">
        <v>83</v>
      </c>
      <c r="AW116" s="13" t="s">
        <v>33</v>
      </c>
      <c r="AX116" s="13" t="s">
        <v>73</v>
      </c>
      <c r="AY116" s="205" t="s">
        <v>137</v>
      </c>
    </row>
    <row r="117" spans="1:65" s="14" customFormat="1" ht="11.25">
      <c r="B117" s="206"/>
      <c r="C117" s="207"/>
      <c r="D117" s="196" t="s">
        <v>148</v>
      </c>
      <c r="E117" s="208" t="s">
        <v>19</v>
      </c>
      <c r="F117" s="209" t="s">
        <v>181</v>
      </c>
      <c r="G117" s="207"/>
      <c r="H117" s="210">
        <v>61.22</v>
      </c>
      <c r="I117" s="211"/>
      <c r="J117" s="207"/>
      <c r="K117" s="207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148</v>
      </c>
      <c r="AU117" s="216" t="s">
        <v>83</v>
      </c>
      <c r="AV117" s="14" t="s">
        <v>144</v>
      </c>
      <c r="AW117" s="14" t="s">
        <v>33</v>
      </c>
      <c r="AX117" s="14" t="s">
        <v>81</v>
      </c>
      <c r="AY117" s="216" t="s">
        <v>137</v>
      </c>
    </row>
    <row r="118" spans="1:65" s="2" customFormat="1" ht="24.2" customHeight="1">
      <c r="A118" s="37"/>
      <c r="B118" s="38"/>
      <c r="C118" s="176" t="s">
        <v>197</v>
      </c>
      <c r="D118" s="176" t="s">
        <v>139</v>
      </c>
      <c r="E118" s="177" t="s">
        <v>198</v>
      </c>
      <c r="F118" s="178" t="s">
        <v>199</v>
      </c>
      <c r="G118" s="179" t="s">
        <v>158</v>
      </c>
      <c r="H118" s="180">
        <v>5.66</v>
      </c>
      <c r="I118" s="181"/>
      <c r="J118" s="182">
        <f>ROUND(I118*H118,2)</f>
        <v>0</v>
      </c>
      <c r="K118" s="178" t="s">
        <v>143</v>
      </c>
      <c r="L118" s="42"/>
      <c r="M118" s="183" t="s">
        <v>19</v>
      </c>
      <c r="N118" s="184" t="s">
        <v>44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144</v>
      </c>
      <c r="AT118" s="187" t="s">
        <v>139</v>
      </c>
      <c r="AU118" s="187" t="s">
        <v>83</v>
      </c>
      <c r="AY118" s="20" t="s">
        <v>137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81</v>
      </c>
      <c r="BK118" s="188">
        <f>ROUND(I118*H118,2)</f>
        <v>0</v>
      </c>
      <c r="BL118" s="20" t="s">
        <v>144</v>
      </c>
      <c r="BM118" s="187" t="s">
        <v>1278</v>
      </c>
    </row>
    <row r="119" spans="1:65" s="2" customFormat="1" ht="11.25">
      <c r="A119" s="37"/>
      <c r="B119" s="38"/>
      <c r="C119" s="39"/>
      <c r="D119" s="189" t="s">
        <v>146</v>
      </c>
      <c r="E119" s="39"/>
      <c r="F119" s="190" t="s">
        <v>201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146</v>
      </c>
      <c r="AU119" s="20" t="s">
        <v>83</v>
      </c>
    </row>
    <row r="120" spans="1:65" s="15" customFormat="1" ht="11.25">
      <c r="B120" s="217"/>
      <c r="C120" s="218"/>
      <c r="D120" s="196" t="s">
        <v>148</v>
      </c>
      <c r="E120" s="219" t="s">
        <v>19</v>
      </c>
      <c r="F120" s="220" t="s">
        <v>202</v>
      </c>
      <c r="G120" s="218"/>
      <c r="H120" s="219" t="s">
        <v>19</v>
      </c>
      <c r="I120" s="221"/>
      <c r="J120" s="218"/>
      <c r="K120" s="218"/>
      <c r="L120" s="222"/>
      <c r="M120" s="223"/>
      <c r="N120" s="224"/>
      <c r="O120" s="224"/>
      <c r="P120" s="224"/>
      <c r="Q120" s="224"/>
      <c r="R120" s="224"/>
      <c r="S120" s="224"/>
      <c r="T120" s="225"/>
      <c r="AT120" s="226" t="s">
        <v>148</v>
      </c>
      <c r="AU120" s="226" t="s">
        <v>83</v>
      </c>
      <c r="AV120" s="15" t="s">
        <v>81</v>
      </c>
      <c r="AW120" s="15" t="s">
        <v>33</v>
      </c>
      <c r="AX120" s="15" t="s">
        <v>73</v>
      </c>
      <c r="AY120" s="226" t="s">
        <v>137</v>
      </c>
    </row>
    <row r="121" spans="1:65" s="13" customFormat="1" ht="11.25">
      <c r="B121" s="194"/>
      <c r="C121" s="195"/>
      <c r="D121" s="196" t="s">
        <v>148</v>
      </c>
      <c r="E121" s="197" t="s">
        <v>19</v>
      </c>
      <c r="F121" s="198" t="s">
        <v>1279</v>
      </c>
      <c r="G121" s="195"/>
      <c r="H121" s="199">
        <v>0.45800000000000002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148</v>
      </c>
      <c r="AU121" s="205" t="s">
        <v>83</v>
      </c>
      <c r="AV121" s="13" t="s">
        <v>83</v>
      </c>
      <c r="AW121" s="13" t="s">
        <v>33</v>
      </c>
      <c r="AX121" s="13" t="s">
        <v>73</v>
      </c>
      <c r="AY121" s="205" t="s">
        <v>137</v>
      </c>
    </row>
    <row r="122" spans="1:65" s="13" customFormat="1" ht="11.25">
      <c r="B122" s="194"/>
      <c r="C122" s="195"/>
      <c r="D122" s="196" t="s">
        <v>148</v>
      </c>
      <c r="E122" s="197" t="s">
        <v>19</v>
      </c>
      <c r="F122" s="198" t="s">
        <v>1280</v>
      </c>
      <c r="G122" s="195"/>
      <c r="H122" s="199">
        <v>13.692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148</v>
      </c>
      <c r="AU122" s="205" t="s">
        <v>83</v>
      </c>
      <c r="AV122" s="13" t="s">
        <v>83</v>
      </c>
      <c r="AW122" s="13" t="s">
        <v>33</v>
      </c>
      <c r="AX122" s="13" t="s">
        <v>73</v>
      </c>
      <c r="AY122" s="205" t="s">
        <v>137</v>
      </c>
    </row>
    <row r="123" spans="1:65" s="16" customFormat="1" ht="11.25">
      <c r="B123" s="227"/>
      <c r="C123" s="228"/>
      <c r="D123" s="196" t="s">
        <v>148</v>
      </c>
      <c r="E123" s="229" t="s">
        <v>19</v>
      </c>
      <c r="F123" s="230" t="s">
        <v>207</v>
      </c>
      <c r="G123" s="228"/>
      <c r="H123" s="231">
        <v>14.15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AT123" s="237" t="s">
        <v>148</v>
      </c>
      <c r="AU123" s="237" t="s">
        <v>83</v>
      </c>
      <c r="AV123" s="16" t="s">
        <v>155</v>
      </c>
      <c r="AW123" s="16" t="s">
        <v>33</v>
      </c>
      <c r="AX123" s="16" t="s">
        <v>73</v>
      </c>
      <c r="AY123" s="237" t="s">
        <v>137</v>
      </c>
    </row>
    <row r="124" spans="1:65" s="13" customFormat="1" ht="11.25">
      <c r="B124" s="194"/>
      <c r="C124" s="195"/>
      <c r="D124" s="196" t="s">
        <v>148</v>
      </c>
      <c r="E124" s="197" t="s">
        <v>19</v>
      </c>
      <c r="F124" s="198" t="s">
        <v>1281</v>
      </c>
      <c r="G124" s="195"/>
      <c r="H124" s="199">
        <v>5.66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148</v>
      </c>
      <c r="AU124" s="205" t="s">
        <v>83</v>
      </c>
      <c r="AV124" s="13" t="s">
        <v>83</v>
      </c>
      <c r="AW124" s="13" t="s">
        <v>33</v>
      </c>
      <c r="AX124" s="13" t="s">
        <v>81</v>
      </c>
      <c r="AY124" s="205" t="s">
        <v>137</v>
      </c>
    </row>
    <row r="125" spans="1:65" s="2" customFormat="1" ht="24.2" customHeight="1">
      <c r="A125" s="37"/>
      <c r="B125" s="38"/>
      <c r="C125" s="176" t="s">
        <v>209</v>
      </c>
      <c r="D125" s="176" t="s">
        <v>139</v>
      </c>
      <c r="E125" s="177" t="s">
        <v>210</v>
      </c>
      <c r="F125" s="178" t="s">
        <v>211</v>
      </c>
      <c r="G125" s="179" t="s">
        <v>158</v>
      </c>
      <c r="H125" s="180">
        <v>37.512</v>
      </c>
      <c r="I125" s="181"/>
      <c r="J125" s="182">
        <f>ROUND(I125*H125,2)</f>
        <v>0</v>
      </c>
      <c r="K125" s="178" t="s">
        <v>143</v>
      </c>
      <c r="L125" s="42"/>
      <c r="M125" s="183" t="s">
        <v>19</v>
      </c>
      <c r="N125" s="184" t="s">
        <v>44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144</v>
      </c>
      <c r="AT125" s="187" t="s">
        <v>139</v>
      </c>
      <c r="AU125" s="187" t="s">
        <v>83</v>
      </c>
      <c r="AY125" s="20" t="s">
        <v>137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81</v>
      </c>
      <c r="BK125" s="188">
        <f>ROUND(I125*H125,2)</f>
        <v>0</v>
      </c>
      <c r="BL125" s="20" t="s">
        <v>144</v>
      </c>
      <c r="BM125" s="187" t="s">
        <v>1282</v>
      </c>
    </row>
    <row r="126" spans="1:65" s="2" customFormat="1" ht="11.25">
      <c r="A126" s="37"/>
      <c r="B126" s="38"/>
      <c r="C126" s="39"/>
      <c r="D126" s="189" t="s">
        <v>146</v>
      </c>
      <c r="E126" s="39"/>
      <c r="F126" s="190" t="s">
        <v>213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146</v>
      </c>
      <c r="AU126" s="20" t="s">
        <v>83</v>
      </c>
    </row>
    <row r="127" spans="1:65" s="15" customFormat="1" ht="11.25">
      <c r="B127" s="217"/>
      <c r="C127" s="218"/>
      <c r="D127" s="196" t="s">
        <v>148</v>
      </c>
      <c r="E127" s="219" t="s">
        <v>19</v>
      </c>
      <c r="F127" s="220" t="s">
        <v>1283</v>
      </c>
      <c r="G127" s="218"/>
      <c r="H127" s="219" t="s">
        <v>19</v>
      </c>
      <c r="I127" s="221"/>
      <c r="J127" s="218"/>
      <c r="K127" s="218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148</v>
      </c>
      <c r="AU127" s="226" t="s">
        <v>83</v>
      </c>
      <c r="AV127" s="15" t="s">
        <v>81</v>
      </c>
      <c r="AW127" s="15" t="s">
        <v>33</v>
      </c>
      <c r="AX127" s="15" t="s">
        <v>73</v>
      </c>
      <c r="AY127" s="226" t="s">
        <v>137</v>
      </c>
    </row>
    <row r="128" spans="1:65" s="13" customFormat="1" ht="11.25">
      <c r="B128" s="194"/>
      <c r="C128" s="195"/>
      <c r="D128" s="196" t="s">
        <v>148</v>
      </c>
      <c r="E128" s="197" t="s">
        <v>19</v>
      </c>
      <c r="F128" s="198" t="s">
        <v>1284</v>
      </c>
      <c r="G128" s="195"/>
      <c r="H128" s="199">
        <v>85.465999999999994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148</v>
      </c>
      <c r="AU128" s="205" t="s">
        <v>83</v>
      </c>
      <c r="AV128" s="13" t="s">
        <v>83</v>
      </c>
      <c r="AW128" s="13" t="s">
        <v>33</v>
      </c>
      <c r="AX128" s="13" t="s">
        <v>73</v>
      </c>
      <c r="AY128" s="205" t="s">
        <v>137</v>
      </c>
    </row>
    <row r="129" spans="1:65" s="13" customFormat="1" ht="11.25">
      <c r="B129" s="194"/>
      <c r="C129" s="195"/>
      <c r="D129" s="196" t="s">
        <v>148</v>
      </c>
      <c r="E129" s="197" t="s">
        <v>19</v>
      </c>
      <c r="F129" s="198" t="s">
        <v>1285</v>
      </c>
      <c r="G129" s="195"/>
      <c r="H129" s="199">
        <v>7.3710000000000004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148</v>
      </c>
      <c r="AU129" s="205" t="s">
        <v>83</v>
      </c>
      <c r="AV129" s="13" t="s">
        <v>83</v>
      </c>
      <c r="AW129" s="13" t="s">
        <v>33</v>
      </c>
      <c r="AX129" s="13" t="s">
        <v>73</v>
      </c>
      <c r="AY129" s="205" t="s">
        <v>137</v>
      </c>
    </row>
    <row r="130" spans="1:65" s="15" customFormat="1" ht="11.25">
      <c r="B130" s="217"/>
      <c r="C130" s="218"/>
      <c r="D130" s="196" t="s">
        <v>148</v>
      </c>
      <c r="E130" s="219" t="s">
        <v>19</v>
      </c>
      <c r="F130" s="220" t="s">
        <v>1286</v>
      </c>
      <c r="G130" s="218"/>
      <c r="H130" s="219" t="s">
        <v>19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148</v>
      </c>
      <c r="AU130" s="226" t="s">
        <v>83</v>
      </c>
      <c r="AV130" s="15" t="s">
        <v>81</v>
      </c>
      <c r="AW130" s="15" t="s">
        <v>33</v>
      </c>
      <c r="AX130" s="15" t="s">
        <v>73</v>
      </c>
      <c r="AY130" s="226" t="s">
        <v>137</v>
      </c>
    </row>
    <row r="131" spans="1:65" s="13" customFormat="1" ht="11.25">
      <c r="B131" s="194"/>
      <c r="C131" s="195"/>
      <c r="D131" s="196" t="s">
        <v>148</v>
      </c>
      <c r="E131" s="197" t="s">
        <v>19</v>
      </c>
      <c r="F131" s="198" t="s">
        <v>1287</v>
      </c>
      <c r="G131" s="195"/>
      <c r="H131" s="199">
        <v>-4.2629999999999999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148</v>
      </c>
      <c r="AU131" s="205" t="s">
        <v>83</v>
      </c>
      <c r="AV131" s="13" t="s">
        <v>83</v>
      </c>
      <c r="AW131" s="13" t="s">
        <v>33</v>
      </c>
      <c r="AX131" s="13" t="s">
        <v>73</v>
      </c>
      <c r="AY131" s="205" t="s">
        <v>137</v>
      </c>
    </row>
    <row r="132" spans="1:65" s="13" customFormat="1" ht="11.25">
      <c r="B132" s="194"/>
      <c r="C132" s="195"/>
      <c r="D132" s="196" t="s">
        <v>148</v>
      </c>
      <c r="E132" s="197" t="s">
        <v>19</v>
      </c>
      <c r="F132" s="198" t="s">
        <v>1288</v>
      </c>
      <c r="G132" s="195"/>
      <c r="H132" s="199">
        <v>-0.53700000000000003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148</v>
      </c>
      <c r="AU132" s="205" t="s">
        <v>83</v>
      </c>
      <c r="AV132" s="13" t="s">
        <v>83</v>
      </c>
      <c r="AW132" s="13" t="s">
        <v>33</v>
      </c>
      <c r="AX132" s="13" t="s">
        <v>73</v>
      </c>
      <c r="AY132" s="205" t="s">
        <v>137</v>
      </c>
    </row>
    <row r="133" spans="1:65" s="13" customFormat="1" ht="11.25">
      <c r="B133" s="194"/>
      <c r="C133" s="195"/>
      <c r="D133" s="196" t="s">
        <v>148</v>
      </c>
      <c r="E133" s="197" t="s">
        <v>19</v>
      </c>
      <c r="F133" s="198" t="s">
        <v>1289</v>
      </c>
      <c r="G133" s="195"/>
      <c r="H133" s="199">
        <v>-0.39400000000000002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148</v>
      </c>
      <c r="AU133" s="205" t="s">
        <v>83</v>
      </c>
      <c r="AV133" s="13" t="s">
        <v>83</v>
      </c>
      <c r="AW133" s="13" t="s">
        <v>33</v>
      </c>
      <c r="AX133" s="13" t="s">
        <v>73</v>
      </c>
      <c r="AY133" s="205" t="s">
        <v>137</v>
      </c>
    </row>
    <row r="134" spans="1:65" s="13" customFormat="1" ht="11.25">
      <c r="B134" s="194"/>
      <c r="C134" s="195"/>
      <c r="D134" s="196" t="s">
        <v>148</v>
      </c>
      <c r="E134" s="197" t="s">
        <v>19</v>
      </c>
      <c r="F134" s="198" t="s">
        <v>1290</v>
      </c>
      <c r="G134" s="195"/>
      <c r="H134" s="199">
        <v>0.72299999999999998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148</v>
      </c>
      <c r="AU134" s="205" t="s">
        <v>83</v>
      </c>
      <c r="AV134" s="13" t="s">
        <v>83</v>
      </c>
      <c r="AW134" s="13" t="s">
        <v>33</v>
      </c>
      <c r="AX134" s="13" t="s">
        <v>73</v>
      </c>
      <c r="AY134" s="205" t="s">
        <v>137</v>
      </c>
    </row>
    <row r="135" spans="1:65" s="13" customFormat="1" ht="11.25">
      <c r="B135" s="194"/>
      <c r="C135" s="195"/>
      <c r="D135" s="196" t="s">
        <v>148</v>
      </c>
      <c r="E135" s="197" t="s">
        <v>19</v>
      </c>
      <c r="F135" s="198" t="s">
        <v>1291</v>
      </c>
      <c r="G135" s="195"/>
      <c r="H135" s="199">
        <v>3.8319999999999999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148</v>
      </c>
      <c r="AU135" s="205" t="s">
        <v>83</v>
      </c>
      <c r="AV135" s="13" t="s">
        <v>83</v>
      </c>
      <c r="AW135" s="13" t="s">
        <v>33</v>
      </c>
      <c r="AX135" s="13" t="s">
        <v>73</v>
      </c>
      <c r="AY135" s="205" t="s">
        <v>137</v>
      </c>
    </row>
    <row r="136" spans="1:65" s="13" customFormat="1" ht="11.25">
      <c r="B136" s="194"/>
      <c r="C136" s="195"/>
      <c r="D136" s="196" t="s">
        <v>148</v>
      </c>
      <c r="E136" s="197" t="s">
        <v>19</v>
      </c>
      <c r="F136" s="198" t="s">
        <v>1292</v>
      </c>
      <c r="G136" s="195"/>
      <c r="H136" s="199">
        <v>1.581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148</v>
      </c>
      <c r="AU136" s="205" t="s">
        <v>83</v>
      </c>
      <c r="AV136" s="13" t="s">
        <v>83</v>
      </c>
      <c r="AW136" s="13" t="s">
        <v>33</v>
      </c>
      <c r="AX136" s="13" t="s">
        <v>73</v>
      </c>
      <c r="AY136" s="205" t="s">
        <v>137</v>
      </c>
    </row>
    <row r="137" spans="1:65" s="16" customFormat="1" ht="11.25">
      <c r="B137" s="227"/>
      <c r="C137" s="228"/>
      <c r="D137" s="196" t="s">
        <v>148</v>
      </c>
      <c r="E137" s="229" t="s">
        <v>19</v>
      </c>
      <c r="F137" s="230" t="s">
        <v>207</v>
      </c>
      <c r="G137" s="228"/>
      <c r="H137" s="231">
        <v>93.778999999999996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AT137" s="237" t="s">
        <v>148</v>
      </c>
      <c r="AU137" s="237" t="s">
        <v>83</v>
      </c>
      <c r="AV137" s="16" t="s">
        <v>155</v>
      </c>
      <c r="AW137" s="16" t="s">
        <v>33</v>
      </c>
      <c r="AX137" s="16" t="s">
        <v>73</v>
      </c>
      <c r="AY137" s="237" t="s">
        <v>137</v>
      </c>
    </row>
    <row r="138" spans="1:65" s="13" customFormat="1" ht="11.25">
      <c r="B138" s="194"/>
      <c r="C138" s="195"/>
      <c r="D138" s="196" t="s">
        <v>148</v>
      </c>
      <c r="E138" s="197" t="s">
        <v>19</v>
      </c>
      <c r="F138" s="198" t="s">
        <v>1293</v>
      </c>
      <c r="G138" s="195"/>
      <c r="H138" s="199">
        <v>37.512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148</v>
      </c>
      <c r="AU138" s="205" t="s">
        <v>83</v>
      </c>
      <c r="AV138" s="13" t="s">
        <v>83</v>
      </c>
      <c r="AW138" s="13" t="s">
        <v>33</v>
      </c>
      <c r="AX138" s="13" t="s">
        <v>81</v>
      </c>
      <c r="AY138" s="205" t="s">
        <v>137</v>
      </c>
    </row>
    <row r="139" spans="1:65" s="2" customFormat="1" ht="24.2" customHeight="1">
      <c r="A139" s="37"/>
      <c r="B139" s="38"/>
      <c r="C139" s="176" t="s">
        <v>219</v>
      </c>
      <c r="D139" s="176" t="s">
        <v>139</v>
      </c>
      <c r="E139" s="177" t="s">
        <v>220</v>
      </c>
      <c r="F139" s="178" t="s">
        <v>221</v>
      </c>
      <c r="G139" s="179" t="s">
        <v>158</v>
      </c>
      <c r="H139" s="180">
        <v>7.0750000000000002</v>
      </c>
      <c r="I139" s="181"/>
      <c r="J139" s="182">
        <f>ROUND(I139*H139,2)</f>
        <v>0</v>
      </c>
      <c r="K139" s="178" t="s">
        <v>143</v>
      </c>
      <c r="L139" s="42"/>
      <c r="M139" s="183" t="s">
        <v>19</v>
      </c>
      <c r="N139" s="184" t="s">
        <v>44</v>
      </c>
      <c r="O139" s="67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144</v>
      </c>
      <c r="AT139" s="187" t="s">
        <v>139</v>
      </c>
      <c r="AU139" s="187" t="s">
        <v>83</v>
      </c>
      <c r="AY139" s="20" t="s">
        <v>137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0" t="s">
        <v>81</v>
      </c>
      <c r="BK139" s="188">
        <f>ROUND(I139*H139,2)</f>
        <v>0</v>
      </c>
      <c r="BL139" s="20" t="s">
        <v>144</v>
      </c>
      <c r="BM139" s="187" t="s">
        <v>1294</v>
      </c>
    </row>
    <row r="140" spans="1:65" s="2" customFormat="1" ht="11.25">
      <c r="A140" s="37"/>
      <c r="B140" s="38"/>
      <c r="C140" s="39"/>
      <c r="D140" s="189" t="s">
        <v>146</v>
      </c>
      <c r="E140" s="39"/>
      <c r="F140" s="190" t="s">
        <v>223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146</v>
      </c>
      <c r="AU140" s="20" t="s">
        <v>83</v>
      </c>
    </row>
    <row r="141" spans="1:65" s="13" customFormat="1" ht="11.25">
      <c r="B141" s="194"/>
      <c r="C141" s="195"/>
      <c r="D141" s="196" t="s">
        <v>148</v>
      </c>
      <c r="E141" s="197" t="s">
        <v>19</v>
      </c>
      <c r="F141" s="198" t="s">
        <v>1295</v>
      </c>
      <c r="G141" s="195"/>
      <c r="H141" s="199">
        <v>7.0750000000000002</v>
      </c>
      <c r="I141" s="200"/>
      <c r="J141" s="195"/>
      <c r="K141" s="195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148</v>
      </c>
      <c r="AU141" s="205" t="s">
        <v>83</v>
      </c>
      <c r="AV141" s="13" t="s">
        <v>83</v>
      </c>
      <c r="AW141" s="13" t="s">
        <v>33</v>
      </c>
      <c r="AX141" s="13" t="s">
        <v>81</v>
      </c>
      <c r="AY141" s="205" t="s">
        <v>137</v>
      </c>
    </row>
    <row r="142" spans="1:65" s="2" customFormat="1" ht="24.2" customHeight="1">
      <c r="A142" s="37"/>
      <c r="B142" s="38"/>
      <c r="C142" s="176" t="s">
        <v>225</v>
      </c>
      <c r="D142" s="176" t="s">
        <v>139</v>
      </c>
      <c r="E142" s="177" t="s">
        <v>226</v>
      </c>
      <c r="F142" s="178" t="s">
        <v>227</v>
      </c>
      <c r="G142" s="179" t="s">
        <v>158</v>
      </c>
      <c r="H142" s="180">
        <v>46.89</v>
      </c>
      <c r="I142" s="181"/>
      <c r="J142" s="182">
        <f>ROUND(I142*H142,2)</f>
        <v>0</v>
      </c>
      <c r="K142" s="178" t="s">
        <v>143</v>
      </c>
      <c r="L142" s="42"/>
      <c r="M142" s="183" t="s">
        <v>19</v>
      </c>
      <c r="N142" s="184" t="s">
        <v>44</v>
      </c>
      <c r="O142" s="67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144</v>
      </c>
      <c r="AT142" s="187" t="s">
        <v>139</v>
      </c>
      <c r="AU142" s="187" t="s">
        <v>83</v>
      </c>
      <c r="AY142" s="20" t="s">
        <v>137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0" t="s">
        <v>81</v>
      </c>
      <c r="BK142" s="188">
        <f>ROUND(I142*H142,2)</f>
        <v>0</v>
      </c>
      <c r="BL142" s="20" t="s">
        <v>144</v>
      </c>
      <c r="BM142" s="187" t="s">
        <v>1296</v>
      </c>
    </row>
    <row r="143" spans="1:65" s="2" customFormat="1" ht="11.25">
      <c r="A143" s="37"/>
      <c r="B143" s="38"/>
      <c r="C143" s="39"/>
      <c r="D143" s="189" t="s">
        <v>146</v>
      </c>
      <c r="E143" s="39"/>
      <c r="F143" s="190" t="s">
        <v>229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146</v>
      </c>
      <c r="AU143" s="20" t="s">
        <v>83</v>
      </c>
    </row>
    <row r="144" spans="1:65" s="13" customFormat="1" ht="11.25">
      <c r="B144" s="194"/>
      <c r="C144" s="195"/>
      <c r="D144" s="196" t="s">
        <v>148</v>
      </c>
      <c r="E144" s="197" t="s">
        <v>19</v>
      </c>
      <c r="F144" s="198" t="s">
        <v>1297</v>
      </c>
      <c r="G144" s="195"/>
      <c r="H144" s="199">
        <v>46.89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148</v>
      </c>
      <c r="AU144" s="205" t="s">
        <v>83</v>
      </c>
      <c r="AV144" s="13" t="s">
        <v>83</v>
      </c>
      <c r="AW144" s="13" t="s">
        <v>33</v>
      </c>
      <c r="AX144" s="13" t="s">
        <v>81</v>
      </c>
      <c r="AY144" s="205" t="s">
        <v>137</v>
      </c>
    </row>
    <row r="145" spans="1:65" s="2" customFormat="1" ht="24.2" customHeight="1">
      <c r="A145" s="37"/>
      <c r="B145" s="38"/>
      <c r="C145" s="176" t="s">
        <v>231</v>
      </c>
      <c r="D145" s="176" t="s">
        <v>139</v>
      </c>
      <c r="E145" s="177" t="s">
        <v>232</v>
      </c>
      <c r="F145" s="178" t="s">
        <v>233</v>
      </c>
      <c r="G145" s="179" t="s">
        <v>158</v>
      </c>
      <c r="H145" s="180">
        <v>1.415</v>
      </c>
      <c r="I145" s="181"/>
      <c r="J145" s="182">
        <f>ROUND(I145*H145,2)</f>
        <v>0</v>
      </c>
      <c r="K145" s="178" t="s">
        <v>143</v>
      </c>
      <c r="L145" s="42"/>
      <c r="M145" s="183" t="s">
        <v>19</v>
      </c>
      <c r="N145" s="184" t="s">
        <v>44</v>
      </c>
      <c r="O145" s="67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144</v>
      </c>
      <c r="AT145" s="187" t="s">
        <v>139</v>
      </c>
      <c r="AU145" s="187" t="s">
        <v>83</v>
      </c>
      <c r="AY145" s="20" t="s">
        <v>137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81</v>
      </c>
      <c r="BK145" s="188">
        <f>ROUND(I145*H145,2)</f>
        <v>0</v>
      </c>
      <c r="BL145" s="20" t="s">
        <v>144</v>
      </c>
      <c r="BM145" s="187" t="s">
        <v>1298</v>
      </c>
    </row>
    <row r="146" spans="1:65" s="2" customFormat="1" ht="11.25">
      <c r="A146" s="37"/>
      <c r="B146" s="38"/>
      <c r="C146" s="39"/>
      <c r="D146" s="189" t="s">
        <v>146</v>
      </c>
      <c r="E146" s="39"/>
      <c r="F146" s="190" t="s">
        <v>235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146</v>
      </c>
      <c r="AU146" s="20" t="s">
        <v>83</v>
      </c>
    </row>
    <row r="147" spans="1:65" s="13" customFormat="1" ht="11.25">
      <c r="B147" s="194"/>
      <c r="C147" s="195"/>
      <c r="D147" s="196" t="s">
        <v>148</v>
      </c>
      <c r="E147" s="197" t="s">
        <v>19</v>
      </c>
      <c r="F147" s="198" t="s">
        <v>1299</v>
      </c>
      <c r="G147" s="195"/>
      <c r="H147" s="199">
        <v>1.415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148</v>
      </c>
      <c r="AU147" s="205" t="s">
        <v>83</v>
      </c>
      <c r="AV147" s="13" t="s">
        <v>83</v>
      </c>
      <c r="AW147" s="13" t="s">
        <v>33</v>
      </c>
      <c r="AX147" s="13" t="s">
        <v>81</v>
      </c>
      <c r="AY147" s="205" t="s">
        <v>137</v>
      </c>
    </row>
    <row r="148" spans="1:65" s="2" customFormat="1" ht="24.2" customHeight="1">
      <c r="A148" s="37"/>
      <c r="B148" s="38"/>
      <c r="C148" s="176" t="s">
        <v>8</v>
      </c>
      <c r="D148" s="176" t="s">
        <v>139</v>
      </c>
      <c r="E148" s="177" t="s">
        <v>237</v>
      </c>
      <c r="F148" s="178" t="s">
        <v>238</v>
      </c>
      <c r="G148" s="179" t="s">
        <v>158</v>
      </c>
      <c r="H148" s="180">
        <v>9.3780000000000001</v>
      </c>
      <c r="I148" s="181"/>
      <c r="J148" s="182">
        <f>ROUND(I148*H148,2)</f>
        <v>0</v>
      </c>
      <c r="K148" s="178" t="s">
        <v>143</v>
      </c>
      <c r="L148" s="42"/>
      <c r="M148" s="183" t="s">
        <v>19</v>
      </c>
      <c r="N148" s="184" t="s">
        <v>44</v>
      </c>
      <c r="O148" s="67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144</v>
      </c>
      <c r="AT148" s="187" t="s">
        <v>139</v>
      </c>
      <c r="AU148" s="187" t="s">
        <v>83</v>
      </c>
      <c r="AY148" s="20" t="s">
        <v>137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20" t="s">
        <v>81</v>
      </c>
      <c r="BK148" s="188">
        <f>ROUND(I148*H148,2)</f>
        <v>0</v>
      </c>
      <c r="BL148" s="20" t="s">
        <v>144</v>
      </c>
      <c r="BM148" s="187" t="s">
        <v>1300</v>
      </c>
    </row>
    <row r="149" spans="1:65" s="2" customFormat="1" ht="11.25">
      <c r="A149" s="37"/>
      <c r="B149" s="38"/>
      <c r="C149" s="39"/>
      <c r="D149" s="189" t="s">
        <v>146</v>
      </c>
      <c r="E149" s="39"/>
      <c r="F149" s="190" t="s">
        <v>240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146</v>
      </c>
      <c r="AU149" s="20" t="s">
        <v>83</v>
      </c>
    </row>
    <row r="150" spans="1:65" s="13" customFormat="1" ht="11.25">
      <c r="B150" s="194"/>
      <c r="C150" s="195"/>
      <c r="D150" s="196" t="s">
        <v>148</v>
      </c>
      <c r="E150" s="197" t="s">
        <v>19</v>
      </c>
      <c r="F150" s="198" t="s">
        <v>1301</v>
      </c>
      <c r="G150" s="195"/>
      <c r="H150" s="199">
        <v>9.3780000000000001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148</v>
      </c>
      <c r="AU150" s="205" t="s">
        <v>83</v>
      </c>
      <c r="AV150" s="13" t="s">
        <v>83</v>
      </c>
      <c r="AW150" s="13" t="s">
        <v>33</v>
      </c>
      <c r="AX150" s="13" t="s">
        <v>81</v>
      </c>
      <c r="AY150" s="205" t="s">
        <v>137</v>
      </c>
    </row>
    <row r="151" spans="1:65" s="2" customFormat="1" ht="21.75" customHeight="1">
      <c r="A151" s="37"/>
      <c r="B151" s="38"/>
      <c r="C151" s="176" t="s">
        <v>242</v>
      </c>
      <c r="D151" s="176" t="s">
        <v>139</v>
      </c>
      <c r="E151" s="177" t="s">
        <v>1302</v>
      </c>
      <c r="F151" s="178" t="s">
        <v>1303</v>
      </c>
      <c r="G151" s="179" t="s">
        <v>142</v>
      </c>
      <c r="H151" s="180">
        <v>132.51599999999999</v>
      </c>
      <c r="I151" s="181"/>
      <c r="J151" s="182">
        <f>ROUND(I151*H151,2)</f>
        <v>0</v>
      </c>
      <c r="K151" s="178" t="s">
        <v>143</v>
      </c>
      <c r="L151" s="42"/>
      <c r="M151" s="183" t="s">
        <v>19</v>
      </c>
      <c r="N151" s="184" t="s">
        <v>44</v>
      </c>
      <c r="O151" s="67"/>
      <c r="P151" s="185">
        <f>O151*H151</f>
        <v>0</v>
      </c>
      <c r="Q151" s="185">
        <v>8.4000000000000003E-4</v>
      </c>
      <c r="R151" s="185">
        <f>Q151*H151</f>
        <v>0.11131344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144</v>
      </c>
      <c r="AT151" s="187" t="s">
        <v>139</v>
      </c>
      <c r="AU151" s="187" t="s">
        <v>83</v>
      </c>
      <c r="AY151" s="20" t="s">
        <v>137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81</v>
      </c>
      <c r="BK151" s="188">
        <f>ROUND(I151*H151,2)</f>
        <v>0</v>
      </c>
      <c r="BL151" s="20" t="s">
        <v>144</v>
      </c>
      <c r="BM151" s="187" t="s">
        <v>1304</v>
      </c>
    </row>
    <row r="152" spans="1:65" s="2" customFormat="1" ht="11.25">
      <c r="A152" s="37"/>
      <c r="B152" s="38"/>
      <c r="C152" s="39"/>
      <c r="D152" s="189" t="s">
        <v>146</v>
      </c>
      <c r="E152" s="39"/>
      <c r="F152" s="190" t="s">
        <v>1305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146</v>
      </c>
      <c r="AU152" s="20" t="s">
        <v>83</v>
      </c>
    </row>
    <row r="153" spans="1:65" s="13" customFormat="1" ht="11.25">
      <c r="B153" s="194"/>
      <c r="C153" s="195"/>
      <c r="D153" s="196" t="s">
        <v>148</v>
      </c>
      <c r="E153" s="197" t="s">
        <v>19</v>
      </c>
      <c r="F153" s="198" t="s">
        <v>1306</v>
      </c>
      <c r="G153" s="195"/>
      <c r="H153" s="199">
        <v>132.51599999999999</v>
      </c>
      <c r="I153" s="200"/>
      <c r="J153" s="195"/>
      <c r="K153" s="195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148</v>
      </c>
      <c r="AU153" s="205" t="s">
        <v>83</v>
      </c>
      <c r="AV153" s="13" t="s">
        <v>83</v>
      </c>
      <c r="AW153" s="13" t="s">
        <v>33</v>
      </c>
      <c r="AX153" s="13" t="s">
        <v>81</v>
      </c>
      <c r="AY153" s="205" t="s">
        <v>137</v>
      </c>
    </row>
    <row r="154" spans="1:65" s="2" customFormat="1" ht="24.2" customHeight="1">
      <c r="A154" s="37"/>
      <c r="B154" s="38"/>
      <c r="C154" s="176" t="s">
        <v>248</v>
      </c>
      <c r="D154" s="176" t="s">
        <v>139</v>
      </c>
      <c r="E154" s="177" t="s">
        <v>1307</v>
      </c>
      <c r="F154" s="178" t="s">
        <v>1308</v>
      </c>
      <c r="G154" s="179" t="s">
        <v>142</v>
      </c>
      <c r="H154" s="180">
        <v>132.52000000000001</v>
      </c>
      <c r="I154" s="181"/>
      <c r="J154" s="182">
        <f>ROUND(I154*H154,2)</f>
        <v>0</v>
      </c>
      <c r="K154" s="178" t="s">
        <v>143</v>
      </c>
      <c r="L154" s="42"/>
      <c r="M154" s="183" t="s">
        <v>19</v>
      </c>
      <c r="N154" s="184" t="s">
        <v>44</v>
      </c>
      <c r="O154" s="67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144</v>
      </c>
      <c r="AT154" s="187" t="s">
        <v>139</v>
      </c>
      <c r="AU154" s="187" t="s">
        <v>83</v>
      </c>
      <c r="AY154" s="20" t="s">
        <v>137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81</v>
      </c>
      <c r="BK154" s="188">
        <f>ROUND(I154*H154,2)</f>
        <v>0</v>
      </c>
      <c r="BL154" s="20" t="s">
        <v>144</v>
      </c>
      <c r="BM154" s="187" t="s">
        <v>1309</v>
      </c>
    </row>
    <row r="155" spans="1:65" s="2" customFormat="1" ht="11.25">
      <c r="A155" s="37"/>
      <c r="B155" s="38"/>
      <c r="C155" s="39"/>
      <c r="D155" s="189" t="s">
        <v>146</v>
      </c>
      <c r="E155" s="39"/>
      <c r="F155" s="190" t="s">
        <v>1310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146</v>
      </c>
      <c r="AU155" s="20" t="s">
        <v>83</v>
      </c>
    </row>
    <row r="156" spans="1:65" s="2" customFormat="1" ht="37.9" customHeight="1">
      <c r="A156" s="37"/>
      <c r="B156" s="38"/>
      <c r="C156" s="176" t="s">
        <v>254</v>
      </c>
      <c r="D156" s="176" t="s">
        <v>139</v>
      </c>
      <c r="E156" s="177" t="s">
        <v>249</v>
      </c>
      <c r="F156" s="178" t="s">
        <v>250</v>
      </c>
      <c r="G156" s="179" t="s">
        <v>158</v>
      </c>
      <c r="H156" s="180">
        <v>48.48</v>
      </c>
      <c r="I156" s="181"/>
      <c r="J156" s="182">
        <f>ROUND(I156*H156,2)</f>
        <v>0</v>
      </c>
      <c r="K156" s="178" t="s">
        <v>143</v>
      </c>
      <c r="L156" s="42"/>
      <c r="M156" s="183" t="s">
        <v>19</v>
      </c>
      <c r="N156" s="184" t="s">
        <v>44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144</v>
      </c>
      <c r="AT156" s="187" t="s">
        <v>139</v>
      </c>
      <c r="AU156" s="187" t="s">
        <v>83</v>
      </c>
      <c r="AY156" s="20" t="s">
        <v>137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81</v>
      </c>
      <c r="BK156" s="188">
        <f>ROUND(I156*H156,2)</f>
        <v>0</v>
      </c>
      <c r="BL156" s="20" t="s">
        <v>144</v>
      </c>
      <c r="BM156" s="187" t="s">
        <v>1311</v>
      </c>
    </row>
    <row r="157" spans="1:65" s="2" customFormat="1" ht="11.25">
      <c r="A157" s="37"/>
      <c r="B157" s="38"/>
      <c r="C157" s="39"/>
      <c r="D157" s="189" t="s">
        <v>146</v>
      </c>
      <c r="E157" s="39"/>
      <c r="F157" s="190" t="s">
        <v>252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146</v>
      </c>
      <c r="AU157" s="20" t="s">
        <v>83</v>
      </c>
    </row>
    <row r="158" spans="1:65" s="13" customFormat="1" ht="11.25">
      <c r="B158" s="194"/>
      <c r="C158" s="195"/>
      <c r="D158" s="196" t="s">
        <v>148</v>
      </c>
      <c r="E158" s="197" t="s">
        <v>19</v>
      </c>
      <c r="F158" s="198" t="s">
        <v>1312</v>
      </c>
      <c r="G158" s="195"/>
      <c r="H158" s="199">
        <v>48.48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148</v>
      </c>
      <c r="AU158" s="205" t="s">
        <v>83</v>
      </c>
      <c r="AV158" s="13" t="s">
        <v>83</v>
      </c>
      <c r="AW158" s="13" t="s">
        <v>33</v>
      </c>
      <c r="AX158" s="13" t="s">
        <v>81</v>
      </c>
      <c r="AY158" s="205" t="s">
        <v>137</v>
      </c>
    </row>
    <row r="159" spans="1:65" s="2" customFormat="1" ht="37.9" customHeight="1">
      <c r="A159" s="37"/>
      <c r="B159" s="38"/>
      <c r="C159" s="176" t="s">
        <v>282</v>
      </c>
      <c r="D159" s="176" t="s">
        <v>139</v>
      </c>
      <c r="E159" s="177" t="s">
        <v>255</v>
      </c>
      <c r="F159" s="178" t="s">
        <v>256</v>
      </c>
      <c r="G159" s="179" t="s">
        <v>158</v>
      </c>
      <c r="H159" s="180">
        <v>27.26</v>
      </c>
      <c r="I159" s="181"/>
      <c r="J159" s="182">
        <f>ROUND(I159*H159,2)</f>
        <v>0</v>
      </c>
      <c r="K159" s="178" t="s">
        <v>143</v>
      </c>
      <c r="L159" s="42"/>
      <c r="M159" s="183" t="s">
        <v>19</v>
      </c>
      <c r="N159" s="184" t="s">
        <v>44</v>
      </c>
      <c r="O159" s="67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144</v>
      </c>
      <c r="AT159" s="187" t="s">
        <v>139</v>
      </c>
      <c r="AU159" s="187" t="s">
        <v>83</v>
      </c>
      <c r="AY159" s="20" t="s">
        <v>137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20" t="s">
        <v>81</v>
      </c>
      <c r="BK159" s="188">
        <f>ROUND(I159*H159,2)</f>
        <v>0</v>
      </c>
      <c r="BL159" s="20" t="s">
        <v>144</v>
      </c>
      <c r="BM159" s="187" t="s">
        <v>1313</v>
      </c>
    </row>
    <row r="160" spans="1:65" s="2" customFormat="1" ht="11.25">
      <c r="A160" s="37"/>
      <c r="B160" s="38"/>
      <c r="C160" s="39"/>
      <c r="D160" s="189" t="s">
        <v>146</v>
      </c>
      <c r="E160" s="39"/>
      <c r="F160" s="190" t="s">
        <v>258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146</v>
      </c>
      <c r="AU160" s="20" t="s">
        <v>83</v>
      </c>
    </row>
    <row r="161" spans="2:51" s="15" customFormat="1" ht="11.25">
      <c r="B161" s="217"/>
      <c r="C161" s="218"/>
      <c r="D161" s="196" t="s">
        <v>148</v>
      </c>
      <c r="E161" s="219" t="s">
        <v>19</v>
      </c>
      <c r="F161" s="220" t="s">
        <v>259</v>
      </c>
      <c r="G161" s="218"/>
      <c r="H161" s="219" t="s">
        <v>19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148</v>
      </c>
      <c r="AU161" s="226" t="s">
        <v>83</v>
      </c>
      <c r="AV161" s="15" t="s">
        <v>81</v>
      </c>
      <c r="AW161" s="15" t="s">
        <v>33</v>
      </c>
      <c r="AX161" s="15" t="s">
        <v>73</v>
      </c>
      <c r="AY161" s="226" t="s">
        <v>137</v>
      </c>
    </row>
    <row r="162" spans="2:51" s="13" customFormat="1" ht="11.25">
      <c r="B162" s="194"/>
      <c r="C162" s="195"/>
      <c r="D162" s="196" t="s">
        <v>148</v>
      </c>
      <c r="E162" s="197" t="s">
        <v>19</v>
      </c>
      <c r="F162" s="198" t="s">
        <v>261</v>
      </c>
      <c r="G162" s="195"/>
      <c r="H162" s="199">
        <v>15.192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148</v>
      </c>
      <c r="AU162" s="205" t="s">
        <v>83</v>
      </c>
      <c r="AV162" s="13" t="s">
        <v>83</v>
      </c>
      <c r="AW162" s="13" t="s">
        <v>33</v>
      </c>
      <c r="AX162" s="13" t="s">
        <v>73</v>
      </c>
      <c r="AY162" s="205" t="s">
        <v>137</v>
      </c>
    </row>
    <row r="163" spans="2:51" s="13" customFormat="1" ht="11.25">
      <c r="B163" s="194"/>
      <c r="C163" s="195"/>
      <c r="D163" s="196" t="s">
        <v>148</v>
      </c>
      <c r="E163" s="197" t="s">
        <v>19</v>
      </c>
      <c r="F163" s="198" t="s">
        <v>262</v>
      </c>
      <c r="G163" s="195"/>
      <c r="H163" s="199">
        <v>1.774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148</v>
      </c>
      <c r="AU163" s="205" t="s">
        <v>83</v>
      </c>
      <c r="AV163" s="13" t="s">
        <v>83</v>
      </c>
      <c r="AW163" s="13" t="s">
        <v>33</v>
      </c>
      <c r="AX163" s="13" t="s">
        <v>73</v>
      </c>
      <c r="AY163" s="205" t="s">
        <v>137</v>
      </c>
    </row>
    <row r="164" spans="2:51" s="16" customFormat="1" ht="11.25">
      <c r="B164" s="227"/>
      <c r="C164" s="228"/>
      <c r="D164" s="196" t="s">
        <v>148</v>
      </c>
      <c r="E164" s="229" t="s">
        <v>19</v>
      </c>
      <c r="F164" s="230" t="s">
        <v>207</v>
      </c>
      <c r="G164" s="228"/>
      <c r="H164" s="231">
        <v>16.966000000000001</v>
      </c>
      <c r="I164" s="232"/>
      <c r="J164" s="228"/>
      <c r="K164" s="228"/>
      <c r="L164" s="233"/>
      <c r="M164" s="234"/>
      <c r="N164" s="235"/>
      <c r="O164" s="235"/>
      <c r="P164" s="235"/>
      <c r="Q164" s="235"/>
      <c r="R164" s="235"/>
      <c r="S164" s="235"/>
      <c r="T164" s="236"/>
      <c r="AT164" s="237" t="s">
        <v>148</v>
      </c>
      <c r="AU164" s="237" t="s">
        <v>83</v>
      </c>
      <c r="AV164" s="16" t="s">
        <v>155</v>
      </c>
      <c r="AW164" s="16" t="s">
        <v>33</v>
      </c>
      <c r="AX164" s="16" t="s">
        <v>73</v>
      </c>
      <c r="AY164" s="237" t="s">
        <v>137</v>
      </c>
    </row>
    <row r="165" spans="2:51" s="15" customFormat="1" ht="11.25">
      <c r="B165" s="217"/>
      <c r="C165" s="218"/>
      <c r="D165" s="196" t="s">
        <v>148</v>
      </c>
      <c r="E165" s="219" t="s">
        <v>19</v>
      </c>
      <c r="F165" s="220" t="s">
        <v>263</v>
      </c>
      <c r="G165" s="218"/>
      <c r="H165" s="219" t="s">
        <v>19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148</v>
      </c>
      <c r="AU165" s="226" t="s">
        <v>83</v>
      </c>
      <c r="AV165" s="15" t="s">
        <v>81</v>
      </c>
      <c r="AW165" s="15" t="s">
        <v>33</v>
      </c>
      <c r="AX165" s="15" t="s">
        <v>73</v>
      </c>
      <c r="AY165" s="226" t="s">
        <v>137</v>
      </c>
    </row>
    <row r="166" spans="2:51" s="13" customFormat="1" ht="11.25">
      <c r="B166" s="194"/>
      <c r="C166" s="195"/>
      <c r="D166" s="196" t="s">
        <v>148</v>
      </c>
      <c r="E166" s="197" t="s">
        <v>19</v>
      </c>
      <c r="F166" s="198" t="s">
        <v>265</v>
      </c>
      <c r="G166" s="195"/>
      <c r="H166" s="199">
        <v>34.182000000000002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148</v>
      </c>
      <c r="AU166" s="205" t="s">
        <v>83</v>
      </c>
      <c r="AV166" s="13" t="s">
        <v>83</v>
      </c>
      <c r="AW166" s="13" t="s">
        <v>33</v>
      </c>
      <c r="AX166" s="13" t="s">
        <v>73</v>
      </c>
      <c r="AY166" s="205" t="s">
        <v>137</v>
      </c>
    </row>
    <row r="167" spans="2:51" s="13" customFormat="1" ht="11.25">
      <c r="B167" s="194"/>
      <c r="C167" s="195"/>
      <c r="D167" s="196" t="s">
        <v>148</v>
      </c>
      <c r="E167" s="197" t="s">
        <v>19</v>
      </c>
      <c r="F167" s="198" t="s">
        <v>266</v>
      </c>
      <c r="G167" s="195"/>
      <c r="H167" s="199">
        <v>5.1100000000000003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148</v>
      </c>
      <c r="AU167" s="205" t="s">
        <v>83</v>
      </c>
      <c r="AV167" s="13" t="s">
        <v>83</v>
      </c>
      <c r="AW167" s="13" t="s">
        <v>33</v>
      </c>
      <c r="AX167" s="13" t="s">
        <v>73</v>
      </c>
      <c r="AY167" s="205" t="s">
        <v>137</v>
      </c>
    </row>
    <row r="168" spans="2:51" s="16" customFormat="1" ht="11.25">
      <c r="B168" s="227"/>
      <c r="C168" s="228"/>
      <c r="D168" s="196" t="s">
        <v>148</v>
      </c>
      <c r="E168" s="229" t="s">
        <v>19</v>
      </c>
      <c r="F168" s="230" t="s">
        <v>207</v>
      </c>
      <c r="G168" s="228"/>
      <c r="H168" s="231">
        <v>39.292000000000002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AT168" s="237" t="s">
        <v>148</v>
      </c>
      <c r="AU168" s="237" t="s">
        <v>83</v>
      </c>
      <c r="AV168" s="16" t="s">
        <v>155</v>
      </c>
      <c r="AW168" s="16" t="s">
        <v>33</v>
      </c>
      <c r="AX168" s="16" t="s">
        <v>73</v>
      </c>
      <c r="AY168" s="237" t="s">
        <v>137</v>
      </c>
    </row>
    <row r="169" spans="2:51" s="15" customFormat="1" ht="11.25">
      <c r="B169" s="217"/>
      <c r="C169" s="218"/>
      <c r="D169" s="196" t="s">
        <v>148</v>
      </c>
      <c r="E169" s="219" t="s">
        <v>19</v>
      </c>
      <c r="F169" s="220" t="s">
        <v>267</v>
      </c>
      <c r="G169" s="218"/>
      <c r="H169" s="219" t="s">
        <v>19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148</v>
      </c>
      <c r="AU169" s="226" t="s">
        <v>83</v>
      </c>
      <c r="AV169" s="15" t="s">
        <v>81</v>
      </c>
      <c r="AW169" s="15" t="s">
        <v>33</v>
      </c>
      <c r="AX169" s="15" t="s">
        <v>73</v>
      </c>
      <c r="AY169" s="226" t="s">
        <v>137</v>
      </c>
    </row>
    <row r="170" spans="2:51" s="13" customFormat="1" ht="11.25">
      <c r="B170" s="194"/>
      <c r="C170" s="195"/>
      <c r="D170" s="196" t="s">
        <v>148</v>
      </c>
      <c r="E170" s="197" t="s">
        <v>19</v>
      </c>
      <c r="F170" s="198" t="s">
        <v>269</v>
      </c>
      <c r="G170" s="195"/>
      <c r="H170" s="199">
        <v>0.872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148</v>
      </c>
      <c r="AU170" s="205" t="s">
        <v>83</v>
      </c>
      <c r="AV170" s="13" t="s">
        <v>83</v>
      </c>
      <c r="AW170" s="13" t="s">
        <v>33</v>
      </c>
      <c r="AX170" s="13" t="s">
        <v>73</v>
      </c>
      <c r="AY170" s="205" t="s">
        <v>137</v>
      </c>
    </row>
    <row r="171" spans="2:51" s="13" customFormat="1" ht="11.25">
      <c r="B171" s="194"/>
      <c r="C171" s="195"/>
      <c r="D171" s="196" t="s">
        <v>148</v>
      </c>
      <c r="E171" s="197" t="s">
        <v>19</v>
      </c>
      <c r="F171" s="198" t="s">
        <v>270</v>
      </c>
      <c r="G171" s="195"/>
      <c r="H171" s="199">
        <v>8.6170000000000009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148</v>
      </c>
      <c r="AU171" s="205" t="s">
        <v>83</v>
      </c>
      <c r="AV171" s="13" t="s">
        <v>83</v>
      </c>
      <c r="AW171" s="13" t="s">
        <v>33</v>
      </c>
      <c r="AX171" s="13" t="s">
        <v>73</v>
      </c>
      <c r="AY171" s="205" t="s">
        <v>137</v>
      </c>
    </row>
    <row r="172" spans="2:51" s="16" customFormat="1" ht="11.25">
      <c r="B172" s="227"/>
      <c r="C172" s="228"/>
      <c r="D172" s="196" t="s">
        <v>148</v>
      </c>
      <c r="E172" s="229" t="s">
        <v>19</v>
      </c>
      <c r="F172" s="230" t="s">
        <v>207</v>
      </c>
      <c r="G172" s="228"/>
      <c r="H172" s="231">
        <v>9.4890000000000008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AT172" s="237" t="s">
        <v>148</v>
      </c>
      <c r="AU172" s="237" t="s">
        <v>83</v>
      </c>
      <c r="AV172" s="16" t="s">
        <v>155</v>
      </c>
      <c r="AW172" s="16" t="s">
        <v>33</v>
      </c>
      <c r="AX172" s="16" t="s">
        <v>73</v>
      </c>
      <c r="AY172" s="237" t="s">
        <v>137</v>
      </c>
    </row>
    <row r="173" spans="2:51" s="15" customFormat="1" ht="11.25">
      <c r="B173" s="217"/>
      <c r="C173" s="218"/>
      <c r="D173" s="196" t="s">
        <v>148</v>
      </c>
      <c r="E173" s="219" t="s">
        <v>19</v>
      </c>
      <c r="F173" s="220" t="s">
        <v>271</v>
      </c>
      <c r="G173" s="218"/>
      <c r="H173" s="219" t="s">
        <v>19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148</v>
      </c>
      <c r="AU173" s="226" t="s">
        <v>83</v>
      </c>
      <c r="AV173" s="15" t="s">
        <v>81</v>
      </c>
      <c r="AW173" s="15" t="s">
        <v>33</v>
      </c>
      <c r="AX173" s="15" t="s">
        <v>73</v>
      </c>
      <c r="AY173" s="226" t="s">
        <v>137</v>
      </c>
    </row>
    <row r="174" spans="2:51" s="13" customFormat="1" ht="11.25">
      <c r="B174" s="194"/>
      <c r="C174" s="195"/>
      <c r="D174" s="196" t="s">
        <v>148</v>
      </c>
      <c r="E174" s="197" t="s">
        <v>19</v>
      </c>
      <c r="F174" s="198" t="s">
        <v>272</v>
      </c>
      <c r="G174" s="195"/>
      <c r="H174" s="199">
        <v>1.7250000000000001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148</v>
      </c>
      <c r="AU174" s="205" t="s">
        <v>83</v>
      </c>
      <c r="AV174" s="13" t="s">
        <v>83</v>
      </c>
      <c r="AW174" s="13" t="s">
        <v>33</v>
      </c>
      <c r="AX174" s="13" t="s">
        <v>73</v>
      </c>
      <c r="AY174" s="205" t="s">
        <v>137</v>
      </c>
    </row>
    <row r="175" spans="2:51" s="16" customFormat="1" ht="11.25">
      <c r="B175" s="227"/>
      <c r="C175" s="228"/>
      <c r="D175" s="196" t="s">
        <v>148</v>
      </c>
      <c r="E175" s="229" t="s">
        <v>19</v>
      </c>
      <c r="F175" s="230" t="s">
        <v>207</v>
      </c>
      <c r="G175" s="228"/>
      <c r="H175" s="231">
        <v>1.7250000000000001</v>
      </c>
      <c r="I175" s="232"/>
      <c r="J175" s="228"/>
      <c r="K175" s="228"/>
      <c r="L175" s="233"/>
      <c r="M175" s="234"/>
      <c r="N175" s="235"/>
      <c r="O175" s="235"/>
      <c r="P175" s="235"/>
      <c r="Q175" s="235"/>
      <c r="R175" s="235"/>
      <c r="S175" s="235"/>
      <c r="T175" s="236"/>
      <c r="AT175" s="237" t="s">
        <v>148</v>
      </c>
      <c r="AU175" s="237" t="s">
        <v>83</v>
      </c>
      <c r="AV175" s="16" t="s">
        <v>155</v>
      </c>
      <c r="AW175" s="16" t="s">
        <v>33</v>
      </c>
      <c r="AX175" s="16" t="s">
        <v>73</v>
      </c>
      <c r="AY175" s="237" t="s">
        <v>137</v>
      </c>
    </row>
    <row r="176" spans="2:51" s="15" customFormat="1" ht="11.25">
      <c r="B176" s="217"/>
      <c r="C176" s="218"/>
      <c r="D176" s="196" t="s">
        <v>148</v>
      </c>
      <c r="E176" s="219" t="s">
        <v>19</v>
      </c>
      <c r="F176" s="220" t="s">
        <v>275</v>
      </c>
      <c r="G176" s="218"/>
      <c r="H176" s="219" t="s">
        <v>19</v>
      </c>
      <c r="I176" s="221"/>
      <c r="J176" s="218"/>
      <c r="K176" s="218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148</v>
      </c>
      <c r="AU176" s="226" t="s">
        <v>83</v>
      </c>
      <c r="AV176" s="15" t="s">
        <v>81</v>
      </c>
      <c r="AW176" s="15" t="s">
        <v>33</v>
      </c>
      <c r="AX176" s="15" t="s">
        <v>73</v>
      </c>
      <c r="AY176" s="226" t="s">
        <v>137</v>
      </c>
    </row>
    <row r="177" spans="1:65" s="13" customFormat="1" ht="11.25">
      <c r="B177" s="194"/>
      <c r="C177" s="195"/>
      <c r="D177" s="196" t="s">
        <v>148</v>
      </c>
      <c r="E177" s="197" t="s">
        <v>19</v>
      </c>
      <c r="F177" s="198" t="s">
        <v>277</v>
      </c>
      <c r="G177" s="195"/>
      <c r="H177" s="199">
        <v>0.22500000000000001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148</v>
      </c>
      <c r="AU177" s="205" t="s">
        <v>83</v>
      </c>
      <c r="AV177" s="13" t="s">
        <v>83</v>
      </c>
      <c r="AW177" s="13" t="s">
        <v>33</v>
      </c>
      <c r="AX177" s="13" t="s">
        <v>73</v>
      </c>
      <c r="AY177" s="205" t="s">
        <v>137</v>
      </c>
    </row>
    <row r="178" spans="1:65" s="16" customFormat="1" ht="11.25">
      <c r="B178" s="227"/>
      <c r="C178" s="228"/>
      <c r="D178" s="196" t="s">
        <v>148</v>
      </c>
      <c r="E178" s="229" t="s">
        <v>19</v>
      </c>
      <c r="F178" s="230" t="s">
        <v>207</v>
      </c>
      <c r="G178" s="228"/>
      <c r="H178" s="231">
        <v>0.22500000000000001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AT178" s="237" t="s">
        <v>148</v>
      </c>
      <c r="AU178" s="237" t="s">
        <v>83</v>
      </c>
      <c r="AV178" s="16" t="s">
        <v>155</v>
      </c>
      <c r="AW178" s="16" t="s">
        <v>33</v>
      </c>
      <c r="AX178" s="16" t="s">
        <v>73</v>
      </c>
      <c r="AY178" s="237" t="s">
        <v>137</v>
      </c>
    </row>
    <row r="179" spans="1:65" s="15" customFormat="1" ht="11.25">
      <c r="B179" s="217"/>
      <c r="C179" s="218"/>
      <c r="D179" s="196" t="s">
        <v>148</v>
      </c>
      <c r="E179" s="219" t="s">
        <v>19</v>
      </c>
      <c r="F179" s="220" t="s">
        <v>278</v>
      </c>
      <c r="G179" s="218"/>
      <c r="H179" s="219" t="s">
        <v>19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148</v>
      </c>
      <c r="AU179" s="226" t="s">
        <v>83</v>
      </c>
      <c r="AV179" s="15" t="s">
        <v>81</v>
      </c>
      <c r="AW179" s="15" t="s">
        <v>33</v>
      </c>
      <c r="AX179" s="15" t="s">
        <v>73</v>
      </c>
      <c r="AY179" s="226" t="s">
        <v>137</v>
      </c>
    </row>
    <row r="180" spans="1:65" s="13" customFormat="1" ht="11.25">
      <c r="B180" s="194"/>
      <c r="C180" s="195"/>
      <c r="D180" s="196" t="s">
        <v>148</v>
      </c>
      <c r="E180" s="197" t="s">
        <v>19</v>
      </c>
      <c r="F180" s="198" t="s">
        <v>280</v>
      </c>
      <c r="G180" s="195"/>
      <c r="H180" s="199">
        <v>0.45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148</v>
      </c>
      <c r="AU180" s="205" t="s">
        <v>83</v>
      </c>
      <c r="AV180" s="13" t="s">
        <v>83</v>
      </c>
      <c r="AW180" s="13" t="s">
        <v>33</v>
      </c>
      <c r="AX180" s="13" t="s">
        <v>73</v>
      </c>
      <c r="AY180" s="205" t="s">
        <v>137</v>
      </c>
    </row>
    <row r="181" spans="1:65" s="16" customFormat="1" ht="11.25">
      <c r="B181" s="227"/>
      <c r="C181" s="228"/>
      <c r="D181" s="196" t="s">
        <v>148</v>
      </c>
      <c r="E181" s="229" t="s">
        <v>19</v>
      </c>
      <c r="F181" s="230" t="s">
        <v>207</v>
      </c>
      <c r="G181" s="228"/>
      <c r="H181" s="231">
        <v>0.45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AT181" s="237" t="s">
        <v>148</v>
      </c>
      <c r="AU181" s="237" t="s">
        <v>83</v>
      </c>
      <c r="AV181" s="16" t="s">
        <v>155</v>
      </c>
      <c r="AW181" s="16" t="s">
        <v>33</v>
      </c>
      <c r="AX181" s="16" t="s">
        <v>73</v>
      </c>
      <c r="AY181" s="237" t="s">
        <v>137</v>
      </c>
    </row>
    <row r="182" spans="1:65" s="14" customFormat="1" ht="11.25">
      <c r="B182" s="206"/>
      <c r="C182" s="207"/>
      <c r="D182" s="196" t="s">
        <v>148</v>
      </c>
      <c r="E182" s="208" t="s">
        <v>19</v>
      </c>
      <c r="F182" s="209" t="s">
        <v>181</v>
      </c>
      <c r="G182" s="207"/>
      <c r="H182" s="210">
        <v>68.147000000000006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148</v>
      </c>
      <c r="AU182" s="216" t="s">
        <v>83</v>
      </c>
      <c r="AV182" s="14" t="s">
        <v>144</v>
      </c>
      <c r="AW182" s="14" t="s">
        <v>33</v>
      </c>
      <c r="AX182" s="14" t="s">
        <v>73</v>
      </c>
      <c r="AY182" s="216" t="s">
        <v>137</v>
      </c>
    </row>
    <row r="183" spans="1:65" s="13" customFormat="1" ht="11.25">
      <c r="B183" s="194"/>
      <c r="C183" s="195"/>
      <c r="D183" s="196" t="s">
        <v>148</v>
      </c>
      <c r="E183" s="197" t="s">
        <v>19</v>
      </c>
      <c r="F183" s="198" t="s">
        <v>1314</v>
      </c>
      <c r="G183" s="195"/>
      <c r="H183" s="199">
        <v>27.26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148</v>
      </c>
      <c r="AU183" s="205" t="s">
        <v>83</v>
      </c>
      <c r="AV183" s="13" t="s">
        <v>83</v>
      </c>
      <c r="AW183" s="13" t="s">
        <v>33</v>
      </c>
      <c r="AX183" s="13" t="s">
        <v>81</v>
      </c>
      <c r="AY183" s="205" t="s">
        <v>137</v>
      </c>
    </row>
    <row r="184" spans="1:65" s="2" customFormat="1" ht="37.9" customHeight="1">
      <c r="A184" s="37"/>
      <c r="B184" s="38"/>
      <c r="C184" s="176" t="s">
        <v>288</v>
      </c>
      <c r="D184" s="176" t="s">
        <v>139</v>
      </c>
      <c r="E184" s="177" t="s">
        <v>283</v>
      </c>
      <c r="F184" s="178" t="s">
        <v>284</v>
      </c>
      <c r="G184" s="179" t="s">
        <v>158</v>
      </c>
      <c r="H184" s="180">
        <v>136.30000000000001</v>
      </c>
      <c r="I184" s="181"/>
      <c r="J184" s="182">
        <f>ROUND(I184*H184,2)</f>
        <v>0</v>
      </c>
      <c r="K184" s="178" t="s">
        <v>143</v>
      </c>
      <c r="L184" s="42"/>
      <c r="M184" s="183" t="s">
        <v>19</v>
      </c>
      <c r="N184" s="184" t="s">
        <v>44</v>
      </c>
      <c r="O184" s="67"/>
      <c r="P184" s="185">
        <f>O184*H184</f>
        <v>0</v>
      </c>
      <c r="Q184" s="185">
        <v>0</v>
      </c>
      <c r="R184" s="185">
        <f>Q184*H184</f>
        <v>0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144</v>
      </c>
      <c r="AT184" s="187" t="s">
        <v>139</v>
      </c>
      <c r="AU184" s="187" t="s">
        <v>83</v>
      </c>
      <c r="AY184" s="20" t="s">
        <v>137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81</v>
      </c>
      <c r="BK184" s="188">
        <f>ROUND(I184*H184,2)</f>
        <v>0</v>
      </c>
      <c r="BL184" s="20" t="s">
        <v>144</v>
      </c>
      <c r="BM184" s="187" t="s">
        <v>1315</v>
      </c>
    </row>
    <row r="185" spans="1:65" s="2" customFormat="1" ht="11.25">
      <c r="A185" s="37"/>
      <c r="B185" s="38"/>
      <c r="C185" s="39"/>
      <c r="D185" s="189" t="s">
        <v>146</v>
      </c>
      <c r="E185" s="39"/>
      <c r="F185" s="190" t="s">
        <v>286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146</v>
      </c>
      <c r="AU185" s="20" t="s">
        <v>83</v>
      </c>
    </row>
    <row r="186" spans="1:65" s="13" customFormat="1" ht="11.25">
      <c r="B186" s="194"/>
      <c r="C186" s="195"/>
      <c r="D186" s="196" t="s">
        <v>148</v>
      </c>
      <c r="E186" s="197" t="s">
        <v>19</v>
      </c>
      <c r="F186" s="198" t="s">
        <v>1316</v>
      </c>
      <c r="G186" s="195"/>
      <c r="H186" s="199">
        <v>136.30000000000001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148</v>
      </c>
      <c r="AU186" s="205" t="s">
        <v>83</v>
      </c>
      <c r="AV186" s="13" t="s">
        <v>83</v>
      </c>
      <c r="AW186" s="13" t="s">
        <v>33</v>
      </c>
      <c r="AX186" s="13" t="s">
        <v>81</v>
      </c>
      <c r="AY186" s="205" t="s">
        <v>137</v>
      </c>
    </row>
    <row r="187" spans="1:65" s="2" customFormat="1" ht="37.9" customHeight="1">
      <c r="A187" s="37"/>
      <c r="B187" s="38"/>
      <c r="C187" s="176" t="s">
        <v>7</v>
      </c>
      <c r="D187" s="176" t="s">
        <v>139</v>
      </c>
      <c r="E187" s="177" t="s">
        <v>289</v>
      </c>
      <c r="F187" s="178" t="s">
        <v>290</v>
      </c>
      <c r="G187" s="179" t="s">
        <v>158</v>
      </c>
      <c r="H187" s="180">
        <v>40.89</v>
      </c>
      <c r="I187" s="181"/>
      <c r="J187" s="182">
        <f>ROUND(I187*H187,2)</f>
        <v>0</v>
      </c>
      <c r="K187" s="178" t="s">
        <v>143</v>
      </c>
      <c r="L187" s="42"/>
      <c r="M187" s="183" t="s">
        <v>19</v>
      </c>
      <c r="N187" s="184" t="s">
        <v>44</v>
      </c>
      <c r="O187" s="67"/>
      <c r="P187" s="185">
        <f>O187*H187</f>
        <v>0</v>
      </c>
      <c r="Q187" s="185">
        <v>0</v>
      </c>
      <c r="R187" s="185">
        <f>Q187*H187</f>
        <v>0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144</v>
      </c>
      <c r="AT187" s="187" t="s">
        <v>139</v>
      </c>
      <c r="AU187" s="187" t="s">
        <v>83</v>
      </c>
      <c r="AY187" s="20" t="s">
        <v>137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81</v>
      </c>
      <c r="BK187" s="188">
        <f>ROUND(I187*H187,2)</f>
        <v>0</v>
      </c>
      <c r="BL187" s="20" t="s">
        <v>144</v>
      </c>
      <c r="BM187" s="187" t="s">
        <v>1317</v>
      </c>
    </row>
    <row r="188" spans="1:65" s="2" customFormat="1" ht="11.25">
      <c r="A188" s="37"/>
      <c r="B188" s="38"/>
      <c r="C188" s="39"/>
      <c r="D188" s="189" t="s">
        <v>146</v>
      </c>
      <c r="E188" s="39"/>
      <c r="F188" s="190" t="s">
        <v>292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146</v>
      </c>
      <c r="AU188" s="20" t="s">
        <v>83</v>
      </c>
    </row>
    <row r="189" spans="1:65" s="13" customFormat="1" ht="11.25">
      <c r="B189" s="194"/>
      <c r="C189" s="195"/>
      <c r="D189" s="196" t="s">
        <v>148</v>
      </c>
      <c r="E189" s="197" t="s">
        <v>19</v>
      </c>
      <c r="F189" s="198" t="s">
        <v>1318</v>
      </c>
      <c r="G189" s="195"/>
      <c r="H189" s="199">
        <v>40.89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148</v>
      </c>
      <c r="AU189" s="205" t="s">
        <v>83</v>
      </c>
      <c r="AV189" s="13" t="s">
        <v>83</v>
      </c>
      <c r="AW189" s="13" t="s">
        <v>33</v>
      </c>
      <c r="AX189" s="13" t="s">
        <v>81</v>
      </c>
      <c r="AY189" s="205" t="s">
        <v>137</v>
      </c>
    </row>
    <row r="190" spans="1:65" s="2" customFormat="1" ht="37.9" customHeight="1">
      <c r="A190" s="37"/>
      <c r="B190" s="38"/>
      <c r="C190" s="176" t="s">
        <v>299</v>
      </c>
      <c r="D190" s="176" t="s">
        <v>139</v>
      </c>
      <c r="E190" s="177" t="s">
        <v>294</v>
      </c>
      <c r="F190" s="178" t="s">
        <v>295</v>
      </c>
      <c r="G190" s="179" t="s">
        <v>158</v>
      </c>
      <c r="H190" s="180">
        <v>204.45</v>
      </c>
      <c r="I190" s="181"/>
      <c r="J190" s="182">
        <f>ROUND(I190*H190,2)</f>
        <v>0</v>
      </c>
      <c r="K190" s="178" t="s">
        <v>143</v>
      </c>
      <c r="L190" s="42"/>
      <c r="M190" s="183" t="s">
        <v>19</v>
      </c>
      <c r="N190" s="184" t="s">
        <v>44</v>
      </c>
      <c r="O190" s="67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144</v>
      </c>
      <c r="AT190" s="187" t="s">
        <v>139</v>
      </c>
      <c r="AU190" s="187" t="s">
        <v>83</v>
      </c>
      <c r="AY190" s="20" t="s">
        <v>137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81</v>
      </c>
      <c r="BK190" s="188">
        <f>ROUND(I190*H190,2)</f>
        <v>0</v>
      </c>
      <c r="BL190" s="20" t="s">
        <v>144</v>
      </c>
      <c r="BM190" s="187" t="s">
        <v>1319</v>
      </c>
    </row>
    <row r="191" spans="1:65" s="2" customFormat="1" ht="11.25">
      <c r="A191" s="37"/>
      <c r="B191" s="38"/>
      <c r="C191" s="39"/>
      <c r="D191" s="189" t="s">
        <v>146</v>
      </c>
      <c r="E191" s="39"/>
      <c r="F191" s="190" t="s">
        <v>297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146</v>
      </c>
      <c r="AU191" s="20" t="s">
        <v>83</v>
      </c>
    </row>
    <row r="192" spans="1:65" s="13" customFormat="1" ht="11.25">
      <c r="B192" s="194"/>
      <c r="C192" s="195"/>
      <c r="D192" s="196" t="s">
        <v>148</v>
      </c>
      <c r="E192" s="197" t="s">
        <v>19</v>
      </c>
      <c r="F192" s="198" t="s">
        <v>1320</v>
      </c>
      <c r="G192" s="195"/>
      <c r="H192" s="199">
        <v>204.45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148</v>
      </c>
      <c r="AU192" s="205" t="s">
        <v>83</v>
      </c>
      <c r="AV192" s="13" t="s">
        <v>83</v>
      </c>
      <c r="AW192" s="13" t="s">
        <v>33</v>
      </c>
      <c r="AX192" s="13" t="s">
        <v>81</v>
      </c>
      <c r="AY192" s="205" t="s">
        <v>137</v>
      </c>
    </row>
    <row r="193" spans="1:65" s="2" customFormat="1" ht="24.2" customHeight="1">
      <c r="A193" s="37"/>
      <c r="B193" s="38"/>
      <c r="C193" s="176" t="s">
        <v>307</v>
      </c>
      <c r="D193" s="176" t="s">
        <v>139</v>
      </c>
      <c r="E193" s="177" t="s">
        <v>300</v>
      </c>
      <c r="F193" s="178" t="s">
        <v>301</v>
      </c>
      <c r="G193" s="179" t="s">
        <v>302</v>
      </c>
      <c r="H193" s="180">
        <v>119.245</v>
      </c>
      <c r="I193" s="181"/>
      <c r="J193" s="182">
        <f>ROUND(I193*H193,2)</f>
        <v>0</v>
      </c>
      <c r="K193" s="178" t="s">
        <v>143</v>
      </c>
      <c r="L193" s="42"/>
      <c r="M193" s="183" t="s">
        <v>19</v>
      </c>
      <c r="N193" s="184" t="s">
        <v>44</v>
      </c>
      <c r="O193" s="67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144</v>
      </c>
      <c r="AT193" s="187" t="s">
        <v>139</v>
      </c>
      <c r="AU193" s="187" t="s">
        <v>83</v>
      </c>
      <c r="AY193" s="20" t="s">
        <v>137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20" t="s">
        <v>81</v>
      </c>
      <c r="BK193" s="188">
        <f>ROUND(I193*H193,2)</f>
        <v>0</v>
      </c>
      <c r="BL193" s="20" t="s">
        <v>144</v>
      </c>
      <c r="BM193" s="187" t="s">
        <v>1321</v>
      </c>
    </row>
    <row r="194" spans="1:65" s="2" customFormat="1" ht="11.25">
      <c r="A194" s="37"/>
      <c r="B194" s="38"/>
      <c r="C194" s="39"/>
      <c r="D194" s="189" t="s">
        <v>146</v>
      </c>
      <c r="E194" s="39"/>
      <c r="F194" s="190" t="s">
        <v>304</v>
      </c>
      <c r="G194" s="39"/>
      <c r="H194" s="39"/>
      <c r="I194" s="191"/>
      <c r="J194" s="39"/>
      <c r="K194" s="39"/>
      <c r="L194" s="42"/>
      <c r="M194" s="192"/>
      <c r="N194" s="193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146</v>
      </c>
      <c r="AU194" s="20" t="s">
        <v>83</v>
      </c>
    </row>
    <row r="195" spans="1:65" s="13" customFormat="1" ht="11.25">
      <c r="B195" s="194"/>
      <c r="C195" s="195"/>
      <c r="D195" s="196" t="s">
        <v>148</v>
      </c>
      <c r="E195" s="197" t="s">
        <v>19</v>
      </c>
      <c r="F195" s="198" t="s">
        <v>1322</v>
      </c>
      <c r="G195" s="195"/>
      <c r="H195" s="199">
        <v>119.245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148</v>
      </c>
      <c r="AU195" s="205" t="s">
        <v>83</v>
      </c>
      <c r="AV195" s="13" t="s">
        <v>83</v>
      </c>
      <c r="AW195" s="13" t="s">
        <v>33</v>
      </c>
      <c r="AX195" s="13" t="s">
        <v>81</v>
      </c>
      <c r="AY195" s="205" t="s">
        <v>137</v>
      </c>
    </row>
    <row r="196" spans="1:65" s="2" customFormat="1" ht="24.2" customHeight="1">
      <c r="A196" s="37"/>
      <c r="B196" s="38"/>
      <c r="C196" s="176" t="s">
        <v>313</v>
      </c>
      <c r="D196" s="176" t="s">
        <v>139</v>
      </c>
      <c r="E196" s="177" t="s">
        <v>308</v>
      </c>
      <c r="F196" s="178" t="s">
        <v>309</v>
      </c>
      <c r="G196" s="179" t="s">
        <v>158</v>
      </c>
      <c r="H196" s="180">
        <v>45</v>
      </c>
      <c r="I196" s="181"/>
      <c r="J196" s="182">
        <f>ROUND(I196*H196,2)</f>
        <v>0</v>
      </c>
      <c r="K196" s="178" t="s">
        <v>143</v>
      </c>
      <c r="L196" s="42"/>
      <c r="M196" s="183" t="s">
        <v>19</v>
      </c>
      <c r="N196" s="184" t="s">
        <v>44</v>
      </c>
      <c r="O196" s="67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144</v>
      </c>
      <c r="AT196" s="187" t="s">
        <v>139</v>
      </c>
      <c r="AU196" s="187" t="s">
        <v>83</v>
      </c>
      <c r="AY196" s="20" t="s">
        <v>137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81</v>
      </c>
      <c r="BK196" s="188">
        <f>ROUND(I196*H196,2)</f>
        <v>0</v>
      </c>
      <c r="BL196" s="20" t="s">
        <v>144</v>
      </c>
      <c r="BM196" s="187" t="s">
        <v>1323</v>
      </c>
    </row>
    <row r="197" spans="1:65" s="2" customFormat="1" ht="11.25">
      <c r="A197" s="37"/>
      <c r="B197" s="38"/>
      <c r="C197" s="39"/>
      <c r="D197" s="189" t="s">
        <v>146</v>
      </c>
      <c r="E197" s="39"/>
      <c r="F197" s="190" t="s">
        <v>311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146</v>
      </c>
      <c r="AU197" s="20" t="s">
        <v>83</v>
      </c>
    </row>
    <row r="198" spans="1:65" s="13" customFormat="1" ht="11.25">
      <c r="B198" s="194"/>
      <c r="C198" s="195"/>
      <c r="D198" s="196" t="s">
        <v>148</v>
      </c>
      <c r="E198" s="197" t="s">
        <v>19</v>
      </c>
      <c r="F198" s="198" t="s">
        <v>434</v>
      </c>
      <c r="G198" s="195"/>
      <c r="H198" s="199">
        <v>45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148</v>
      </c>
      <c r="AU198" s="205" t="s">
        <v>83</v>
      </c>
      <c r="AV198" s="13" t="s">
        <v>83</v>
      </c>
      <c r="AW198" s="13" t="s">
        <v>33</v>
      </c>
      <c r="AX198" s="13" t="s">
        <v>81</v>
      </c>
      <c r="AY198" s="205" t="s">
        <v>137</v>
      </c>
    </row>
    <row r="199" spans="1:65" s="2" customFormat="1" ht="24.2" customHeight="1">
      <c r="A199" s="37"/>
      <c r="B199" s="38"/>
      <c r="C199" s="176" t="s">
        <v>319</v>
      </c>
      <c r="D199" s="176" t="s">
        <v>139</v>
      </c>
      <c r="E199" s="177" t="s">
        <v>314</v>
      </c>
      <c r="F199" s="178" t="s">
        <v>315</v>
      </c>
      <c r="G199" s="179" t="s">
        <v>158</v>
      </c>
      <c r="H199" s="180">
        <v>68.14</v>
      </c>
      <c r="I199" s="181"/>
      <c r="J199" s="182">
        <f>ROUND(I199*H199,2)</f>
        <v>0</v>
      </c>
      <c r="K199" s="178" t="s">
        <v>143</v>
      </c>
      <c r="L199" s="42"/>
      <c r="M199" s="183" t="s">
        <v>19</v>
      </c>
      <c r="N199" s="184" t="s">
        <v>44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144</v>
      </c>
      <c r="AT199" s="187" t="s">
        <v>139</v>
      </c>
      <c r="AU199" s="187" t="s">
        <v>83</v>
      </c>
      <c r="AY199" s="20" t="s">
        <v>137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81</v>
      </c>
      <c r="BK199" s="188">
        <f>ROUND(I199*H199,2)</f>
        <v>0</v>
      </c>
      <c r="BL199" s="20" t="s">
        <v>144</v>
      </c>
      <c r="BM199" s="187" t="s">
        <v>1324</v>
      </c>
    </row>
    <row r="200" spans="1:65" s="2" customFormat="1" ht="11.25">
      <c r="A200" s="37"/>
      <c r="B200" s="38"/>
      <c r="C200" s="39"/>
      <c r="D200" s="189" t="s">
        <v>146</v>
      </c>
      <c r="E200" s="39"/>
      <c r="F200" s="190" t="s">
        <v>317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146</v>
      </c>
      <c r="AU200" s="20" t="s">
        <v>83</v>
      </c>
    </row>
    <row r="201" spans="1:65" s="13" customFormat="1" ht="11.25">
      <c r="B201" s="194"/>
      <c r="C201" s="195"/>
      <c r="D201" s="196" t="s">
        <v>148</v>
      </c>
      <c r="E201" s="197" t="s">
        <v>19</v>
      </c>
      <c r="F201" s="198" t="s">
        <v>1325</v>
      </c>
      <c r="G201" s="195"/>
      <c r="H201" s="199">
        <v>68.14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148</v>
      </c>
      <c r="AU201" s="205" t="s">
        <v>83</v>
      </c>
      <c r="AV201" s="13" t="s">
        <v>83</v>
      </c>
      <c r="AW201" s="13" t="s">
        <v>33</v>
      </c>
      <c r="AX201" s="13" t="s">
        <v>81</v>
      </c>
      <c r="AY201" s="205" t="s">
        <v>137</v>
      </c>
    </row>
    <row r="202" spans="1:65" s="2" customFormat="1" ht="24.2" customHeight="1">
      <c r="A202" s="37"/>
      <c r="B202" s="38"/>
      <c r="C202" s="176" t="s">
        <v>324</v>
      </c>
      <c r="D202" s="176" t="s">
        <v>139</v>
      </c>
      <c r="E202" s="177" t="s">
        <v>330</v>
      </c>
      <c r="F202" s="178" t="s">
        <v>331</v>
      </c>
      <c r="G202" s="179" t="s">
        <v>158</v>
      </c>
      <c r="H202" s="180">
        <v>39.79</v>
      </c>
      <c r="I202" s="181"/>
      <c r="J202" s="182">
        <f>ROUND(I202*H202,2)</f>
        <v>0</v>
      </c>
      <c r="K202" s="178" t="s">
        <v>143</v>
      </c>
      <c r="L202" s="42"/>
      <c r="M202" s="183" t="s">
        <v>19</v>
      </c>
      <c r="N202" s="184" t="s">
        <v>44</v>
      </c>
      <c r="O202" s="67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144</v>
      </c>
      <c r="AT202" s="187" t="s">
        <v>139</v>
      </c>
      <c r="AU202" s="187" t="s">
        <v>83</v>
      </c>
      <c r="AY202" s="20" t="s">
        <v>137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20" t="s">
        <v>81</v>
      </c>
      <c r="BK202" s="188">
        <f>ROUND(I202*H202,2)</f>
        <v>0</v>
      </c>
      <c r="BL202" s="20" t="s">
        <v>144</v>
      </c>
      <c r="BM202" s="187" t="s">
        <v>1326</v>
      </c>
    </row>
    <row r="203" spans="1:65" s="2" customFormat="1" ht="11.25">
      <c r="A203" s="37"/>
      <c r="B203" s="38"/>
      <c r="C203" s="39"/>
      <c r="D203" s="189" t="s">
        <v>146</v>
      </c>
      <c r="E203" s="39"/>
      <c r="F203" s="190" t="s">
        <v>333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146</v>
      </c>
      <c r="AU203" s="20" t="s">
        <v>83</v>
      </c>
    </row>
    <row r="204" spans="1:65" s="13" customFormat="1" ht="11.25">
      <c r="B204" s="194"/>
      <c r="C204" s="195"/>
      <c r="D204" s="196" t="s">
        <v>148</v>
      </c>
      <c r="E204" s="197" t="s">
        <v>19</v>
      </c>
      <c r="F204" s="198" t="s">
        <v>1327</v>
      </c>
      <c r="G204" s="195"/>
      <c r="H204" s="199">
        <v>107.93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148</v>
      </c>
      <c r="AU204" s="205" t="s">
        <v>83</v>
      </c>
      <c r="AV204" s="13" t="s">
        <v>83</v>
      </c>
      <c r="AW204" s="13" t="s">
        <v>33</v>
      </c>
      <c r="AX204" s="13" t="s">
        <v>73</v>
      </c>
      <c r="AY204" s="205" t="s">
        <v>137</v>
      </c>
    </row>
    <row r="205" spans="1:65" s="13" customFormat="1" ht="11.25">
      <c r="B205" s="194"/>
      <c r="C205" s="195"/>
      <c r="D205" s="196" t="s">
        <v>148</v>
      </c>
      <c r="E205" s="197" t="s">
        <v>19</v>
      </c>
      <c r="F205" s="198" t="s">
        <v>1328</v>
      </c>
      <c r="G205" s="195"/>
      <c r="H205" s="199">
        <v>-68.14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148</v>
      </c>
      <c r="AU205" s="205" t="s">
        <v>83</v>
      </c>
      <c r="AV205" s="13" t="s">
        <v>83</v>
      </c>
      <c r="AW205" s="13" t="s">
        <v>33</v>
      </c>
      <c r="AX205" s="13" t="s">
        <v>73</v>
      </c>
      <c r="AY205" s="205" t="s">
        <v>137</v>
      </c>
    </row>
    <row r="206" spans="1:65" s="14" customFormat="1" ht="11.25">
      <c r="B206" s="206"/>
      <c r="C206" s="207"/>
      <c r="D206" s="196" t="s">
        <v>148</v>
      </c>
      <c r="E206" s="208" t="s">
        <v>19</v>
      </c>
      <c r="F206" s="209" t="s">
        <v>181</v>
      </c>
      <c r="G206" s="207"/>
      <c r="H206" s="210">
        <v>39.79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148</v>
      </c>
      <c r="AU206" s="216" t="s">
        <v>83</v>
      </c>
      <c r="AV206" s="14" t="s">
        <v>144</v>
      </c>
      <c r="AW206" s="14" t="s">
        <v>33</v>
      </c>
      <c r="AX206" s="14" t="s">
        <v>81</v>
      </c>
      <c r="AY206" s="216" t="s">
        <v>137</v>
      </c>
    </row>
    <row r="207" spans="1:65" s="2" customFormat="1" ht="37.9" customHeight="1">
      <c r="A207" s="37"/>
      <c r="B207" s="38"/>
      <c r="C207" s="176" t="s">
        <v>329</v>
      </c>
      <c r="D207" s="176" t="s">
        <v>139</v>
      </c>
      <c r="E207" s="177" t="s">
        <v>337</v>
      </c>
      <c r="F207" s="178" t="s">
        <v>338</v>
      </c>
      <c r="G207" s="179" t="s">
        <v>158</v>
      </c>
      <c r="H207" s="180">
        <v>48.963999999999999</v>
      </c>
      <c r="I207" s="181"/>
      <c r="J207" s="182">
        <f>ROUND(I207*H207,2)</f>
        <v>0</v>
      </c>
      <c r="K207" s="178" t="s">
        <v>143</v>
      </c>
      <c r="L207" s="42"/>
      <c r="M207" s="183" t="s">
        <v>19</v>
      </c>
      <c r="N207" s="184" t="s">
        <v>44</v>
      </c>
      <c r="O207" s="67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144</v>
      </c>
      <c r="AT207" s="187" t="s">
        <v>139</v>
      </c>
      <c r="AU207" s="187" t="s">
        <v>83</v>
      </c>
      <c r="AY207" s="20" t="s">
        <v>137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20" t="s">
        <v>81</v>
      </c>
      <c r="BK207" s="188">
        <f>ROUND(I207*H207,2)</f>
        <v>0</v>
      </c>
      <c r="BL207" s="20" t="s">
        <v>144</v>
      </c>
      <c r="BM207" s="187" t="s">
        <v>1329</v>
      </c>
    </row>
    <row r="208" spans="1:65" s="2" customFormat="1" ht="11.25">
      <c r="A208" s="37"/>
      <c r="B208" s="38"/>
      <c r="C208" s="39"/>
      <c r="D208" s="189" t="s">
        <v>146</v>
      </c>
      <c r="E208" s="39"/>
      <c r="F208" s="190" t="s">
        <v>340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146</v>
      </c>
      <c r="AU208" s="20" t="s">
        <v>83</v>
      </c>
    </row>
    <row r="209" spans="1:65" s="13" customFormat="1" ht="11.25">
      <c r="B209" s="194"/>
      <c r="C209" s="195"/>
      <c r="D209" s="196" t="s">
        <v>148</v>
      </c>
      <c r="E209" s="197" t="s">
        <v>19</v>
      </c>
      <c r="F209" s="198" t="s">
        <v>1330</v>
      </c>
      <c r="G209" s="195"/>
      <c r="H209" s="199">
        <v>48.963999999999999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148</v>
      </c>
      <c r="AU209" s="205" t="s">
        <v>83</v>
      </c>
      <c r="AV209" s="13" t="s">
        <v>83</v>
      </c>
      <c r="AW209" s="13" t="s">
        <v>33</v>
      </c>
      <c r="AX209" s="13" t="s">
        <v>81</v>
      </c>
      <c r="AY209" s="205" t="s">
        <v>137</v>
      </c>
    </row>
    <row r="210" spans="1:65" s="2" customFormat="1" ht="16.5" customHeight="1">
      <c r="A210" s="37"/>
      <c r="B210" s="38"/>
      <c r="C210" s="238" t="s">
        <v>336</v>
      </c>
      <c r="D210" s="238" t="s">
        <v>325</v>
      </c>
      <c r="E210" s="239" t="s">
        <v>384</v>
      </c>
      <c r="F210" s="240" t="s">
        <v>385</v>
      </c>
      <c r="G210" s="241" t="s">
        <v>302</v>
      </c>
      <c r="H210" s="242">
        <v>83.231999999999999</v>
      </c>
      <c r="I210" s="243"/>
      <c r="J210" s="244">
        <f>ROUND(I210*H210,2)</f>
        <v>0</v>
      </c>
      <c r="K210" s="240" t="s">
        <v>143</v>
      </c>
      <c r="L210" s="245"/>
      <c r="M210" s="246" t="s">
        <v>19</v>
      </c>
      <c r="N210" s="247" t="s">
        <v>44</v>
      </c>
      <c r="O210" s="67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188</v>
      </c>
      <c r="AT210" s="187" t="s">
        <v>325</v>
      </c>
      <c r="AU210" s="187" t="s">
        <v>83</v>
      </c>
      <c r="AY210" s="20" t="s">
        <v>137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20" t="s">
        <v>81</v>
      </c>
      <c r="BK210" s="188">
        <f>ROUND(I210*H210,2)</f>
        <v>0</v>
      </c>
      <c r="BL210" s="20" t="s">
        <v>144</v>
      </c>
      <c r="BM210" s="187" t="s">
        <v>1331</v>
      </c>
    </row>
    <row r="211" spans="1:65" s="13" customFormat="1" ht="11.25">
      <c r="B211" s="194"/>
      <c r="C211" s="195"/>
      <c r="D211" s="196" t="s">
        <v>148</v>
      </c>
      <c r="E211" s="197" t="s">
        <v>19</v>
      </c>
      <c r="F211" s="198" t="s">
        <v>1332</v>
      </c>
      <c r="G211" s="195"/>
      <c r="H211" s="199">
        <v>83.231999999999999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148</v>
      </c>
      <c r="AU211" s="205" t="s">
        <v>83</v>
      </c>
      <c r="AV211" s="13" t="s">
        <v>83</v>
      </c>
      <c r="AW211" s="13" t="s">
        <v>33</v>
      </c>
      <c r="AX211" s="13" t="s">
        <v>81</v>
      </c>
      <c r="AY211" s="205" t="s">
        <v>137</v>
      </c>
    </row>
    <row r="212" spans="1:65" s="2" customFormat="1" ht="24.2" customHeight="1">
      <c r="A212" s="37"/>
      <c r="B212" s="38"/>
      <c r="C212" s="176" t="s">
        <v>342</v>
      </c>
      <c r="D212" s="176" t="s">
        <v>139</v>
      </c>
      <c r="E212" s="177" t="s">
        <v>349</v>
      </c>
      <c r="F212" s="178" t="s">
        <v>350</v>
      </c>
      <c r="G212" s="179" t="s">
        <v>142</v>
      </c>
      <c r="H212" s="180">
        <v>61.22</v>
      </c>
      <c r="I212" s="181"/>
      <c r="J212" s="182">
        <f>ROUND(I212*H212,2)</f>
        <v>0</v>
      </c>
      <c r="K212" s="178" t="s">
        <v>143</v>
      </c>
      <c r="L212" s="42"/>
      <c r="M212" s="183" t="s">
        <v>19</v>
      </c>
      <c r="N212" s="184" t="s">
        <v>44</v>
      </c>
      <c r="O212" s="67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144</v>
      </c>
      <c r="AT212" s="187" t="s">
        <v>139</v>
      </c>
      <c r="AU212" s="187" t="s">
        <v>83</v>
      </c>
      <c r="AY212" s="20" t="s">
        <v>137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20" t="s">
        <v>81</v>
      </c>
      <c r="BK212" s="188">
        <f>ROUND(I212*H212,2)</f>
        <v>0</v>
      </c>
      <c r="BL212" s="20" t="s">
        <v>144</v>
      </c>
      <c r="BM212" s="187" t="s">
        <v>1333</v>
      </c>
    </row>
    <row r="213" spans="1:65" s="2" customFormat="1" ht="11.25">
      <c r="A213" s="37"/>
      <c r="B213" s="38"/>
      <c r="C213" s="39"/>
      <c r="D213" s="189" t="s">
        <v>146</v>
      </c>
      <c r="E213" s="39"/>
      <c r="F213" s="190" t="s">
        <v>352</v>
      </c>
      <c r="G213" s="39"/>
      <c r="H213" s="39"/>
      <c r="I213" s="191"/>
      <c r="J213" s="39"/>
      <c r="K213" s="39"/>
      <c r="L213" s="42"/>
      <c r="M213" s="192"/>
      <c r="N213" s="193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146</v>
      </c>
      <c r="AU213" s="20" t="s">
        <v>83</v>
      </c>
    </row>
    <row r="214" spans="1:65" s="2" customFormat="1" ht="24.2" customHeight="1">
      <c r="A214" s="37"/>
      <c r="B214" s="38"/>
      <c r="C214" s="176" t="s">
        <v>348</v>
      </c>
      <c r="D214" s="176" t="s">
        <v>139</v>
      </c>
      <c r="E214" s="177" t="s">
        <v>355</v>
      </c>
      <c r="F214" s="178" t="s">
        <v>356</v>
      </c>
      <c r="G214" s="179" t="s">
        <v>142</v>
      </c>
      <c r="H214" s="180">
        <v>61.22</v>
      </c>
      <c r="I214" s="181"/>
      <c r="J214" s="182">
        <f>ROUND(I214*H214,2)</f>
        <v>0</v>
      </c>
      <c r="K214" s="178" t="s">
        <v>143</v>
      </c>
      <c r="L214" s="42"/>
      <c r="M214" s="183" t="s">
        <v>19</v>
      </c>
      <c r="N214" s="184" t="s">
        <v>44</v>
      </c>
      <c r="O214" s="67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144</v>
      </c>
      <c r="AT214" s="187" t="s">
        <v>139</v>
      </c>
      <c r="AU214" s="187" t="s">
        <v>83</v>
      </c>
      <c r="AY214" s="20" t="s">
        <v>137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0" t="s">
        <v>81</v>
      </c>
      <c r="BK214" s="188">
        <f>ROUND(I214*H214,2)</f>
        <v>0</v>
      </c>
      <c r="BL214" s="20" t="s">
        <v>144</v>
      </c>
      <c r="BM214" s="187" t="s">
        <v>1334</v>
      </c>
    </row>
    <row r="215" spans="1:65" s="2" customFormat="1" ht="11.25">
      <c r="A215" s="37"/>
      <c r="B215" s="38"/>
      <c r="C215" s="39"/>
      <c r="D215" s="189" t="s">
        <v>146</v>
      </c>
      <c r="E215" s="39"/>
      <c r="F215" s="190" t="s">
        <v>358</v>
      </c>
      <c r="G215" s="39"/>
      <c r="H215" s="39"/>
      <c r="I215" s="191"/>
      <c r="J215" s="39"/>
      <c r="K215" s="39"/>
      <c r="L215" s="42"/>
      <c r="M215" s="192"/>
      <c r="N215" s="193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146</v>
      </c>
      <c r="AU215" s="20" t="s">
        <v>83</v>
      </c>
    </row>
    <row r="216" spans="1:65" s="2" customFormat="1" ht="21.75" customHeight="1">
      <c r="A216" s="37"/>
      <c r="B216" s="38"/>
      <c r="C216" s="176" t="s">
        <v>354</v>
      </c>
      <c r="D216" s="176" t="s">
        <v>139</v>
      </c>
      <c r="E216" s="177" t="s">
        <v>371</v>
      </c>
      <c r="F216" s="178" t="s">
        <v>372</v>
      </c>
      <c r="G216" s="179" t="s">
        <v>142</v>
      </c>
      <c r="H216" s="180">
        <v>61.22</v>
      </c>
      <c r="I216" s="181"/>
      <c r="J216" s="182">
        <f>ROUND(I216*H216,2)</f>
        <v>0</v>
      </c>
      <c r="K216" s="178" t="s">
        <v>143</v>
      </c>
      <c r="L216" s="42"/>
      <c r="M216" s="183" t="s">
        <v>19</v>
      </c>
      <c r="N216" s="184" t="s">
        <v>44</v>
      </c>
      <c r="O216" s="67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7" t="s">
        <v>144</v>
      </c>
      <c r="AT216" s="187" t="s">
        <v>139</v>
      </c>
      <c r="AU216" s="187" t="s">
        <v>83</v>
      </c>
      <c r="AY216" s="20" t="s">
        <v>137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20" t="s">
        <v>81</v>
      </c>
      <c r="BK216" s="188">
        <f>ROUND(I216*H216,2)</f>
        <v>0</v>
      </c>
      <c r="BL216" s="20" t="s">
        <v>144</v>
      </c>
      <c r="BM216" s="187" t="s">
        <v>1335</v>
      </c>
    </row>
    <row r="217" spans="1:65" s="2" customFormat="1" ht="11.25">
      <c r="A217" s="37"/>
      <c r="B217" s="38"/>
      <c r="C217" s="39"/>
      <c r="D217" s="189" t="s">
        <v>146</v>
      </c>
      <c r="E217" s="39"/>
      <c r="F217" s="190" t="s">
        <v>374</v>
      </c>
      <c r="G217" s="39"/>
      <c r="H217" s="39"/>
      <c r="I217" s="191"/>
      <c r="J217" s="39"/>
      <c r="K217" s="39"/>
      <c r="L217" s="42"/>
      <c r="M217" s="192"/>
      <c r="N217" s="193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146</v>
      </c>
      <c r="AU217" s="20" t="s">
        <v>83</v>
      </c>
    </row>
    <row r="218" spans="1:65" s="12" customFormat="1" ht="22.9" customHeight="1">
      <c r="B218" s="160"/>
      <c r="C218" s="161"/>
      <c r="D218" s="162" t="s">
        <v>72</v>
      </c>
      <c r="E218" s="174" t="s">
        <v>155</v>
      </c>
      <c r="F218" s="174" t="s">
        <v>440</v>
      </c>
      <c r="G218" s="161"/>
      <c r="H218" s="161"/>
      <c r="I218" s="164"/>
      <c r="J218" s="175">
        <f>BK218</f>
        <v>0</v>
      </c>
      <c r="K218" s="161"/>
      <c r="L218" s="166"/>
      <c r="M218" s="167"/>
      <c r="N218" s="168"/>
      <c r="O218" s="168"/>
      <c r="P218" s="169">
        <f>SUM(P219:P224)</f>
        <v>0</v>
      </c>
      <c r="Q218" s="168"/>
      <c r="R218" s="169">
        <f>SUM(R219:R224)</f>
        <v>0</v>
      </c>
      <c r="S218" s="168"/>
      <c r="T218" s="170">
        <f>SUM(T219:T224)</f>
        <v>0</v>
      </c>
      <c r="AR218" s="171" t="s">
        <v>81</v>
      </c>
      <c r="AT218" s="172" t="s">
        <v>72</v>
      </c>
      <c r="AU218" s="172" t="s">
        <v>81</v>
      </c>
      <c r="AY218" s="171" t="s">
        <v>137</v>
      </c>
      <c r="BK218" s="173">
        <f>SUM(BK219:BK224)</f>
        <v>0</v>
      </c>
    </row>
    <row r="219" spans="1:65" s="2" customFormat="1" ht="16.5" customHeight="1">
      <c r="A219" s="37"/>
      <c r="B219" s="38"/>
      <c r="C219" s="176" t="s">
        <v>359</v>
      </c>
      <c r="D219" s="176" t="s">
        <v>139</v>
      </c>
      <c r="E219" s="177" t="s">
        <v>515</v>
      </c>
      <c r="F219" s="178" t="s">
        <v>516</v>
      </c>
      <c r="G219" s="179" t="s">
        <v>421</v>
      </c>
      <c r="H219" s="180">
        <v>53.3</v>
      </c>
      <c r="I219" s="181"/>
      <c r="J219" s="182">
        <f>ROUND(I219*H219,2)</f>
        <v>0</v>
      </c>
      <c r="K219" s="178" t="s">
        <v>143</v>
      </c>
      <c r="L219" s="42"/>
      <c r="M219" s="183" t="s">
        <v>19</v>
      </c>
      <c r="N219" s="184" t="s">
        <v>44</v>
      </c>
      <c r="O219" s="67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144</v>
      </c>
      <c r="AT219" s="187" t="s">
        <v>139</v>
      </c>
      <c r="AU219" s="187" t="s">
        <v>83</v>
      </c>
      <c r="AY219" s="20" t="s">
        <v>137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81</v>
      </c>
      <c r="BK219" s="188">
        <f>ROUND(I219*H219,2)</f>
        <v>0</v>
      </c>
      <c r="BL219" s="20" t="s">
        <v>144</v>
      </c>
      <c r="BM219" s="187" t="s">
        <v>1336</v>
      </c>
    </row>
    <row r="220" spans="1:65" s="2" customFormat="1" ht="11.25">
      <c r="A220" s="37"/>
      <c r="B220" s="38"/>
      <c r="C220" s="39"/>
      <c r="D220" s="189" t="s">
        <v>146</v>
      </c>
      <c r="E220" s="39"/>
      <c r="F220" s="190" t="s">
        <v>518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146</v>
      </c>
      <c r="AU220" s="20" t="s">
        <v>83</v>
      </c>
    </row>
    <row r="221" spans="1:65" s="13" customFormat="1" ht="11.25">
      <c r="B221" s="194"/>
      <c r="C221" s="195"/>
      <c r="D221" s="196" t="s">
        <v>148</v>
      </c>
      <c r="E221" s="197" t="s">
        <v>19</v>
      </c>
      <c r="F221" s="198" t="s">
        <v>1337</v>
      </c>
      <c r="G221" s="195"/>
      <c r="H221" s="199">
        <v>53.3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148</v>
      </c>
      <c r="AU221" s="205" t="s">
        <v>83</v>
      </c>
      <c r="AV221" s="13" t="s">
        <v>83</v>
      </c>
      <c r="AW221" s="13" t="s">
        <v>33</v>
      </c>
      <c r="AX221" s="13" t="s">
        <v>73</v>
      </c>
      <c r="AY221" s="205" t="s">
        <v>137</v>
      </c>
    </row>
    <row r="222" spans="1:65" s="14" customFormat="1" ht="11.25">
      <c r="B222" s="206"/>
      <c r="C222" s="207"/>
      <c r="D222" s="196" t="s">
        <v>148</v>
      </c>
      <c r="E222" s="208" t="s">
        <v>19</v>
      </c>
      <c r="F222" s="209" t="s">
        <v>181</v>
      </c>
      <c r="G222" s="207"/>
      <c r="H222" s="210">
        <v>53.3</v>
      </c>
      <c r="I222" s="211"/>
      <c r="J222" s="207"/>
      <c r="K222" s="207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148</v>
      </c>
      <c r="AU222" s="216" t="s">
        <v>83</v>
      </c>
      <c r="AV222" s="14" t="s">
        <v>144</v>
      </c>
      <c r="AW222" s="14" t="s">
        <v>33</v>
      </c>
      <c r="AX222" s="14" t="s">
        <v>81</v>
      </c>
      <c r="AY222" s="216" t="s">
        <v>137</v>
      </c>
    </row>
    <row r="223" spans="1:65" s="2" customFormat="1" ht="16.5" customHeight="1">
      <c r="A223" s="37"/>
      <c r="B223" s="38"/>
      <c r="C223" s="176" t="s">
        <v>365</v>
      </c>
      <c r="D223" s="176" t="s">
        <v>139</v>
      </c>
      <c r="E223" s="177" t="s">
        <v>521</v>
      </c>
      <c r="F223" s="178" t="s">
        <v>522</v>
      </c>
      <c r="G223" s="179" t="s">
        <v>421</v>
      </c>
      <c r="H223" s="180">
        <v>53.3</v>
      </c>
      <c r="I223" s="181"/>
      <c r="J223" s="182">
        <f>ROUND(I223*H223,2)</f>
        <v>0</v>
      </c>
      <c r="K223" s="178" t="s">
        <v>143</v>
      </c>
      <c r="L223" s="42"/>
      <c r="M223" s="183" t="s">
        <v>19</v>
      </c>
      <c r="N223" s="184" t="s">
        <v>44</v>
      </c>
      <c r="O223" s="67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7" t="s">
        <v>144</v>
      </c>
      <c r="AT223" s="187" t="s">
        <v>139</v>
      </c>
      <c r="AU223" s="187" t="s">
        <v>83</v>
      </c>
      <c r="AY223" s="20" t="s">
        <v>137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0" t="s">
        <v>81</v>
      </c>
      <c r="BK223" s="188">
        <f>ROUND(I223*H223,2)</f>
        <v>0</v>
      </c>
      <c r="BL223" s="20" t="s">
        <v>144</v>
      </c>
      <c r="BM223" s="187" t="s">
        <v>1338</v>
      </c>
    </row>
    <row r="224" spans="1:65" s="2" customFormat="1" ht="11.25">
      <c r="A224" s="37"/>
      <c r="B224" s="38"/>
      <c r="C224" s="39"/>
      <c r="D224" s="189" t="s">
        <v>146</v>
      </c>
      <c r="E224" s="39"/>
      <c r="F224" s="190" t="s">
        <v>524</v>
      </c>
      <c r="G224" s="39"/>
      <c r="H224" s="39"/>
      <c r="I224" s="191"/>
      <c r="J224" s="39"/>
      <c r="K224" s="39"/>
      <c r="L224" s="42"/>
      <c r="M224" s="192"/>
      <c r="N224" s="193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146</v>
      </c>
      <c r="AU224" s="20" t="s">
        <v>83</v>
      </c>
    </row>
    <row r="225" spans="1:65" s="12" customFormat="1" ht="22.9" customHeight="1">
      <c r="B225" s="160"/>
      <c r="C225" s="161"/>
      <c r="D225" s="162" t="s">
        <v>72</v>
      </c>
      <c r="E225" s="174" t="s">
        <v>144</v>
      </c>
      <c r="F225" s="174" t="s">
        <v>525</v>
      </c>
      <c r="G225" s="161"/>
      <c r="H225" s="161"/>
      <c r="I225" s="164"/>
      <c r="J225" s="175">
        <f>BK225</f>
        <v>0</v>
      </c>
      <c r="K225" s="161"/>
      <c r="L225" s="166"/>
      <c r="M225" s="167"/>
      <c r="N225" s="168"/>
      <c r="O225" s="168"/>
      <c r="P225" s="169">
        <f>SUM(P226:P232)</f>
        <v>0</v>
      </c>
      <c r="Q225" s="168"/>
      <c r="R225" s="169">
        <f>SUM(R226:R232)</f>
        <v>0</v>
      </c>
      <c r="S225" s="168"/>
      <c r="T225" s="170">
        <f>SUM(T226:T232)</f>
        <v>0</v>
      </c>
      <c r="AR225" s="171" t="s">
        <v>81</v>
      </c>
      <c r="AT225" s="172" t="s">
        <v>72</v>
      </c>
      <c r="AU225" s="172" t="s">
        <v>81</v>
      </c>
      <c r="AY225" s="171" t="s">
        <v>137</v>
      </c>
      <c r="BK225" s="173">
        <f>SUM(BK226:BK232)</f>
        <v>0</v>
      </c>
    </row>
    <row r="226" spans="1:65" s="2" customFormat="1" ht="16.5" customHeight="1">
      <c r="A226" s="37"/>
      <c r="B226" s="38"/>
      <c r="C226" s="176" t="s">
        <v>370</v>
      </c>
      <c r="D226" s="176" t="s">
        <v>139</v>
      </c>
      <c r="E226" s="177" t="s">
        <v>1339</v>
      </c>
      <c r="F226" s="178" t="s">
        <v>1340</v>
      </c>
      <c r="G226" s="179" t="s">
        <v>158</v>
      </c>
      <c r="H226" s="180">
        <v>0.87</v>
      </c>
      <c r="I226" s="181"/>
      <c r="J226" s="182">
        <f>ROUND(I226*H226,2)</f>
        <v>0</v>
      </c>
      <c r="K226" s="178" t="s">
        <v>143</v>
      </c>
      <c r="L226" s="42"/>
      <c r="M226" s="183" t="s">
        <v>19</v>
      </c>
      <c r="N226" s="184" t="s">
        <v>44</v>
      </c>
      <c r="O226" s="67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144</v>
      </c>
      <c r="AT226" s="187" t="s">
        <v>139</v>
      </c>
      <c r="AU226" s="187" t="s">
        <v>83</v>
      </c>
      <c r="AY226" s="20" t="s">
        <v>137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20" t="s">
        <v>81</v>
      </c>
      <c r="BK226" s="188">
        <f>ROUND(I226*H226,2)</f>
        <v>0</v>
      </c>
      <c r="BL226" s="20" t="s">
        <v>144</v>
      </c>
      <c r="BM226" s="187" t="s">
        <v>1341</v>
      </c>
    </row>
    <row r="227" spans="1:65" s="2" customFormat="1" ht="11.25">
      <c r="A227" s="37"/>
      <c r="B227" s="38"/>
      <c r="C227" s="39"/>
      <c r="D227" s="189" t="s">
        <v>146</v>
      </c>
      <c r="E227" s="39"/>
      <c r="F227" s="190" t="s">
        <v>1342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146</v>
      </c>
      <c r="AU227" s="20" t="s">
        <v>83</v>
      </c>
    </row>
    <row r="228" spans="1:65" s="2" customFormat="1" ht="16.5" customHeight="1">
      <c r="A228" s="37"/>
      <c r="B228" s="38"/>
      <c r="C228" s="176" t="s">
        <v>375</v>
      </c>
      <c r="D228" s="176" t="s">
        <v>139</v>
      </c>
      <c r="E228" s="177" t="s">
        <v>1343</v>
      </c>
      <c r="F228" s="178" t="s">
        <v>1344</v>
      </c>
      <c r="G228" s="179" t="s">
        <v>158</v>
      </c>
      <c r="H228" s="180">
        <v>19.07</v>
      </c>
      <c r="I228" s="181"/>
      <c r="J228" s="182">
        <f>ROUND(I228*H228,2)</f>
        <v>0</v>
      </c>
      <c r="K228" s="178" t="s">
        <v>143</v>
      </c>
      <c r="L228" s="42"/>
      <c r="M228" s="183" t="s">
        <v>19</v>
      </c>
      <c r="N228" s="184" t="s">
        <v>44</v>
      </c>
      <c r="O228" s="67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144</v>
      </c>
      <c r="AT228" s="187" t="s">
        <v>139</v>
      </c>
      <c r="AU228" s="187" t="s">
        <v>83</v>
      </c>
      <c r="AY228" s="20" t="s">
        <v>137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81</v>
      </c>
      <c r="BK228" s="188">
        <f>ROUND(I228*H228,2)</f>
        <v>0</v>
      </c>
      <c r="BL228" s="20" t="s">
        <v>144</v>
      </c>
      <c r="BM228" s="187" t="s">
        <v>1345</v>
      </c>
    </row>
    <row r="229" spans="1:65" s="2" customFormat="1" ht="11.25">
      <c r="A229" s="37"/>
      <c r="B229" s="38"/>
      <c r="C229" s="39"/>
      <c r="D229" s="189" t="s">
        <v>146</v>
      </c>
      <c r="E229" s="39"/>
      <c r="F229" s="190" t="s">
        <v>1346</v>
      </c>
      <c r="G229" s="39"/>
      <c r="H229" s="39"/>
      <c r="I229" s="191"/>
      <c r="J229" s="39"/>
      <c r="K229" s="39"/>
      <c r="L229" s="42"/>
      <c r="M229" s="192"/>
      <c r="N229" s="193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146</v>
      </c>
      <c r="AU229" s="20" t="s">
        <v>83</v>
      </c>
    </row>
    <row r="230" spans="1:65" s="2" customFormat="1" ht="21.75" customHeight="1">
      <c r="A230" s="37"/>
      <c r="B230" s="38"/>
      <c r="C230" s="176" t="s">
        <v>383</v>
      </c>
      <c r="D230" s="176" t="s">
        <v>139</v>
      </c>
      <c r="E230" s="177" t="s">
        <v>567</v>
      </c>
      <c r="F230" s="178" t="s">
        <v>568</v>
      </c>
      <c r="G230" s="179" t="s">
        <v>158</v>
      </c>
      <c r="H230" s="180">
        <v>0.22500000000000001</v>
      </c>
      <c r="I230" s="181"/>
      <c r="J230" s="182">
        <f>ROUND(I230*H230,2)</f>
        <v>0</v>
      </c>
      <c r="K230" s="178" t="s">
        <v>19</v>
      </c>
      <c r="L230" s="42"/>
      <c r="M230" s="183" t="s">
        <v>19</v>
      </c>
      <c r="N230" s="184" t="s">
        <v>44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144</v>
      </c>
      <c r="AT230" s="187" t="s">
        <v>139</v>
      </c>
      <c r="AU230" s="187" t="s">
        <v>83</v>
      </c>
      <c r="AY230" s="20" t="s">
        <v>137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81</v>
      </c>
      <c r="BK230" s="188">
        <f>ROUND(I230*H230,2)</f>
        <v>0</v>
      </c>
      <c r="BL230" s="20" t="s">
        <v>144</v>
      </c>
      <c r="BM230" s="187" t="s">
        <v>1347</v>
      </c>
    </row>
    <row r="231" spans="1:65" s="13" customFormat="1" ht="11.25">
      <c r="B231" s="194"/>
      <c r="C231" s="195"/>
      <c r="D231" s="196" t="s">
        <v>148</v>
      </c>
      <c r="E231" s="197" t="s">
        <v>19</v>
      </c>
      <c r="F231" s="198" t="s">
        <v>1348</v>
      </c>
      <c r="G231" s="195"/>
      <c r="H231" s="199">
        <v>0.22500000000000001</v>
      </c>
      <c r="I231" s="200"/>
      <c r="J231" s="195"/>
      <c r="K231" s="195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148</v>
      </c>
      <c r="AU231" s="205" t="s">
        <v>83</v>
      </c>
      <c r="AV231" s="13" t="s">
        <v>83</v>
      </c>
      <c r="AW231" s="13" t="s">
        <v>33</v>
      </c>
      <c r="AX231" s="13" t="s">
        <v>73</v>
      </c>
      <c r="AY231" s="205" t="s">
        <v>137</v>
      </c>
    </row>
    <row r="232" spans="1:65" s="14" customFormat="1" ht="11.25">
      <c r="B232" s="206"/>
      <c r="C232" s="207"/>
      <c r="D232" s="196" t="s">
        <v>148</v>
      </c>
      <c r="E232" s="208" t="s">
        <v>19</v>
      </c>
      <c r="F232" s="209" t="s">
        <v>181</v>
      </c>
      <c r="G232" s="207"/>
      <c r="H232" s="210">
        <v>0.22500000000000001</v>
      </c>
      <c r="I232" s="211"/>
      <c r="J232" s="207"/>
      <c r="K232" s="207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148</v>
      </c>
      <c r="AU232" s="216" t="s">
        <v>83</v>
      </c>
      <c r="AV232" s="14" t="s">
        <v>144</v>
      </c>
      <c r="AW232" s="14" t="s">
        <v>33</v>
      </c>
      <c r="AX232" s="14" t="s">
        <v>81</v>
      </c>
      <c r="AY232" s="216" t="s">
        <v>137</v>
      </c>
    </row>
    <row r="233" spans="1:65" s="12" customFormat="1" ht="22.9" customHeight="1">
      <c r="B233" s="160"/>
      <c r="C233" s="161"/>
      <c r="D233" s="162" t="s">
        <v>72</v>
      </c>
      <c r="E233" s="174" t="s">
        <v>168</v>
      </c>
      <c r="F233" s="174" t="s">
        <v>1349</v>
      </c>
      <c r="G233" s="161"/>
      <c r="H233" s="161"/>
      <c r="I233" s="164"/>
      <c r="J233" s="175">
        <f>BK233</f>
        <v>0</v>
      </c>
      <c r="K233" s="161"/>
      <c r="L233" s="166"/>
      <c r="M233" s="167"/>
      <c r="N233" s="168"/>
      <c r="O233" s="168"/>
      <c r="P233" s="169">
        <f>SUM(P234:P253)</f>
        <v>0</v>
      </c>
      <c r="Q233" s="168"/>
      <c r="R233" s="169">
        <f>SUM(R234:R253)</f>
        <v>0.178152</v>
      </c>
      <c r="S233" s="168"/>
      <c r="T233" s="170">
        <f>SUM(T234:T253)</f>
        <v>0</v>
      </c>
      <c r="AR233" s="171" t="s">
        <v>81</v>
      </c>
      <c r="AT233" s="172" t="s">
        <v>72</v>
      </c>
      <c r="AU233" s="172" t="s">
        <v>81</v>
      </c>
      <c r="AY233" s="171" t="s">
        <v>137</v>
      </c>
      <c r="BK233" s="173">
        <f>SUM(BK234:BK253)</f>
        <v>0</v>
      </c>
    </row>
    <row r="234" spans="1:65" s="2" customFormat="1" ht="24.2" customHeight="1">
      <c r="A234" s="37"/>
      <c r="B234" s="38"/>
      <c r="C234" s="176" t="s">
        <v>388</v>
      </c>
      <c r="D234" s="176" t="s">
        <v>139</v>
      </c>
      <c r="E234" s="177" t="s">
        <v>1350</v>
      </c>
      <c r="F234" s="178" t="s">
        <v>1351</v>
      </c>
      <c r="G234" s="179" t="s">
        <v>142</v>
      </c>
      <c r="H234" s="180">
        <v>2.08</v>
      </c>
      <c r="I234" s="181"/>
      <c r="J234" s="182">
        <f>ROUND(I234*H234,2)</f>
        <v>0</v>
      </c>
      <c r="K234" s="178" t="s">
        <v>143</v>
      </c>
      <c r="L234" s="42"/>
      <c r="M234" s="183" t="s">
        <v>19</v>
      </c>
      <c r="N234" s="184" t="s">
        <v>44</v>
      </c>
      <c r="O234" s="67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144</v>
      </c>
      <c r="AT234" s="187" t="s">
        <v>139</v>
      </c>
      <c r="AU234" s="187" t="s">
        <v>83</v>
      </c>
      <c r="AY234" s="20" t="s">
        <v>137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20" t="s">
        <v>81</v>
      </c>
      <c r="BK234" s="188">
        <f>ROUND(I234*H234,2)</f>
        <v>0</v>
      </c>
      <c r="BL234" s="20" t="s">
        <v>144</v>
      </c>
      <c r="BM234" s="187" t="s">
        <v>1352</v>
      </c>
    </row>
    <row r="235" spans="1:65" s="2" customFormat="1" ht="11.25">
      <c r="A235" s="37"/>
      <c r="B235" s="38"/>
      <c r="C235" s="39"/>
      <c r="D235" s="189" t="s">
        <v>146</v>
      </c>
      <c r="E235" s="39"/>
      <c r="F235" s="190" t="s">
        <v>1353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146</v>
      </c>
      <c r="AU235" s="20" t="s">
        <v>83</v>
      </c>
    </row>
    <row r="236" spans="1:65" s="13" customFormat="1" ht="11.25">
      <c r="B236" s="194"/>
      <c r="C236" s="195"/>
      <c r="D236" s="196" t="s">
        <v>148</v>
      </c>
      <c r="E236" s="197" t="s">
        <v>19</v>
      </c>
      <c r="F236" s="198" t="s">
        <v>382</v>
      </c>
      <c r="G236" s="195"/>
      <c r="H236" s="199">
        <v>2.08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148</v>
      </c>
      <c r="AU236" s="205" t="s">
        <v>83</v>
      </c>
      <c r="AV236" s="13" t="s">
        <v>83</v>
      </c>
      <c r="AW236" s="13" t="s">
        <v>33</v>
      </c>
      <c r="AX236" s="13" t="s">
        <v>81</v>
      </c>
      <c r="AY236" s="205" t="s">
        <v>137</v>
      </c>
    </row>
    <row r="237" spans="1:65" s="2" customFormat="1" ht="24.2" customHeight="1">
      <c r="A237" s="37"/>
      <c r="B237" s="38"/>
      <c r="C237" s="176" t="s">
        <v>394</v>
      </c>
      <c r="D237" s="176" t="s">
        <v>139</v>
      </c>
      <c r="E237" s="177" t="s">
        <v>1354</v>
      </c>
      <c r="F237" s="178" t="s">
        <v>1355</v>
      </c>
      <c r="G237" s="179" t="s">
        <v>142</v>
      </c>
      <c r="H237" s="180">
        <v>2.08</v>
      </c>
      <c r="I237" s="181"/>
      <c r="J237" s="182">
        <f>ROUND(I237*H237,2)</f>
        <v>0</v>
      </c>
      <c r="K237" s="178" t="s">
        <v>143</v>
      </c>
      <c r="L237" s="42"/>
      <c r="M237" s="183" t="s">
        <v>19</v>
      </c>
      <c r="N237" s="184" t="s">
        <v>44</v>
      </c>
      <c r="O237" s="67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144</v>
      </c>
      <c r="AT237" s="187" t="s">
        <v>139</v>
      </c>
      <c r="AU237" s="187" t="s">
        <v>83</v>
      </c>
      <c r="AY237" s="20" t="s">
        <v>137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81</v>
      </c>
      <c r="BK237" s="188">
        <f>ROUND(I237*H237,2)</f>
        <v>0</v>
      </c>
      <c r="BL237" s="20" t="s">
        <v>144</v>
      </c>
      <c r="BM237" s="187" t="s">
        <v>1356</v>
      </c>
    </row>
    <row r="238" spans="1:65" s="2" customFormat="1" ht="11.25">
      <c r="A238" s="37"/>
      <c r="B238" s="38"/>
      <c r="C238" s="39"/>
      <c r="D238" s="189" t="s">
        <v>146</v>
      </c>
      <c r="E238" s="39"/>
      <c r="F238" s="190" t="s">
        <v>1357</v>
      </c>
      <c r="G238" s="39"/>
      <c r="H238" s="39"/>
      <c r="I238" s="191"/>
      <c r="J238" s="39"/>
      <c r="K238" s="39"/>
      <c r="L238" s="42"/>
      <c r="M238" s="192"/>
      <c r="N238" s="193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146</v>
      </c>
      <c r="AU238" s="20" t="s">
        <v>83</v>
      </c>
    </row>
    <row r="239" spans="1:65" s="13" customFormat="1" ht="11.25">
      <c r="B239" s="194"/>
      <c r="C239" s="195"/>
      <c r="D239" s="196" t="s">
        <v>148</v>
      </c>
      <c r="E239" s="197" t="s">
        <v>19</v>
      </c>
      <c r="F239" s="198" t="s">
        <v>382</v>
      </c>
      <c r="G239" s="195"/>
      <c r="H239" s="199">
        <v>2.08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148</v>
      </c>
      <c r="AU239" s="205" t="s">
        <v>83</v>
      </c>
      <c r="AV239" s="13" t="s">
        <v>83</v>
      </c>
      <c r="AW239" s="13" t="s">
        <v>33</v>
      </c>
      <c r="AX239" s="13" t="s">
        <v>73</v>
      </c>
      <c r="AY239" s="205" t="s">
        <v>137</v>
      </c>
    </row>
    <row r="240" spans="1:65" s="14" customFormat="1" ht="11.25">
      <c r="B240" s="206"/>
      <c r="C240" s="207"/>
      <c r="D240" s="196" t="s">
        <v>148</v>
      </c>
      <c r="E240" s="208" t="s">
        <v>19</v>
      </c>
      <c r="F240" s="209" t="s">
        <v>181</v>
      </c>
      <c r="G240" s="207"/>
      <c r="H240" s="210">
        <v>2.08</v>
      </c>
      <c r="I240" s="211"/>
      <c r="J240" s="207"/>
      <c r="K240" s="207"/>
      <c r="L240" s="212"/>
      <c r="M240" s="213"/>
      <c r="N240" s="214"/>
      <c r="O240" s="214"/>
      <c r="P240" s="214"/>
      <c r="Q240" s="214"/>
      <c r="R240" s="214"/>
      <c r="S240" s="214"/>
      <c r="T240" s="215"/>
      <c r="AT240" s="216" t="s">
        <v>148</v>
      </c>
      <c r="AU240" s="216" t="s">
        <v>83</v>
      </c>
      <c r="AV240" s="14" t="s">
        <v>144</v>
      </c>
      <c r="AW240" s="14" t="s">
        <v>33</v>
      </c>
      <c r="AX240" s="14" t="s">
        <v>81</v>
      </c>
      <c r="AY240" s="216" t="s">
        <v>137</v>
      </c>
    </row>
    <row r="241" spans="1:65" s="2" customFormat="1" ht="16.5" customHeight="1">
      <c r="A241" s="37"/>
      <c r="B241" s="38"/>
      <c r="C241" s="176" t="s">
        <v>399</v>
      </c>
      <c r="D241" s="176" t="s">
        <v>139</v>
      </c>
      <c r="E241" s="177" t="s">
        <v>1358</v>
      </c>
      <c r="F241" s="178" t="s">
        <v>1359</v>
      </c>
      <c r="G241" s="179" t="s">
        <v>142</v>
      </c>
      <c r="H241" s="180">
        <v>5.72</v>
      </c>
      <c r="I241" s="181"/>
      <c r="J241" s="182">
        <f>ROUND(I241*H241,2)</f>
        <v>0</v>
      </c>
      <c r="K241" s="178" t="s">
        <v>143</v>
      </c>
      <c r="L241" s="42"/>
      <c r="M241" s="183" t="s">
        <v>19</v>
      </c>
      <c r="N241" s="184" t="s">
        <v>44</v>
      </c>
      <c r="O241" s="67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7" t="s">
        <v>144</v>
      </c>
      <c r="AT241" s="187" t="s">
        <v>139</v>
      </c>
      <c r="AU241" s="187" t="s">
        <v>83</v>
      </c>
      <c r="AY241" s="20" t="s">
        <v>137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20" t="s">
        <v>81</v>
      </c>
      <c r="BK241" s="188">
        <f>ROUND(I241*H241,2)</f>
        <v>0</v>
      </c>
      <c r="BL241" s="20" t="s">
        <v>144</v>
      </c>
      <c r="BM241" s="187" t="s">
        <v>1360</v>
      </c>
    </row>
    <row r="242" spans="1:65" s="2" customFormat="1" ht="11.25">
      <c r="A242" s="37"/>
      <c r="B242" s="38"/>
      <c r="C242" s="39"/>
      <c r="D242" s="189" t="s">
        <v>146</v>
      </c>
      <c r="E242" s="39"/>
      <c r="F242" s="190" t="s">
        <v>1361</v>
      </c>
      <c r="G242" s="39"/>
      <c r="H242" s="39"/>
      <c r="I242" s="191"/>
      <c r="J242" s="39"/>
      <c r="K242" s="39"/>
      <c r="L242" s="42"/>
      <c r="M242" s="192"/>
      <c r="N242" s="193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146</v>
      </c>
      <c r="AU242" s="20" t="s">
        <v>83</v>
      </c>
    </row>
    <row r="243" spans="1:65" s="13" customFormat="1" ht="11.25">
      <c r="B243" s="194"/>
      <c r="C243" s="195"/>
      <c r="D243" s="196" t="s">
        <v>148</v>
      </c>
      <c r="E243" s="197" t="s">
        <v>19</v>
      </c>
      <c r="F243" s="198" t="s">
        <v>381</v>
      </c>
      <c r="G243" s="195"/>
      <c r="H243" s="199">
        <v>5.72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148</v>
      </c>
      <c r="AU243" s="205" t="s">
        <v>83</v>
      </c>
      <c r="AV243" s="13" t="s">
        <v>83</v>
      </c>
      <c r="AW243" s="13" t="s">
        <v>33</v>
      </c>
      <c r="AX243" s="13" t="s">
        <v>81</v>
      </c>
      <c r="AY243" s="205" t="s">
        <v>137</v>
      </c>
    </row>
    <row r="244" spans="1:65" s="2" customFormat="1" ht="24.2" customHeight="1">
      <c r="A244" s="37"/>
      <c r="B244" s="38"/>
      <c r="C244" s="176" t="s">
        <v>404</v>
      </c>
      <c r="D244" s="176" t="s">
        <v>139</v>
      </c>
      <c r="E244" s="177" t="s">
        <v>1362</v>
      </c>
      <c r="F244" s="178" t="s">
        <v>1363</v>
      </c>
      <c r="G244" s="179" t="s">
        <v>142</v>
      </c>
      <c r="H244" s="180">
        <v>5.72</v>
      </c>
      <c r="I244" s="181"/>
      <c r="J244" s="182">
        <f>ROUND(I244*H244,2)</f>
        <v>0</v>
      </c>
      <c r="K244" s="178" t="s">
        <v>143</v>
      </c>
      <c r="L244" s="42"/>
      <c r="M244" s="183" t="s">
        <v>19</v>
      </c>
      <c r="N244" s="184" t="s">
        <v>44</v>
      </c>
      <c r="O244" s="67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7" t="s">
        <v>144</v>
      </c>
      <c r="AT244" s="187" t="s">
        <v>139</v>
      </c>
      <c r="AU244" s="187" t="s">
        <v>83</v>
      </c>
      <c r="AY244" s="20" t="s">
        <v>137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20" t="s">
        <v>81</v>
      </c>
      <c r="BK244" s="188">
        <f>ROUND(I244*H244,2)</f>
        <v>0</v>
      </c>
      <c r="BL244" s="20" t="s">
        <v>144</v>
      </c>
      <c r="BM244" s="187" t="s">
        <v>1364</v>
      </c>
    </row>
    <row r="245" spans="1:65" s="2" customFormat="1" ht="11.25">
      <c r="A245" s="37"/>
      <c r="B245" s="38"/>
      <c r="C245" s="39"/>
      <c r="D245" s="189" t="s">
        <v>146</v>
      </c>
      <c r="E245" s="39"/>
      <c r="F245" s="190" t="s">
        <v>1365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146</v>
      </c>
      <c r="AU245" s="20" t="s">
        <v>83</v>
      </c>
    </row>
    <row r="246" spans="1:65" s="2" customFormat="1" ht="16.5" customHeight="1">
      <c r="A246" s="37"/>
      <c r="B246" s="38"/>
      <c r="C246" s="176" t="s">
        <v>411</v>
      </c>
      <c r="D246" s="176" t="s">
        <v>139</v>
      </c>
      <c r="E246" s="177" t="s">
        <v>1366</v>
      </c>
      <c r="F246" s="178" t="s">
        <v>1367</v>
      </c>
      <c r="G246" s="179" t="s">
        <v>142</v>
      </c>
      <c r="H246" s="180">
        <v>5.72</v>
      </c>
      <c r="I246" s="181"/>
      <c r="J246" s="182">
        <f>ROUND(I246*H246,2)</f>
        <v>0</v>
      </c>
      <c r="K246" s="178" t="s">
        <v>143</v>
      </c>
      <c r="L246" s="42"/>
      <c r="M246" s="183" t="s">
        <v>19</v>
      </c>
      <c r="N246" s="184" t="s">
        <v>44</v>
      </c>
      <c r="O246" s="67"/>
      <c r="P246" s="185">
        <f>O246*H246</f>
        <v>0</v>
      </c>
      <c r="Q246" s="185">
        <v>0</v>
      </c>
      <c r="R246" s="185">
        <f>Q246*H246</f>
        <v>0</v>
      </c>
      <c r="S246" s="185">
        <v>0</v>
      </c>
      <c r="T246" s="18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7" t="s">
        <v>144</v>
      </c>
      <c r="AT246" s="187" t="s">
        <v>139</v>
      </c>
      <c r="AU246" s="187" t="s">
        <v>83</v>
      </c>
      <c r="AY246" s="20" t="s">
        <v>137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20" t="s">
        <v>81</v>
      </c>
      <c r="BK246" s="188">
        <f>ROUND(I246*H246,2)</f>
        <v>0</v>
      </c>
      <c r="BL246" s="20" t="s">
        <v>144</v>
      </c>
      <c r="BM246" s="187" t="s">
        <v>1368</v>
      </c>
    </row>
    <row r="247" spans="1:65" s="2" customFormat="1" ht="11.25">
      <c r="A247" s="37"/>
      <c r="B247" s="38"/>
      <c r="C247" s="39"/>
      <c r="D247" s="189" t="s">
        <v>146</v>
      </c>
      <c r="E247" s="39"/>
      <c r="F247" s="190" t="s">
        <v>1369</v>
      </c>
      <c r="G247" s="39"/>
      <c r="H247" s="39"/>
      <c r="I247" s="191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146</v>
      </c>
      <c r="AU247" s="20" t="s">
        <v>83</v>
      </c>
    </row>
    <row r="248" spans="1:65" s="2" customFormat="1" ht="16.5" customHeight="1">
      <c r="A248" s="37"/>
      <c r="B248" s="38"/>
      <c r="C248" s="176" t="s">
        <v>418</v>
      </c>
      <c r="D248" s="176" t="s">
        <v>139</v>
      </c>
      <c r="E248" s="177" t="s">
        <v>1370</v>
      </c>
      <c r="F248" s="178" t="s">
        <v>1371</v>
      </c>
      <c r="G248" s="179" t="s">
        <v>142</v>
      </c>
      <c r="H248" s="180">
        <v>5.72</v>
      </c>
      <c r="I248" s="181"/>
      <c r="J248" s="182">
        <f>ROUND(I248*H248,2)</f>
        <v>0</v>
      </c>
      <c r="K248" s="178" t="s">
        <v>143</v>
      </c>
      <c r="L248" s="42"/>
      <c r="M248" s="183" t="s">
        <v>19</v>
      </c>
      <c r="N248" s="184" t="s">
        <v>44</v>
      </c>
      <c r="O248" s="67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144</v>
      </c>
      <c r="AT248" s="187" t="s">
        <v>139</v>
      </c>
      <c r="AU248" s="187" t="s">
        <v>83</v>
      </c>
      <c r="AY248" s="20" t="s">
        <v>137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0" t="s">
        <v>81</v>
      </c>
      <c r="BK248" s="188">
        <f>ROUND(I248*H248,2)</f>
        <v>0</v>
      </c>
      <c r="BL248" s="20" t="s">
        <v>144</v>
      </c>
      <c r="BM248" s="187" t="s">
        <v>1372</v>
      </c>
    </row>
    <row r="249" spans="1:65" s="2" customFormat="1" ht="11.25">
      <c r="A249" s="37"/>
      <c r="B249" s="38"/>
      <c r="C249" s="39"/>
      <c r="D249" s="189" t="s">
        <v>146</v>
      </c>
      <c r="E249" s="39"/>
      <c r="F249" s="190" t="s">
        <v>1373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146</v>
      </c>
      <c r="AU249" s="20" t="s">
        <v>83</v>
      </c>
    </row>
    <row r="250" spans="1:65" s="2" customFormat="1" ht="24.2" customHeight="1">
      <c r="A250" s="37"/>
      <c r="B250" s="38"/>
      <c r="C250" s="176" t="s">
        <v>424</v>
      </c>
      <c r="D250" s="176" t="s">
        <v>139</v>
      </c>
      <c r="E250" s="177" t="s">
        <v>1374</v>
      </c>
      <c r="F250" s="178" t="s">
        <v>1375</v>
      </c>
      <c r="G250" s="179" t="s">
        <v>142</v>
      </c>
      <c r="H250" s="180">
        <v>5.72</v>
      </c>
      <c r="I250" s="181"/>
      <c r="J250" s="182">
        <f>ROUND(I250*H250,2)</f>
        <v>0</v>
      </c>
      <c r="K250" s="178" t="s">
        <v>143</v>
      </c>
      <c r="L250" s="42"/>
      <c r="M250" s="183" t="s">
        <v>19</v>
      </c>
      <c r="N250" s="184" t="s">
        <v>44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144</v>
      </c>
      <c r="AT250" s="187" t="s">
        <v>139</v>
      </c>
      <c r="AU250" s="187" t="s">
        <v>83</v>
      </c>
      <c r="AY250" s="20" t="s">
        <v>137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81</v>
      </c>
      <c r="BK250" s="188">
        <f>ROUND(I250*H250,2)</f>
        <v>0</v>
      </c>
      <c r="BL250" s="20" t="s">
        <v>144</v>
      </c>
      <c r="BM250" s="187" t="s">
        <v>1376</v>
      </c>
    </row>
    <row r="251" spans="1:65" s="2" customFormat="1" ht="11.25">
      <c r="A251" s="37"/>
      <c r="B251" s="38"/>
      <c r="C251" s="39"/>
      <c r="D251" s="189" t="s">
        <v>146</v>
      </c>
      <c r="E251" s="39"/>
      <c r="F251" s="190" t="s">
        <v>1377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146</v>
      </c>
      <c r="AU251" s="20" t="s">
        <v>83</v>
      </c>
    </row>
    <row r="252" spans="1:65" s="2" customFormat="1" ht="37.9" customHeight="1">
      <c r="A252" s="37"/>
      <c r="B252" s="38"/>
      <c r="C252" s="176" t="s">
        <v>428</v>
      </c>
      <c r="D252" s="176" t="s">
        <v>139</v>
      </c>
      <c r="E252" s="177" t="s">
        <v>1378</v>
      </c>
      <c r="F252" s="178" t="s">
        <v>1379</v>
      </c>
      <c r="G252" s="179" t="s">
        <v>142</v>
      </c>
      <c r="H252" s="180">
        <v>2.08</v>
      </c>
      <c r="I252" s="181"/>
      <c r="J252" s="182">
        <f>ROUND(I252*H252,2)</f>
        <v>0</v>
      </c>
      <c r="K252" s="178" t="s">
        <v>143</v>
      </c>
      <c r="L252" s="42"/>
      <c r="M252" s="183" t="s">
        <v>19</v>
      </c>
      <c r="N252" s="184" t="s">
        <v>44</v>
      </c>
      <c r="O252" s="67"/>
      <c r="P252" s="185">
        <f>O252*H252</f>
        <v>0</v>
      </c>
      <c r="Q252" s="185">
        <v>8.5650000000000004E-2</v>
      </c>
      <c r="R252" s="185">
        <f>Q252*H252</f>
        <v>0.178152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144</v>
      </c>
      <c r="AT252" s="187" t="s">
        <v>139</v>
      </c>
      <c r="AU252" s="187" t="s">
        <v>83</v>
      </c>
      <c r="AY252" s="20" t="s">
        <v>137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20" t="s">
        <v>81</v>
      </c>
      <c r="BK252" s="188">
        <f>ROUND(I252*H252,2)</f>
        <v>0</v>
      </c>
      <c r="BL252" s="20" t="s">
        <v>144</v>
      </c>
      <c r="BM252" s="187" t="s">
        <v>1380</v>
      </c>
    </row>
    <row r="253" spans="1:65" s="2" customFormat="1" ht="11.25">
      <c r="A253" s="37"/>
      <c r="B253" s="38"/>
      <c r="C253" s="39"/>
      <c r="D253" s="189" t="s">
        <v>146</v>
      </c>
      <c r="E253" s="39"/>
      <c r="F253" s="190" t="s">
        <v>1381</v>
      </c>
      <c r="G253" s="39"/>
      <c r="H253" s="39"/>
      <c r="I253" s="191"/>
      <c r="J253" s="39"/>
      <c r="K253" s="39"/>
      <c r="L253" s="42"/>
      <c r="M253" s="192"/>
      <c r="N253" s="193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146</v>
      </c>
      <c r="AU253" s="20" t="s">
        <v>83</v>
      </c>
    </row>
    <row r="254" spans="1:65" s="12" customFormat="1" ht="22.9" customHeight="1">
      <c r="B254" s="160"/>
      <c r="C254" s="161"/>
      <c r="D254" s="162" t="s">
        <v>72</v>
      </c>
      <c r="E254" s="174" t="s">
        <v>188</v>
      </c>
      <c r="F254" s="174" t="s">
        <v>666</v>
      </c>
      <c r="G254" s="161"/>
      <c r="H254" s="161"/>
      <c r="I254" s="164"/>
      <c r="J254" s="175">
        <f>BK254</f>
        <v>0</v>
      </c>
      <c r="K254" s="161"/>
      <c r="L254" s="166"/>
      <c r="M254" s="167"/>
      <c r="N254" s="168"/>
      <c r="O254" s="168"/>
      <c r="P254" s="169">
        <f>SUM(P255:P283)</f>
        <v>0</v>
      </c>
      <c r="Q254" s="168"/>
      <c r="R254" s="169">
        <f>SUM(R255:R283)</f>
        <v>21.175712000000004</v>
      </c>
      <c r="S254" s="168"/>
      <c r="T254" s="170">
        <f>SUM(T255:T283)</f>
        <v>0</v>
      </c>
      <c r="AR254" s="171" t="s">
        <v>81</v>
      </c>
      <c r="AT254" s="172" t="s">
        <v>72</v>
      </c>
      <c r="AU254" s="172" t="s">
        <v>81</v>
      </c>
      <c r="AY254" s="171" t="s">
        <v>137</v>
      </c>
      <c r="BK254" s="173">
        <f>SUM(BK255:BK283)</f>
        <v>0</v>
      </c>
    </row>
    <row r="255" spans="1:65" s="2" customFormat="1" ht="24.2" customHeight="1">
      <c r="A255" s="37"/>
      <c r="B255" s="38"/>
      <c r="C255" s="176" t="s">
        <v>434</v>
      </c>
      <c r="D255" s="176" t="s">
        <v>139</v>
      </c>
      <c r="E255" s="177" t="s">
        <v>1382</v>
      </c>
      <c r="F255" s="178" t="s">
        <v>1383</v>
      </c>
      <c r="G255" s="179" t="s">
        <v>421</v>
      </c>
      <c r="H255" s="180">
        <v>8.1999999999999993</v>
      </c>
      <c r="I255" s="181"/>
      <c r="J255" s="182">
        <f>ROUND(I255*H255,2)</f>
        <v>0</v>
      </c>
      <c r="K255" s="178" t="s">
        <v>143</v>
      </c>
      <c r="L255" s="42"/>
      <c r="M255" s="183" t="s">
        <v>19</v>
      </c>
      <c r="N255" s="184" t="s">
        <v>44</v>
      </c>
      <c r="O255" s="67"/>
      <c r="P255" s="185">
        <f>O255*H255</f>
        <v>0</v>
      </c>
      <c r="Q255" s="185">
        <v>1.0000000000000001E-5</v>
      </c>
      <c r="R255" s="185">
        <f>Q255*H255</f>
        <v>8.2000000000000001E-5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144</v>
      </c>
      <c r="AT255" s="187" t="s">
        <v>139</v>
      </c>
      <c r="AU255" s="187" t="s">
        <v>83</v>
      </c>
      <c r="AY255" s="20" t="s">
        <v>137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81</v>
      </c>
      <c r="BK255" s="188">
        <f>ROUND(I255*H255,2)</f>
        <v>0</v>
      </c>
      <c r="BL255" s="20" t="s">
        <v>144</v>
      </c>
      <c r="BM255" s="187" t="s">
        <v>1384</v>
      </c>
    </row>
    <row r="256" spans="1:65" s="2" customFormat="1" ht="11.25">
      <c r="A256" s="37"/>
      <c r="B256" s="38"/>
      <c r="C256" s="39"/>
      <c r="D256" s="189" t="s">
        <v>146</v>
      </c>
      <c r="E256" s="39"/>
      <c r="F256" s="190" t="s">
        <v>1385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146</v>
      </c>
      <c r="AU256" s="20" t="s">
        <v>83</v>
      </c>
    </row>
    <row r="257" spans="1:65" s="13" customFormat="1" ht="11.25">
      <c r="B257" s="194"/>
      <c r="C257" s="195"/>
      <c r="D257" s="196" t="s">
        <v>148</v>
      </c>
      <c r="E257" s="197" t="s">
        <v>19</v>
      </c>
      <c r="F257" s="198" t="s">
        <v>1386</v>
      </c>
      <c r="G257" s="195"/>
      <c r="H257" s="199">
        <v>8.1999999999999993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148</v>
      </c>
      <c r="AU257" s="205" t="s">
        <v>83</v>
      </c>
      <c r="AV257" s="13" t="s">
        <v>83</v>
      </c>
      <c r="AW257" s="13" t="s">
        <v>33</v>
      </c>
      <c r="AX257" s="13" t="s">
        <v>81</v>
      </c>
      <c r="AY257" s="205" t="s">
        <v>137</v>
      </c>
    </row>
    <row r="258" spans="1:65" s="2" customFormat="1" ht="24.2" customHeight="1">
      <c r="A258" s="37"/>
      <c r="B258" s="38"/>
      <c r="C258" s="176" t="s">
        <v>441</v>
      </c>
      <c r="D258" s="176" t="s">
        <v>139</v>
      </c>
      <c r="E258" s="177" t="s">
        <v>1387</v>
      </c>
      <c r="F258" s="178" t="s">
        <v>1388</v>
      </c>
      <c r="G258" s="179" t="s">
        <v>421</v>
      </c>
      <c r="H258" s="180">
        <v>42.5</v>
      </c>
      <c r="I258" s="181"/>
      <c r="J258" s="182">
        <f>ROUND(I258*H258,2)</f>
        <v>0</v>
      </c>
      <c r="K258" s="178" t="s">
        <v>143</v>
      </c>
      <c r="L258" s="42"/>
      <c r="M258" s="183" t="s">
        <v>19</v>
      </c>
      <c r="N258" s="184" t="s">
        <v>44</v>
      </c>
      <c r="O258" s="67"/>
      <c r="P258" s="185">
        <f>O258*H258</f>
        <v>0</v>
      </c>
      <c r="Q258" s="185">
        <v>1.0000000000000001E-5</v>
      </c>
      <c r="R258" s="185">
        <f>Q258*H258</f>
        <v>4.2500000000000003E-4</v>
      </c>
      <c r="S258" s="185">
        <v>0</v>
      </c>
      <c r="T258" s="18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7" t="s">
        <v>144</v>
      </c>
      <c r="AT258" s="187" t="s">
        <v>139</v>
      </c>
      <c r="AU258" s="187" t="s">
        <v>83</v>
      </c>
      <c r="AY258" s="20" t="s">
        <v>137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20" t="s">
        <v>81</v>
      </c>
      <c r="BK258" s="188">
        <f>ROUND(I258*H258,2)</f>
        <v>0</v>
      </c>
      <c r="BL258" s="20" t="s">
        <v>144</v>
      </c>
      <c r="BM258" s="187" t="s">
        <v>1389</v>
      </c>
    </row>
    <row r="259" spans="1:65" s="2" customFormat="1" ht="11.25">
      <c r="A259" s="37"/>
      <c r="B259" s="38"/>
      <c r="C259" s="39"/>
      <c r="D259" s="189" t="s">
        <v>146</v>
      </c>
      <c r="E259" s="39"/>
      <c r="F259" s="190" t="s">
        <v>1390</v>
      </c>
      <c r="G259" s="39"/>
      <c r="H259" s="39"/>
      <c r="I259" s="191"/>
      <c r="J259" s="39"/>
      <c r="K259" s="39"/>
      <c r="L259" s="42"/>
      <c r="M259" s="192"/>
      <c r="N259" s="193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146</v>
      </c>
      <c r="AU259" s="20" t="s">
        <v>83</v>
      </c>
    </row>
    <row r="260" spans="1:65" s="13" customFormat="1" ht="11.25">
      <c r="B260" s="194"/>
      <c r="C260" s="195"/>
      <c r="D260" s="196" t="s">
        <v>148</v>
      </c>
      <c r="E260" s="197" t="s">
        <v>19</v>
      </c>
      <c r="F260" s="198" t="s">
        <v>1391</v>
      </c>
      <c r="G260" s="195"/>
      <c r="H260" s="199">
        <v>42.5</v>
      </c>
      <c r="I260" s="200"/>
      <c r="J260" s="195"/>
      <c r="K260" s="195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148</v>
      </c>
      <c r="AU260" s="205" t="s">
        <v>83</v>
      </c>
      <c r="AV260" s="13" t="s">
        <v>83</v>
      </c>
      <c r="AW260" s="13" t="s">
        <v>33</v>
      </c>
      <c r="AX260" s="13" t="s">
        <v>81</v>
      </c>
      <c r="AY260" s="205" t="s">
        <v>137</v>
      </c>
    </row>
    <row r="261" spans="1:65" s="2" customFormat="1" ht="16.5" customHeight="1">
      <c r="A261" s="37"/>
      <c r="B261" s="38"/>
      <c r="C261" s="176" t="s">
        <v>448</v>
      </c>
      <c r="D261" s="176" t="s">
        <v>139</v>
      </c>
      <c r="E261" s="177" t="s">
        <v>1392</v>
      </c>
      <c r="F261" s="178" t="s">
        <v>1393</v>
      </c>
      <c r="G261" s="179" t="s">
        <v>1394</v>
      </c>
      <c r="H261" s="180">
        <v>1</v>
      </c>
      <c r="I261" s="181"/>
      <c r="J261" s="182">
        <f>ROUND(I261*H261,2)</f>
        <v>0</v>
      </c>
      <c r="K261" s="178" t="s">
        <v>143</v>
      </c>
      <c r="L261" s="42"/>
      <c r="M261" s="183" t="s">
        <v>19</v>
      </c>
      <c r="N261" s="184" t="s">
        <v>44</v>
      </c>
      <c r="O261" s="67"/>
      <c r="P261" s="185">
        <f>O261*H261</f>
        <v>0</v>
      </c>
      <c r="Q261" s="185">
        <v>3.1E-4</v>
      </c>
      <c r="R261" s="185">
        <f>Q261*H261</f>
        <v>3.1E-4</v>
      </c>
      <c r="S261" s="185">
        <v>0</v>
      </c>
      <c r="T261" s="18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7" t="s">
        <v>144</v>
      </c>
      <c r="AT261" s="187" t="s">
        <v>139</v>
      </c>
      <c r="AU261" s="187" t="s">
        <v>83</v>
      </c>
      <c r="AY261" s="20" t="s">
        <v>137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20" t="s">
        <v>81</v>
      </c>
      <c r="BK261" s="188">
        <f>ROUND(I261*H261,2)</f>
        <v>0</v>
      </c>
      <c r="BL261" s="20" t="s">
        <v>144</v>
      </c>
      <c r="BM261" s="187" t="s">
        <v>1395</v>
      </c>
    </row>
    <row r="262" spans="1:65" s="2" customFormat="1" ht="11.25">
      <c r="A262" s="37"/>
      <c r="B262" s="38"/>
      <c r="C262" s="39"/>
      <c r="D262" s="189" t="s">
        <v>146</v>
      </c>
      <c r="E262" s="39"/>
      <c r="F262" s="190" t="s">
        <v>1396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146</v>
      </c>
      <c r="AU262" s="20" t="s">
        <v>83</v>
      </c>
    </row>
    <row r="263" spans="1:65" s="2" customFormat="1" ht="16.5" customHeight="1">
      <c r="A263" s="37"/>
      <c r="B263" s="38"/>
      <c r="C263" s="176" t="s">
        <v>454</v>
      </c>
      <c r="D263" s="176" t="s">
        <v>139</v>
      </c>
      <c r="E263" s="177" t="s">
        <v>1397</v>
      </c>
      <c r="F263" s="178" t="s">
        <v>1398</v>
      </c>
      <c r="G263" s="179" t="s">
        <v>1394</v>
      </c>
      <c r="H263" s="180">
        <v>1</v>
      </c>
      <c r="I263" s="181"/>
      <c r="J263" s="182">
        <f>ROUND(I263*H263,2)</f>
        <v>0</v>
      </c>
      <c r="K263" s="178" t="s">
        <v>143</v>
      </c>
      <c r="L263" s="42"/>
      <c r="M263" s="183" t="s">
        <v>19</v>
      </c>
      <c r="N263" s="184" t="s">
        <v>44</v>
      </c>
      <c r="O263" s="67"/>
      <c r="P263" s="185">
        <f>O263*H263</f>
        <v>0</v>
      </c>
      <c r="Q263" s="185">
        <v>2.5000000000000001E-4</v>
      </c>
      <c r="R263" s="185">
        <f>Q263*H263</f>
        <v>2.5000000000000001E-4</v>
      </c>
      <c r="S263" s="185">
        <v>0</v>
      </c>
      <c r="T263" s="186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7" t="s">
        <v>144</v>
      </c>
      <c r="AT263" s="187" t="s">
        <v>139</v>
      </c>
      <c r="AU263" s="187" t="s">
        <v>83</v>
      </c>
      <c r="AY263" s="20" t="s">
        <v>137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20" t="s">
        <v>81</v>
      </c>
      <c r="BK263" s="188">
        <f>ROUND(I263*H263,2)</f>
        <v>0</v>
      </c>
      <c r="BL263" s="20" t="s">
        <v>144</v>
      </c>
      <c r="BM263" s="187" t="s">
        <v>1399</v>
      </c>
    </row>
    <row r="264" spans="1:65" s="2" customFormat="1" ht="11.25">
      <c r="A264" s="37"/>
      <c r="B264" s="38"/>
      <c r="C264" s="39"/>
      <c r="D264" s="189" t="s">
        <v>146</v>
      </c>
      <c r="E264" s="39"/>
      <c r="F264" s="190" t="s">
        <v>1400</v>
      </c>
      <c r="G264" s="39"/>
      <c r="H264" s="39"/>
      <c r="I264" s="191"/>
      <c r="J264" s="39"/>
      <c r="K264" s="39"/>
      <c r="L264" s="42"/>
      <c r="M264" s="192"/>
      <c r="N264" s="193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146</v>
      </c>
      <c r="AU264" s="20" t="s">
        <v>83</v>
      </c>
    </row>
    <row r="265" spans="1:65" s="2" customFormat="1" ht="16.5" customHeight="1">
      <c r="A265" s="37"/>
      <c r="B265" s="38"/>
      <c r="C265" s="238" t="s">
        <v>461</v>
      </c>
      <c r="D265" s="238" t="s">
        <v>325</v>
      </c>
      <c r="E265" s="239" t="s">
        <v>1401</v>
      </c>
      <c r="F265" s="240" t="s">
        <v>1402</v>
      </c>
      <c r="G265" s="241" t="s">
        <v>368</v>
      </c>
      <c r="H265" s="242">
        <v>17.170000000000002</v>
      </c>
      <c r="I265" s="243"/>
      <c r="J265" s="244">
        <f>ROUND(I265*H265,2)</f>
        <v>0</v>
      </c>
      <c r="K265" s="240" t="s">
        <v>19</v>
      </c>
      <c r="L265" s="245"/>
      <c r="M265" s="246" t="s">
        <v>19</v>
      </c>
      <c r="N265" s="247" t="s">
        <v>44</v>
      </c>
      <c r="O265" s="67"/>
      <c r="P265" s="185">
        <f>O265*H265</f>
        <v>0</v>
      </c>
      <c r="Q265" s="185">
        <v>0.8</v>
      </c>
      <c r="R265" s="185">
        <f>Q265*H265</f>
        <v>13.736000000000002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188</v>
      </c>
      <c r="AT265" s="187" t="s">
        <v>325</v>
      </c>
      <c r="AU265" s="187" t="s">
        <v>83</v>
      </c>
      <c r="AY265" s="20" t="s">
        <v>137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81</v>
      </c>
      <c r="BK265" s="188">
        <f>ROUND(I265*H265,2)</f>
        <v>0</v>
      </c>
      <c r="BL265" s="20" t="s">
        <v>144</v>
      </c>
      <c r="BM265" s="187" t="s">
        <v>1403</v>
      </c>
    </row>
    <row r="266" spans="1:65" s="13" customFormat="1" ht="11.25">
      <c r="B266" s="194"/>
      <c r="C266" s="195"/>
      <c r="D266" s="196" t="s">
        <v>148</v>
      </c>
      <c r="E266" s="197" t="s">
        <v>19</v>
      </c>
      <c r="F266" s="198" t="s">
        <v>1404</v>
      </c>
      <c r="G266" s="195"/>
      <c r="H266" s="199">
        <v>17.170000000000002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148</v>
      </c>
      <c r="AU266" s="205" t="s">
        <v>83</v>
      </c>
      <c r="AV266" s="13" t="s">
        <v>83</v>
      </c>
      <c r="AW266" s="13" t="s">
        <v>33</v>
      </c>
      <c r="AX266" s="13" t="s">
        <v>81</v>
      </c>
      <c r="AY266" s="205" t="s">
        <v>137</v>
      </c>
    </row>
    <row r="267" spans="1:65" s="2" customFormat="1" ht="16.5" customHeight="1">
      <c r="A267" s="37"/>
      <c r="B267" s="38"/>
      <c r="C267" s="238" t="s">
        <v>468</v>
      </c>
      <c r="D267" s="238" t="s">
        <v>325</v>
      </c>
      <c r="E267" s="239" t="s">
        <v>1405</v>
      </c>
      <c r="F267" s="240" t="s">
        <v>1406</v>
      </c>
      <c r="G267" s="241" t="s">
        <v>368</v>
      </c>
      <c r="H267" s="242">
        <v>3.3130000000000002</v>
      </c>
      <c r="I267" s="243"/>
      <c r="J267" s="244">
        <f>ROUND(I267*H267,2)</f>
        <v>0</v>
      </c>
      <c r="K267" s="240" t="s">
        <v>19</v>
      </c>
      <c r="L267" s="245"/>
      <c r="M267" s="246" t="s">
        <v>19</v>
      </c>
      <c r="N267" s="247" t="s">
        <v>44</v>
      </c>
      <c r="O267" s="67"/>
      <c r="P267" s="185">
        <f>O267*H267</f>
        <v>0</v>
      </c>
      <c r="Q267" s="185">
        <v>0.57499999999999996</v>
      </c>
      <c r="R267" s="185">
        <f>Q267*H267</f>
        <v>1.9049749999999999</v>
      </c>
      <c r="S267" s="185">
        <v>0</v>
      </c>
      <c r="T267" s="186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7" t="s">
        <v>188</v>
      </c>
      <c r="AT267" s="187" t="s">
        <v>325</v>
      </c>
      <c r="AU267" s="187" t="s">
        <v>83</v>
      </c>
      <c r="AY267" s="20" t="s">
        <v>137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20" t="s">
        <v>81</v>
      </c>
      <c r="BK267" s="188">
        <f>ROUND(I267*H267,2)</f>
        <v>0</v>
      </c>
      <c r="BL267" s="20" t="s">
        <v>144</v>
      </c>
      <c r="BM267" s="187" t="s">
        <v>1407</v>
      </c>
    </row>
    <row r="268" spans="1:65" s="13" customFormat="1" ht="11.25">
      <c r="B268" s="194"/>
      <c r="C268" s="195"/>
      <c r="D268" s="196" t="s">
        <v>148</v>
      </c>
      <c r="E268" s="197" t="s">
        <v>19</v>
      </c>
      <c r="F268" s="198" t="s">
        <v>1408</v>
      </c>
      <c r="G268" s="195"/>
      <c r="H268" s="199">
        <v>3.3130000000000002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148</v>
      </c>
      <c r="AU268" s="205" t="s">
        <v>83</v>
      </c>
      <c r="AV268" s="13" t="s">
        <v>83</v>
      </c>
      <c r="AW268" s="13" t="s">
        <v>33</v>
      </c>
      <c r="AX268" s="13" t="s">
        <v>81</v>
      </c>
      <c r="AY268" s="205" t="s">
        <v>137</v>
      </c>
    </row>
    <row r="269" spans="1:65" s="2" customFormat="1" ht="16.5" customHeight="1">
      <c r="A269" s="37"/>
      <c r="B269" s="38"/>
      <c r="C269" s="176" t="s">
        <v>473</v>
      </c>
      <c r="D269" s="176" t="s">
        <v>139</v>
      </c>
      <c r="E269" s="177" t="s">
        <v>1409</v>
      </c>
      <c r="F269" s="178" t="s">
        <v>1410</v>
      </c>
      <c r="G269" s="179" t="s">
        <v>1394</v>
      </c>
      <c r="H269" s="180">
        <v>1</v>
      </c>
      <c r="I269" s="181"/>
      <c r="J269" s="182">
        <f>ROUND(I269*H269,2)</f>
        <v>0</v>
      </c>
      <c r="K269" s="178" t="s">
        <v>143</v>
      </c>
      <c r="L269" s="42"/>
      <c r="M269" s="183" t="s">
        <v>19</v>
      </c>
      <c r="N269" s="184" t="s">
        <v>44</v>
      </c>
      <c r="O269" s="67"/>
      <c r="P269" s="185">
        <f>O269*H269</f>
        <v>0</v>
      </c>
      <c r="Q269" s="185">
        <v>1.2199999999999999E-3</v>
      </c>
      <c r="R269" s="185">
        <f>Q269*H269</f>
        <v>1.2199999999999999E-3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144</v>
      </c>
      <c r="AT269" s="187" t="s">
        <v>139</v>
      </c>
      <c r="AU269" s="187" t="s">
        <v>83</v>
      </c>
      <c r="AY269" s="20" t="s">
        <v>137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81</v>
      </c>
      <c r="BK269" s="188">
        <f>ROUND(I269*H269,2)</f>
        <v>0</v>
      </c>
      <c r="BL269" s="20" t="s">
        <v>144</v>
      </c>
      <c r="BM269" s="187" t="s">
        <v>1411</v>
      </c>
    </row>
    <row r="270" spans="1:65" s="2" customFormat="1" ht="11.25">
      <c r="A270" s="37"/>
      <c r="B270" s="38"/>
      <c r="C270" s="39"/>
      <c r="D270" s="189" t="s">
        <v>146</v>
      </c>
      <c r="E270" s="39"/>
      <c r="F270" s="190" t="s">
        <v>1412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146</v>
      </c>
      <c r="AU270" s="20" t="s">
        <v>83</v>
      </c>
    </row>
    <row r="271" spans="1:65" s="2" customFormat="1" ht="16.5" customHeight="1">
      <c r="A271" s="37"/>
      <c r="B271" s="38"/>
      <c r="C271" s="238" t="s">
        <v>479</v>
      </c>
      <c r="D271" s="238" t="s">
        <v>325</v>
      </c>
      <c r="E271" s="239" t="s">
        <v>1413</v>
      </c>
      <c r="F271" s="240" t="s">
        <v>1414</v>
      </c>
      <c r="G271" s="241" t="s">
        <v>368</v>
      </c>
      <c r="H271" s="242">
        <v>1</v>
      </c>
      <c r="I271" s="243"/>
      <c r="J271" s="244">
        <f>ROUND(I271*H271,2)</f>
        <v>0</v>
      </c>
      <c r="K271" s="240" t="s">
        <v>19</v>
      </c>
      <c r="L271" s="245"/>
      <c r="M271" s="246" t="s">
        <v>19</v>
      </c>
      <c r="N271" s="247" t="s">
        <v>44</v>
      </c>
      <c r="O271" s="67"/>
      <c r="P271" s="185">
        <f>O271*H271</f>
        <v>0</v>
      </c>
      <c r="Q271" s="185">
        <v>0.43</v>
      </c>
      <c r="R271" s="185">
        <f>Q271*H271</f>
        <v>0.43</v>
      </c>
      <c r="S271" s="185">
        <v>0</v>
      </c>
      <c r="T271" s="18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7" t="s">
        <v>188</v>
      </c>
      <c r="AT271" s="187" t="s">
        <v>325</v>
      </c>
      <c r="AU271" s="187" t="s">
        <v>83</v>
      </c>
      <c r="AY271" s="20" t="s">
        <v>137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20" t="s">
        <v>81</v>
      </c>
      <c r="BK271" s="188">
        <f>ROUND(I271*H271,2)</f>
        <v>0</v>
      </c>
      <c r="BL271" s="20" t="s">
        <v>144</v>
      </c>
      <c r="BM271" s="187" t="s">
        <v>1415</v>
      </c>
    </row>
    <row r="272" spans="1:65" s="2" customFormat="1" ht="16.5" customHeight="1">
      <c r="A272" s="37"/>
      <c r="B272" s="38"/>
      <c r="C272" s="238" t="s">
        <v>485</v>
      </c>
      <c r="D272" s="238" t="s">
        <v>325</v>
      </c>
      <c r="E272" s="239" t="s">
        <v>1416</v>
      </c>
      <c r="F272" s="240" t="s">
        <v>1417</v>
      </c>
      <c r="G272" s="241" t="s">
        <v>368</v>
      </c>
      <c r="H272" s="242">
        <v>1</v>
      </c>
      <c r="I272" s="243"/>
      <c r="J272" s="244">
        <f>ROUND(I272*H272,2)</f>
        <v>0</v>
      </c>
      <c r="K272" s="240" t="s">
        <v>19</v>
      </c>
      <c r="L272" s="245"/>
      <c r="M272" s="246" t="s">
        <v>19</v>
      </c>
      <c r="N272" s="247" t="s">
        <v>44</v>
      </c>
      <c r="O272" s="67"/>
      <c r="P272" s="185">
        <f>O272*H272</f>
        <v>0</v>
      </c>
      <c r="Q272" s="185">
        <v>0.25</v>
      </c>
      <c r="R272" s="185">
        <f>Q272*H272</f>
        <v>0.25</v>
      </c>
      <c r="S272" s="185">
        <v>0</v>
      </c>
      <c r="T272" s="18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7" t="s">
        <v>188</v>
      </c>
      <c r="AT272" s="187" t="s">
        <v>325</v>
      </c>
      <c r="AU272" s="187" t="s">
        <v>83</v>
      </c>
      <c r="AY272" s="20" t="s">
        <v>137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20" t="s">
        <v>81</v>
      </c>
      <c r="BK272" s="188">
        <f>ROUND(I272*H272,2)</f>
        <v>0</v>
      </c>
      <c r="BL272" s="20" t="s">
        <v>144</v>
      </c>
      <c r="BM272" s="187" t="s">
        <v>1418</v>
      </c>
    </row>
    <row r="273" spans="1:65" s="2" customFormat="1" ht="16.5" customHeight="1">
      <c r="A273" s="37"/>
      <c r="B273" s="38"/>
      <c r="C273" s="176" t="s">
        <v>491</v>
      </c>
      <c r="D273" s="176" t="s">
        <v>139</v>
      </c>
      <c r="E273" s="177" t="s">
        <v>1409</v>
      </c>
      <c r="F273" s="178" t="s">
        <v>1410</v>
      </c>
      <c r="G273" s="179" t="s">
        <v>1394</v>
      </c>
      <c r="H273" s="180">
        <v>1</v>
      </c>
      <c r="I273" s="181"/>
      <c r="J273" s="182">
        <f>ROUND(I273*H273,2)</f>
        <v>0</v>
      </c>
      <c r="K273" s="178" t="s">
        <v>143</v>
      </c>
      <c r="L273" s="42"/>
      <c r="M273" s="183" t="s">
        <v>19</v>
      </c>
      <c r="N273" s="184" t="s">
        <v>44</v>
      </c>
      <c r="O273" s="67"/>
      <c r="P273" s="185">
        <f>O273*H273</f>
        <v>0</v>
      </c>
      <c r="Q273" s="185">
        <v>1.2199999999999999E-3</v>
      </c>
      <c r="R273" s="185">
        <f>Q273*H273</f>
        <v>1.2199999999999999E-3</v>
      </c>
      <c r="S273" s="185">
        <v>0</v>
      </c>
      <c r="T273" s="18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7" t="s">
        <v>144</v>
      </c>
      <c r="AT273" s="187" t="s">
        <v>139</v>
      </c>
      <c r="AU273" s="187" t="s">
        <v>83</v>
      </c>
      <c r="AY273" s="20" t="s">
        <v>137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20" t="s">
        <v>81</v>
      </c>
      <c r="BK273" s="188">
        <f>ROUND(I273*H273,2)</f>
        <v>0</v>
      </c>
      <c r="BL273" s="20" t="s">
        <v>144</v>
      </c>
      <c r="BM273" s="187" t="s">
        <v>1419</v>
      </c>
    </row>
    <row r="274" spans="1:65" s="2" customFormat="1" ht="11.25">
      <c r="A274" s="37"/>
      <c r="B274" s="38"/>
      <c r="C274" s="39"/>
      <c r="D274" s="189" t="s">
        <v>146</v>
      </c>
      <c r="E274" s="39"/>
      <c r="F274" s="190" t="s">
        <v>1412</v>
      </c>
      <c r="G274" s="39"/>
      <c r="H274" s="39"/>
      <c r="I274" s="191"/>
      <c r="J274" s="39"/>
      <c r="K274" s="39"/>
      <c r="L274" s="42"/>
      <c r="M274" s="192"/>
      <c r="N274" s="193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146</v>
      </c>
      <c r="AU274" s="20" t="s">
        <v>83</v>
      </c>
    </row>
    <row r="275" spans="1:65" s="2" customFormat="1" ht="16.5" customHeight="1">
      <c r="A275" s="37"/>
      <c r="B275" s="38"/>
      <c r="C275" s="238" t="s">
        <v>497</v>
      </c>
      <c r="D275" s="238" t="s">
        <v>325</v>
      </c>
      <c r="E275" s="239" t="s">
        <v>1413</v>
      </c>
      <c r="F275" s="240" t="s">
        <v>1414</v>
      </c>
      <c r="G275" s="241" t="s">
        <v>368</v>
      </c>
      <c r="H275" s="242">
        <v>1</v>
      </c>
      <c r="I275" s="243"/>
      <c r="J275" s="244">
        <f t="shared" ref="J275:J280" si="0">ROUND(I275*H275,2)</f>
        <v>0</v>
      </c>
      <c r="K275" s="240" t="s">
        <v>19</v>
      </c>
      <c r="L275" s="245"/>
      <c r="M275" s="246" t="s">
        <v>19</v>
      </c>
      <c r="N275" s="247" t="s">
        <v>44</v>
      </c>
      <c r="O275" s="67"/>
      <c r="P275" s="185">
        <f t="shared" ref="P275:P280" si="1">O275*H275</f>
        <v>0</v>
      </c>
      <c r="Q275" s="185">
        <v>0.43</v>
      </c>
      <c r="R275" s="185">
        <f t="shared" ref="R275:R280" si="2">Q275*H275</f>
        <v>0.43</v>
      </c>
      <c r="S275" s="185">
        <v>0</v>
      </c>
      <c r="T275" s="186">
        <f t="shared" ref="T275:T280" si="3"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7" t="s">
        <v>188</v>
      </c>
      <c r="AT275" s="187" t="s">
        <v>325</v>
      </c>
      <c r="AU275" s="187" t="s">
        <v>83</v>
      </c>
      <c r="AY275" s="20" t="s">
        <v>137</v>
      </c>
      <c r="BE275" s="188">
        <f t="shared" ref="BE275:BE280" si="4">IF(N275="základní",J275,0)</f>
        <v>0</v>
      </c>
      <c r="BF275" s="188">
        <f t="shared" ref="BF275:BF280" si="5">IF(N275="snížená",J275,0)</f>
        <v>0</v>
      </c>
      <c r="BG275" s="188">
        <f t="shared" ref="BG275:BG280" si="6">IF(N275="zákl. přenesená",J275,0)</f>
        <v>0</v>
      </c>
      <c r="BH275" s="188">
        <f t="shared" ref="BH275:BH280" si="7">IF(N275="sníž. přenesená",J275,0)</f>
        <v>0</v>
      </c>
      <c r="BI275" s="188">
        <f t="shared" ref="BI275:BI280" si="8">IF(N275="nulová",J275,0)</f>
        <v>0</v>
      </c>
      <c r="BJ275" s="20" t="s">
        <v>81</v>
      </c>
      <c r="BK275" s="188">
        <f t="shared" ref="BK275:BK280" si="9">ROUND(I275*H275,2)</f>
        <v>0</v>
      </c>
      <c r="BL275" s="20" t="s">
        <v>144</v>
      </c>
      <c r="BM275" s="187" t="s">
        <v>1420</v>
      </c>
    </row>
    <row r="276" spans="1:65" s="2" customFormat="1" ht="16.5" customHeight="1">
      <c r="A276" s="37"/>
      <c r="B276" s="38"/>
      <c r="C276" s="238" t="s">
        <v>503</v>
      </c>
      <c r="D276" s="238" t="s">
        <v>325</v>
      </c>
      <c r="E276" s="239" t="s">
        <v>1416</v>
      </c>
      <c r="F276" s="240" t="s">
        <v>1417</v>
      </c>
      <c r="G276" s="241" t="s">
        <v>368</v>
      </c>
      <c r="H276" s="242">
        <v>1</v>
      </c>
      <c r="I276" s="243"/>
      <c r="J276" s="244">
        <f t="shared" si="0"/>
        <v>0</v>
      </c>
      <c r="K276" s="240" t="s">
        <v>19</v>
      </c>
      <c r="L276" s="245"/>
      <c r="M276" s="246" t="s">
        <v>19</v>
      </c>
      <c r="N276" s="247" t="s">
        <v>44</v>
      </c>
      <c r="O276" s="67"/>
      <c r="P276" s="185">
        <f t="shared" si="1"/>
        <v>0</v>
      </c>
      <c r="Q276" s="185">
        <v>0.25</v>
      </c>
      <c r="R276" s="185">
        <f t="shared" si="2"/>
        <v>0.25</v>
      </c>
      <c r="S276" s="185">
        <v>0</v>
      </c>
      <c r="T276" s="186">
        <f t="shared" si="3"/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188</v>
      </c>
      <c r="AT276" s="187" t="s">
        <v>325</v>
      </c>
      <c r="AU276" s="187" t="s">
        <v>83</v>
      </c>
      <c r="AY276" s="20" t="s">
        <v>137</v>
      </c>
      <c r="BE276" s="188">
        <f t="shared" si="4"/>
        <v>0</v>
      </c>
      <c r="BF276" s="188">
        <f t="shared" si="5"/>
        <v>0</v>
      </c>
      <c r="BG276" s="188">
        <f t="shared" si="6"/>
        <v>0</v>
      </c>
      <c r="BH276" s="188">
        <f t="shared" si="7"/>
        <v>0</v>
      </c>
      <c r="BI276" s="188">
        <f t="shared" si="8"/>
        <v>0</v>
      </c>
      <c r="BJ276" s="20" t="s">
        <v>81</v>
      </c>
      <c r="BK276" s="188">
        <f t="shared" si="9"/>
        <v>0</v>
      </c>
      <c r="BL276" s="20" t="s">
        <v>144</v>
      </c>
      <c r="BM276" s="187" t="s">
        <v>1421</v>
      </c>
    </row>
    <row r="277" spans="1:65" s="2" customFormat="1" ht="16.5" customHeight="1">
      <c r="A277" s="37"/>
      <c r="B277" s="38"/>
      <c r="C277" s="238" t="s">
        <v>508</v>
      </c>
      <c r="D277" s="238" t="s">
        <v>325</v>
      </c>
      <c r="E277" s="239" t="s">
        <v>1422</v>
      </c>
      <c r="F277" s="240" t="s">
        <v>1423</v>
      </c>
      <c r="G277" s="241" t="s">
        <v>368</v>
      </c>
      <c r="H277" s="242">
        <v>1</v>
      </c>
      <c r="I277" s="243"/>
      <c r="J277" s="244">
        <f t="shared" si="0"/>
        <v>0</v>
      </c>
      <c r="K277" s="240" t="s">
        <v>19</v>
      </c>
      <c r="L277" s="245"/>
      <c r="M277" s="246" t="s">
        <v>19</v>
      </c>
      <c r="N277" s="247" t="s">
        <v>44</v>
      </c>
      <c r="O277" s="67"/>
      <c r="P277" s="185">
        <f t="shared" si="1"/>
        <v>0</v>
      </c>
      <c r="Q277" s="185">
        <v>1.6</v>
      </c>
      <c r="R277" s="185">
        <f t="shared" si="2"/>
        <v>1.6</v>
      </c>
      <c r="S277" s="185">
        <v>0</v>
      </c>
      <c r="T277" s="186">
        <f t="shared" si="3"/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188</v>
      </c>
      <c r="AT277" s="187" t="s">
        <v>325</v>
      </c>
      <c r="AU277" s="187" t="s">
        <v>83</v>
      </c>
      <c r="AY277" s="20" t="s">
        <v>137</v>
      </c>
      <c r="BE277" s="188">
        <f t="shared" si="4"/>
        <v>0</v>
      </c>
      <c r="BF277" s="188">
        <f t="shared" si="5"/>
        <v>0</v>
      </c>
      <c r="BG277" s="188">
        <f t="shared" si="6"/>
        <v>0</v>
      </c>
      <c r="BH277" s="188">
        <f t="shared" si="7"/>
        <v>0</v>
      </c>
      <c r="BI277" s="188">
        <f t="shared" si="8"/>
        <v>0</v>
      </c>
      <c r="BJ277" s="20" t="s">
        <v>81</v>
      </c>
      <c r="BK277" s="188">
        <f t="shared" si="9"/>
        <v>0</v>
      </c>
      <c r="BL277" s="20" t="s">
        <v>144</v>
      </c>
      <c r="BM277" s="187" t="s">
        <v>1424</v>
      </c>
    </row>
    <row r="278" spans="1:65" s="2" customFormat="1" ht="16.5" customHeight="1">
      <c r="A278" s="37"/>
      <c r="B278" s="38"/>
      <c r="C278" s="238" t="s">
        <v>514</v>
      </c>
      <c r="D278" s="238" t="s">
        <v>325</v>
      </c>
      <c r="E278" s="239" t="s">
        <v>1425</v>
      </c>
      <c r="F278" s="240" t="s">
        <v>1426</v>
      </c>
      <c r="G278" s="241" t="s">
        <v>368</v>
      </c>
      <c r="H278" s="242">
        <v>2</v>
      </c>
      <c r="I278" s="243"/>
      <c r="J278" s="244">
        <f t="shared" si="0"/>
        <v>0</v>
      </c>
      <c r="K278" s="240" t="s">
        <v>19</v>
      </c>
      <c r="L278" s="245"/>
      <c r="M278" s="246" t="s">
        <v>19</v>
      </c>
      <c r="N278" s="247" t="s">
        <v>44</v>
      </c>
      <c r="O278" s="67"/>
      <c r="P278" s="185">
        <f t="shared" si="1"/>
        <v>0</v>
      </c>
      <c r="Q278" s="185">
        <v>2E-3</v>
      </c>
      <c r="R278" s="185">
        <f t="shared" si="2"/>
        <v>4.0000000000000001E-3</v>
      </c>
      <c r="S278" s="185">
        <v>0</v>
      </c>
      <c r="T278" s="186">
        <f t="shared" si="3"/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7" t="s">
        <v>188</v>
      </c>
      <c r="AT278" s="187" t="s">
        <v>325</v>
      </c>
      <c r="AU278" s="187" t="s">
        <v>83</v>
      </c>
      <c r="AY278" s="20" t="s">
        <v>137</v>
      </c>
      <c r="BE278" s="188">
        <f t="shared" si="4"/>
        <v>0</v>
      </c>
      <c r="BF278" s="188">
        <f t="shared" si="5"/>
        <v>0</v>
      </c>
      <c r="BG278" s="188">
        <f t="shared" si="6"/>
        <v>0</v>
      </c>
      <c r="BH278" s="188">
        <f t="shared" si="7"/>
        <v>0</v>
      </c>
      <c r="BI278" s="188">
        <f t="shared" si="8"/>
        <v>0</v>
      </c>
      <c r="BJ278" s="20" t="s">
        <v>81</v>
      </c>
      <c r="BK278" s="188">
        <f t="shared" si="9"/>
        <v>0</v>
      </c>
      <c r="BL278" s="20" t="s">
        <v>144</v>
      </c>
      <c r="BM278" s="187" t="s">
        <v>1427</v>
      </c>
    </row>
    <row r="279" spans="1:65" s="2" customFormat="1" ht="16.5" customHeight="1">
      <c r="A279" s="37"/>
      <c r="B279" s="38"/>
      <c r="C279" s="238" t="s">
        <v>520</v>
      </c>
      <c r="D279" s="238" t="s">
        <v>325</v>
      </c>
      <c r="E279" s="239" t="s">
        <v>1428</v>
      </c>
      <c r="F279" s="240" t="s">
        <v>1429</v>
      </c>
      <c r="G279" s="241" t="s">
        <v>368</v>
      </c>
      <c r="H279" s="242">
        <v>1</v>
      </c>
      <c r="I279" s="243"/>
      <c r="J279" s="244">
        <f t="shared" si="0"/>
        <v>0</v>
      </c>
      <c r="K279" s="240" t="s">
        <v>19</v>
      </c>
      <c r="L279" s="245"/>
      <c r="M279" s="246" t="s">
        <v>19</v>
      </c>
      <c r="N279" s="247" t="s">
        <v>44</v>
      </c>
      <c r="O279" s="67"/>
      <c r="P279" s="185">
        <f t="shared" si="1"/>
        <v>0</v>
      </c>
      <c r="Q279" s="185">
        <v>9.2999999999999999E-2</v>
      </c>
      <c r="R279" s="185">
        <f t="shared" si="2"/>
        <v>9.2999999999999999E-2</v>
      </c>
      <c r="S279" s="185">
        <v>0</v>
      </c>
      <c r="T279" s="186">
        <f t="shared" si="3"/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7" t="s">
        <v>188</v>
      </c>
      <c r="AT279" s="187" t="s">
        <v>325</v>
      </c>
      <c r="AU279" s="187" t="s">
        <v>83</v>
      </c>
      <c r="AY279" s="20" t="s">
        <v>137</v>
      </c>
      <c r="BE279" s="188">
        <f t="shared" si="4"/>
        <v>0</v>
      </c>
      <c r="BF279" s="188">
        <f t="shared" si="5"/>
        <v>0</v>
      </c>
      <c r="BG279" s="188">
        <f t="shared" si="6"/>
        <v>0</v>
      </c>
      <c r="BH279" s="188">
        <f t="shared" si="7"/>
        <v>0</v>
      </c>
      <c r="BI279" s="188">
        <f t="shared" si="8"/>
        <v>0</v>
      </c>
      <c r="BJ279" s="20" t="s">
        <v>81</v>
      </c>
      <c r="BK279" s="188">
        <f t="shared" si="9"/>
        <v>0</v>
      </c>
      <c r="BL279" s="20" t="s">
        <v>144</v>
      </c>
      <c r="BM279" s="187" t="s">
        <v>1430</v>
      </c>
    </row>
    <row r="280" spans="1:65" s="2" customFormat="1" ht="24.2" customHeight="1">
      <c r="A280" s="37"/>
      <c r="B280" s="38"/>
      <c r="C280" s="176" t="s">
        <v>526</v>
      </c>
      <c r="D280" s="176" t="s">
        <v>139</v>
      </c>
      <c r="E280" s="177" t="s">
        <v>1431</v>
      </c>
      <c r="F280" s="178" t="s">
        <v>1432</v>
      </c>
      <c r="G280" s="179" t="s">
        <v>368</v>
      </c>
      <c r="H280" s="180">
        <v>1</v>
      </c>
      <c r="I280" s="181"/>
      <c r="J280" s="182">
        <f t="shared" si="0"/>
        <v>0</v>
      </c>
      <c r="K280" s="178" t="s">
        <v>143</v>
      </c>
      <c r="L280" s="42"/>
      <c r="M280" s="183" t="s">
        <v>19</v>
      </c>
      <c r="N280" s="184" t="s">
        <v>44</v>
      </c>
      <c r="O280" s="67"/>
      <c r="P280" s="185">
        <f t="shared" si="1"/>
        <v>0</v>
      </c>
      <c r="Q280" s="185">
        <v>2.2568899999999998</v>
      </c>
      <c r="R280" s="185">
        <f t="shared" si="2"/>
        <v>2.2568899999999998</v>
      </c>
      <c r="S280" s="185">
        <v>0</v>
      </c>
      <c r="T280" s="186">
        <f t="shared" si="3"/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7" t="s">
        <v>144</v>
      </c>
      <c r="AT280" s="187" t="s">
        <v>139</v>
      </c>
      <c r="AU280" s="187" t="s">
        <v>83</v>
      </c>
      <c r="AY280" s="20" t="s">
        <v>137</v>
      </c>
      <c r="BE280" s="188">
        <f t="shared" si="4"/>
        <v>0</v>
      </c>
      <c r="BF280" s="188">
        <f t="shared" si="5"/>
        <v>0</v>
      </c>
      <c r="BG280" s="188">
        <f t="shared" si="6"/>
        <v>0</v>
      </c>
      <c r="BH280" s="188">
        <f t="shared" si="7"/>
        <v>0</v>
      </c>
      <c r="BI280" s="188">
        <f t="shared" si="8"/>
        <v>0</v>
      </c>
      <c r="BJ280" s="20" t="s">
        <v>81</v>
      </c>
      <c r="BK280" s="188">
        <f t="shared" si="9"/>
        <v>0</v>
      </c>
      <c r="BL280" s="20" t="s">
        <v>144</v>
      </c>
      <c r="BM280" s="187" t="s">
        <v>1433</v>
      </c>
    </row>
    <row r="281" spans="1:65" s="2" customFormat="1" ht="11.25">
      <c r="A281" s="37"/>
      <c r="B281" s="38"/>
      <c r="C281" s="39"/>
      <c r="D281" s="189" t="s">
        <v>146</v>
      </c>
      <c r="E281" s="39"/>
      <c r="F281" s="190" t="s">
        <v>1434</v>
      </c>
      <c r="G281" s="39"/>
      <c r="H281" s="39"/>
      <c r="I281" s="191"/>
      <c r="J281" s="39"/>
      <c r="K281" s="39"/>
      <c r="L281" s="42"/>
      <c r="M281" s="192"/>
      <c r="N281" s="193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146</v>
      </c>
      <c r="AU281" s="20" t="s">
        <v>83</v>
      </c>
    </row>
    <row r="282" spans="1:65" s="2" customFormat="1" ht="16.5" customHeight="1">
      <c r="A282" s="37"/>
      <c r="B282" s="38"/>
      <c r="C282" s="176" t="s">
        <v>531</v>
      </c>
      <c r="D282" s="176" t="s">
        <v>139</v>
      </c>
      <c r="E282" s="177" t="s">
        <v>1435</v>
      </c>
      <c r="F282" s="178" t="s">
        <v>1436</v>
      </c>
      <c r="G282" s="179" t="s">
        <v>368</v>
      </c>
      <c r="H282" s="180">
        <v>1</v>
      </c>
      <c r="I282" s="181"/>
      <c r="J282" s="182">
        <f>ROUND(I282*H282,2)</f>
        <v>0</v>
      </c>
      <c r="K282" s="178" t="s">
        <v>143</v>
      </c>
      <c r="L282" s="42"/>
      <c r="M282" s="183" t="s">
        <v>19</v>
      </c>
      <c r="N282" s="184" t="s">
        <v>44</v>
      </c>
      <c r="O282" s="67"/>
      <c r="P282" s="185">
        <f>O282*H282</f>
        <v>0</v>
      </c>
      <c r="Q282" s="185">
        <v>0.21734000000000001</v>
      </c>
      <c r="R282" s="185">
        <f>Q282*H282</f>
        <v>0.21734000000000001</v>
      </c>
      <c r="S282" s="185">
        <v>0</v>
      </c>
      <c r="T282" s="18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7" t="s">
        <v>144</v>
      </c>
      <c r="AT282" s="187" t="s">
        <v>139</v>
      </c>
      <c r="AU282" s="187" t="s">
        <v>83</v>
      </c>
      <c r="AY282" s="20" t="s">
        <v>137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20" t="s">
        <v>81</v>
      </c>
      <c r="BK282" s="188">
        <f>ROUND(I282*H282,2)</f>
        <v>0</v>
      </c>
      <c r="BL282" s="20" t="s">
        <v>144</v>
      </c>
      <c r="BM282" s="187" t="s">
        <v>1437</v>
      </c>
    </row>
    <row r="283" spans="1:65" s="2" customFormat="1" ht="11.25">
      <c r="A283" s="37"/>
      <c r="B283" s="38"/>
      <c r="C283" s="39"/>
      <c r="D283" s="189" t="s">
        <v>146</v>
      </c>
      <c r="E283" s="39"/>
      <c r="F283" s="190" t="s">
        <v>1438</v>
      </c>
      <c r="G283" s="39"/>
      <c r="H283" s="39"/>
      <c r="I283" s="191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146</v>
      </c>
      <c r="AU283" s="20" t="s">
        <v>83</v>
      </c>
    </row>
    <row r="284" spans="1:65" s="12" customFormat="1" ht="22.9" customHeight="1">
      <c r="B284" s="160"/>
      <c r="C284" s="161"/>
      <c r="D284" s="162" t="s">
        <v>72</v>
      </c>
      <c r="E284" s="174" t="s">
        <v>191</v>
      </c>
      <c r="F284" s="174" t="s">
        <v>820</v>
      </c>
      <c r="G284" s="161"/>
      <c r="H284" s="161"/>
      <c r="I284" s="164"/>
      <c r="J284" s="175">
        <f>BK284</f>
        <v>0</v>
      </c>
      <c r="K284" s="161"/>
      <c r="L284" s="166"/>
      <c r="M284" s="167"/>
      <c r="N284" s="168"/>
      <c r="O284" s="168"/>
      <c r="P284" s="169">
        <f>SUM(P285:P305)</f>
        <v>0</v>
      </c>
      <c r="Q284" s="168"/>
      <c r="R284" s="169">
        <f>SUM(R285:R305)</f>
        <v>0.89047253000000004</v>
      </c>
      <c r="S284" s="168"/>
      <c r="T284" s="170">
        <f>SUM(T285:T305)</f>
        <v>0</v>
      </c>
      <c r="AR284" s="171" t="s">
        <v>81</v>
      </c>
      <c r="AT284" s="172" t="s">
        <v>72</v>
      </c>
      <c r="AU284" s="172" t="s">
        <v>81</v>
      </c>
      <c r="AY284" s="171" t="s">
        <v>137</v>
      </c>
      <c r="BK284" s="173">
        <f>SUM(BK285:BK305)</f>
        <v>0</v>
      </c>
    </row>
    <row r="285" spans="1:65" s="2" customFormat="1" ht="16.5" customHeight="1">
      <c r="A285" s="37"/>
      <c r="B285" s="38"/>
      <c r="C285" s="176" t="s">
        <v>535</v>
      </c>
      <c r="D285" s="176" t="s">
        <v>139</v>
      </c>
      <c r="E285" s="177" t="s">
        <v>1439</v>
      </c>
      <c r="F285" s="178" t="s">
        <v>1440</v>
      </c>
      <c r="G285" s="179" t="s">
        <v>421</v>
      </c>
      <c r="H285" s="180">
        <v>8.8000000000000007</v>
      </c>
      <c r="I285" s="181"/>
      <c r="J285" s="182">
        <f>ROUND(I285*H285,2)</f>
        <v>0</v>
      </c>
      <c r="K285" s="178" t="s">
        <v>143</v>
      </c>
      <c r="L285" s="42"/>
      <c r="M285" s="183" t="s">
        <v>19</v>
      </c>
      <c r="N285" s="184" t="s">
        <v>44</v>
      </c>
      <c r="O285" s="67"/>
      <c r="P285" s="185">
        <f>O285*H285</f>
        <v>0</v>
      </c>
      <c r="Q285" s="185">
        <v>0</v>
      </c>
      <c r="R285" s="185">
        <f>Q285*H285</f>
        <v>0</v>
      </c>
      <c r="S285" s="185">
        <v>0</v>
      </c>
      <c r="T285" s="186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7" t="s">
        <v>144</v>
      </c>
      <c r="AT285" s="187" t="s">
        <v>139</v>
      </c>
      <c r="AU285" s="187" t="s">
        <v>83</v>
      </c>
      <c r="AY285" s="20" t="s">
        <v>137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20" t="s">
        <v>81</v>
      </c>
      <c r="BK285" s="188">
        <f>ROUND(I285*H285,2)</f>
        <v>0</v>
      </c>
      <c r="BL285" s="20" t="s">
        <v>144</v>
      </c>
      <c r="BM285" s="187" t="s">
        <v>1441</v>
      </c>
    </row>
    <row r="286" spans="1:65" s="2" customFormat="1" ht="11.25">
      <c r="A286" s="37"/>
      <c r="B286" s="38"/>
      <c r="C286" s="39"/>
      <c r="D286" s="189" t="s">
        <v>146</v>
      </c>
      <c r="E286" s="39"/>
      <c r="F286" s="190" t="s">
        <v>1442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146</v>
      </c>
      <c r="AU286" s="20" t="s">
        <v>83</v>
      </c>
    </row>
    <row r="287" spans="1:65" s="13" customFormat="1" ht="11.25">
      <c r="B287" s="194"/>
      <c r="C287" s="195"/>
      <c r="D287" s="196" t="s">
        <v>148</v>
      </c>
      <c r="E287" s="197" t="s">
        <v>19</v>
      </c>
      <c r="F287" s="198" t="s">
        <v>1443</v>
      </c>
      <c r="G287" s="195"/>
      <c r="H287" s="199">
        <v>8.8000000000000007</v>
      </c>
      <c r="I287" s="200"/>
      <c r="J287" s="195"/>
      <c r="K287" s="195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148</v>
      </c>
      <c r="AU287" s="205" t="s">
        <v>83</v>
      </c>
      <c r="AV287" s="13" t="s">
        <v>83</v>
      </c>
      <c r="AW287" s="13" t="s">
        <v>33</v>
      </c>
      <c r="AX287" s="13" t="s">
        <v>81</v>
      </c>
      <c r="AY287" s="205" t="s">
        <v>137</v>
      </c>
    </row>
    <row r="288" spans="1:65" s="2" customFormat="1" ht="24.2" customHeight="1">
      <c r="A288" s="37"/>
      <c r="B288" s="38"/>
      <c r="C288" s="176" t="s">
        <v>540</v>
      </c>
      <c r="D288" s="176" t="s">
        <v>139</v>
      </c>
      <c r="E288" s="177" t="s">
        <v>1221</v>
      </c>
      <c r="F288" s="178" t="s">
        <v>1222</v>
      </c>
      <c r="G288" s="179" t="s">
        <v>158</v>
      </c>
      <c r="H288" s="180">
        <v>0.34899999999999998</v>
      </c>
      <c r="I288" s="181"/>
      <c r="J288" s="182">
        <f>ROUND(I288*H288,2)</f>
        <v>0</v>
      </c>
      <c r="K288" s="178" t="s">
        <v>143</v>
      </c>
      <c r="L288" s="42"/>
      <c r="M288" s="183" t="s">
        <v>19</v>
      </c>
      <c r="N288" s="184" t="s">
        <v>44</v>
      </c>
      <c r="O288" s="67"/>
      <c r="P288" s="185">
        <f>O288*H288</f>
        <v>0</v>
      </c>
      <c r="Q288" s="185">
        <v>2.5480700000000001</v>
      </c>
      <c r="R288" s="185">
        <f>Q288*H288</f>
        <v>0.88927643000000001</v>
      </c>
      <c r="S288" s="185">
        <v>0</v>
      </c>
      <c r="T288" s="186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7" t="s">
        <v>144</v>
      </c>
      <c r="AT288" s="187" t="s">
        <v>139</v>
      </c>
      <c r="AU288" s="187" t="s">
        <v>83</v>
      </c>
      <c r="AY288" s="20" t="s">
        <v>137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20" t="s">
        <v>81</v>
      </c>
      <c r="BK288" s="188">
        <f>ROUND(I288*H288,2)</f>
        <v>0</v>
      </c>
      <c r="BL288" s="20" t="s">
        <v>144</v>
      </c>
      <c r="BM288" s="187" t="s">
        <v>1444</v>
      </c>
    </row>
    <row r="289" spans="1:65" s="2" customFormat="1" ht="11.25">
      <c r="A289" s="37"/>
      <c r="B289" s="38"/>
      <c r="C289" s="39"/>
      <c r="D289" s="189" t="s">
        <v>146</v>
      </c>
      <c r="E289" s="39"/>
      <c r="F289" s="190" t="s">
        <v>1224</v>
      </c>
      <c r="G289" s="39"/>
      <c r="H289" s="39"/>
      <c r="I289" s="191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146</v>
      </c>
      <c r="AU289" s="20" t="s">
        <v>83</v>
      </c>
    </row>
    <row r="290" spans="1:65" s="15" customFormat="1" ht="11.25">
      <c r="B290" s="217"/>
      <c r="C290" s="218"/>
      <c r="D290" s="196" t="s">
        <v>148</v>
      </c>
      <c r="E290" s="219" t="s">
        <v>19</v>
      </c>
      <c r="F290" s="220" t="s">
        <v>1445</v>
      </c>
      <c r="G290" s="218"/>
      <c r="H290" s="219" t="s">
        <v>19</v>
      </c>
      <c r="I290" s="221"/>
      <c r="J290" s="218"/>
      <c r="K290" s="218"/>
      <c r="L290" s="222"/>
      <c r="M290" s="223"/>
      <c r="N290" s="224"/>
      <c r="O290" s="224"/>
      <c r="P290" s="224"/>
      <c r="Q290" s="224"/>
      <c r="R290" s="224"/>
      <c r="S290" s="224"/>
      <c r="T290" s="225"/>
      <c r="AT290" s="226" t="s">
        <v>148</v>
      </c>
      <c r="AU290" s="226" t="s">
        <v>83</v>
      </c>
      <c r="AV290" s="15" t="s">
        <v>81</v>
      </c>
      <c r="AW290" s="15" t="s">
        <v>33</v>
      </c>
      <c r="AX290" s="15" t="s">
        <v>73</v>
      </c>
      <c r="AY290" s="226" t="s">
        <v>137</v>
      </c>
    </row>
    <row r="291" spans="1:65" s="13" customFormat="1" ht="11.25">
      <c r="B291" s="194"/>
      <c r="C291" s="195"/>
      <c r="D291" s="196" t="s">
        <v>148</v>
      </c>
      <c r="E291" s="197" t="s">
        <v>19</v>
      </c>
      <c r="F291" s="198" t="s">
        <v>1446</v>
      </c>
      <c r="G291" s="195"/>
      <c r="H291" s="199">
        <v>0.14699999999999999</v>
      </c>
      <c r="I291" s="200"/>
      <c r="J291" s="195"/>
      <c r="K291" s="195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148</v>
      </c>
      <c r="AU291" s="205" t="s">
        <v>83</v>
      </c>
      <c r="AV291" s="13" t="s">
        <v>83</v>
      </c>
      <c r="AW291" s="13" t="s">
        <v>33</v>
      </c>
      <c r="AX291" s="13" t="s">
        <v>73</v>
      </c>
      <c r="AY291" s="205" t="s">
        <v>137</v>
      </c>
    </row>
    <row r="292" spans="1:65" s="13" customFormat="1" ht="11.25">
      <c r="B292" s="194"/>
      <c r="C292" s="195"/>
      <c r="D292" s="196" t="s">
        <v>148</v>
      </c>
      <c r="E292" s="197" t="s">
        <v>19</v>
      </c>
      <c r="F292" s="198" t="s">
        <v>1447</v>
      </c>
      <c r="G292" s="195"/>
      <c r="H292" s="199">
        <v>5.3999999999999999E-2</v>
      </c>
      <c r="I292" s="200"/>
      <c r="J292" s="195"/>
      <c r="K292" s="195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148</v>
      </c>
      <c r="AU292" s="205" t="s">
        <v>83</v>
      </c>
      <c r="AV292" s="13" t="s">
        <v>83</v>
      </c>
      <c r="AW292" s="13" t="s">
        <v>33</v>
      </c>
      <c r="AX292" s="13" t="s">
        <v>73</v>
      </c>
      <c r="AY292" s="205" t="s">
        <v>137</v>
      </c>
    </row>
    <row r="293" spans="1:65" s="15" customFormat="1" ht="11.25">
      <c r="B293" s="217"/>
      <c r="C293" s="218"/>
      <c r="D293" s="196" t="s">
        <v>148</v>
      </c>
      <c r="E293" s="219" t="s">
        <v>19</v>
      </c>
      <c r="F293" s="220" t="s">
        <v>1448</v>
      </c>
      <c r="G293" s="218"/>
      <c r="H293" s="219" t="s">
        <v>19</v>
      </c>
      <c r="I293" s="221"/>
      <c r="J293" s="218"/>
      <c r="K293" s="218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148</v>
      </c>
      <c r="AU293" s="226" t="s">
        <v>83</v>
      </c>
      <c r="AV293" s="15" t="s">
        <v>81</v>
      </c>
      <c r="AW293" s="15" t="s">
        <v>33</v>
      </c>
      <c r="AX293" s="15" t="s">
        <v>73</v>
      </c>
      <c r="AY293" s="226" t="s">
        <v>137</v>
      </c>
    </row>
    <row r="294" spans="1:65" s="13" customFormat="1" ht="11.25">
      <c r="B294" s="194"/>
      <c r="C294" s="195"/>
      <c r="D294" s="196" t="s">
        <v>148</v>
      </c>
      <c r="E294" s="197" t="s">
        <v>19</v>
      </c>
      <c r="F294" s="198" t="s">
        <v>1449</v>
      </c>
      <c r="G294" s="195"/>
      <c r="H294" s="199">
        <v>9.6000000000000002E-2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148</v>
      </c>
      <c r="AU294" s="205" t="s">
        <v>83</v>
      </c>
      <c r="AV294" s="13" t="s">
        <v>83</v>
      </c>
      <c r="AW294" s="13" t="s">
        <v>33</v>
      </c>
      <c r="AX294" s="13" t="s">
        <v>73</v>
      </c>
      <c r="AY294" s="205" t="s">
        <v>137</v>
      </c>
    </row>
    <row r="295" spans="1:65" s="13" customFormat="1" ht="11.25">
      <c r="B295" s="194"/>
      <c r="C295" s="195"/>
      <c r="D295" s="196" t="s">
        <v>148</v>
      </c>
      <c r="E295" s="197" t="s">
        <v>19</v>
      </c>
      <c r="F295" s="198" t="s">
        <v>1450</v>
      </c>
      <c r="G295" s="195"/>
      <c r="H295" s="199">
        <v>7.3999999999999996E-2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148</v>
      </c>
      <c r="AU295" s="205" t="s">
        <v>83</v>
      </c>
      <c r="AV295" s="13" t="s">
        <v>83</v>
      </c>
      <c r="AW295" s="13" t="s">
        <v>33</v>
      </c>
      <c r="AX295" s="13" t="s">
        <v>73</v>
      </c>
      <c r="AY295" s="205" t="s">
        <v>137</v>
      </c>
    </row>
    <row r="296" spans="1:65" s="13" customFormat="1" ht="11.25">
      <c r="B296" s="194"/>
      <c r="C296" s="195"/>
      <c r="D296" s="196" t="s">
        <v>148</v>
      </c>
      <c r="E296" s="197" t="s">
        <v>19</v>
      </c>
      <c r="F296" s="198" t="s">
        <v>1451</v>
      </c>
      <c r="G296" s="195"/>
      <c r="H296" s="199">
        <v>6.3E-2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148</v>
      </c>
      <c r="AU296" s="205" t="s">
        <v>83</v>
      </c>
      <c r="AV296" s="13" t="s">
        <v>83</v>
      </c>
      <c r="AW296" s="13" t="s">
        <v>33</v>
      </c>
      <c r="AX296" s="13" t="s">
        <v>73</v>
      </c>
      <c r="AY296" s="205" t="s">
        <v>137</v>
      </c>
    </row>
    <row r="297" spans="1:65" s="15" customFormat="1" ht="11.25">
      <c r="B297" s="217"/>
      <c r="C297" s="218"/>
      <c r="D297" s="196" t="s">
        <v>148</v>
      </c>
      <c r="E297" s="219" t="s">
        <v>19</v>
      </c>
      <c r="F297" s="220" t="s">
        <v>1226</v>
      </c>
      <c r="G297" s="218"/>
      <c r="H297" s="219" t="s">
        <v>19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148</v>
      </c>
      <c r="AU297" s="226" t="s">
        <v>83</v>
      </c>
      <c r="AV297" s="15" t="s">
        <v>81</v>
      </c>
      <c r="AW297" s="15" t="s">
        <v>33</v>
      </c>
      <c r="AX297" s="15" t="s">
        <v>73</v>
      </c>
      <c r="AY297" s="226" t="s">
        <v>137</v>
      </c>
    </row>
    <row r="298" spans="1:65" s="13" customFormat="1" ht="11.25">
      <c r="B298" s="194"/>
      <c r="C298" s="195"/>
      <c r="D298" s="196" t="s">
        <v>148</v>
      </c>
      <c r="E298" s="197" t="s">
        <v>19</v>
      </c>
      <c r="F298" s="198" t="s">
        <v>1452</v>
      </c>
      <c r="G298" s="195"/>
      <c r="H298" s="199">
        <v>-2.1000000000000001E-2</v>
      </c>
      <c r="I298" s="200"/>
      <c r="J298" s="195"/>
      <c r="K298" s="195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148</v>
      </c>
      <c r="AU298" s="205" t="s">
        <v>83</v>
      </c>
      <c r="AV298" s="13" t="s">
        <v>83</v>
      </c>
      <c r="AW298" s="13" t="s">
        <v>33</v>
      </c>
      <c r="AX298" s="13" t="s">
        <v>73</v>
      </c>
      <c r="AY298" s="205" t="s">
        <v>137</v>
      </c>
    </row>
    <row r="299" spans="1:65" s="13" customFormat="1" ht="11.25">
      <c r="B299" s="194"/>
      <c r="C299" s="195"/>
      <c r="D299" s="196" t="s">
        <v>148</v>
      </c>
      <c r="E299" s="197" t="s">
        <v>19</v>
      </c>
      <c r="F299" s="198" t="s">
        <v>1453</v>
      </c>
      <c r="G299" s="195"/>
      <c r="H299" s="199">
        <v>-1.9E-2</v>
      </c>
      <c r="I299" s="200"/>
      <c r="J299" s="195"/>
      <c r="K299" s="195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148</v>
      </c>
      <c r="AU299" s="205" t="s">
        <v>83</v>
      </c>
      <c r="AV299" s="13" t="s">
        <v>83</v>
      </c>
      <c r="AW299" s="13" t="s">
        <v>33</v>
      </c>
      <c r="AX299" s="13" t="s">
        <v>73</v>
      </c>
      <c r="AY299" s="205" t="s">
        <v>137</v>
      </c>
    </row>
    <row r="300" spans="1:65" s="13" customFormat="1" ht="11.25">
      <c r="B300" s="194"/>
      <c r="C300" s="195"/>
      <c r="D300" s="196" t="s">
        <v>148</v>
      </c>
      <c r="E300" s="197" t="s">
        <v>19</v>
      </c>
      <c r="F300" s="198" t="s">
        <v>1227</v>
      </c>
      <c r="G300" s="195"/>
      <c r="H300" s="199">
        <v>-1.0999999999999999E-2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148</v>
      </c>
      <c r="AU300" s="205" t="s">
        <v>83</v>
      </c>
      <c r="AV300" s="13" t="s">
        <v>83</v>
      </c>
      <c r="AW300" s="13" t="s">
        <v>33</v>
      </c>
      <c r="AX300" s="13" t="s">
        <v>73</v>
      </c>
      <c r="AY300" s="205" t="s">
        <v>137</v>
      </c>
    </row>
    <row r="301" spans="1:65" s="13" customFormat="1" ht="11.25">
      <c r="B301" s="194"/>
      <c r="C301" s="195"/>
      <c r="D301" s="196" t="s">
        <v>148</v>
      </c>
      <c r="E301" s="197" t="s">
        <v>19</v>
      </c>
      <c r="F301" s="198" t="s">
        <v>1454</v>
      </c>
      <c r="G301" s="195"/>
      <c r="H301" s="199">
        <v>-7.0000000000000001E-3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148</v>
      </c>
      <c r="AU301" s="205" t="s">
        <v>83</v>
      </c>
      <c r="AV301" s="13" t="s">
        <v>83</v>
      </c>
      <c r="AW301" s="13" t="s">
        <v>33</v>
      </c>
      <c r="AX301" s="13" t="s">
        <v>73</v>
      </c>
      <c r="AY301" s="205" t="s">
        <v>137</v>
      </c>
    </row>
    <row r="302" spans="1:65" s="13" customFormat="1" ht="11.25">
      <c r="B302" s="194"/>
      <c r="C302" s="195"/>
      <c r="D302" s="196" t="s">
        <v>148</v>
      </c>
      <c r="E302" s="197" t="s">
        <v>19</v>
      </c>
      <c r="F302" s="198" t="s">
        <v>1455</v>
      </c>
      <c r="G302" s="195"/>
      <c r="H302" s="199">
        <v>-2.7E-2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148</v>
      </c>
      <c r="AU302" s="205" t="s">
        <v>83</v>
      </c>
      <c r="AV302" s="13" t="s">
        <v>83</v>
      </c>
      <c r="AW302" s="13" t="s">
        <v>33</v>
      </c>
      <c r="AX302" s="13" t="s">
        <v>73</v>
      </c>
      <c r="AY302" s="205" t="s">
        <v>137</v>
      </c>
    </row>
    <row r="303" spans="1:65" s="14" customFormat="1" ht="11.25">
      <c r="B303" s="206"/>
      <c r="C303" s="207"/>
      <c r="D303" s="196" t="s">
        <v>148</v>
      </c>
      <c r="E303" s="208" t="s">
        <v>19</v>
      </c>
      <c r="F303" s="209" t="s">
        <v>181</v>
      </c>
      <c r="G303" s="207"/>
      <c r="H303" s="210">
        <v>0.34899999999999998</v>
      </c>
      <c r="I303" s="211"/>
      <c r="J303" s="207"/>
      <c r="K303" s="207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148</v>
      </c>
      <c r="AU303" s="216" t="s">
        <v>83</v>
      </c>
      <c r="AV303" s="14" t="s">
        <v>144</v>
      </c>
      <c r="AW303" s="14" t="s">
        <v>33</v>
      </c>
      <c r="AX303" s="14" t="s">
        <v>81</v>
      </c>
      <c r="AY303" s="216" t="s">
        <v>137</v>
      </c>
    </row>
    <row r="304" spans="1:65" s="2" customFormat="1" ht="16.5" customHeight="1">
      <c r="A304" s="37"/>
      <c r="B304" s="38"/>
      <c r="C304" s="238" t="s">
        <v>546</v>
      </c>
      <c r="D304" s="238" t="s">
        <v>325</v>
      </c>
      <c r="E304" s="239" t="s">
        <v>1228</v>
      </c>
      <c r="F304" s="240" t="s">
        <v>1229</v>
      </c>
      <c r="G304" s="241" t="s">
        <v>1230</v>
      </c>
      <c r="H304" s="242">
        <v>0.34899999999999998</v>
      </c>
      <c r="I304" s="243"/>
      <c r="J304" s="244">
        <f>ROUND(I304*H304,2)</f>
        <v>0</v>
      </c>
      <c r="K304" s="240" t="s">
        <v>143</v>
      </c>
      <c r="L304" s="245"/>
      <c r="M304" s="246" t="s">
        <v>19</v>
      </c>
      <c r="N304" s="247" t="s">
        <v>44</v>
      </c>
      <c r="O304" s="67"/>
      <c r="P304" s="185">
        <f>O304*H304</f>
        <v>0</v>
      </c>
      <c r="Q304" s="185">
        <v>1.2999999999999999E-3</v>
      </c>
      <c r="R304" s="185">
        <f>Q304*H304</f>
        <v>4.5369999999999997E-4</v>
      </c>
      <c r="S304" s="185">
        <v>0</v>
      </c>
      <c r="T304" s="186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7" t="s">
        <v>188</v>
      </c>
      <c r="AT304" s="187" t="s">
        <v>325</v>
      </c>
      <c r="AU304" s="187" t="s">
        <v>83</v>
      </c>
      <c r="AY304" s="20" t="s">
        <v>137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20" t="s">
        <v>81</v>
      </c>
      <c r="BK304" s="188">
        <f>ROUND(I304*H304,2)</f>
        <v>0</v>
      </c>
      <c r="BL304" s="20" t="s">
        <v>144</v>
      </c>
      <c r="BM304" s="187" t="s">
        <v>1456</v>
      </c>
    </row>
    <row r="305" spans="1:65" s="2" customFormat="1" ht="16.5" customHeight="1">
      <c r="A305" s="37"/>
      <c r="B305" s="38"/>
      <c r="C305" s="238" t="s">
        <v>551</v>
      </c>
      <c r="D305" s="238" t="s">
        <v>325</v>
      </c>
      <c r="E305" s="239" t="s">
        <v>1457</v>
      </c>
      <c r="F305" s="240" t="s">
        <v>1458</v>
      </c>
      <c r="G305" s="241" t="s">
        <v>368</v>
      </c>
      <c r="H305" s="242">
        <v>0.92800000000000005</v>
      </c>
      <c r="I305" s="243"/>
      <c r="J305" s="244">
        <f>ROUND(I305*H305,2)</f>
        <v>0</v>
      </c>
      <c r="K305" s="240" t="s">
        <v>19</v>
      </c>
      <c r="L305" s="245"/>
      <c r="M305" s="246" t="s">
        <v>19</v>
      </c>
      <c r="N305" s="247" t="s">
        <v>44</v>
      </c>
      <c r="O305" s="67"/>
      <c r="P305" s="185">
        <f>O305*H305</f>
        <v>0</v>
      </c>
      <c r="Q305" s="185">
        <v>8.0000000000000004E-4</v>
      </c>
      <c r="R305" s="185">
        <f>Q305*H305</f>
        <v>7.4240000000000005E-4</v>
      </c>
      <c r="S305" s="185">
        <v>0</v>
      </c>
      <c r="T305" s="186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7" t="s">
        <v>188</v>
      </c>
      <c r="AT305" s="187" t="s">
        <v>325</v>
      </c>
      <c r="AU305" s="187" t="s">
        <v>83</v>
      </c>
      <c r="AY305" s="20" t="s">
        <v>137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20" t="s">
        <v>81</v>
      </c>
      <c r="BK305" s="188">
        <f>ROUND(I305*H305,2)</f>
        <v>0</v>
      </c>
      <c r="BL305" s="20" t="s">
        <v>144</v>
      </c>
      <c r="BM305" s="187" t="s">
        <v>1459</v>
      </c>
    </row>
    <row r="306" spans="1:65" s="12" customFormat="1" ht="22.9" customHeight="1">
      <c r="B306" s="160"/>
      <c r="C306" s="161"/>
      <c r="D306" s="162" t="s">
        <v>72</v>
      </c>
      <c r="E306" s="174" t="s">
        <v>942</v>
      </c>
      <c r="F306" s="174" t="s">
        <v>943</v>
      </c>
      <c r="G306" s="161"/>
      <c r="H306" s="161"/>
      <c r="I306" s="164"/>
      <c r="J306" s="175">
        <f>BK306</f>
        <v>0</v>
      </c>
      <c r="K306" s="161"/>
      <c r="L306" s="166"/>
      <c r="M306" s="167"/>
      <c r="N306" s="168"/>
      <c r="O306" s="168"/>
      <c r="P306" s="169">
        <f>SUM(P307:P308)</f>
        <v>0</v>
      </c>
      <c r="Q306" s="168"/>
      <c r="R306" s="169">
        <f>SUM(R307:R308)</f>
        <v>0</v>
      </c>
      <c r="S306" s="168"/>
      <c r="T306" s="170">
        <f>SUM(T307:T308)</f>
        <v>0</v>
      </c>
      <c r="AR306" s="171" t="s">
        <v>81</v>
      </c>
      <c r="AT306" s="172" t="s">
        <v>72</v>
      </c>
      <c r="AU306" s="172" t="s">
        <v>81</v>
      </c>
      <c r="AY306" s="171" t="s">
        <v>137</v>
      </c>
      <c r="BK306" s="173">
        <f>SUM(BK307:BK308)</f>
        <v>0</v>
      </c>
    </row>
    <row r="307" spans="1:65" s="2" customFormat="1" ht="24.2" customHeight="1">
      <c r="A307" s="37"/>
      <c r="B307" s="38"/>
      <c r="C307" s="176" t="s">
        <v>558</v>
      </c>
      <c r="D307" s="176" t="s">
        <v>139</v>
      </c>
      <c r="E307" s="177" t="s">
        <v>1460</v>
      </c>
      <c r="F307" s="178" t="s">
        <v>1461</v>
      </c>
      <c r="G307" s="179" t="s">
        <v>302</v>
      </c>
      <c r="H307" s="180">
        <v>22.381</v>
      </c>
      <c r="I307" s="181"/>
      <c r="J307" s="182">
        <f>ROUND(I307*H307,2)</f>
        <v>0</v>
      </c>
      <c r="K307" s="178" t="s">
        <v>143</v>
      </c>
      <c r="L307" s="42"/>
      <c r="M307" s="183" t="s">
        <v>19</v>
      </c>
      <c r="N307" s="184" t="s">
        <v>44</v>
      </c>
      <c r="O307" s="67"/>
      <c r="P307" s="185">
        <f>O307*H307</f>
        <v>0</v>
      </c>
      <c r="Q307" s="185">
        <v>0</v>
      </c>
      <c r="R307" s="185">
        <f>Q307*H307</f>
        <v>0</v>
      </c>
      <c r="S307" s="185">
        <v>0</v>
      </c>
      <c r="T307" s="186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7" t="s">
        <v>144</v>
      </c>
      <c r="AT307" s="187" t="s">
        <v>139</v>
      </c>
      <c r="AU307" s="187" t="s">
        <v>83</v>
      </c>
      <c r="AY307" s="20" t="s">
        <v>137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20" t="s">
        <v>81</v>
      </c>
      <c r="BK307" s="188">
        <f>ROUND(I307*H307,2)</f>
        <v>0</v>
      </c>
      <c r="BL307" s="20" t="s">
        <v>144</v>
      </c>
      <c r="BM307" s="187" t="s">
        <v>1462</v>
      </c>
    </row>
    <row r="308" spans="1:65" s="2" customFormat="1" ht="11.25">
      <c r="A308" s="37"/>
      <c r="B308" s="38"/>
      <c r="C308" s="39"/>
      <c r="D308" s="189" t="s">
        <v>146</v>
      </c>
      <c r="E308" s="39"/>
      <c r="F308" s="190" t="s">
        <v>1463</v>
      </c>
      <c r="G308" s="39"/>
      <c r="H308" s="39"/>
      <c r="I308" s="191"/>
      <c r="J308" s="39"/>
      <c r="K308" s="39"/>
      <c r="L308" s="42"/>
      <c r="M308" s="192"/>
      <c r="N308" s="193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146</v>
      </c>
      <c r="AU308" s="20" t="s">
        <v>83</v>
      </c>
    </row>
    <row r="309" spans="1:65" s="12" customFormat="1" ht="25.9" customHeight="1">
      <c r="B309" s="160"/>
      <c r="C309" s="161"/>
      <c r="D309" s="162" t="s">
        <v>72</v>
      </c>
      <c r="E309" s="163" t="s">
        <v>1464</v>
      </c>
      <c r="F309" s="163" t="s">
        <v>1465</v>
      </c>
      <c r="G309" s="161"/>
      <c r="H309" s="161"/>
      <c r="I309" s="164"/>
      <c r="J309" s="165">
        <f>BK309</f>
        <v>0</v>
      </c>
      <c r="K309" s="161"/>
      <c r="L309" s="166"/>
      <c r="M309" s="167"/>
      <c r="N309" s="168"/>
      <c r="O309" s="168"/>
      <c r="P309" s="169">
        <f>P310+P317+P320</f>
        <v>0</v>
      </c>
      <c r="Q309" s="168"/>
      <c r="R309" s="169">
        <f>R310+R317+R320</f>
        <v>0</v>
      </c>
      <c r="S309" s="168"/>
      <c r="T309" s="170">
        <f>T310+T317+T320</f>
        <v>0</v>
      </c>
      <c r="AR309" s="171" t="s">
        <v>168</v>
      </c>
      <c r="AT309" s="172" t="s">
        <v>72</v>
      </c>
      <c r="AU309" s="172" t="s">
        <v>73</v>
      </c>
      <c r="AY309" s="171" t="s">
        <v>137</v>
      </c>
      <c r="BK309" s="173">
        <f>BK310+BK317+BK320</f>
        <v>0</v>
      </c>
    </row>
    <row r="310" spans="1:65" s="12" customFormat="1" ht="22.9" customHeight="1">
      <c r="B310" s="160"/>
      <c r="C310" s="161"/>
      <c r="D310" s="162" t="s">
        <v>72</v>
      </c>
      <c r="E310" s="174" t="s">
        <v>1466</v>
      </c>
      <c r="F310" s="174" t="s">
        <v>1467</v>
      </c>
      <c r="G310" s="161"/>
      <c r="H310" s="161"/>
      <c r="I310" s="164"/>
      <c r="J310" s="175">
        <f>BK310</f>
        <v>0</v>
      </c>
      <c r="K310" s="161"/>
      <c r="L310" s="166"/>
      <c r="M310" s="167"/>
      <c r="N310" s="168"/>
      <c r="O310" s="168"/>
      <c r="P310" s="169">
        <f>SUM(P311:P316)</f>
        <v>0</v>
      </c>
      <c r="Q310" s="168"/>
      <c r="R310" s="169">
        <f>SUM(R311:R316)</f>
        <v>0</v>
      </c>
      <c r="S310" s="168"/>
      <c r="T310" s="170">
        <f>SUM(T311:T316)</f>
        <v>0</v>
      </c>
      <c r="AR310" s="171" t="s">
        <v>168</v>
      </c>
      <c r="AT310" s="172" t="s">
        <v>72</v>
      </c>
      <c r="AU310" s="172" t="s">
        <v>81</v>
      </c>
      <c r="AY310" s="171" t="s">
        <v>137</v>
      </c>
      <c r="BK310" s="173">
        <f>SUM(BK311:BK316)</f>
        <v>0</v>
      </c>
    </row>
    <row r="311" spans="1:65" s="2" customFormat="1" ht="16.5" customHeight="1">
      <c r="A311" s="37"/>
      <c r="B311" s="38"/>
      <c r="C311" s="176" t="s">
        <v>561</v>
      </c>
      <c r="D311" s="176" t="s">
        <v>139</v>
      </c>
      <c r="E311" s="177" t="s">
        <v>1468</v>
      </c>
      <c r="F311" s="178" t="s">
        <v>1469</v>
      </c>
      <c r="G311" s="179" t="s">
        <v>1470</v>
      </c>
      <c r="H311" s="180">
        <v>1</v>
      </c>
      <c r="I311" s="181"/>
      <c r="J311" s="182">
        <f>ROUND(I311*H311,2)</f>
        <v>0</v>
      </c>
      <c r="K311" s="178" t="s">
        <v>19</v>
      </c>
      <c r="L311" s="42"/>
      <c r="M311" s="183" t="s">
        <v>19</v>
      </c>
      <c r="N311" s="184" t="s">
        <v>44</v>
      </c>
      <c r="O311" s="67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7" t="s">
        <v>144</v>
      </c>
      <c r="AT311" s="187" t="s">
        <v>139</v>
      </c>
      <c r="AU311" s="187" t="s">
        <v>83</v>
      </c>
      <c r="AY311" s="20" t="s">
        <v>137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20" t="s">
        <v>81</v>
      </c>
      <c r="BK311" s="188">
        <f>ROUND(I311*H311,2)</f>
        <v>0</v>
      </c>
      <c r="BL311" s="20" t="s">
        <v>144</v>
      </c>
      <c r="BM311" s="187" t="s">
        <v>1471</v>
      </c>
    </row>
    <row r="312" spans="1:65" s="2" customFormat="1" ht="19.5">
      <c r="A312" s="37"/>
      <c r="B312" s="38"/>
      <c r="C312" s="39"/>
      <c r="D312" s="196" t="s">
        <v>408</v>
      </c>
      <c r="E312" s="39"/>
      <c r="F312" s="248" t="s">
        <v>1472</v>
      </c>
      <c r="G312" s="39"/>
      <c r="H312" s="39"/>
      <c r="I312" s="191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408</v>
      </c>
      <c r="AU312" s="20" t="s">
        <v>83</v>
      </c>
    </row>
    <row r="313" spans="1:65" s="2" customFormat="1" ht="16.5" customHeight="1">
      <c r="A313" s="37"/>
      <c r="B313" s="38"/>
      <c r="C313" s="176" t="s">
        <v>566</v>
      </c>
      <c r="D313" s="176" t="s">
        <v>139</v>
      </c>
      <c r="E313" s="177" t="s">
        <v>1473</v>
      </c>
      <c r="F313" s="178" t="s">
        <v>1474</v>
      </c>
      <c r="G313" s="179" t="s">
        <v>1470</v>
      </c>
      <c r="H313" s="180">
        <v>1</v>
      </c>
      <c r="I313" s="181"/>
      <c r="J313" s="182">
        <f>ROUND(I313*H313,2)</f>
        <v>0</v>
      </c>
      <c r="K313" s="178" t="s">
        <v>19</v>
      </c>
      <c r="L313" s="42"/>
      <c r="M313" s="183" t="s">
        <v>19</v>
      </c>
      <c r="N313" s="184" t="s">
        <v>44</v>
      </c>
      <c r="O313" s="67"/>
      <c r="P313" s="185">
        <f>O313*H313</f>
        <v>0</v>
      </c>
      <c r="Q313" s="185">
        <v>0</v>
      </c>
      <c r="R313" s="185">
        <f>Q313*H313</f>
        <v>0</v>
      </c>
      <c r="S313" s="185">
        <v>0</v>
      </c>
      <c r="T313" s="18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144</v>
      </c>
      <c r="AT313" s="187" t="s">
        <v>139</v>
      </c>
      <c r="AU313" s="187" t="s">
        <v>83</v>
      </c>
      <c r="AY313" s="20" t="s">
        <v>137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81</v>
      </c>
      <c r="BK313" s="188">
        <f>ROUND(I313*H313,2)</f>
        <v>0</v>
      </c>
      <c r="BL313" s="20" t="s">
        <v>144</v>
      </c>
      <c r="BM313" s="187" t="s">
        <v>1475</v>
      </c>
    </row>
    <row r="314" spans="1:65" s="2" customFormat="1" ht="19.5">
      <c r="A314" s="37"/>
      <c r="B314" s="38"/>
      <c r="C314" s="39"/>
      <c r="D314" s="196" t="s">
        <v>408</v>
      </c>
      <c r="E314" s="39"/>
      <c r="F314" s="248" t="s">
        <v>1476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408</v>
      </c>
      <c r="AU314" s="20" t="s">
        <v>83</v>
      </c>
    </row>
    <row r="315" spans="1:65" s="2" customFormat="1" ht="24.2" customHeight="1">
      <c r="A315" s="37"/>
      <c r="B315" s="38"/>
      <c r="C315" s="176" t="s">
        <v>572</v>
      </c>
      <c r="D315" s="176" t="s">
        <v>139</v>
      </c>
      <c r="E315" s="177" t="s">
        <v>1477</v>
      </c>
      <c r="F315" s="178" t="s">
        <v>1478</v>
      </c>
      <c r="G315" s="179" t="s">
        <v>1470</v>
      </c>
      <c r="H315" s="180">
        <v>1</v>
      </c>
      <c r="I315" s="181"/>
      <c r="J315" s="182">
        <f>ROUND(I315*H315,2)</f>
        <v>0</v>
      </c>
      <c r="K315" s="178" t="s">
        <v>19</v>
      </c>
      <c r="L315" s="42"/>
      <c r="M315" s="183" t="s">
        <v>19</v>
      </c>
      <c r="N315" s="184" t="s">
        <v>44</v>
      </c>
      <c r="O315" s="67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144</v>
      </c>
      <c r="AT315" s="187" t="s">
        <v>139</v>
      </c>
      <c r="AU315" s="187" t="s">
        <v>83</v>
      </c>
      <c r="AY315" s="20" t="s">
        <v>137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81</v>
      </c>
      <c r="BK315" s="188">
        <f>ROUND(I315*H315,2)</f>
        <v>0</v>
      </c>
      <c r="BL315" s="20" t="s">
        <v>144</v>
      </c>
      <c r="BM315" s="187" t="s">
        <v>1479</v>
      </c>
    </row>
    <row r="316" spans="1:65" s="2" customFormat="1" ht="19.5">
      <c r="A316" s="37"/>
      <c r="B316" s="38"/>
      <c r="C316" s="39"/>
      <c r="D316" s="196" t="s">
        <v>408</v>
      </c>
      <c r="E316" s="39"/>
      <c r="F316" s="248" t="s">
        <v>1480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408</v>
      </c>
      <c r="AU316" s="20" t="s">
        <v>83</v>
      </c>
    </row>
    <row r="317" spans="1:65" s="12" customFormat="1" ht="22.9" customHeight="1">
      <c r="B317" s="160"/>
      <c r="C317" s="161"/>
      <c r="D317" s="162" t="s">
        <v>72</v>
      </c>
      <c r="E317" s="174" t="s">
        <v>1481</v>
      </c>
      <c r="F317" s="174" t="s">
        <v>1482</v>
      </c>
      <c r="G317" s="161"/>
      <c r="H317" s="161"/>
      <c r="I317" s="164"/>
      <c r="J317" s="175">
        <f>BK317</f>
        <v>0</v>
      </c>
      <c r="K317" s="161"/>
      <c r="L317" s="166"/>
      <c r="M317" s="167"/>
      <c r="N317" s="168"/>
      <c r="O317" s="168"/>
      <c r="P317" s="169">
        <f>SUM(P318:P319)</f>
        <v>0</v>
      </c>
      <c r="Q317" s="168"/>
      <c r="R317" s="169">
        <f>SUM(R318:R319)</f>
        <v>0</v>
      </c>
      <c r="S317" s="168"/>
      <c r="T317" s="170">
        <f>SUM(T318:T319)</f>
        <v>0</v>
      </c>
      <c r="AR317" s="171" t="s">
        <v>168</v>
      </c>
      <c r="AT317" s="172" t="s">
        <v>72</v>
      </c>
      <c r="AU317" s="172" t="s">
        <v>81</v>
      </c>
      <c r="AY317" s="171" t="s">
        <v>137</v>
      </c>
      <c r="BK317" s="173">
        <f>SUM(BK318:BK319)</f>
        <v>0</v>
      </c>
    </row>
    <row r="318" spans="1:65" s="2" customFormat="1" ht="16.5" customHeight="1">
      <c r="A318" s="37"/>
      <c r="B318" s="38"/>
      <c r="C318" s="176" t="s">
        <v>579</v>
      </c>
      <c r="D318" s="176" t="s">
        <v>139</v>
      </c>
      <c r="E318" s="177" t="s">
        <v>1483</v>
      </c>
      <c r="F318" s="178" t="s">
        <v>1482</v>
      </c>
      <c r="G318" s="179" t="s">
        <v>1470</v>
      </c>
      <c r="H318" s="180">
        <v>1</v>
      </c>
      <c r="I318" s="181"/>
      <c r="J318" s="182">
        <f>ROUND(I318*H318,2)</f>
        <v>0</v>
      </c>
      <c r="K318" s="178" t="s">
        <v>19</v>
      </c>
      <c r="L318" s="42"/>
      <c r="M318" s="183" t="s">
        <v>19</v>
      </c>
      <c r="N318" s="184" t="s">
        <v>44</v>
      </c>
      <c r="O318" s="67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7" t="s">
        <v>144</v>
      </c>
      <c r="AT318" s="187" t="s">
        <v>139</v>
      </c>
      <c r="AU318" s="187" t="s">
        <v>83</v>
      </c>
      <c r="AY318" s="20" t="s">
        <v>137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20" t="s">
        <v>81</v>
      </c>
      <c r="BK318" s="188">
        <f>ROUND(I318*H318,2)</f>
        <v>0</v>
      </c>
      <c r="BL318" s="20" t="s">
        <v>144</v>
      </c>
      <c r="BM318" s="187" t="s">
        <v>1484</v>
      </c>
    </row>
    <row r="319" spans="1:65" s="2" customFormat="1" ht="19.5">
      <c r="A319" s="37"/>
      <c r="B319" s="38"/>
      <c r="C319" s="39"/>
      <c r="D319" s="196" t="s">
        <v>408</v>
      </c>
      <c r="E319" s="39"/>
      <c r="F319" s="248" t="s">
        <v>1485</v>
      </c>
      <c r="G319" s="39"/>
      <c r="H319" s="39"/>
      <c r="I319" s="191"/>
      <c r="J319" s="39"/>
      <c r="K319" s="39"/>
      <c r="L319" s="42"/>
      <c r="M319" s="192"/>
      <c r="N319" s="193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408</v>
      </c>
      <c r="AU319" s="20" t="s">
        <v>83</v>
      </c>
    </row>
    <row r="320" spans="1:65" s="12" customFormat="1" ht="22.9" customHeight="1">
      <c r="B320" s="160"/>
      <c r="C320" s="161"/>
      <c r="D320" s="162" t="s">
        <v>72</v>
      </c>
      <c r="E320" s="174" t="s">
        <v>1486</v>
      </c>
      <c r="F320" s="174" t="s">
        <v>1487</v>
      </c>
      <c r="G320" s="161"/>
      <c r="H320" s="161"/>
      <c r="I320" s="164"/>
      <c r="J320" s="175">
        <f>BK320</f>
        <v>0</v>
      </c>
      <c r="K320" s="161"/>
      <c r="L320" s="166"/>
      <c r="M320" s="167"/>
      <c r="N320" s="168"/>
      <c r="O320" s="168"/>
      <c r="P320" s="169">
        <f>SUM(P321:P322)</f>
        <v>0</v>
      </c>
      <c r="Q320" s="168"/>
      <c r="R320" s="169">
        <f>SUM(R321:R322)</f>
        <v>0</v>
      </c>
      <c r="S320" s="168"/>
      <c r="T320" s="170">
        <f>SUM(T321:T322)</f>
        <v>0</v>
      </c>
      <c r="AR320" s="171" t="s">
        <v>168</v>
      </c>
      <c r="AT320" s="172" t="s">
        <v>72</v>
      </c>
      <c r="AU320" s="172" t="s">
        <v>81</v>
      </c>
      <c r="AY320" s="171" t="s">
        <v>137</v>
      </c>
      <c r="BK320" s="173">
        <f>SUM(BK321:BK322)</f>
        <v>0</v>
      </c>
    </row>
    <row r="321" spans="1:65" s="2" customFormat="1" ht="16.5" customHeight="1">
      <c r="A321" s="37"/>
      <c r="B321" s="38"/>
      <c r="C321" s="176" t="s">
        <v>582</v>
      </c>
      <c r="D321" s="176" t="s">
        <v>139</v>
      </c>
      <c r="E321" s="177" t="s">
        <v>1488</v>
      </c>
      <c r="F321" s="178" t="s">
        <v>1489</v>
      </c>
      <c r="G321" s="179" t="s">
        <v>1470</v>
      </c>
      <c r="H321" s="180">
        <v>1</v>
      </c>
      <c r="I321" s="181"/>
      <c r="J321" s="182">
        <f>ROUND(I321*H321,2)</f>
        <v>0</v>
      </c>
      <c r="K321" s="178" t="s">
        <v>19</v>
      </c>
      <c r="L321" s="42"/>
      <c r="M321" s="183" t="s">
        <v>19</v>
      </c>
      <c r="N321" s="184" t="s">
        <v>44</v>
      </c>
      <c r="O321" s="67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144</v>
      </c>
      <c r="AT321" s="187" t="s">
        <v>139</v>
      </c>
      <c r="AU321" s="187" t="s">
        <v>83</v>
      </c>
      <c r="AY321" s="20" t="s">
        <v>137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0" t="s">
        <v>81</v>
      </c>
      <c r="BK321" s="188">
        <f>ROUND(I321*H321,2)</f>
        <v>0</v>
      </c>
      <c r="BL321" s="20" t="s">
        <v>144</v>
      </c>
      <c r="BM321" s="187" t="s">
        <v>1490</v>
      </c>
    </row>
    <row r="322" spans="1:65" s="2" customFormat="1" ht="16.5" customHeight="1">
      <c r="A322" s="37"/>
      <c r="B322" s="38"/>
      <c r="C322" s="176" t="s">
        <v>588</v>
      </c>
      <c r="D322" s="176" t="s">
        <v>139</v>
      </c>
      <c r="E322" s="177" t="s">
        <v>1491</v>
      </c>
      <c r="F322" s="178" t="s">
        <v>1492</v>
      </c>
      <c r="G322" s="179" t="s">
        <v>1470</v>
      </c>
      <c r="H322" s="180">
        <v>1</v>
      </c>
      <c r="I322" s="181"/>
      <c r="J322" s="182">
        <f>ROUND(I322*H322,2)</f>
        <v>0</v>
      </c>
      <c r="K322" s="178" t="s">
        <v>19</v>
      </c>
      <c r="L322" s="42"/>
      <c r="M322" s="257" t="s">
        <v>19</v>
      </c>
      <c r="N322" s="258" t="s">
        <v>44</v>
      </c>
      <c r="O322" s="251"/>
      <c r="P322" s="252">
        <f>O322*H322</f>
        <v>0</v>
      </c>
      <c r="Q322" s="252">
        <v>0</v>
      </c>
      <c r="R322" s="252">
        <f>Q322*H322</f>
        <v>0</v>
      </c>
      <c r="S322" s="252">
        <v>0</v>
      </c>
      <c r="T322" s="25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144</v>
      </c>
      <c r="AT322" s="187" t="s">
        <v>139</v>
      </c>
      <c r="AU322" s="187" t="s">
        <v>83</v>
      </c>
      <c r="AY322" s="20" t="s">
        <v>137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20" t="s">
        <v>81</v>
      </c>
      <c r="BK322" s="188">
        <f>ROUND(I322*H322,2)</f>
        <v>0</v>
      </c>
      <c r="BL322" s="20" t="s">
        <v>144</v>
      </c>
      <c r="BM322" s="187" t="s">
        <v>1493</v>
      </c>
    </row>
    <row r="323" spans="1:65" s="2" customFormat="1" ht="6.95" customHeight="1">
      <c r="A323" s="37"/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42"/>
      <c r="M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</sheetData>
  <sheetProtection algorithmName="SHA-512" hashValue="cVh8pG3Go3NpkpkPZTJ1h7EHKqhoFYufQm+UwzaL+QLMy/83Ug7ssPdGfdXjWbB/zIHdm/FdGn8M0x/B4HW7LA==" saltValue="//w+gkUnivWE1XpsrkTWVBMjfpoJP1TIDlHxMKSAqkZScAKNpzXne5bw4U6NGUmRqwc97hwDyDYmOJtz9Gvl+Q==" spinCount="100000" sheet="1" objects="1" scenarios="1" formatColumns="0" formatRows="0" autoFilter="0"/>
  <autoFilter ref="C90:K322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/>
    <hyperlink ref="F97" r:id="rId2"/>
    <hyperlink ref="F100" r:id="rId3"/>
    <hyperlink ref="F103" r:id="rId4"/>
    <hyperlink ref="F105" r:id="rId5"/>
    <hyperlink ref="F108" r:id="rId6"/>
    <hyperlink ref="F110" r:id="rId7"/>
    <hyperlink ref="F113" r:id="rId8"/>
    <hyperlink ref="F115" r:id="rId9"/>
    <hyperlink ref="F119" r:id="rId10"/>
    <hyperlink ref="F126" r:id="rId11"/>
    <hyperlink ref="F140" r:id="rId12"/>
    <hyperlink ref="F143" r:id="rId13"/>
    <hyperlink ref="F146" r:id="rId14"/>
    <hyperlink ref="F149" r:id="rId15"/>
    <hyperlink ref="F152" r:id="rId16"/>
    <hyperlink ref="F155" r:id="rId17"/>
    <hyperlink ref="F157" r:id="rId18"/>
    <hyperlink ref="F160" r:id="rId19"/>
    <hyperlink ref="F185" r:id="rId20"/>
    <hyperlink ref="F188" r:id="rId21"/>
    <hyperlink ref="F191" r:id="rId22"/>
    <hyperlink ref="F194" r:id="rId23"/>
    <hyperlink ref="F197" r:id="rId24"/>
    <hyperlink ref="F200" r:id="rId25"/>
    <hyperlink ref="F203" r:id="rId26"/>
    <hyperlink ref="F208" r:id="rId27"/>
    <hyperlink ref="F213" r:id="rId28"/>
    <hyperlink ref="F215" r:id="rId29"/>
    <hyperlink ref="F217" r:id="rId30"/>
    <hyperlink ref="F220" r:id="rId31"/>
    <hyperlink ref="F224" r:id="rId32"/>
    <hyperlink ref="F227" r:id="rId33"/>
    <hyperlink ref="F229" r:id="rId34"/>
    <hyperlink ref="F235" r:id="rId35"/>
    <hyperlink ref="F238" r:id="rId36"/>
    <hyperlink ref="F242" r:id="rId37"/>
    <hyperlink ref="F245" r:id="rId38"/>
    <hyperlink ref="F247" r:id="rId39"/>
    <hyperlink ref="F249" r:id="rId40"/>
    <hyperlink ref="F251" r:id="rId41"/>
    <hyperlink ref="F253" r:id="rId42"/>
    <hyperlink ref="F256" r:id="rId43"/>
    <hyperlink ref="F259" r:id="rId44"/>
    <hyperlink ref="F262" r:id="rId45"/>
    <hyperlink ref="F264" r:id="rId46"/>
    <hyperlink ref="F270" r:id="rId47"/>
    <hyperlink ref="F274" r:id="rId48"/>
    <hyperlink ref="F281" r:id="rId49"/>
    <hyperlink ref="F283" r:id="rId50"/>
    <hyperlink ref="F286" r:id="rId51"/>
    <hyperlink ref="F289" r:id="rId52"/>
    <hyperlink ref="F308" r:id="rId5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2"/>
  <sheetViews>
    <sheetView showGridLines="0" topLeftCell="A7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0" t="s">
        <v>92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6" t="str">
        <f>'Rekapitulace stavby'!K6</f>
        <v>Požární nádrž Vysoká</v>
      </c>
      <c r="F7" s="387"/>
      <c r="G7" s="387"/>
      <c r="H7" s="387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8" t="s">
        <v>1494</v>
      </c>
      <c r="F9" s="389"/>
      <c r="G9" s="389"/>
      <c r="H9" s="389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10. 1. 2022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0" t="str">
        <f>'Rekapitulace stavby'!E14</f>
        <v>Vyplň údaj</v>
      </c>
      <c r="F18" s="391"/>
      <c r="G18" s="391"/>
      <c r="H18" s="391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29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36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2" t="s">
        <v>19</v>
      </c>
      <c r="F27" s="392"/>
      <c r="G27" s="392"/>
      <c r="H27" s="39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ROUND((SUM(BE83:BE101)),  2)</f>
        <v>0</v>
      </c>
      <c r="G33" s="37"/>
      <c r="H33" s="37"/>
      <c r="I33" s="121">
        <v>0.21</v>
      </c>
      <c r="J33" s="120">
        <f>ROUND(((SUM(BE83:BE101))*I33),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ROUND((SUM(BF83:BF101)),  2)</f>
        <v>0</v>
      </c>
      <c r="G34" s="37"/>
      <c r="H34" s="37"/>
      <c r="I34" s="121">
        <v>0.15</v>
      </c>
      <c r="J34" s="120">
        <f>ROUND(((SUM(BF83:BF101))*I34),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ROUND((SUM(BG83:BG101)),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ROUND((SUM(BH83:BH101)),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ROUND((SUM(BI83:BI101)),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3" t="str">
        <f>E7</f>
        <v>Požární nádrž Vysoká</v>
      </c>
      <c r="F48" s="394"/>
      <c r="G48" s="394"/>
      <c r="H48" s="394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SO01-3 - Stezka</v>
      </c>
      <c r="F50" s="395"/>
      <c r="G50" s="395"/>
      <c r="H50" s="395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10. 1. 2022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Statutární město Jihlava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Ing.Josef Novotný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5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1243</v>
      </c>
      <c r="E61" s="146"/>
      <c r="F61" s="146"/>
      <c r="G61" s="146"/>
      <c r="H61" s="146"/>
      <c r="I61" s="146"/>
      <c r="J61" s="147">
        <f>J85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110</v>
      </c>
      <c r="E62" s="146"/>
      <c r="F62" s="146"/>
      <c r="G62" s="146"/>
      <c r="H62" s="146"/>
      <c r="I62" s="146"/>
      <c r="J62" s="147">
        <f>J94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112</v>
      </c>
      <c r="E63" s="146"/>
      <c r="F63" s="146"/>
      <c r="G63" s="146"/>
      <c r="H63" s="146"/>
      <c r="I63" s="146"/>
      <c r="J63" s="147">
        <f>J99</f>
        <v>0</v>
      </c>
      <c r="K63" s="144"/>
      <c r="L63" s="148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122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93" t="str">
        <f>E7</f>
        <v>Požární nádrž Vysoká</v>
      </c>
      <c r="F73" s="394"/>
      <c r="G73" s="394"/>
      <c r="H73" s="394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97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6" t="str">
        <f>E9</f>
        <v>SO01-3 - Stezka</v>
      </c>
      <c r="F75" s="395"/>
      <c r="G75" s="395"/>
      <c r="H75" s="395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 xml:space="preserve"> </v>
      </c>
      <c r="G77" s="39"/>
      <c r="H77" s="39"/>
      <c r="I77" s="32" t="s">
        <v>23</v>
      </c>
      <c r="J77" s="62" t="str">
        <f>IF(J12="","",J12)</f>
        <v>10. 1. 2022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25</v>
      </c>
      <c r="D79" s="39"/>
      <c r="E79" s="39"/>
      <c r="F79" s="30" t="str">
        <f>E15</f>
        <v>Statutární město Jihlava</v>
      </c>
      <c r="G79" s="39"/>
      <c r="H79" s="39"/>
      <c r="I79" s="32" t="s">
        <v>32</v>
      </c>
      <c r="J79" s="35" t="str">
        <f>E21</f>
        <v xml:space="preserve"> 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30</v>
      </c>
      <c r="D80" s="39"/>
      <c r="E80" s="39"/>
      <c r="F80" s="30" t="str">
        <f>IF(E18="","",E18)</f>
        <v>Vyplň údaj</v>
      </c>
      <c r="G80" s="39"/>
      <c r="H80" s="39"/>
      <c r="I80" s="32" t="s">
        <v>34</v>
      </c>
      <c r="J80" s="35" t="str">
        <f>E24</f>
        <v>Ing.Josef Novotný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123</v>
      </c>
      <c r="D82" s="152" t="s">
        <v>58</v>
      </c>
      <c r="E82" s="152" t="s">
        <v>54</v>
      </c>
      <c r="F82" s="152" t="s">
        <v>55</v>
      </c>
      <c r="G82" s="152" t="s">
        <v>124</v>
      </c>
      <c r="H82" s="152" t="s">
        <v>125</v>
      </c>
      <c r="I82" s="152" t="s">
        <v>126</v>
      </c>
      <c r="J82" s="152" t="s">
        <v>101</v>
      </c>
      <c r="K82" s="153" t="s">
        <v>127</v>
      </c>
      <c r="L82" s="154"/>
      <c r="M82" s="71" t="s">
        <v>19</v>
      </c>
      <c r="N82" s="72" t="s">
        <v>43</v>
      </c>
      <c r="O82" s="72" t="s">
        <v>128</v>
      </c>
      <c r="P82" s="72" t="s">
        <v>129</v>
      </c>
      <c r="Q82" s="72" t="s">
        <v>130</v>
      </c>
      <c r="R82" s="72" t="s">
        <v>131</v>
      </c>
      <c r="S82" s="72" t="s">
        <v>132</v>
      </c>
      <c r="T82" s="73" t="s">
        <v>133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134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</f>
        <v>0</v>
      </c>
      <c r="Q83" s="75"/>
      <c r="R83" s="157">
        <f>R84</f>
        <v>17.152079999999998</v>
      </c>
      <c r="S83" s="75"/>
      <c r="T83" s="158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72</v>
      </c>
      <c r="AU83" s="20" t="s">
        <v>102</v>
      </c>
      <c r="BK83" s="159">
        <f>BK84</f>
        <v>0</v>
      </c>
    </row>
    <row r="84" spans="1:65" s="12" customFormat="1" ht="25.9" customHeight="1">
      <c r="B84" s="160"/>
      <c r="C84" s="161"/>
      <c r="D84" s="162" t="s">
        <v>72</v>
      </c>
      <c r="E84" s="163" t="s">
        <v>135</v>
      </c>
      <c r="F84" s="163" t="s">
        <v>136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P85+P94+P99</f>
        <v>0</v>
      </c>
      <c r="Q84" s="168"/>
      <c r="R84" s="169">
        <f>R85+R94+R99</f>
        <v>17.152079999999998</v>
      </c>
      <c r="S84" s="168"/>
      <c r="T84" s="170">
        <f>T85+T94+T99</f>
        <v>0</v>
      </c>
      <c r="AR84" s="171" t="s">
        <v>81</v>
      </c>
      <c r="AT84" s="172" t="s">
        <v>72</v>
      </c>
      <c r="AU84" s="172" t="s">
        <v>73</v>
      </c>
      <c r="AY84" s="171" t="s">
        <v>137</v>
      </c>
      <c r="BK84" s="173">
        <f>BK85+BK94+BK99</f>
        <v>0</v>
      </c>
    </row>
    <row r="85" spans="1:65" s="12" customFormat="1" ht="22.9" customHeight="1">
      <c r="B85" s="160"/>
      <c r="C85" s="161"/>
      <c r="D85" s="162" t="s">
        <v>72</v>
      </c>
      <c r="E85" s="174" t="s">
        <v>168</v>
      </c>
      <c r="F85" s="174" t="s">
        <v>1349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SUM(P86:P93)</f>
        <v>0</v>
      </c>
      <c r="Q85" s="168"/>
      <c r="R85" s="169">
        <f>SUM(R86:R93)</f>
        <v>0</v>
      </c>
      <c r="S85" s="168"/>
      <c r="T85" s="170">
        <f>SUM(T86:T93)</f>
        <v>0</v>
      </c>
      <c r="AR85" s="171" t="s">
        <v>81</v>
      </c>
      <c r="AT85" s="172" t="s">
        <v>72</v>
      </c>
      <c r="AU85" s="172" t="s">
        <v>81</v>
      </c>
      <c r="AY85" s="171" t="s">
        <v>137</v>
      </c>
      <c r="BK85" s="173">
        <f>SUM(BK86:BK93)</f>
        <v>0</v>
      </c>
    </row>
    <row r="86" spans="1:65" s="2" customFormat="1" ht="21.75" customHeight="1">
      <c r="A86" s="37"/>
      <c r="B86" s="38"/>
      <c r="C86" s="176" t="s">
        <v>81</v>
      </c>
      <c r="D86" s="176" t="s">
        <v>139</v>
      </c>
      <c r="E86" s="177" t="s">
        <v>1495</v>
      </c>
      <c r="F86" s="178" t="s">
        <v>1496</v>
      </c>
      <c r="G86" s="179" t="s">
        <v>142</v>
      </c>
      <c r="H86" s="180">
        <v>65.7</v>
      </c>
      <c r="I86" s="181"/>
      <c r="J86" s="182">
        <f>ROUND(I86*H86,2)</f>
        <v>0</v>
      </c>
      <c r="K86" s="178" t="s">
        <v>143</v>
      </c>
      <c r="L86" s="42"/>
      <c r="M86" s="183" t="s">
        <v>19</v>
      </c>
      <c r="N86" s="184" t="s">
        <v>44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144</v>
      </c>
      <c r="AT86" s="187" t="s">
        <v>139</v>
      </c>
      <c r="AU86" s="187" t="s">
        <v>83</v>
      </c>
      <c r="AY86" s="20" t="s">
        <v>137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81</v>
      </c>
      <c r="BK86" s="188">
        <f>ROUND(I86*H86,2)</f>
        <v>0</v>
      </c>
      <c r="BL86" s="20" t="s">
        <v>144</v>
      </c>
      <c r="BM86" s="187" t="s">
        <v>1497</v>
      </c>
    </row>
    <row r="87" spans="1:65" s="2" customFormat="1" ht="11.25">
      <c r="A87" s="37"/>
      <c r="B87" s="38"/>
      <c r="C87" s="39"/>
      <c r="D87" s="189" t="s">
        <v>146</v>
      </c>
      <c r="E87" s="39"/>
      <c r="F87" s="190" t="s">
        <v>1498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146</v>
      </c>
      <c r="AU87" s="20" t="s">
        <v>83</v>
      </c>
    </row>
    <row r="88" spans="1:65" s="15" customFormat="1" ht="11.25">
      <c r="B88" s="217"/>
      <c r="C88" s="218"/>
      <c r="D88" s="196" t="s">
        <v>148</v>
      </c>
      <c r="E88" s="219" t="s">
        <v>19</v>
      </c>
      <c r="F88" s="220" t="s">
        <v>1499</v>
      </c>
      <c r="G88" s="218"/>
      <c r="H88" s="219" t="s">
        <v>19</v>
      </c>
      <c r="I88" s="221"/>
      <c r="J88" s="218"/>
      <c r="K88" s="218"/>
      <c r="L88" s="222"/>
      <c r="M88" s="223"/>
      <c r="N88" s="224"/>
      <c r="O88" s="224"/>
      <c r="P88" s="224"/>
      <c r="Q88" s="224"/>
      <c r="R88" s="224"/>
      <c r="S88" s="224"/>
      <c r="T88" s="225"/>
      <c r="AT88" s="226" t="s">
        <v>148</v>
      </c>
      <c r="AU88" s="226" t="s">
        <v>83</v>
      </c>
      <c r="AV88" s="15" t="s">
        <v>81</v>
      </c>
      <c r="AW88" s="15" t="s">
        <v>33</v>
      </c>
      <c r="AX88" s="15" t="s">
        <v>73</v>
      </c>
      <c r="AY88" s="226" t="s">
        <v>137</v>
      </c>
    </row>
    <row r="89" spans="1:65" s="13" customFormat="1" ht="11.25">
      <c r="B89" s="194"/>
      <c r="C89" s="195"/>
      <c r="D89" s="196" t="s">
        <v>148</v>
      </c>
      <c r="E89" s="197" t="s">
        <v>19</v>
      </c>
      <c r="F89" s="198" t="s">
        <v>1500</v>
      </c>
      <c r="G89" s="195"/>
      <c r="H89" s="199">
        <v>65.7</v>
      </c>
      <c r="I89" s="200"/>
      <c r="J89" s="195"/>
      <c r="K89" s="195"/>
      <c r="L89" s="201"/>
      <c r="M89" s="202"/>
      <c r="N89" s="203"/>
      <c r="O89" s="203"/>
      <c r="P89" s="203"/>
      <c r="Q89" s="203"/>
      <c r="R89" s="203"/>
      <c r="S89" s="203"/>
      <c r="T89" s="204"/>
      <c r="AT89" s="205" t="s">
        <v>148</v>
      </c>
      <c r="AU89" s="205" t="s">
        <v>83</v>
      </c>
      <c r="AV89" s="13" t="s">
        <v>83</v>
      </c>
      <c r="AW89" s="13" t="s">
        <v>33</v>
      </c>
      <c r="AX89" s="13" t="s">
        <v>81</v>
      </c>
      <c r="AY89" s="205" t="s">
        <v>137</v>
      </c>
    </row>
    <row r="90" spans="1:65" s="2" customFormat="1" ht="24.2" customHeight="1">
      <c r="A90" s="37"/>
      <c r="B90" s="38"/>
      <c r="C90" s="176" t="s">
        <v>83</v>
      </c>
      <c r="D90" s="176" t="s">
        <v>139</v>
      </c>
      <c r="E90" s="177" t="s">
        <v>1501</v>
      </c>
      <c r="F90" s="178" t="s">
        <v>1502</v>
      </c>
      <c r="G90" s="179" t="s">
        <v>142</v>
      </c>
      <c r="H90" s="180">
        <v>65.7</v>
      </c>
      <c r="I90" s="181"/>
      <c r="J90" s="182">
        <f>ROUND(I90*H90,2)</f>
        <v>0</v>
      </c>
      <c r="K90" s="178" t="s">
        <v>143</v>
      </c>
      <c r="L90" s="42"/>
      <c r="M90" s="183" t="s">
        <v>19</v>
      </c>
      <c r="N90" s="184" t="s">
        <v>44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144</v>
      </c>
      <c r="AT90" s="187" t="s">
        <v>139</v>
      </c>
      <c r="AU90" s="187" t="s">
        <v>83</v>
      </c>
      <c r="AY90" s="20" t="s">
        <v>137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81</v>
      </c>
      <c r="BK90" s="188">
        <f>ROUND(I90*H90,2)</f>
        <v>0</v>
      </c>
      <c r="BL90" s="20" t="s">
        <v>144</v>
      </c>
      <c r="BM90" s="187" t="s">
        <v>1503</v>
      </c>
    </row>
    <row r="91" spans="1:65" s="2" customFormat="1" ht="11.25">
      <c r="A91" s="37"/>
      <c r="B91" s="38"/>
      <c r="C91" s="39"/>
      <c r="D91" s="189" t="s">
        <v>146</v>
      </c>
      <c r="E91" s="39"/>
      <c r="F91" s="190" t="s">
        <v>1504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146</v>
      </c>
      <c r="AU91" s="20" t="s">
        <v>83</v>
      </c>
    </row>
    <row r="92" spans="1:65" s="2" customFormat="1" ht="24.2" customHeight="1">
      <c r="A92" s="37"/>
      <c r="B92" s="38"/>
      <c r="C92" s="176" t="s">
        <v>155</v>
      </c>
      <c r="D92" s="176" t="s">
        <v>139</v>
      </c>
      <c r="E92" s="177" t="s">
        <v>1505</v>
      </c>
      <c r="F92" s="178" t="s">
        <v>1506</v>
      </c>
      <c r="G92" s="179" t="s">
        <v>142</v>
      </c>
      <c r="H92" s="180">
        <v>65.7</v>
      </c>
      <c r="I92" s="181"/>
      <c r="J92" s="182">
        <f>ROUND(I92*H92,2)</f>
        <v>0</v>
      </c>
      <c r="K92" s="178" t="s">
        <v>143</v>
      </c>
      <c r="L92" s="42"/>
      <c r="M92" s="183" t="s">
        <v>19</v>
      </c>
      <c r="N92" s="184" t="s">
        <v>44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144</v>
      </c>
      <c r="AT92" s="187" t="s">
        <v>139</v>
      </c>
      <c r="AU92" s="187" t="s">
        <v>83</v>
      </c>
      <c r="AY92" s="20" t="s">
        <v>137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81</v>
      </c>
      <c r="BK92" s="188">
        <f>ROUND(I92*H92,2)</f>
        <v>0</v>
      </c>
      <c r="BL92" s="20" t="s">
        <v>144</v>
      </c>
      <c r="BM92" s="187" t="s">
        <v>1507</v>
      </c>
    </row>
    <row r="93" spans="1:65" s="2" customFormat="1" ht="11.25">
      <c r="A93" s="37"/>
      <c r="B93" s="38"/>
      <c r="C93" s="39"/>
      <c r="D93" s="189" t="s">
        <v>146</v>
      </c>
      <c r="E93" s="39"/>
      <c r="F93" s="190" t="s">
        <v>1508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146</v>
      </c>
      <c r="AU93" s="20" t="s">
        <v>83</v>
      </c>
    </row>
    <row r="94" spans="1:65" s="12" customFormat="1" ht="22.9" customHeight="1">
      <c r="B94" s="160"/>
      <c r="C94" s="161"/>
      <c r="D94" s="162" t="s">
        <v>72</v>
      </c>
      <c r="E94" s="174" t="s">
        <v>191</v>
      </c>
      <c r="F94" s="174" t="s">
        <v>820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SUM(P95:P98)</f>
        <v>0</v>
      </c>
      <c r="Q94" s="168"/>
      <c r="R94" s="169">
        <f>SUM(R95:R98)</f>
        <v>17.152079999999998</v>
      </c>
      <c r="S94" s="168"/>
      <c r="T94" s="170">
        <f>SUM(T95:T98)</f>
        <v>0</v>
      </c>
      <c r="AR94" s="171" t="s">
        <v>81</v>
      </c>
      <c r="AT94" s="172" t="s">
        <v>72</v>
      </c>
      <c r="AU94" s="172" t="s">
        <v>81</v>
      </c>
      <c r="AY94" s="171" t="s">
        <v>137</v>
      </c>
      <c r="BK94" s="173">
        <f>SUM(BK95:BK98)</f>
        <v>0</v>
      </c>
    </row>
    <row r="95" spans="1:65" s="2" customFormat="1" ht="24.2" customHeight="1">
      <c r="A95" s="37"/>
      <c r="B95" s="38"/>
      <c r="C95" s="176" t="s">
        <v>144</v>
      </c>
      <c r="D95" s="176" t="s">
        <v>139</v>
      </c>
      <c r="E95" s="177" t="s">
        <v>1509</v>
      </c>
      <c r="F95" s="178" t="s">
        <v>1510</v>
      </c>
      <c r="G95" s="179" t="s">
        <v>421</v>
      </c>
      <c r="H95" s="180">
        <v>87.6</v>
      </c>
      <c r="I95" s="181"/>
      <c r="J95" s="182">
        <f>ROUND(I95*H95,2)</f>
        <v>0</v>
      </c>
      <c r="K95" s="178" t="s">
        <v>143</v>
      </c>
      <c r="L95" s="42"/>
      <c r="M95" s="183" t="s">
        <v>19</v>
      </c>
      <c r="N95" s="184" t="s">
        <v>44</v>
      </c>
      <c r="O95" s="67"/>
      <c r="P95" s="185">
        <f>O95*H95</f>
        <v>0</v>
      </c>
      <c r="Q95" s="185">
        <v>0.1295</v>
      </c>
      <c r="R95" s="185">
        <f>Q95*H95</f>
        <v>11.344199999999999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144</v>
      </c>
      <c r="AT95" s="187" t="s">
        <v>139</v>
      </c>
      <c r="AU95" s="187" t="s">
        <v>83</v>
      </c>
      <c r="AY95" s="20" t="s">
        <v>137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81</v>
      </c>
      <c r="BK95" s="188">
        <f>ROUND(I95*H95,2)</f>
        <v>0</v>
      </c>
      <c r="BL95" s="20" t="s">
        <v>144</v>
      </c>
      <c r="BM95" s="187" t="s">
        <v>1511</v>
      </c>
    </row>
    <row r="96" spans="1:65" s="2" customFormat="1" ht="11.25">
      <c r="A96" s="37"/>
      <c r="B96" s="38"/>
      <c r="C96" s="39"/>
      <c r="D96" s="189" t="s">
        <v>146</v>
      </c>
      <c r="E96" s="39"/>
      <c r="F96" s="190" t="s">
        <v>1512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146</v>
      </c>
      <c r="AU96" s="20" t="s">
        <v>83</v>
      </c>
    </row>
    <row r="97" spans="1:65" s="2" customFormat="1" ht="16.5" customHeight="1">
      <c r="A97" s="37"/>
      <c r="B97" s="38"/>
      <c r="C97" s="238" t="s">
        <v>168</v>
      </c>
      <c r="D97" s="238" t="s">
        <v>325</v>
      </c>
      <c r="E97" s="239" t="s">
        <v>1513</v>
      </c>
      <c r="F97" s="240" t="s">
        <v>1514</v>
      </c>
      <c r="G97" s="241" t="s">
        <v>421</v>
      </c>
      <c r="H97" s="242">
        <v>89.352000000000004</v>
      </c>
      <c r="I97" s="243"/>
      <c r="J97" s="244">
        <f>ROUND(I97*H97,2)</f>
        <v>0</v>
      </c>
      <c r="K97" s="240" t="s">
        <v>143</v>
      </c>
      <c r="L97" s="245"/>
      <c r="M97" s="246" t="s">
        <v>19</v>
      </c>
      <c r="N97" s="247" t="s">
        <v>44</v>
      </c>
      <c r="O97" s="67"/>
      <c r="P97" s="185">
        <f>O97*H97</f>
        <v>0</v>
      </c>
      <c r="Q97" s="185">
        <v>6.5000000000000002E-2</v>
      </c>
      <c r="R97" s="185">
        <f>Q97*H97</f>
        <v>5.8078800000000008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188</v>
      </c>
      <c r="AT97" s="187" t="s">
        <v>325</v>
      </c>
      <c r="AU97" s="187" t="s">
        <v>83</v>
      </c>
      <c r="AY97" s="20" t="s">
        <v>137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81</v>
      </c>
      <c r="BK97" s="188">
        <f>ROUND(I97*H97,2)</f>
        <v>0</v>
      </c>
      <c r="BL97" s="20" t="s">
        <v>144</v>
      </c>
      <c r="BM97" s="187" t="s">
        <v>1515</v>
      </c>
    </row>
    <row r="98" spans="1:65" s="13" customFormat="1" ht="11.25">
      <c r="B98" s="194"/>
      <c r="C98" s="195"/>
      <c r="D98" s="196" t="s">
        <v>148</v>
      </c>
      <c r="E98" s="195"/>
      <c r="F98" s="198" t="s">
        <v>1516</v>
      </c>
      <c r="G98" s="195"/>
      <c r="H98" s="199">
        <v>89.352000000000004</v>
      </c>
      <c r="I98" s="200"/>
      <c r="J98" s="195"/>
      <c r="K98" s="195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148</v>
      </c>
      <c r="AU98" s="205" t="s">
        <v>83</v>
      </c>
      <c r="AV98" s="13" t="s">
        <v>83</v>
      </c>
      <c r="AW98" s="13" t="s">
        <v>4</v>
      </c>
      <c r="AX98" s="13" t="s">
        <v>81</v>
      </c>
      <c r="AY98" s="205" t="s">
        <v>137</v>
      </c>
    </row>
    <row r="99" spans="1:65" s="12" customFormat="1" ht="22.9" customHeight="1">
      <c r="B99" s="160"/>
      <c r="C99" s="161"/>
      <c r="D99" s="162" t="s">
        <v>72</v>
      </c>
      <c r="E99" s="174" t="s">
        <v>942</v>
      </c>
      <c r="F99" s="174" t="s">
        <v>943</v>
      </c>
      <c r="G99" s="161"/>
      <c r="H99" s="161"/>
      <c r="I99" s="164"/>
      <c r="J99" s="175">
        <f>BK99</f>
        <v>0</v>
      </c>
      <c r="K99" s="161"/>
      <c r="L99" s="166"/>
      <c r="M99" s="167"/>
      <c r="N99" s="168"/>
      <c r="O99" s="168"/>
      <c r="P99" s="169">
        <f>SUM(P100:P101)</f>
        <v>0</v>
      </c>
      <c r="Q99" s="168"/>
      <c r="R99" s="169">
        <f>SUM(R100:R101)</f>
        <v>0</v>
      </c>
      <c r="S99" s="168"/>
      <c r="T99" s="170">
        <f>SUM(T100:T101)</f>
        <v>0</v>
      </c>
      <c r="AR99" s="171" t="s">
        <v>81</v>
      </c>
      <c r="AT99" s="172" t="s">
        <v>72</v>
      </c>
      <c r="AU99" s="172" t="s">
        <v>81</v>
      </c>
      <c r="AY99" s="171" t="s">
        <v>137</v>
      </c>
      <c r="BK99" s="173">
        <f>SUM(BK100:BK101)</f>
        <v>0</v>
      </c>
    </row>
    <row r="100" spans="1:65" s="2" customFormat="1" ht="16.5" customHeight="1">
      <c r="A100" s="37"/>
      <c r="B100" s="38"/>
      <c r="C100" s="176" t="s">
        <v>174</v>
      </c>
      <c r="D100" s="176" t="s">
        <v>139</v>
      </c>
      <c r="E100" s="177" t="s">
        <v>945</v>
      </c>
      <c r="F100" s="178" t="s">
        <v>946</v>
      </c>
      <c r="G100" s="179" t="s">
        <v>302</v>
      </c>
      <c r="H100" s="180">
        <v>17.152000000000001</v>
      </c>
      <c r="I100" s="181"/>
      <c r="J100" s="182">
        <f>ROUND(I100*H100,2)</f>
        <v>0</v>
      </c>
      <c r="K100" s="178" t="s">
        <v>143</v>
      </c>
      <c r="L100" s="42"/>
      <c r="M100" s="183" t="s">
        <v>19</v>
      </c>
      <c r="N100" s="184" t="s">
        <v>44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144</v>
      </c>
      <c r="AT100" s="187" t="s">
        <v>139</v>
      </c>
      <c r="AU100" s="187" t="s">
        <v>83</v>
      </c>
      <c r="AY100" s="20" t="s">
        <v>137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81</v>
      </c>
      <c r="BK100" s="188">
        <f>ROUND(I100*H100,2)</f>
        <v>0</v>
      </c>
      <c r="BL100" s="20" t="s">
        <v>144</v>
      </c>
      <c r="BM100" s="187" t="s">
        <v>1517</v>
      </c>
    </row>
    <row r="101" spans="1:65" s="2" customFormat="1" ht="11.25">
      <c r="A101" s="37"/>
      <c r="B101" s="38"/>
      <c r="C101" s="39"/>
      <c r="D101" s="189" t="s">
        <v>146</v>
      </c>
      <c r="E101" s="39"/>
      <c r="F101" s="190" t="s">
        <v>948</v>
      </c>
      <c r="G101" s="39"/>
      <c r="H101" s="39"/>
      <c r="I101" s="191"/>
      <c r="J101" s="39"/>
      <c r="K101" s="39"/>
      <c r="L101" s="42"/>
      <c r="M101" s="254"/>
      <c r="N101" s="255"/>
      <c r="O101" s="251"/>
      <c r="P101" s="251"/>
      <c r="Q101" s="251"/>
      <c r="R101" s="251"/>
      <c r="S101" s="251"/>
      <c r="T101" s="256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146</v>
      </c>
      <c r="AU101" s="20" t="s">
        <v>83</v>
      </c>
    </row>
    <row r="102" spans="1:65" s="2" customFormat="1" ht="6.95" customHeight="1">
      <c r="A102" s="37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2"/>
      <c r="M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</sheetData>
  <sheetProtection algorithmName="SHA-512" hashValue="XKEWC6t6sS9bncc7hoNMDi7k7+OC52ePTLYgyWfNmQf7t+qAsmSBj7GF191kPRpqMXbKSGrNskVKxfQG0FpGYA==" saltValue="7UsMvRbAO78KIDWn43mcC40tBlyPU4ImUPkIUdespuWJ5YSW5fYG01+8/BGU60M5YEG/KlldT4aDT7gI3r9rcQ==" spinCount="100000" sheet="1" objects="1" scenarios="1" formatColumns="0" formatRows="0" autoFilter="0"/>
  <autoFilter ref="C82:K101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1" r:id="rId2"/>
    <hyperlink ref="F93" r:id="rId3"/>
    <hyperlink ref="F96" r:id="rId4"/>
    <hyperlink ref="F101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8"/>
  <sheetViews>
    <sheetView showGridLines="0" topLeftCell="A7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0" t="s">
        <v>95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6" t="str">
        <f>'Rekapitulace stavby'!K6</f>
        <v>Požární nádrž Vysoká</v>
      </c>
      <c r="F7" s="387"/>
      <c r="G7" s="387"/>
      <c r="H7" s="387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8" t="s">
        <v>1518</v>
      </c>
      <c r="F9" s="389"/>
      <c r="G9" s="389"/>
      <c r="H9" s="389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10. 1. 2022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0" t="str">
        <f>'Rekapitulace stavby'!E14</f>
        <v>Vyplň údaj</v>
      </c>
      <c r="F18" s="391"/>
      <c r="G18" s="391"/>
      <c r="H18" s="391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29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36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2" t="s">
        <v>19</v>
      </c>
      <c r="F27" s="392"/>
      <c r="G27" s="392"/>
      <c r="H27" s="39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ROUND((SUM(BE83:BE97)),  2)</f>
        <v>0</v>
      </c>
      <c r="G33" s="37"/>
      <c r="H33" s="37"/>
      <c r="I33" s="121">
        <v>0.21</v>
      </c>
      <c r="J33" s="120">
        <f>ROUND(((SUM(BE83:BE97))*I33),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ROUND((SUM(BF83:BF97)),  2)</f>
        <v>0</v>
      </c>
      <c r="G34" s="37"/>
      <c r="H34" s="37"/>
      <c r="I34" s="121">
        <v>0.15</v>
      </c>
      <c r="J34" s="120">
        <f>ROUND(((SUM(BF83:BF97))*I34),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ROUND((SUM(BG83:BG97)),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ROUND((SUM(BH83:BH97)),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ROUND((SUM(BI83:BI97)),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3" t="str">
        <f>E7</f>
        <v>Požární nádrž Vysoká</v>
      </c>
      <c r="F48" s="394"/>
      <c r="G48" s="394"/>
      <c r="H48" s="394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6" t="str">
        <f>E9</f>
        <v>ostatní - Vedlejší náklady</v>
      </c>
      <c r="F50" s="395"/>
      <c r="G50" s="395"/>
      <c r="H50" s="395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10. 1. 2022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Statutární město Jihlava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Ing.Josef Novotný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5" customHeight="1">
      <c r="B60" s="137"/>
      <c r="C60" s="138"/>
      <c r="D60" s="139" t="s">
        <v>1244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1245</v>
      </c>
      <c r="E61" s="146"/>
      <c r="F61" s="146"/>
      <c r="G61" s="146"/>
      <c r="H61" s="146"/>
      <c r="I61" s="146"/>
      <c r="J61" s="147">
        <f>J85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1246</v>
      </c>
      <c r="E62" s="146"/>
      <c r="F62" s="146"/>
      <c r="G62" s="146"/>
      <c r="H62" s="146"/>
      <c r="I62" s="146"/>
      <c r="J62" s="147">
        <f>J92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1247</v>
      </c>
      <c r="E63" s="146"/>
      <c r="F63" s="146"/>
      <c r="G63" s="146"/>
      <c r="H63" s="146"/>
      <c r="I63" s="146"/>
      <c r="J63" s="147">
        <f>J95</f>
        <v>0</v>
      </c>
      <c r="K63" s="144"/>
      <c r="L63" s="148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122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93" t="str">
        <f>E7</f>
        <v>Požární nádrž Vysoká</v>
      </c>
      <c r="F73" s="394"/>
      <c r="G73" s="394"/>
      <c r="H73" s="394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97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6" t="str">
        <f>E9</f>
        <v>ostatní - Vedlejší náklady</v>
      </c>
      <c r="F75" s="395"/>
      <c r="G75" s="395"/>
      <c r="H75" s="395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 xml:space="preserve"> </v>
      </c>
      <c r="G77" s="39"/>
      <c r="H77" s="39"/>
      <c r="I77" s="32" t="s">
        <v>23</v>
      </c>
      <c r="J77" s="62" t="str">
        <f>IF(J12="","",J12)</f>
        <v>10. 1. 2022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25</v>
      </c>
      <c r="D79" s="39"/>
      <c r="E79" s="39"/>
      <c r="F79" s="30" t="str">
        <f>E15</f>
        <v>Statutární město Jihlava</v>
      </c>
      <c r="G79" s="39"/>
      <c r="H79" s="39"/>
      <c r="I79" s="32" t="s">
        <v>32</v>
      </c>
      <c r="J79" s="35" t="str">
        <f>E21</f>
        <v xml:space="preserve"> 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30</v>
      </c>
      <c r="D80" s="39"/>
      <c r="E80" s="39"/>
      <c r="F80" s="30" t="str">
        <f>IF(E18="","",E18)</f>
        <v>Vyplň údaj</v>
      </c>
      <c r="G80" s="39"/>
      <c r="H80" s="39"/>
      <c r="I80" s="32" t="s">
        <v>34</v>
      </c>
      <c r="J80" s="35" t="str">
        <f>E24</f>
        <v>Ing.Josef Novotný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123</v>
      </c>
      <c r="D82" s="152" t="s">
        <v>58</v>
      </c>
      <c r="E82" s="152" t="s">
        <v>54</v>
      </c>
      <c r="F82" s="152" t="s">
        <v>55</v>
      </c>
      <c r="G82" s="152" t="s">
        <v>124</v>
      </c>
      <c r="H82" s="152" t="s">
        <v>125</v>
      </c>
      <c r="I82" s="152" t="s">
        <v>126</v>
      </c>
      <c r="J82" s="152" t="s">
        <v>101</v>
      </c>
      <c r="K82" s="153" t="s">
        <v>127</v>
      </c>
      <c r="L82" s="154"/>
      <c r="M82" s="71" t="s">
        <v>19</v>
      </c>
      <c r="N82" s="72" t="s">
        <v>43</v>
      </c>
      <c r="O82" s="72" t="s">
        <v>128</v>
      </c>
      <c r="P82" s="72" t="s">
        <v>129</v>
      </c>
      <c r="Q82" s="72" t="s">
        <v>130</v>
      </c>
      <c r="R82" s="72" t="s">
        <v>131</v>
      </c>
      <c r="S82" s="72" t="s">
        <v>132</v>
      </c>
      <c r="T82" s="73" t="s">
        <v>133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134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</f>
        <v>0</v>
      </c>
      <c r="Q83" s="75"/>
      <c r="R83" s="157">
        <f>R84</f>
        <v>0</v>
      </c>
      <c r="S83" s="75"/>
      <c r="T83" s="158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72</v>
      </c>
      <c r="AU83" s="20" t="s">
        <v>102</v>
      </c>
      <c r="BK83" s="159">
        <f>BK84</f>
        <v>0</v>
      </c>
    </row>
    <row r="84" spans="1:65" s="12" customFormat="1" ht="25.9" customHeight="1">
      <c r="B84" s="160"/>
      <c r="C84" s="161"/>
      <c r="D84" s="162" t="s">
        <v>72</v>
      </c>
      <c r="E84" s="163" t="s">
        <v>1464</v>
      </c>
      <c r="F84" s="163" t="s">
        <v>1465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P85+P92+P95</f>
        <v>0</v>
      </c>
      <c r="Q84" s="168"/>
      <c r="R84" s="169">
        <f>R85+R92+R95</f>
        <v>0</v>
      </c>
      <c r="S84" s="168"/>
      <c r="T84" s="170">
        <f>T85+T92+T95</f>
        <v>0</v>
      </c>
      <c r="AR84" s="171" t="s">
        <v>168</v>
      </c>
      <c r="AT84" s="172" t="s">
        <v>72</v>
      </c>
      <c r="AU84" s="172" t="s">
        <v>73</v>
      </c>
      <c r="AY84" s="171" t="s">
        <v>137</v>
      </c>
      <c r="BK84" s="173">
        <f>BK85+BK92+BK95</f>
        <v>0</v>
      </c>
    </row>
    <row r="85" spans="1:65" s="12" customFormat="1" ht="22.9" customHeight="1">
      <c r="B85" s="160"/>
      <c r="C85" s="161"/>
      <c r="D85" s="162" t="s">
        <v>72</v>
      </c>
      <c r="E85" s="174" t="s">
        <v>1466</v>
      </c>
      <c r="F85" s="174" t="s">
        <v>1467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SUM(P86:P91)</f>
        <v>0</v>
      </c>
      <c r="Q85" s="168"/>
      <c r="R85" s="169">
        <f>SUM(R86:R91)</f>
        <v>0</v>
      </c>
      <c r="S85" s="168"/>
      <c r="T85" s="170">
        <f>SUM(T86:T91)</f>
        <v>0</v>
      </c>
      <c r="AR85" s="171" t="s">
        <v>168</v>
      </c>
      <c r="AT85" s="172" t="s">
        <v>72</v>
      </c>
      <c r="AU85" s="172" t="s">
        <v>81</v>
      </c>
      <c r="AY85" s="171" t="s">
        <v>137</v>
      </c>
      <c r="BK85" s="173">
        <f>SUM(BK86:BK91)</f>
        <v>0</v>
      </c>
    </row>
    <row r="86" spans="1:65" s="2" customFormat="1" ht="16.5" customHeight="1">
      <c r="A86" s="37"/>
      <c r="B86" s="38"/>
      <c r="C86" s="176" t="s">
        <v>81</v>
      </c>
      <c r="D86" s="176" t="s">
        <v>139</v>
      </c>
      <c r="E86" s="177" t="s">
        <v>1468</v>
      </c>
      <c r="F86" s="178" t="s">
        <v>1469</v>
      </c>
      <c r="G86" s="179" t="s">
        <v>1470</v>
      </c>
      <c r="H86" s="180">
        <v>1</v>
      </c>
      <c r="I86" s="181"/>
      <c r="J86" s="182">
        <f>ROUND(I86*H86,2)</f>
        <v>0</v>
      </c>
      <c r="K86" s="178" t="s">
        <v>19</v>
      </c>
      <c r="L86" s="42"/>
      <c r="M86" s="183" t="s">
        <v>19</v>
      </c>
      <c r="N86" s="184" t="s">
        <v>44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144</v>
      </c>
      <c r="AT86" s="187" t="s">
        <v>139</v>
      </c>
      <c r="AU86" s="187" t="s">
        <v>83</v>
      </c>
      <c r="AY86" s="20" t="s">
        <v>137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81</v>
      </c>
      <c r="BK86" s="188">
        <f>ROUND(I86*H86,2)</f>
        <v>0</v>
      </c>
      <c r="BL86" s="20" t="s">
        <v>144</v>
      </c>
      <c r="BM86" s="187" t="s">
        <v>1519</v>
      </c>
    </row>
    <row r="87" spans="1:65" s="2" customFormat="1" ht="19.5">
      <c r="A87" s="37"/>
      <c r="B87" s="38"/>
      <c r="C87" s="39"/>
      <c r="D87" s="196" t="s">
        <v>408</v>
      </c>
      <c r="E87" s="39"/>
      <c r="F87" s="248" t="s">
        <v>1472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408</v>
      </c>
      <c r="AU87" s="20" t="s">
        <v>83</v>
      </c>
    </row>
    <row r="88" spans="1:65" s="2" customFormat="1" ht="16.5" customHeight="1">
      <c r="A88" s="37"/>
      <c r="B88" s="38"/>
      <c r="C88" s="176" t="s">
        <v>83</v>
      </c>
      <c r="D88" s="176" t="s">
        <v>139</v>
      </c>
      <c r="E88" s="177" t="s">
        <v>1473</v>
      </c>
      <c r="F88" s="178" t="s">
        <v>1474</v>
      </c>
      <c r="G88" s="179" t="s">
        <v>1470</v>
      </c>
      <c r="H88" s="180">
        <v>1</v>
      </c>
      <c r="I88" s="181"/>
      <c r="J88" s="182">
        <f>ROUND(I88*H88,2)</f>
        <v>0</v>
      </c>
      <c r="K88" s="178" t="s">
        <v>19</v>
      </c>
      <c r="L88" s="42"/>
      <c r="M88" s="183" t="s">
        <v>19</v>
      </c>
      <c r="N88" s="184" t="s">
        <v>44</v>
      </c>
      <c r="O88" s="67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144</v>
      </c>
      <c r="AT88" s="187" t="s">
        <v>139</v>
      </c>
      <c r="AU88" s="187" t="s">
        <v>83</v>
      </c>
      <c r="AY88" s="20" t="s">
        <v>137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20" t="s">
        <v>81</v>
      </c>
      <c r="BK88" s="188">
        <f>ROUND(I88*H88,2)</f>
        <v>0</v>
      </c>
      <c r="BL88" s="20" t="s">
        <v>144</v>
      </c>
      <c r="BM88" s="187" t="s">
        <v>1520</v>
      </c>
    </row>
    <row r="89" spans="1:65" s="2" customFormat="1" ht="19.5">
      <c r="A89" s="37"/>
      <c r="B89" s="38"/>
      <c r="C89" s="39"/>
      <c r="D89" s="196" t="s">
        <v>408</v>
      </c>
      <c r="E89" s="39"/>
      <c r="F89" s="248" t="s">
        <v>1476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408</v>
      </c>
      <c r="AU89" s="20" t="s">
        <v>83</v>
      </c>
    </row>
    <row r="90" spans="1:65" s="2" customFormat="1" ht="24.2" customHeight="1">
      <c r="A90" s="37"/>
      <c r="B90" s="38"/>
      <c r="C90" s="176" t="s">
        <v>155</v>
      </c>
      <c r="D90" s="176" t="s">
        <v>139</v>
      </c>
      <c r="E90" s="177" t="s">
        <v>1477</v>
      </c>
      <c r="F90" s="178" t="s">
        <v>1478</v>
      </c>
      <c r="G90" s="179" t="s">
        <v>1470</v>
      </c>
      <c r="H90" s="180">
        <v>1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44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144</v>
      </c>
      <c r="AT90" s="187" t="s">
        <v>139</v>
      </c>
      <c r="AU90" s="187" t="s">
        <v>83</v>
      </c>
      <c r="AY90" s="20" t="s">
        <v>137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81</v>
      </c>
      <c r="BK90" s="188">
        <f>ROUND(I90*H90,2)</f>
        <v>0</v>
      </c>
      <c r="BL90" s="20" t="s">
        <v>144</v>
      </c>
      <c r="BM90" s="187" t="s">
        <v>1521</v>
      </c>
    </row>
    <row r="91" spans="1:65" s="2" customFormat="1" ht="19.5">
      <c r="A91" s="37"/>
      <c r="B91" s="38"/>
      <c r="C91" s="39"/>
      <c r="D91" s="196" t="s">
        <v>408</v>
      </c>
      <c r="E91" s="39"/>
      <c r="F91" s="248" t="s">
        <v>1480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408</v>
      </c>
      <c r="AU91" s="20" t="s">
        <v>83</v>
      </c>
    </row>
    <row r="92" spans="1:65" s="12" customFormat="1" ht="22.9" customHeight="1">
      <c r="B92" s="160"/>
      <c r="C92" s="161"/>
      <c r="D92" s="162" t="s">
        <v>72</v>
      </c>
      <c r="E92" s="174" t="s">
        <v>1481</v>
      </c>
      <c r="F92" s="174" t="s">
        <v>1482</v>
      </c>
      <c r="G92" s="161"/>
      <c r="H92" s="161"/>
      <c r="I92" s="164"/>
      <c r="J92" s="175">
        <f>BK92</f>
        <v>0</v>
      </c>
      <c r="K92" s="161"/>
      <c r="L92" s="166"/>
      <c r="M92" s="167"/>
      <c r="N92" s="168"/>
      <c r="O92" s="168"/>
      <c r="P92" s="169">
        <f>SUM(P93:P94)</f>
        <v>0</v>
      </c>
      <c r="Q92" s="168"/>
      <c r="R92" s="169">
        <f>SUM(R93:R94)</f>
        <v>0</v>
      </c>
      <c r="S92" s="168"/>
      <c r="T92" s="170">
        <f>SUM(T93:T94)</f>
        <v>0</v>
      </c>
      <c r="AR92" s="171" t="s">
        <v>168</v>
      </c>
      <c r="AT92" s="172" t="s">
        <v>72</v>
      </c>
      <c r="AU92" s="172" t="s">
        <v>81</v>
      </c>
      <c r="AY92" s="171" t="s">
        <v>137</v>
      </c>
      <c r="BK92" s="173">
        <f>SUM(BK93:BK94)</f>
        <v>0</v>
      </c>
    </row>
    <row r="93" spans="1:65" s="2" customFormat="1" ht="16.5" customHeight="1">
      <c r="A93" s="37"/>
      <c r="B93" s="38"/>
      <c r="C93" s="176" t="s">
        <v>144</v>
      </c>
      <c r="D93" s="176" t="s">
        <v>139</v>
      </c>
      <c r="E93" s="177" t="s">
        <v>1483</v>
      </c>
      <c r="F93" s="178" t="s">
        <v>1482</v>
      </c>
      <c r="G93" s="179" t="s">
        <v>1470</v>
      </c>
      <c r="H93" s="180">
        <v>1</v>
      </c>
      <c r="I93" s="181"/>
      <c r="J93" s="182">
        <f>ROUND(I93*H93,2)</f>
        <v>0</v>
      </c>
      <c r="K93" s="178" t="s">
        <v>19</v>
      </c>
      <c r="L93" s="42"/>
      <c r="M93" s="183" t="s">
        <v>19</v>
      </c>
      <c r="N93" s="184" t="s">
        <v>44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144</v>
      </c>
      <c r="AT93" s="187" t="s">
        <v>139</v>
      </c>
      <c r="AU93" s="187" t="s">
        <v>83</v>
      </c>
      <c r="AY93" s="20" t="s">
        <v>137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81</v>
      </c>
      <c r="BK93" s="188">
        <f>ROUND(I93*H93,2)</f>
        <v>0</v>
      </c>
      <c r="BL93" s="20" t="s">
        <v>144</v>
      </c>
      <c r="BM93" s="187" t="s">
        <v>1522</v>
      </c>
    </row>
    <row r="94" spans="1:65" s="2" customFormat="1" ht="19.5">
      <c r="A94" s="37"/>
      <c r="B94" s="38"/>
      <c r="C94" s="39"/>
      <c r="D94" s="196" t="s">
        <v>408</v>
      </c>
      <c r="E94" s="39"/>
      <c r="F94" s="248" t="s">
        <v>1485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408</v>
      </c>
      <c r="AU94" s="20" t="s">
        <v>83</v>
      </c>
    </row>
    <row r="95" spans="1:65" s="12" customFormat="1" ht="22.9" customHeight="1">
      <c r="B95" s="160"/>
      <c r="C95" s="161"/>
      <c r="D95" s="162" t="s">
        <v>72</v>
      </c>
      <c r="E95" s="174" t="s">
        <v>1486</v>
      </c>
      <c r="F95" s="174" t="s">
        <v>1487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SUM(P96:P97)</f>
        <v>0</v>
      </c>
      <c r="Q95" s="168"/>
      <c r="R95" s="169">
        <f>SUM(R96:R97)</f>
        <v>0</v>
      </c>
      <c r="S95" s="168"/>
      <c r="T95" s="170">
        <f>SUM(T96:T97)</f>
        <v>0</v>
      </c>
      <c r="AR95" s="171" t="s">
        <v>168</v>
      </c>
      <c r="AT95" s="172" t="s">
        <v>72</v>
      </c>
      <c r="AU95" s="172" t="s">
        <v>81</v>
      </c>
      <c r="AY95" s="171" t="s">
        <v>137</v>
      </c>
      <c r="BK95" s="173">
        <f>SUM(BK96:BK97)</f>
        <v>0</v>
      </c>
    </row>
    <row r="96" spans="1:65" s="2" customFormat="1" ht="16.5" customHeight="1">
      <c r="A96" s="37"/>
      <c r="B96" s="38"/>
      <c r="C96" s="176" t="s">
        <v>168</v>
      </c>
      <c r="D96" s="176" t="s">
        <v>139</v>
      </c>
      <c r="E96" s="177" t="s">
        <v>1488</v>
      </c>
      <c r="F96" s="178" t="s">
        <v>1489</v>
      </c>
      <c r="G96" s="179" t="s">
        <v>1470</v>
      </c>
      <c r="H96" s="180">
        <v>1</v>
      </c>
      <c r="I96" s="181"/>
      <c r="J96" s="182">
        <f>ROUND(I96*H96,2)</f>
        <v>0</v>
      </c>
      <c r="K96" s="178" t="s">
        <v>19</v>
      </c>
      <c r="L96" s="42"/>
      <c r="M96" s="183" t="s">
        <v>19</v>
      </c>
      <c r="N96" s="184" t="s">
        <v>44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144</v>
      </c>
      <c r="AT96" s="187" t="s">
        <v>139</v>
      </c>
      <c r="AU96" s="187" t="s">
        <v>83</v>
      </c>
      <c r="AY96" s="20" t="s">
        <v>137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81</v>
      </c>
      <c r="BK96" s="188">
        <f>ROUND(I96*H96,2)</f>
        <v>0</v>
      </c>
      <c r="BL96" s="20" t="s">
        <v>144</v>
      </c>
      <c r="BM96" s="187" t="s">
        <v>1523</v>
      </c>
    </row>
    <row r="97" spans="1:65" s="2" customFormat="1" ht="16.5" customHeight="1">
      <c r="A97" s="37"/>
      <c r="B97" s="38"/>
      <c r="C97" s="176" t="s">
        <v>174</v>
      </c>
      <c r="D97" s="176" t="s">
        <v>139</v>
      </c>
      <c r="E97" s="177" t="s">
        <v>1491</v>
      </c>
      <c r="F97" s="178" t="s">
        <v>1492</v>
      </c>
      <c r="G97" s="179" t="s">
        <v>1470</v>
      </c>
      <c r="H97" s="180">
        <v>1</v>
      </c>
      <c r="I97" s="181"/>
      <c r="J97" s="182">
        <f>ROUND(I97*H97,2)</f>
        <v>0</v>
      </c>
      <c r="K97" s="178" t="s">
        <v>19</v>
      </c>
      <c r="L97" s="42"/>
      <c r="M97" s="257" t="s">
        <v>19</v>
      </c>
      <c r="N97" s="258" t="s">
        <v>44</v>
      </c>
      <c r="O97" s="251"/>
      <c r="P97" s="252">
        <f>O97*H97</f>
        <v>0</v>
      </c>
      <c r="Q97" s="252">
        <v>0</v>
      </c>
      <c r="R97" s="252">
        <f>Q97*H97</f>
        <v>0</v>
      </c>
      <c r="S97" s="252">
        <v>0</v>
      </c>
      <c r="T97" s="25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144</v>
      </c>
      <c r="AT97" s="187" t="s">
        <v>139</v>
      </c>
      <c r="AU97" s="187" t="s">
        <v>83</v>
      </c>
      <c r="AY97" s="20" t="s">
        <v>137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81</v>
      </c>
      <c r="BK97" s="188">
        <f>ROUND(I97*H97,2)</f>
        <v>0</v>
      </c>
      <c r="BL97" s="20" t="s">
        <v>144</v>
      </c>
      <c r="BM97" s="187" t="s">
        <v>1524</v>
      </c>
    </row>
    <row r="98" spans="1:65" s="2" customFormat="1" ht="6.95" customHeight="1">
      <c r="A98" s="37"/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42"/>
      <c r="M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</sheetData>
  <sheetProtection algorithmName="SHA-512" hashValue="TtDN4uOn7ACg1hy6xewqm5y99jEyNb7KrrbPi901aasqyddIxvMFkJzjzOntAMhREDCPaJSi/NW0RN2rUJupyA==" saltValue="abbjNm8C/Q5GKyqywKQxlN+XDDZri1TBHAcpukIoGYcyJyklxyLEBAeDfbrfDpAmmijSWJJIVjhvDXhtjcassg==" spinCount="100000" sheet="1" objects="1" scenarios="1" formatColumns="0" formatRows="0" autoFilter="0"/>
  <autoFilter ref="C82:K97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59" customWidth="1"/>
    <col min="2" max="2" width="1.6640625" style="259" customWidth="1"/>
    <col min="3" max="4" width="5" style="259" customWidth="1"/>
    <col min="5" max="5" width="11.6640625" style="259" customWidth="1"/>
    <col min="6" max="6" width="9.1640625" style="259" customWidth="1"/>
    <col min="7" max="7" width="5" style="259" customWidth="1"/>
    <col min="8" max="8" width="77.83203125" style="259" customWidth="1"/>
    <col min="9" max="10" width="20" style="259" customWidth="1"/>
    <col min="11" max="11" width="1.6640625" style="259" customWidth="1"/>
  </cols>
  <sheetData>
    <row r="1" spans="2:11" s="1" customFormat="1" ht="37.5" customHeight="1"/>
    <row r="2" spans="2:11" s="1" customFormat="1" ht="7.5" customHeigh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pans="2:11" s="17" customFormat="1" ht="45" customHeight="1">
      <c r="B3" s="263"/>
      <c r="C3" s="398" t="s">
        <v>1525</v>
      </c>
      <c r="D3" s="398"/>
      <c r="E3" s="398"/>
      <c r="F3" s="398"/>
      <c r="G3" s="398"/>
      <c r="H3" s="398"/>
      <c r="I3" s="398"/>
      <c r="J3" s="398"/>
      <c r="K3" s="264"/>
    </row>
    <row r="4" spans="2:11" s="1" customFormat="1" ht="25.5" customHeight="1">
      <c r="B4" s="265"/>
      <c r="C4" s="397" t="s">
        <v>1526</v>
      </c>
      <c r="D4" s="397"/>
      <c r="E4" s="397"/>
      <c r="F4" s="397"/>
      <c r="G4" s="397"/>
      <c r="H4" s="397"/>
      <c r="I4" s="397"/>
      <c r="J4" s="397"/>
      <c r="K4" s="266"/>
    </row>
    <row r="5" spans="2:11" s="1" customFormat="1" ht="5.25" customHeight="1">
      <c r="B5" s="265"/>
      <c r="C5" s="267"/>
      <c r="D5" s="267"/>
      <c r="E5" s="267"/>
      <c r="F5" s="267"/>
      <c r="G5" s="267"/>
      <c r="H5" s="267"/>
      <c r="I5" s="267"/>
      <c r="J5" s="267"/>
      <c r="K5" s="266"/>
    </row>
    <row r="6" spans="2:11" s="1" customFormat="1" ht="15" customHeight="1">
      <c r="B6" s="265"/>
      <c r="C6" s="396" t="s">
        <v>1527</v>
      </c>
      <c r="D6" s="396"/>
      <c r="E6" s="396"/>
      <c r="F6" s="396"/>
      <c r="G6" s="396"/>
      <c r="H6" s="396"/>
      <c r="I6" s="396"/>
      <c r="J6" s="396"/>
      <c r="K6" s="266"/>
    </row>
    <row r="7" spans="2:11" s="1" customFormat="1" ht="15" customHeight="1">
      <c r="B7" s="269"/>
      <c r="C7" s="396" t="s">
        <v>1528</v>
      </c>
      <c r="D7" s="396"/>
      <c r="E7" s="396"/>
      <c r="F7" s="396"/>
      <c r="G7" s="396"/>
      <c r="H7" s="396"/>
      <c r="I7" s="396"/>
      <c r="J7" s="396"/>
      <c r="K7" s="266"/>
    </row>
    <row r="8" spans="2:11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pans="2:11" s="1" customFormat="1" ht="15" customHeight="1">
      <c r="B9" s="269"/>
      <c r="C9" s="396" t="s">
        <v>1529</v>
      </c>
      <c r="D9" s="396"/>
      <c r="E9" s="396"/>
      <c r="F9" s="396"/>
      <c r="G9" s="396"/>
      <c r="H9" s="396"/>
      <c r="I9" s="396"/>
      <c r="J9" s="396"/>
      <c r="K9" s="266"/>
    </row>
    <row r="10" spans="2:11" s="1" customFormat="1" ht="15" customHeight="1">
      <c r="B10" s="269"/>
      <c r="C10" s="268"/>
      <c r="D10" s="396" t="s">
        <v>1530</v>
      </c>
      <c r="E10" s="396"/>
      <c r="F10" s="396"/>
      <c r="G10" s="396"/>
      <c r="H10" s="396"/>
      <c r="I10" s="396"/>
      <c r="J10" s="396"/>
      <c r="K10" s="266"/>
    </row>
    <row r="11" spans="2:11" s="1" customFormat="1" ht="15" customHeight="1">
      <c r="B11" s="269"/>
      <c r="C11" s="270"/>
      <c r="D11" s="396" t="s">
        <v>1531</v>
      </c>
      <c r="E11" s="396"/>
      <c r="F11" s="396"/>
      <c r="G11" s="396"/>
      <c r="H11" s="396"/>
      <c r="I11" s="396"/>
      <c r="J11" s="396"/>
      <c r="K11" s="266"/>
    </row>
    <row r="12" spans="2:11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pans="2:11" s="1" customFormat="1" ht="15" customHeight="1">
      <c r="B13" s="269"/>
      <c r="C13" s="270"/>
      <c r="D13" s="271" t="s">
        <v>1532</v>
      </c>
      <c r="E13" s="268"/>
      <c r="F13" s="268"/>
      <c r="G13" s="268"/>
      <c r="H13" s="268"/>
      <c r="I13" s="268"/>
      <c r="J13" s="268"/>
      <c r="K13" s="266"/>
    </row>
    <row r="14" spans="2:11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pans="2:11" s="1" customFormat="1" ht="15" customHeight="1">
      <c r="B15" s="269"/>
      <c r="C15" s="270"/>
      <c r="D15" s="396" t="s">
        <v>1533</v>
      </c>
      <c r="E15" s="396"/>
      <c r="F15" s="396"/>
      <c r="G15" s="396"/>
      <c r="H15" s="396"/>
      <c r="I15" s="396"/>
      <c r="J15" s="396"/>
      <c r="K15" s="266"/>
    </row>
    <row r="16" spans="2:11" s="1" customFormat="1" ht="15" customHeight="1">
      <c r="B16" s="269"/>
      <c r="C16" s="270"/>
      <c r="D16" s="396" t="s">
        <v>1534</v>
      </c>
      <c r="E16" s="396"/>
      <c r="F16" s="396"/>
      <c r="G16" s="396"/>
      <c r="H16" s="396"/>
      <c r="I16" s="396"/>
      <c r="J16" s="396"/>
      <c r="K16" s="266"/>
    </row>
    <row r="17" spans="2:11" s="1" customFormat="1" ht="15" customHeight="1">
      <c r="B17" s="269"/>
      <c r="C17" s="270"/>
      <c r="D17" s="396" t="s">
        <v>1535</v>
      </c>
      <c r="E17" s="396"/>
      <c r="F17" s="396"/>
      <c r="G17" s="396"/>
      <c r="H17" s="396"/>
      <c r="I17" s="396"/>
      <c r="J17" s="396"/>
      <c r="K17" s="266"/>
    </row>
    <row r="18" spans="2:11" s="1" customFormat="1" ht="15" customHeight="1">
      <c r="B18" s="269"/>
      <c r="C18" s="270"/>
      <c r="D18" s="270"/>
      <c r="E18" s="272" t="s">
        <v>80</v>
      </c>
      <c r="F18" s="396" t="s">
        <v>1536</v>
      </c>
      <c r="G18" s="396"/>
      <c r="H18" s="396"/>
      <c r="I18" s="396"/>
      <c r="J18" s="396"/>
      <c r="K18" s="266"/>
    </row>
    <row r="19" spans="2:11" s="1" customFormat="1" ht="15" customHeight="1">
      <c r="B19" s="269"/>
      <c r="C19" s="270"/>
      <c r="D19" s="270"/>
      <c r="E19" s="272" t="s">
        <v>1537</v>
      </c>
      <c r="F19" s="396" t="s">
        <v>1538</v>
      </c>
      <c r="G19" s="396"/>
      <c r="H19" s="396"/>
      <c r="I19" s="396"/>
      <c r="J19" s="396"/>
      <c r="K19" s="266"/>
    </row>
    <row r="20" spans="2:11" s="1" customFormat="1" ht="15" customHeight="1">
      <c r="B20" s="269"/>
      <c r="C20" s="270"/>
      <c r="D20" s="270"/>
      <c r="E20" s="272" t="s">
        <v>1539</v>
      </c>
      <c r="F20" s="396" t="s">
        <v>1540</v>
      </c>
      <c r="G20" s="396"/>
      <c r="H20" s="396"/>
      <c r="I20" s="396"/>
      <c r="J20" s="396"/>
      <c r="K20" s="266"/>
    </row>
    <row r="21" spans="2:11" s="1" customFormat="1" ht="15" customHeight="1">
      <c r="B21" s="269"/>
      <c r="C21" s="270"/>
      <c r="D21" s="270"/>
      <c r="E21" s="272" t="s">
        <v>1541</v>
      </c>
      <c r="F21" s="396" t="s">
        <v>1542</v>
      </c>
      <c r="G21" s="396"/>
      <c r="H21" s="396"/>
      <c r="I21" s="396"/>
      <c r="J21" s="396"/>
      <c r="K21" s="266"/>
    </row>
    <row r="22" spans="2:11" s="1" customFormat="1" ht="15" customHeight="1">
      <c r="B22" s="269"/>
      <c r="C22" s="270"/>
      <c r="D22" s="270"/>
      <c r="E22" s="272" t="s">
        <v>1543</v>
      </c>
      <c r="F22" s="396" t="s">
        <v>1544</v>
      </c>
      <c r="G22" s="396"/>
      <c r="H22" s="396"/>
      <c r="I22" s="396"/>
      <c r="J22" s="396"/>
      <c r="K22" s="266"/>
    </row>
    <row r="23" spans="2:11" s="1" customFormat="1" ht="15" customHeight="1">
      <c r="B23" s="269"/>
      <c r="C23" s="270"/>
      <c r="D23" s="270"/>
      <c r="E23" s="272" t="s">
        <v>1545</v>
      </c>
      <c r="F23" s="396" t="s">
        <v>1546</v>
      </c>
      <c r="G23" s="396"/>
      <c r="H23" s="396"/>
      <c r="I23" s="396"/>
      <c r="J23" s="396"/>
      <c r="K23" s="266"/>
    </row>
    <row r="24" spans="2:11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pans="2:11" s="1" customFormat="1" ht="15" customHeight="1">
      <c r="B25" s="269"/>
      <c r="C25" s="396" t="s">
        <v>1547</v>
      </c>
      <c r="D25" s="396"/>
      <c r="E25" s="396"/>
      <c r="F25" s="396"/>
      <c r="G25" s="396"/>
      <c r="H25" s="396"/>
      <c r="I25" s="396"/>
      <c r="J25" s="396"/>
      <c r="K25" s="266"/>
    </row>
    <row r="26" spans="2:11" s="1" customFormat="1" ht="15" customHeight="1">
      <c r="B26" s="269"/>
      <c r="C26" s="396" t="s">
        <v>1548</v>
      </c>
      <c r="D26" s="396"/>
      <c r="E26" s="396"/>
      <c r="F26" s="396"/>
      <c r="G26" s="396"/>
      <c r="H26" s="396"/>
      <c r="I26" s="396"/>
      <c r="J26" s="396"/>
      <c r="K26" s="266"/>
    </row>
    <row r="27" spans="2:11" s="1" customFormat="1" ht="15" customHeight="1">
      <c r="B27" s="269"/>
      <c r="C27" s="268"/>
      <c r="D27" s="396" t="s">
        <v>1549</v>
      </c>
      <c r="E27" s="396"/>
      <c r="F27" s="396"/>
      <c r="G27" s="396"/>
      <c r="H27" s="396"/>
      <c r="I27" s="396"/>
      <c r="J27" s="396"/>
      <c r="K27" s="266"/>
    </row>
    <row r="28" spans="2:11" s="1" customFormat="1" ht="15" customHeight="1">
      <c r="B28" s="269"/>
      <c r="C28" s="270"/>
      <c r="D28" s="396" t="s">
        <v>1550</v>
      </c>
      <c r="E28" s="396"/>
      <c r="F28" s="396"/>
      <c r="G28" s="396"/>
      <c r="H28" s="396"/>
      <c r="I28" s="396"/>
      <c r="J28" s="396"/>
      <c r="K28" s="266"/>
    </row>
    <row r="29" spans="2:11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pans="2:11" s="1" customFormat="1" ht="15" customHeight="1">
      <c r="B30" s="269"/>
      <c r="C30" s="270"/>
      <c r="D30" s="396" t="s">
        <v>1551</v>
      </c>
      <c r="E30" s="396"/>
      <c r="F30" s="396"/>
      <c r="G30" s="396"/>
      <c r="H30" s="396"/>
      <c r="I30" s="396"/>
      <c r="J30" s="396"/>
      <c r="K30" s="266"/>
    </row>
    <row r="31" spans="2:11" s="1" customFormat="1" ht="15" customHeight="1">
      <c r="B31" s="269"/>
      <c r="C31" s="270"/>
      <c r="D31" s="396" t="s">
        <v>1552</v>
      </c>
      <c r="E31" s="396"/>
      <c r="F31" s="396"/>
      <c r="G31" s="396"/>
      <c r="H31" s="396"/>
      <c r="I31" s="396"/>
      <c r="J31" s="396"/>
      <c r="K31" s="266"/>
    </row>
    <row r="32" spans="2:11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pans="2:11" s="1" customFormat="1" ht="15" customHeight="1">
      <c r="B33" s="269"/>
      <c r="C33" s="270"/>
      <c r="D33" s="396" t="s">
        <v>1553</v>
      </c>
      <c r="E33" s="396"/>
      <c r="F33" s="396"/>
      <c r="G33" s="396"/>
      <c r="H33" s="396"/>
      <c r="I33" s="396"/>
      <c r="J33" s="396"/>
      <c r="K33" s="266"/>
    </row>
    <row r="34" spans="2:11" s="1" customFormat="1" ht="15" customHeight="1">
      <c r="B34" s="269"/>
      <c r="C34" s="270"/>
      <c r="D34" s="396" t="s">
        <v>1554</v>
      </c>
      <c r="E34" s="396"/>
      <c r="F34" s="396"/>
      <c r="G34" s="396"/>
      <c r="H34" s="396"/>
      <c r="I34" s="396"/>
      <c r="J34" s="396"/>
      <c r="K34" s="266"/>
    </row>
    <row r="35" spans="2:11" s="1" customFormat="1" ht="15" customHeight="1">
      <c r="B35" s="269"/>
      <c r="C35" s="270"/>
      <c r="D35" s="396" t="s">
        <v>1555</v>
      </c>
      <c r="E35" s="396"/>
      <c r="F35" s="396"/>
      <c r="G35" s="396"/>
      <c r="H35" s="396"/>
      <c r="I35" s="396"/>
      <c r="J35" s="396"/>
      <c r="K35" s="266"/>
    </row>
    <row r="36" spans="2:11" s="1" customFormat="1" ht="15" customHeight="1">
      <c r="B36" s="269"/>
      <c r="C36" s="270"/>
      <c r="D36" s="268"/>
      <c r="E36" s="271" t="s">
        <v>123</v>
      </c>
      <c r="F36" s="268"/>
      <c r="G36" s="396" t="s">
        <v>1556</v>
      </c>
      <c r="H36" s="396"/>
      <c r="I36" s="396"/>
      <c r="J36" s="396"/>
      <c r="K36" s="266"/>
    </row>
    <row r="37" spans="2:11" s="1" customFormat="1" ht="30.75" customHeight="1">
      <c r="B37" s="269"/>
      <c r="C37" s="270"/>
      <c r="D37" s="268"/>
      <c r="E37" s="271" t="s">
        <v>1557</v>
      </c>
      <c r="F37" s="268"/>
      <c r="G37" s="396" t="s">
        <v>1558</v>
      </c>
      <c r="H37" s="396"/>
      <c r="I37" s="396"/>
      <c r="J37" s="396"/>
      <c r="K37" s="266"/>
    </row>
    <row r="38" spans="2:11" s="1" customFormat="1" ht="15" customHeight="1">
      <c r="B38" s="269"/>
      <c r="C38" s="270"/>
      <c r="D38" s="268"/>
      <c r="E38" s="271" t="s">
        <v>54</v>
      </c>
      <c r="F38" s="268"/>
      <c r="G38" s="396" t="s">
        <v>1559</v>
      </c>
      <c r="H38" s="396"/>
      <c r="I38" s="396"/>
      <c r="J38" s="396"/>
      <c r="K38" s="266"/>
    </row>
    <row r="39" spans="2:11" s="1" customFormat="1" ht="15" customHeight="1">
      <c r="B39" s="269"/>
      <c r="C39" s="270"/>
      <c r="D39" s="268"/>
      <c r="E39" s="271" t="s">
        <v>55</v>
      </c>
      <c r="F39" s="268"/>
      <c r="G39" s="396" t="s">
        <v>1560</v>
      </c>
      <c r="H39" s="396"/>
      <c r="I39" s="396"/>
      <c r="J39" s="396"/>
      <c r="K39" s="266"/>
    </row>
    <row r="40" spans="2:11" s="1" customFormat="1" ht="15" customHeight="1">
      <c r="B40" s="269"/>
      <c r="C40" s="270"/>
      <c r="D40" s="268"/>
      <c r="E40" s="271" t="s">
        <v>124</v>
      </c>
      <c r="F40" s="268"/>
      <c r="G40" s="396" t="s">
        <v>1561</v>
      </c>
      <c r="H40" s="396"/>
      <c r="I40" s="396"/>
      <c r="J40" s="396"/>
      <c r="K40" s="266"/>
    </row>
    <row r="41" spans="2:11" s="1" customFormat="1" ht="15" customHeight="1">
      <c r="B41" s="269"/>
      <c r="C41" s="270"/>
      <c r="D41" s="268"/>
      <c r="E41" s="271" t="s">
        <v>125</v>
      </c>
      <c r="F41" s="268"/>
      <c r="G41" s="396" t="s">
        <v>1562</v>
      </c>
      <c r="H41" s="396"/>
      <c r="I41" s="396"/>
      <c r="J41" s="396"/>
      <c r="K41" s="266"/>
    </row>
    <row r="42" spans="2:11" s="1" customFormat="1" ht="15" customHeight="1">
      <c r="B42" s="269"/>
      <c r="C42" s="270"/>
      <c r="D42" s="268"/>
      <c r="E42" s="271" t="s">
        <v>1563</v>
      </c>
      <c r="F42" s="268"/>
      <c r="G42" s="396" t="s">
        <v>1564</v>
      </c>
      <c r="H42" s="396"/>
      <c r="I42" s="396"/>
      <c r="J42" s="396"/>
      <c r="K42" s="266"/>
    </row>
    <row r="43" spans="2:11" s="1" customFormat="1" ht="15" customHeight="1">
      <c r="B43" s="269"/>
      <c r="C43" s="270"/>
      <c r="D43" s="268"/>
      <c r="E43" s="271"/>
      <c r="F43" s="268"/>
      <c r="G43" s="396" t="s">
        <v>1565</v>
      </c>
      <c r="H43" s="396"/>
      <c r="I43" s="396"/>
      <c r="J43" s="396"/>
      <c r="K43" s="266"/>
    </row>
    <row r="44" spans="2:11" s="1" customFormat="1" ht="15" customHeight="1">
      <c r="B44" s="269"/>
      <c r="C44" s="270"/>
      <c r="D44" s="268"/>
      <c r="E44" s="271" t="s">
        <v>1566</v>
      </c>
      <c r="F44" s="268"/>
      <c r="G44" s="396" t="s">
        <v>1567</v>
      </c>
      <c r="H44" s="396"/>
      <c r="I44" s="396"/>
      <c r="J44" s="396"/>
      <c r="K44" s="266"/>
    </row>
    <row r="45" spans="2:11" s="1" customFormat="1" ht="15" customHeight="1">
      <c r="B45" s="269"/>
      <c r="C45" s="270"/>
      <c r="D45" s="268"/>
      <c r="E45" s="271" t="s">
        <v>127</v>
      </c>
      <c r="F45" s="268"/>
      <c r="G45" s="396" t="s">
        <v>1568</v>
      </c>
      <c r="H45" s="396"/>
      <c r="I45" s="396"/>
      <c r="J45" s="396"/>
      <c r="K45" s="266"/>
    </row>
    <row r="46" spans="2:11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pans="2:11" s="1" customFormat="1" ht="15" customHeight="1">
      <c r="B47" s="269"/>
      <c r="C47" s="270"/>
      <c r="D47" s="396" t="s">
        <v>1569</v>
      </c>
      <c r="E47" s="396"/>
      <c r="F47" s="396"/>
      <c r="G47" s="396"/>
      <c r="H47" s="396"/>
      <c r="I47" s="396"/>
      <c r="J47" s="396"/>
      <c r="K47" s="266"/>
    </row>
    <row r="48" spans="2:11" s="1" customFormat="1" ht="15" customHeight="1">
      <c r="B48" s="269"/>
      <c r="C48" s="270"/>
      <c r="D48" s="270"/>
      <c r="E48" s="396" t="s">
        <v>1570</v>
      </c>
      <c r="F48" s="396"/>
      <c r="G48" s="396"/>
      <c r="H48" s="396"/>
      <c r="I48" s="396"/>
      <c r="J48" s="396"/>
      <c r="K48" s="266"/>
    </row>
    <row r="49" spans="2:11" s="1" customFormat="1" ht="15" customHeight="1">
      <c r="B49" s="269"/>
      <c r="C49" s="270"/>
      <c r="D49" s="270"/>
      <c r="E49" s="396" t="s">
        <v>1571</v>
      </c>
      <c r="F49" s="396"/>
      <c r="G49" s="396"/>
      <c r="H49" s="396"/>
      <c r="I49" s="396"/>
      <c r="J49" s="396"/>
      <c r="K49" s="266"/>
    </row>
    <row r="50" spans="2:11" s="1" customFormat="1" ht="15" customHeight="1">
      <c r="B50" s="269"/>
      <c r="C50" s="270"/>
      <c r="D50" s="270"/>
      <c r="E50" s="396" t="s">
        <v>1572</v>
      </c>
      <c r="F50" s="396"/>
      <c r="G50" s="396"/>
      <c r="H50" s="396"/>
      <c r="I50" s="396"/>
      <c r="J50" s="396"/>
      <c r="K50" s="266"/>
    </row>
    <row r="51" spans="2:11" s="1" customFormat="1" ht="15" customHeight="1">
      <c r="B51" s="269"/>
      <c r="C51" s="270"/>
      <c r="D51" s="396" t="s">
        <v>1573</v>
      </c>
      <c r="E51" s="396"/>
      <c r="F51" s="396"/>
      <c r="G51" s="396"/>
      <c r="H51" s="396"/>
      <c r="I51" s="396"/>
      <c r="J51" s="396"/>
      <c r="K51" s="266"/>
    </row>
    <row r="52" spans="2:11" s="1" customFormat="1" ht="25.5" customHeight="1">
      <c r="B52" s="265"/>
      <c r="C52" s="397" t="s">
        <v>1574</v>
      </c>
      <c r="D52" s="397"/>
      <c r="E52" s="397"/>
      <c r="F52" s="397"/>
      <c r="G52" s="397"/>
      <c r="H52" s="397"/>
      <c r="I52" s="397"/>
      <c r="J52" s="397"/>
      <c r="K52" s="266"/>
    </row>
    <row r="53" spans="2:11" s="1" customFormat="1" ht="5.25" customHeight="1">
      <c r="B53" s="265"/>
      <c r="C53" s="267"/>
      <c r="D53" s="267"/>
      <c r="E53" s="267"/>
      <c r="F53" s="267"/>
      <c r="G53" s="267"/>
      <c r="H53" s="267"/>
      <c r="I53" s="267"/>
      <c r="J53" s="267"/>
      <c r="K53" s="266"/>
    </row>
    <row r="54" spans="2:11" s="1" customFormat="1" ht="15" customHeight="1">
      <c r="B54" s="265"/>
      <c r="C54" s="396" t="s">
        <v>1575</v>
      </c>
      <c r="D54" s="396"/>
      <c r="E54" s="396"/>
      <c r="F54" s="396"/>
      <c r="G54" s="396"/>
      <c r="H54" s="396"/>
      <c r="I54" s="396"/>
      <c r="J54" s="396"/>
      <c r="K54" s="266"/>
    </row>
    <row r="55" spans="2:11" s="1" customFormat="1" ht="15" customHeight="1">
      <c r="B55" s="265"/>
      <c r="C55" s="396" t="s">
        <v>1576</v>
      </c>
      <c r="D55" s="396"/>
      <c r="E55" s="396"/>
      <c r="F55" s="396"/>
      <c r="G55" s="396"/>
      <c r="H55" s="396"/>
      <c r="I55" s="396"/>
      <c r="J55" s="396"/>
      <c r="K55" s="266"/>
    </row>
    <row r="56" spans="2:11" s="1" customFormat="1" ht="12.75" customHeight="1">
      <c r="B56" s="265"/>
      <c r="C56" s="268"/>
      <c r="D56" s="268"/>
      <c r="E56" s="268"/>
      <c r="F56" s="268"/>
      <c r="G56" s="268"/>
      <c r="H56" s="268"/>
      <c r="I56" s="268"/>
      <c r="J56" s="268"/>
      <c r="K56" s="266"/>
    </row>
    <row r="57" spans="2:11" s="1" customFormat="1" ht="15" customHeight="1">
      <c r="B57" s="265"/>
      <c r="C57" s="396" t="s">
        <v>1577</v>
      </c>
      <c r="D57" s="396"/>
      <c r="E57" s="396"/>
      <c r="F57" s="396"/>
      <c r="G57" s="396"/>
      <c r="H57" s="396"/>
      <c r="I57" s="396"/>
      <c r="J57" s="396"/>
      <c r="K57" s="266"/>
    </row>
    <row r="58" spans="2:11" s="1" customFormat="1" ht="15" customHeight="1">
      <c r="B58" s="265"/>
      <c r="C58" s="270"/>
      <c r="D58" s="396" t="s">
        <v>1578</v>
      </c>
      <c r="E58" s="396"/>
      <c r="F58" s="396"/>
      <c r="G58" s="396"/>
      <c r="H58" s="396"/>
      <c r="I58" s="396"/>
      <c r="J58" s="396"/>
      <c r="K58" s="266"/>
    </row>
    <row r="59" spans="2:11" s="1" customFormat="1" ht="15" customHeight="1">
      <c r="B59" s="265"/>
      <c r="C59" s="270"/>
      <c r="D59" s="396" t="s">
        <v>1579</v>
      </c>
      <c r="E59" s="396"/>
      <c r="F59" s="396"/>
      <c r="G59" s="396"/>
      <c r="H59" s="396"/>
      <c r="I59" s="396"/>
      <c r="J59" s="396"/>
      <c r="K59" s="266"/>
    </row>
    <row r="60" spans="2:11" s="1" customFormat="1" ht="15" customHeight="1">
      <c r="B60" s="265"/>
      <c r="C60" s="270"/>
      <c r="D60" s="396" t="s">
        <v>1580</v>
      </c>
      <c r="E60" s="396"/>
      <c r="F60" s="396"/>
      <c r="G60" s="396"/>
      <c r="H60" s="396"/>
      <c r="I60" s="396"/>
      <c r="J60" s="396"/>
      <c r="K60" s="266"/>
    </row>
    <row r="61" spans="2:11" s="1" customFormat="1" ht="15" customHeight="1">
      <c r="B61" s="265"/>
      <c r="C61" s="270"/>
      <c r="D61" s="396" t="s">
        <v>1581</v>
      </c>
      <c r="E61" s="396"/>
      <c r="F61" s="396"/>
      <c r="G61" s="396"/>
      <c r="H61" s="396"/>
      <c r="I61" s="396"/>
      <c r="J61" s="396"/>
      <c r="K61" s="266"/>
    </row>
    <row r="62" spans="2:11" s="1" customFormat="1" ht="15" customHeight="1">
      <c r="B62" s="265"/>
      <c r="C62" s="270"/>
      <c r="D62" s="399" t="s">
        <v>1582</v>
      </c>
      <c r="E62" s="399"/>
      <c r="F62" s="399"/>
      <c r="G62" s="399"/>
      <c r="H62" s="399"/>
      <c r="I62" s="399"/>
      <c r="J62" s="399"/>
      <c r="K62" s="266"/>
    </row>
    <row r="63" spans="2:11" s="1" customFormat="1" ht="15" customHeight="1">
      <c r="B63" s="265"/>
      <c r="C63" s="270"/>
      <c r="D63" s="396" t="s">
        <v>1583</v>
      </c>
      <c r="E63" s="396"/>
      <c r="F63" s="396"/>
      <c r="G63" s="396"/>
      <c r="H63" s="396"/>
      <c r="I63" s="396"/>
      <c r="J63" s="396"/>
      <c r="K63" s="266"/>
    </row>
    <row r="64" spans="2:11" s="1" customFormat="1" ht="12.75" customHeight="1">
      <c r="B64" s="265"/>
      <c r="C64" s="270"/>
      <c r="D64" s="270"/>
      <c r="E64" s="273"/>
      <c r="F64" s="270"/>
      <c r="G64" s="270"/>
      <c r="H64" s="270"/>
      <c r="I64" s="270"/>
      <c r="J64" s="270"/>
      <c r="K64" s="266"/>
    </row>
    <row r="65" spans="2:11" s="1" customFormat="1" ht="15" customHeight="1">
      <c r="B65" s="265"/>
      <c r="C65" s="270"/>
      <c r="D65" s="396" t="s">
        <v>1584</v>
      </c>
      <c r="E65" s="396"/>
      <c r="F65" s="396"/>
      <c r="G65" s="396"/>
      <c r="H65" s="396"/>
      <c r="I65" s="396"/>
      <c r="J65" s="396"/>
      <c r="K65" s="266"/>
    </row>
    <row r="66" spans="2:11" s="1" customFormat="1" ht="15" customHeight="1">
      <c r="B66" s="265"/>
      <c r="C66" s="270"/>
      <c r="D66" s="399" t="s">
        <v>1585</v>
      </c>
      <c r="E66" s="399"/>
      <c r="F66" s="399"/>
      <c r="G66" s="399"/>
      <c r="H66" s="399"/>
      <c r="I66" s="399"/>
      <c r="J66" s="399"/>
      <c r="K66" s="266"/>
    </row>
    <row r="67" spans="2:11" s="1" customFormat="1" ht="15" customHeight="1">
      <c r="B67" s="265"/>
      <c r="C67" s="270"/>
      <c r="D67" s="396" t="s">
        <v>1586</v>
      </c>
      <c r="E67" s="396"/>
      <c r="F67" s="396"/>
      <c r="G67" s="396"/>
      <c r="H67" s="396"/>
      <c r="I67" s="396"/>
      <c r="J67" s="396"/>
      <c r="K67" s="266"/>
    </row>
    <row r="68" spans="2:11" s="1" customFormat="1" ht="15" customHeight="1">
      <c r="B68" s="265"/>
      <c r="C68" s="270"/>
      <c r="D68" s="396" t="s">
        <v>1587</v>
      </c>
      <c r="E68" s="396"/>
      <c r="F68" s="396"/>
      <c r="G68" s="396"/>
      <c r="H68" s="396"/>
      <c r="I68" s="396"/>
      <c r="J68" s="396"/>
      <c r="K68" s="266"/>
    </row>
    <row r="69" spans="2:11" s="1" customFormat="1" ht="15" customHeight="1">
      <c r="B69" s="265"/>
      <c r="C69" s="270"/>
      <c r="D69" s="396" t="s">
        <v>1588</v>
      </c>
      <c r="E69" s="396"/>
      <c r="F69" s="396"/>
      <c r="G69" s="396"/>
      <c r="H69" s="396"/>
      <c r="I69" s="396"/>
      <c r="J69" s="396"/>
      <c r="K69" s="266"/>
    </row>
    <row r="70" spans="2:11" s="1" customFormat="1" ht="15" customHeight="1">
      <c r="B70" s="265"/>
      <c r="C70" s="270"/>
      <c r="D70" s="396" t="s">
        <v>1589</v>
      </c>
      <c r="E70" s="396"/>
      <c r="F70" s="396"/>
      <c r="G70" s="396"/>
      <c r="H70" s="396"/>
      <c r="I70" s="396"/>
      <c r="J70" s="396"/>
      <c r="K70" s="266"/>
    </row>
    <row r="71" spans="2:1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pans="2:11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pans="2:11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pans="2:11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pans="2:11" s="1" customFormat="1" ht="45" customHeight="1">
      <c r="B75" s="282"/>
      <c r="C75" s="400" t="s">
        <v>1590</v>
      </c>
      <c r="D75" s="400"/>
      <c r="E75" s="400"/>
      <c r="F75" s="400"/>
      <c r="G75" s="400"/>
      <c r="H75" s="400"/>
      <c r="I75" s="400"/>
      <c r="J75" s="400"/>
      <c r="K75" s="283"/>
    </row>
    <row r="76" spans="2:11" s="1" customFormat="1" ht="17.25" customHeight="1">
      <c r="B76" s="282"/>
      <c r="C76" s="284" t="s">
        <v>1591</v>
      </c>
      <c r="D76" s="284"/>
      <c r="E76" s="284"/>
      <c r="F76" s="284" t="s">
        <v>1592</v>
      </c>
      <c r="G76" s="285"/>
      <c r="H76" s="284" t="s">
        <v>55</v>
      </c>
      <c r="I76" s="284" t="s">
        <v>58</v>
      </c>
      <c r="J76" s="284" t="s">
        <v>1593</v>
      </c>
      <c r="K76" s="283"/>
    </row>
    <row r="77" spans="2:11" s="1" customFormat="1" ht="17.25" customHeight="1">
      <c r="B77" s="282"/>
      <c r="C77" s="286" t="s">
        <v>1594</v>
      </c>
      <c r="D77" s="286"/>
      <c r="E77" s="286"/>
      <c r="F77" s="287" t="s">
        <v>1595</v>
      </c>
      <c r="G77" s="288"/>
      <c r="H77" s="286"/>
      <c r="I77" s="286"/>
      <c r="J77" s="286" t="s">
        <v>1596</v>
      </c>
      <c r="K77" s="283"/>
    </row>
    <row r="78" spans="2:11" s="1" customFormat="1" ht="5.25" customHeight="1">
      <c r="B78" s="282"/>
      <c r="C78" s="289"/>
      <c r="D78" s="289"/>
      <c r="E78" s="289"/>
      <c r="F78" s="289"/>
      <c r="G78" s="290"/>
      <c r="H78" s="289"/>
      <c r="I78" s="289"/>
      <c r="J78" s="289"/>
      <c r="K78" s="283"/>
    </row>
    <row r="79" spans="2:11" s="1" customFormat="1" ht="15" customHeight="1">
      <c r="B79" s="282"/>
      <c r="C79" s="271" t="s">
        <v>54</v>
      </c>
      <c r="D79" s="291"/>
      <c r="E79" s="291"/>
      <c r="F79" s="292" t="s">
        <v>1597</v>
      </c>
      <c r="G79" s="293"/>
      <c r="H79" s="271" t="s">
        <v>1598</v>
      </c>
      <c r="I79" s="271" t="s">
        <v>1599</v>
      </c>
      <c r="J79" s="271">
        <v>20</v>
      </c>
      <c r="K79" s="283"/>
    </row>
    <row r="80" spans="2:11" s="1" customFormat="1" ht="15" customHeight="1">
      <c r="B80" s="282"/>
      <c r="C80" s="271" t="s">
        <v>1600</v>
      </c>
      <c r="D80" s="271"/>
      <c r="E80" s="271"/>
      <c r="F80" s="292" t="s">
        <v>1597</v>
      </c>
      <c r="G80" s="293"/>
      <c r="H80" s="271" t="s">
        <v>1601</v>
      </c>
      <c r="I80" s="271" t="s">
        <v>1599</v>
      </c>
      <c r="J80" s="271">
        <v>120</v>
      </c>
      <c r="K80" s="283"/>
    </row>
    <row r="81" spans="2:11" s="1" customFormat="1" ht="15" customHeight="1">
      <c r="B81" s="294"/>
      <c r="C81" s="271" t="s">
        <v>1602</v>
      </c>
      <c r="D81" s="271"/>
      <c r="E81" s="271"/>
      <c r="F81" s="292" t="s">
        <v>1603</v>
      </c>
      <c r="G81" s="293"/>
      <c r="H81" s="271" t="s">
        <v>1604</v>
      </c>
      <c r="I81" s="271" t="s">
        <v>1599</v>
      </c>
      <c r="J81" s="271">
        <v>50</v>
      </c>
      <c r="K81" s="283"/>
    </row>
    <row r="82" spans="2:11" s="1" customFormat="1" ht="15" customHeight="1">
      <c r="B82" s="294"/>
      <c r="C82" s="271" t="s">
        <v>1605</v>
      </c>
      <c r="D82" s="271"/>
      <c r="E82" s="271"/>
      <c r="F82" s="292" t="s">
        <v>1597</v>
      </c>
      <c r="G82" s="293"/>
      <c r="H82" s="271" t="s">
        <v>1606</v>
      </c>
      <c r="I82" s="271" t="s">
        <v>1607</v>
      </c>
      <c r="J82" s="271"/>
      <c r="K82" s="283"/>
    </row>
    <row r="83" spans="2:11" s="1" customFormat="1" ht="15" customHeight="1">
      <c r="B83" s="294"/>
      <c r="C83" s="295" t="s">
        <v>1608</v>
      </c>
      <c r="D83" s="295"/>
      <c r="E83" s="295"/>
      <c r="F83" s="296" t="s">
        <v>1603</v>
      </c>
      <c r="G83" s="295"/>
      <c r="H83" s="295" t="s">
        <v>1609</v>
      </c>
      <c r="I83" s="295" t="s">
        <v>1599</v>
      </c>
      <c r="J83" s="295">
        <v>15</v>
      </c>
      <c r="K83" s="283"/>
    </row>
    <row r="84" spans="2:11" s="1" customFormat="1" ht="15" customHeight="1">
      <c r="B84" s="294"/>
      <c r="C84" s="295" t="s">
        <v>1610</v>
      </c>
      <c r="D84" s="295"/>
      <c r="E84" s="295"/>
      <c r="F84" s="296" t="s">
        <v>1603</v>
      </c>
      <c r="G84" s="295"/>
      <c r="H84" s="295" t="s">
        <v>1611</v>
      </c>
      <c r="I84" s="295" t="s">
        <v>1599</v>
      </c>
      <c r="J84" s="295">
        <v>15</v>
      </c>
      <c r="K84" s="283"/>
    </row>
    <row r="85" spans="2:11" s="1" customFormat="1" ht="15" customHeight="1">
      <c r="B85" s="294"/>
      <c r="C85" s="295" t="s">
        <v>1612</v>
      </c>
      <c r="D85" s="295"/>
      <c r="E85" s="295"/>
      <c r="F85" s="296" t="s">
        <v>1603</v>
      </c>
      <c r="G85" s="295"/>
      <c r="H85" s="295" t="s">
        <v>1613</v>
      </c>
      <c r="I85" s="295" t="s">
        <v>1599</v>
      </c>
      <c r="J85" s="295">
        <v>20</v>
      </c>
      <c r="K85" s="283"/>
    </row>
    <row r="86" spans="2:11" s="1" customFormat="1" ht="15" customHeight="1">
      <c r="B86" s="294"/>
      <c r="C86" s="295" t="s">
        <v>1614</v>
      </c>
      <c r="D86" s="295"/>
      <c r="E86" s="295"/>
      <c r="F86" s="296" t="s">
        <v>1603</v>
      </c>
      <c r="G86" s="295"/>
      <c r="H86" s="295" t="s">
        <v>1615</v>
      </c>
      <c r="I86" s="295" t="s">
        <v>1599</v>
      </c>
      <c r="J86" s="295">
        <v>20</v>
      </c>
      <c r="K86" s="283"/>
    </row>
    <row r="87" spans="2:11" s="1" customFormat="1" ht="15" customHeight="1">
      <c r="B87" s="294"/>
      <c r="C87" s="271" t="s">
        <v>1616</v>
      </c>
      <c r="D87" s="271"/>
      <c r="E87" s="271"/>
      <c r="F87" s="292" t="s">
        <v>1603</v>
      </c>
      <c r="G87" s="293"/>
      <c r="H87" s="271" t="s">
        <v>1617</v>
      </c>
      <c r="I87" s="271" t="s">
        <v>1599</v>
      </c>
      <c r="J87" s="271">
        <v>50</v>
      </c>
      <c r="K87" s="283"/>
    </row>
    <row r="88" spans="2:11" s="1" customFormat="1" ht="15" customHeight="1">
      <c r="B88" s="294"/>
      <c r="C88" s="271" t="s">
        <v>1618</v>
      </c>
      <c r="D88" s="271"/>
      <c r="E88" s="271"/>
      <c r="F88" s="292" t="s">
        <v>1603</v>
      </c>
      <c r="G88" s="293"/>
      <c r="H88" s="271" t="s">
        <v>1619</v>
      </c>
      <c r="I88" s="271" t="s">
        <v>1599</v>
      </c>
      <c r="J88" s="271">
        <v>20</v>
      </c>
      <c r="K88" s="283"/>
    </row>
    <row r="89" spans="2:11" s="1" customFormat="1" ht="15" customHeight="1">
      <c r="B89" s="294"/>
      <c r="C89" s="271" t="s">
        <v>1620</v>
      </c>
      <c r="D89" s="271"/>
      <c r="E89" s="271"/>
      <c r="F89" s="292" t="s">
        <v>1603</v>
      </c>
      <c r="G89" s="293"/>
      <c r="H89" s="271" t="s">
        <v>1621</v>
      </c>
      <c r="I89" s="271" t="s">
        <v>1599</v>
      </c>
      <c r="J89" s="271">
        <v>20</v>
      </c>
      <c r="K89" s="283"/>
    </row>
    <row r="90" spans="2:11" s="1" customFormat="1" ht="15" customHeight="1">
      <c r="B90" s="294"/>
      <c r="C90" s="271" t="s">
        <v>1622</v>
      </c>
      <c r="D90" s="271"/>
      <c r="E90" s="271"/>
      <c r="F90" s="292" t="s">
        <v>1603</v>
      </c>
      <c r="G90" s="293"/>
      <c r="H90" s="271" t="s">
        <v>1623</v>
      </c>
      <c r="I90" s="271" t="s">
        <v>1599</v>
      </c>
      <c r="J90" s="271">
        <v>50</v>
      </c>
      <c r="K90" s="283"/>
    </row>
    <row r="91" spans="2:11" s="1" customFormat="1" ht="15" customHeight="1">
      <c r="B91" s="294"/>
      <c r="C91" s="271" t="s">
        <v>1624</v>
      </c>
      <c r="D91" s="271"/>
      <c r="E91" s="271"/>
      <c r="F91" s="292" t="s">
        <v>1603</v>
      </c>
      <c r="G91" s="293"/>
      <c r="H91" s="271" t="s">
        <v>1624</v>
      </c>
      <c r="I91" s="271" t="s">
        <v>1599</v>
      </c>
      <c r="J91" s="271">
        <v>50</v>
      </c>
      <c r="K91" s="283"/>
    </row>
    <row r="92" spans="2:11" s="1" customFormat="1" ht="15" customHeight="1">
      <c r="B92" s="294"/>
      <c r="C92" s="271" t="s">
        <v>1625</v>
      </c>
      <c r="D92" s="271"/>
      <c r="E92" s="271"/>
      <c r="F92" s="292" t="s">
        <v>1603</v>
      </c>
      <c r="G92" s="293"/>
      <c r="H92" s="271" t="s">
        <v>1626</v>
      </c>
      <c r="I92" s="271" t="s">
        <v>1599</v>
      </c>
      <c r="J92" s="271">
        <v>255</v>
      </c>
      <c r="K92" s="283"/>
    </row>
    <row r="93" spans="2:11" s="1" customFormat="1" ht="15" customHeight="1">
      <c r="B93" s="294"/>
      <c r="C93" s="271" t="s">
        <v>1627</v>
      </c>
      <c r="D93" s="271"/>
      <c r="E93" s="271"/>
      <c r="F93" s="292" t="s">
        <v>1597</v>
      </c>
      <c r="G93" s="293"/>
      <c r="H93" s="271" t="s">
        <v>1628</v>
      </c>
      <c r="I93" s="271" t="s">
        <v>1629</v>
      </c>
      <c r="J93" s="271"/>
      <c r="K93" s="283"/>
    </row>
    <row r="94" spans="2:11" s="1" customFormat="1" ht="15" customHeight="1">
      <c r="B94" s="294"/>
      <c r="C94" s="271" t="s">
        <v>1630</v>
      </c>
      <c r="D94" s="271"/>
      <c r="E94" s="271"/>
      <c r="F94" s="292" t="s">
        <v>1597</v>
      </c>
      <c r="G94" s="293"/>
      <c r="H94" s="271" t="s">
        <v>1631</v>
      </c>
      <c r="I94" s="271" t="s">
        <v>1632</v>
      </c>
      <c r="J94" s="271"/>
      <c r="K94" s="283"/>
    </row>
    <row r="95" spans="2:11" s="1" customFormat="1" ht="15" customHeight="1">
      <c r="B95" s="294"/>
      <c r="C95" s="271" t="s">
        <v>1633</v>
      </c>
      <c r="D95" s="271"/>
      <c r="E95" s="271"/>
      <c r="F95" s="292" t="s">
        <v>1597</v>
      </c>
      <c r="G95" s="293"/>
      <c r="H95" s="271" t="s">
        <v>1633</v>
      </c>
      <c r="I95" s="271" t="s">
        <v>1632</v>
      </c>
      <c r="J95" s="271"/>
      <c r="K95" s="283"/>
    </row>
    <row r="96" spans="2:11" s="1" customFormat="1" ht="15" customHeight="1">
      <c r="B96" s="294"/>
      <c r="C96" s="271" t="s">
        <v>39</v>
      </c>
      <c r="D96" s="271"/>
      <c r="E96" s="271"/>
      <c r="F96" s="292" t="s">
        <v>1597</v>
      </c>
      <c r="G96" s="293"/>
      <c r="H96" s="271" t="s">
        <v>1634</v>
      </c>
      <c r="I96" s="271" t="s">
        <v>1632</v>
      </c>
      <c r="J96" s="271"/>
      <c r="K96" s="283"/>
    </row>
    <row r="97" spans="2:11" s="1" customFormat="1" ht="15" customHeight="1">
      <c r="B97" s="294"/>
      <c r="C97" s="271" t="s">
        <v>49</v>
      </c>
      <c r="D97" s="271"/>
      <c r="E97" s="271"/>
      <c r="F97" s="292" t="s">
        <v>1597</v>
      </c>
      <c r="G97" s="293"/>
      <c r="H97" s="271" t="s">
        <v>1635</v>
      </c>
      <c r="I97" s="271" t="s">
        <v>1632</v>
      </c>
      <c r="J97" s="271"/>
      <c r="K97" s="283"/>
    </row>
    <row r="98" spans="2:11" s="1" customFormat="1" ht="15" customHeight="1">
      <c r="B98" s="297"/>
      <c r="C98" s="298"/>
      <c r="D98" s="298"/>
      <c r="E98" s="298"/>
      <c r="F98" s="298"/>
      <c r="G98" s="298"/>
      <c r="H98" s="298"/>
      <c r="I98" s="298"/>
      <c r="J98" s="298"/>
      <c r="K98" s="299"/>
    </row>
    <row r="99" spans="2:11" s="1" customFormat="1" ht="18.75" customHeight="1">
      <c r="B99" s="300"/>
      <c r="C99" s="301"/>
      <c r="D99" s="301"/>
      <c r="E99" s="301"/>
      <c r="F99" s="301"/>
      <c r="G99" s="301"/>
      <c r="H99" s="301"/>
      <c r="I99" s="301"/>
      <c r="J99" s="301"/>
      <c r="K99" s="300"/>
    </row>
    <row r="100" spans="2:11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pans="2:1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pans="2:11" s="1" customFormat="1" ht="45" customHeight="1">
      <c r="B102" s="282"/>
      <c r="C102" s="400" t="s">
        <v>1636</v>
      </c>
      <c r="D102" s="400"/>
      <c r="E102" s="400"/>
      <c r="F102" s="400"/>
      <c r="G102" s="400"/>
      <c r="H102" s="400"/>
      <c r="I102" s="400"/>
      <c r="J102" s="400"/>
      <c r="K102" s="283"/>
    </row>
    <row r="103" spans="2:11" s="1" customFormat="1" ht="17.25" customHeight="1">
      <c r="B103" s="282"/>
      <c r="C103" s="284" t="s">
        <v>1591</v>
      </c>
      <c r="D103" s="284"/>
      <c r="E103" s="284"/>
      <c r="F103" s="284" t="s">
        <v>1592</v>
      </c>
      <c r="G103" s="285"/>
      <c r="H103" s="284" t="s">
        <v>55</v>
      </c>
      <c r="I103" s="284" t="s">
        <v>58</v>
      </c>
      <c r="J103" s="284" t="s">
        <v>1593</v>
      </c>
      <c r="K103" s="283"/>
    </row>
    <row r="104" spans="2:11" s="1" customFormat="1" ht="17.25" customHeight="1">
      <c r="B104" s="282"/>
      <c r="C104" s="286" t="s">
        <v>1594</v>
      </c>
      <c r="D104" s="286"/>
      <c r="E104" s="286"/>
      <c r="F104" s="287" t="s">
        <v>1595</v>
      </c>
      <c r="G104" s="288"/>
      <c r="H104" s="286"/>
      <c r="I104" s="286"/>
      <c r="J104" s="286" t="s">
        <v>1596</v>
      </c>
      <c r="K104" s="283"/>
    </row>
    <row r="105" spans="2:11" s="1" customFormat="1" ht="5.25" customHeight="1">
      <c r="B105" s="282"/>
      <c r="C105" s="284"/>
      <c r="D105" s="284"/>
      <c r="E105" s="284"/>
      <c r="F105" s="284"/>
      <c r="G105" s="302"/>
      <c r="H105" s="284"/>
      <c r="I105" s="284"/>
      <c r="J105" s="284"/>
      <c r="K105" s="283"/>
    </row>
    <row r="106" spans="2:11" s="1" customFormat="1" ht="15" customHeight="1">
      <c r="B106" s="282"/>
      <c r="C106" s="271" t="s">
        <v>54</v>
      </c>
      <c r="D106" s="291"/>
      <c r="E106" s="291"/>
      <c r="F106" s="292" t="s">
        <v>1597</v>
      </c>
      <c r="G106" s="271"/>
      <c r="H106" s="271" t="s">
        <v>1637</v>
      </c>
      <c r="I106" s="271" t="s">
        <v>1599</v>
      </c>
      <c r="J106" s="271">
        <v>20</v>
      </c>
      <c r="K106" s="283"/>
    </row>
    <row r="107" spans="2:11" s="1" customFormat="1" ht="15" customHeight="1">
      <c r="B107" s="282"/>
      <c r="C107" s="271" t="s">
        <v>1600</v>
      </c>
      <c r="D107" s="271"/>
      <c r="E107" s="271"/>
      <c r="F107" s="292" t="s">
        <v>1597</v>
      </c>
      <c r="G107" s="271"/>
      <c r="H107" s="271" t="s">
        <v>1637</v>
      </c>
      <c r="I107" s="271" t="s">
        <v>1599</v>
      </c>
      <c r="J107" s="271">
        <v>120</v>
      </c>
      <c r="K107" s="283"/>
    </row>
    <row r="108" spans="2:11" s="1" customFormat="1" ht="15" customHeight="1">
      <c r="B108" s="294"/>
      <c r="C108" s="271" t="s">
        <v>1602</v>
      </c>
      <c r="D108" s="271"/>
      <c r="E108" s="271"/>
      <c r="F108" s="292" t="s">
        <v>1603</v>
      </c>
      <c r="G108" s="271"/>
      <c r="H108" s="271" t="s">
        <v>1637</v>
      </c>
      <c r="I108" s="271" t="s">
        <v>1599</v>
      </c>
      <c r="J108" s="271">
        <v>50</v>
      </c>
      <c r="K108" s="283"/>
    </row>
    <row r="109" spans="2:11" s="1" customFormat="1" ht="15" customHeight="1">
      <c r="B109" s="294"/>
      <c r="C109" s="271" t="s">
        <v>1605</v>
      </c>
      <c r="D109" s="271"/>
      <c r="E109" s="271"/>
      <c r="F109" s="292" t="s">
        <v>1597</v>
      </c>
      <c r="G109" s="271"/>
      <c r="H109" s="271" t="s">
        <v>1637</v>
      </c>
      <c r="I109" s="271" t="s">
        <v>1607</v>
      </c>
      <c r="J109" s="271"/>
      <c r="K109" s="283"/>
    </row>
    <row r="110" spans="2:11" s="1" customFormat="1" ht="15" customHeight="1">
      <c r="B110" s="294"/>
      <c r="C110" s="271" t="s">
        <v>1616</v>
      </c>
      <c r="D110" s="271"/>
      <c r="E110" s="271"/>
      <c r="F110" s="292" t="s">
        <v>1603</v>
      </c>
      <c r="G110" s="271"/>
      <c r="H110" s="271" t="s">
        <v>1637</v>
      </c>
      <c r="I110" s="271" t="s">
        <v>1599</v>
      </c>
      <c r="J110" s="271">
        <v>50</v>
      </c>
      <c r="K110" s="283"/>
    </row>
    <row r="111" spans="2:11" s="1" customFormat="1" ht="15" customHeight="1">
      <c r="B111" s="294"/>
      <c r="C111" s="271" t="s">
        <v>1624</v>
      </c>
      <c r="D111" s="271"/>
      <c r="E111" s="271"/>
      <c r="F111" s="292" t="s">
        <v>1603</v>
      </c>
      <c r="G111" s="271"/>
      <c r="H111" s="271" t="s">
        <v>1637</v>
      </c>
      <c r="I111" s="271" t="s">
        <v>1599</v>
      </c>
      <c r="J111" s="271">
        <v>50</v>
      </c>
      <c r="K111" s="283"/>
    </row>
    <row r="112" spans="2:11" s="1" customFormat="1" ht="15" customHeight="1">
      <c r="B112" s="294"/>
      <c r="C112" s="271" t="s">
        <v>1622</v>
      </c>
      <c r="D112" s="271"/>
      <c r="E112" s="271"/>
      <c r="F112" s="292" t="s">
        <v>1603</v>
      </c>
      <c r="G112" s="271"/>
      <c r="H112" s="271" t="s">
        <v>1637</v>
      </c>
      <c r="I112" s="271" t="s">
        <v>1599</v>
      </c>
      <c r="J112" s="271">
        <v>50</v>
      </c>
      <c r="K112" s="283"/>
    </row>
    <row r="113" spans="2:11" s="1" customFormat="1" ht="15" customHeight="1">
      <c r="B113" s="294"/>
      <c r="C113" s="271" t="s">
        <v>54</v>
      </c>
      <c r="D113" s="271"/>
      <c r="E113" s="271"/>
      <c r="F113" s="292" t="s">
        <v>1597</v>
      </c>
      <c r="G113" s="271"/>
      <c r="H113" s="271" t="s">
        <v>1638</v>
      </c>
      <c r="I113" s="271" t="s">
        <v>1599</v>
      </c>
      <c r="J113" s="271">
        <v>20</v>
      </c>
      <c r="K113" s="283"/>
    </row>
    <row r="114" spans="2:11" s="1" customFormat="1" ht="15" customHeight="1">
      <c r="B114" s="294"/>
      <c r="C114" s="271" t="s">
        <v>1639</v>
      </c>
      <c r="D114" s="271"/>
      <c r="E114" s="271"/>
      <c r="F114" s="292" t="s">
        <v>1597</v>
      </c>
      <c r="G114" s="271"/>
      <c r="H114" s="271" t="s">
        <v>1640</v>
      </c>
      <c r="I114" s="271" t="s">
        <v>1599</v>
      </c>
      <c r="J114" s="271">
        <v>120</v>
      </c>
      <c r="K114" s="283"/>
    </row>
    <row r="115" spans="2:11" s="1" customFormat="1" ht="15" customHeight="1">
      <c r="B115" s="294"/>
      <c r="C115" s="271" t="s">
        <v>39</v>
      </c>
      <c r="D115" s="271"/>
      <c r="E115" s="271"/>
      <c r="F115" s="292" t="s">
        <v>1597</v>
      </c>
      <c r="G115" s="271"/>
      <c r="H115" s="271" t="s">
        <v>1641</v>
      </c>
      <c r="I115" s="271" t="s">
        <v>1632</v>
      </c>
      <c r="J115" s="271"/>
      <c r="K115" s="283"/>
    </row>
    <row r="116" spans="2:11" s="1" customFormat="1" ht="15" customHeight="1">
      <c r="B116" s="294"/>
      <c r="C116" s="271" t="s">
        <v>49</v>
      </c>
      <c r="D116" s="271"/>
      <c r="E116" s="271"/>
      <c r="F116" s="292" t="s">
        <v>1597</v>
      </c>
      <c r="G116" s="271"/>
      <c r="H116" s="271" t="s">
        <v>1642</v>
      </c>
      <c r="I116" s="271" t="s">
        <v>1632</v>
      </c>
      <c r="J116" s="271"/>
      <c r="K116" s="283"/>
    </row>
    <row r="117" spans="2:11" s="1" customFormat="1" ht="15" customHeight="1">
      <c r="B117" s="294"/>
      <c r="C117" s="271" t="s">
        <v>58</v>
      </c>
      <c r="D117" s="271"/>
      <c r="E117" s="271"/>
      <c r="F117" s="292" t="s">
        <v>1597</v>
      </c>
      <c r="G117" s="271"/>
      <c r="H117" s="271" t="s">
        <v>1643</v>
      </c>
      <c r="I117" s="271" t="s">
        <v>1644</v>
      </c>
      <c r="J117" s="271"/>
      <c r="K117" s="283"/>
    </row>
    <row r="118" spans="2:11" s="1" customFormat="1" ht="15" customHeight="1">
      <c r="B118" s="297"/>
      <c r="C118" s="303"/>
      <c r="D118" s="303"/>
      <c r="E118" s="303"/>
      <c r="F118" s="303"/>
      <c r="G118" s="303"/>
      <c r="H118" s="303"/>
      <c r="I118" s="303"/>
      <c r="J118" s="303"/>
      <c r="K118" s="299"/>
    </row>
    <row r="119" spans="2:11" s="1" customFormat="1" ht="18.75" customHeight="1">
      <c r="B119" s="304"/>
      <c r="C119" s="305"/>
      <c r="D119" s="305"/>
      <c r="E119" s="305"/>
      <c r="F119" s="306"/>
      <c r="G119" s="305"/>
      <c r="H119" s="305"/>
      <c r="I119" s="305"/>
      <c r="J119" s="305"/>
      <c r="K119" s="304"/>
    </row>
    <row r="120" spans="2:11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pans="2:11" s="1" customFormat="1" ht="7.5" customHeight="1">
      <c r="B121" s="307"/>
      <c r="C121" s="308"/>
      <c r="D121" s="308"/>
      <c r="E121" s="308"/>
      <c r="F121" s="308"/>
      <c r="G121" s="308"/>
      <c r="H121" s="308"/>
      <c r="I121" s="308"/>
      <c r="J121" s="308"/>
      <c r="K121" s="309"/>
    </row>
    <row r="122" spans="2:11" s="1" customFormat="1" ht="45" customHeight="1">
      <c r="B122" s="310"/>
      <c r="C122" s="398" t="s">
        <v>1645</v>
      </c>
      <c r="D122" s="398"/>
      <c r="E122" s="398"/>
      <c r="F122" s="398"/>
      <c r="G122" s="398"/>
      <c r="H122" s="398"/>
      <c r="I122" s="398"/>
      <c r="J122" s="398"/>
      <c r="K122" s="311"/>
    </row>
    <row r="123" spans="2:11" s="1" customFormat="1" ht="17.25" customHeight="1">
      <c r="B123" s="312"/>
      <c r="C123" s="284" t="s">
        <v>1591</v>
      </c>
      <c r="D123" s="284"/>
      <c r="E123" s="284"/>
      <c r="F123" s="284" t="s">
        <v>1592</v>
      </c>
      <c r="G123" s="285"/>
      <c r="H123" s="284" t="s">
        <v>55</v>
      </c>
      <c r="I123" s="284" t="s">
        <v>58</v>
      </c>
      <c r="J123" s="284" t="s">
        <v>1593</v>
      </c>
      <c r="K123" s="313"/>
    </row>
    <row r="124" spans="2:11" s="1" customFormat="1" ht="17.25" customHeight="1">
      <c r="B124" s="312"/>
      <c r="C124" s="286" t="s">
        <v>1594</v>
      </c>
      <c r="D124" s="286"/>
      <c r="E124" s="286"/>
      <c r="F124" s="287" t="s">
        <v>1595</v>
      </c>
      <c r="G124" s="288"/>
      <c r="H124" s="286"/>
      <c r="I124" s="286"/>
      <c r="J124" s="286" t="s">
        <v>1596</v>
      </c>
      <c r="K124" s="313"/>
    </row>
    <row r="125" spans="2:11" s="1" customFormat="1" ht="5.25" customHeight="1">
      <c r="B125" s="314"/>
      <c r="C125" s="289"/>
      <c r="D125" s="289"/>
      <c r="E125" s="289"/>
      <c r="F125" s="289"/>
      <c r="G125" s="315"/>
      <c r="H125" s="289"/>
      <c r="I125" s="289"/>
      <c r="J125" s="289"/>
      <c r="K125" s="316"/>
    </row>
    <row r="126" spans="2:11" s="1" customFormat="1" ht="15" customHeight="1">
      <c r="B126" s="314"/>
      <c r="C126" s="271" t="s">
        <v>1600</v>
      </c>
      <c r="D126" s="291"/>
      <c r="E126" s="291"/>
      <c r="F126" s="292" t="s">
        <v>1597</v>
      </c>
      <c r="G126" s="271"/>
      <c r="H126" s="271" t="s">
        <v>1637</v>
      </c>
      <c r="I126" s="271" t="s">
        <v>1599</v>
      </c>
      <c r="J126" s="271">
        <v>120</v>
      </c>
      <c r="K126" s="317"/>
    </row>
    <row r="127" spans="2:11" s="1" customFormat="1" ht="15" customHeight="1">
      <c r="B127" s="314"/>
      <c r="C127" s="271" t="s">
        <v>1646</v>
      </c>
      <c r="D127" s="271"/>
      <c r="E127" s="271"/>
      <c r="F127" s="292" t="s">
        <v>1597</v>
      </c>
      <c r="G127" s="271"/>
      <c r="H127" s="271" t="s">
        <v>1647</v>
      </c>
      <c r="I127" s="271" t="s">
        <v>1599</v>
      </c>
      <c r="J127" s="271" t="s">
        <v>1648</v>
      </c>
      <c r="K127" s="317"/>
    </row>
    <row r="128" spans="2:11" s="1" customFormat="1" ht="15" customHeight="1">
      <c r="B128" s="314"/>
      <c r="C128" s="271" t="s">
        <v>1545</v>
      </c>
      <c r="D128" s="271"/>
      <c r="E128" s="271"/>
      <c r="F128" s="292" t="s">
        <v>1597</v>
      </c>
      <c r="G128" s="271"/>
      <c r="H128" s="271" t="s">
        <v>1649</v>
      </c>
      <c r="I128" s="271" t="s">
        <v>1599</v>
      </c>
      <c r="J128" s="271" t="s">
        <v>1648</v>
      </c>
      <c r="K128" s="317"/>
    </row>
    <row r="129" spans="2:11" s="1" customFormat="1" ht="15" customHeight="1">
      <c r="B129" s="314"/>
      <c r="C129" s="271" t="s">
        <v>1608</v>
      </c>
      <c r="D129" s="271"/>
      <c r="E129" s="271"/>
      <c r="F129" s="292" t="s">
        <v>1603</v>
      </c>
      <c r="G129" s="271"/>
      <c r="H129" s="271" t="s">
        <v>1609</v>
      </c>
      <c r="I129" s="271" t="s">
        <v>1599</v>
      </c>
      <c r="J129" s="271">
        <v>15</v>
      </c>
      <c r="K129" s="317"/>
    </row>
    <row r="130" spans="2:11" s="1" customFormat="1" ht="15" customHeight="1">
      <c r="B130" s="314"/>
      <c r="C130" s="295" t="s">
        <v>1610</v>
      </c>
      <c r="D130" s="295"/>
      <c r="E130" s="295"/>
      <c r="F130" s="296" t="s">
        <v>1603</v>
      </c>
      <c r="G130" s="295"/>
      <c r="H130" s="295" t="s">
        <v>1611</v>
      </c>
      <c r="I130" s="295" t="s">
        <v>1599</v>
      </c>
      <c r="J130" s="295">
        <v>15</v>
      </c>
      <c r="K130" s="317"/>
    </row>
    <row r="131" spans="2:11" s="1" customFormat="1" ht="15" customHeight="1">
      <c r="B131" s="314"/>
      <c r="C131" s="295" t="s">
        <v>1612</v>
      </c>
      <c r="D131" s="295"/>
      <c r="E131" s="295"/>
      <c r="F131" s="296" t="s">
        <v>1603</v>
      </c>
      <c r="G131" s="295"/>
      <c r="H131" s="295" t="s">
        <v>1613</v>
      </c>
      <c r="I131" s="295" t="s">
        <v>1599</v>
      </c>
      <c r="J131" s="295">
        <v>20</v>
      </c>
      <c r="K131" s="317"/>
    </row>
    <row r="132" spans="2:11" s="1" customFormat="1" ht="15" customHeight="1">
      <c r="B132" s="314"/>
      <c r="C132" s="295" t="s">
        <v>1614</v>
      </c>
      <c r="D132" s="295"/>
      <c r="E132" s="295"/>
      <c r="F132" s="296" t="s">
        <v>1603</v>
      </c>
      <c r="G132" s="295"/>
      <c r="H132" s="295" t="s">
        <v>1615</v>
      </c>
      <c r="I132" s="295" t="s">
        <v>1599</v>
      </c>
      <c r="J132" s="295">
        <v>20</v>
      </c>
      <c r="K132" s="317"/>
    </row>
    <row r="133" spans="2:11" s="1" customFormat="1" ht="15" customHeight="1">
      <c r="B133" s="314"/>
      <c r="C133" s="271" t="s">
        <v>1602</v>
      </c>
      <c r="D133" s="271"/>
      <c r="E133" s="271"/>
      <c r="F133" s="292" t="s">
        <v>1603</v>
      </c>
      <c r="G133" s="271"/>
      <c r="H133" s="271" t="s">
        <v>1637</v>
      </c>
      <c r="I133" s="271" t="s">
        <v>1599</v>
      </c>
      <c r="J133" s="271">
        <v>50</v>
      </c>
      <c r="K133" s="317"/>
    </row>
    <row r="134" spans="2:11" s="1" customFormat="1" ht="15" customHeight="1">
      <c r="B134" s="314"/>
      <c r="C134" s="271" t="s">
        <v>1616</v>
      </c>
      <c r="D134" s="271"/>
      <c r="E134" s="271"/>
      <c r="F134" s="292" t="s">
        <v>1603</v>
      </c>
      <c r="G134" s="271"/>
      <c r="H134" s="271" t="s">
        <v>1637</v>
      </c>
      <c r="I134" s="271" t="s">
        <v>1599</v>
      </c>
      <c r="J134" s="271">
        <v>50</v>
      </c>
      <c r="K134" s="317"/>
    </row>
    <row r="135" spans="2:11" s="1" customFormat="1" ht="15" customHeight="1">
      <c r="B135" s="314"/>
      <c r="C135" s="271" t="s">
        <v>1622</v>
      </c>
      <c r="D135" s="271"/>
      <c r="E135" s="271"/>
      <c r="F135" s="292" t="s">
        <v>1603</v>
      </c>
      <c r="G135" s="271"/>
      <c r="H135" s="271" t="s">
        <v>1637</v>
      </c>
      <c r="I135" s="271" t="s">
        <v>1599</v>
      </c>
      <c r="J135" s="271">
        <v>50</v>
      </c>
      <c r="K135" s="317"/>
    </row>
    <row r="136" spans="2:11" s="1" customFormat="1" ht="15" customHeight="1">
      <c r="B136" s="314"/>
      <c r="C136" s="271" t="s">
        <v>1624</v>
      </c>
      <c r="D136" s="271"/>
      <c r="E136" s="271"/>
      <c r="F136" s="292" t="s">
        <v>1603</v>
      </c>
      <c r="G136" s="271"/>
      <c r="H136" s="271" t="s">
        <v>1637</v>
      </c>
      <c r="I136" s="271" t="s">
        <v>1599</v>
      </c>
      <c r="J136" s="271">
        <v>50</v>
      </c>
      <c r="K136" s="317"/>
    </row>
    <row r="137" spans="2:11" s="1" customFormat="1" ht="15" customHeight="1">
      <c r="B137" s="314"/>
      <c r="C137" s="271" t="s">
        <v>1625</v>
      </c>
      <c r="D137" s="271"/>
      <c r="E137" s="271"/>
      <c r="F137" s="292" t="s">
        <v>1603</v>
      </c>
      <c r="G137" s="271"/>
      <c r="H137" s="271" t="s">
        <v>1650</v>
      </c>
      <c r="I137" s="271" t="s">
        <v>1599</v>
      </c>
      <c r="J137" s="271">
        <v>255</v>
      </c>
      <c r="K137" s="317"/>
    </row>
    <row r="138" spans="2:11" s="1" customFormat="1" ht="15" customHeight="1">
      <c r="B138" s="314"/>
      <c r="C138" s="271" t="s">
        <v>1627</v>
      </c>
      <c r="D138" s="271"/>
      <c r="E138" s="271"/>
      <c r="F138" s="292" t="s">
        <v>1597</v>
      </c>
      <c r="G138" s="271"/>
      <c r="H138" s="271" t="s">
        <v>1651</v>
      </c>
      <c r="I138" s="271" t="s">
        <v>1629</v>
      </c>
      <c r="J138" s="271"/>
      <c r="K138" s="317"/>
    </row>
    <row r="139" spans="2:11" s="1" customFormat="1" ht="15" customHeight="1">
      <c r="B139" s="314"/>
      <c r="C139" s="271" t="s">
        <v>1630</v>
      </c>
      <c r="D139" s="271"/>
      <c r="E139" s="271"/>
      <c r="F139" s="292" t="s">
        <v>1597</v>
      </c>
      <c r="G139" s="271"/>
      <c r="H139" s="271" t="s">
        <v>1652</v>
      </c>
      <c r="I139" s="271" t="s">
        <v>1632</v>
      </c>
      <c r="J139" s="271"/>
      <c r="K139" s="317"/>
    </row>
    <row r="140" spans="2:11" s="1" customFormat="1" ht="15" customHeight="1">
      <c r="B140" s="314"/>
      <c r="C140" s="271" t="s">
        <v>1633</v>
      </c>
      <c r="D140" s="271"/>
      <c r="E140" s="271"/>
      <c r="F140" s="292" t="s">
        <v>1597</v>
      </c>
      <c r="G140" s="271"/>
      <c r="H140" s="271" t="s">
        <v>1633</v>
      </c>
      <c r="I140" s="271" t="s">
        <v>1632</v>
      </c>
      <c r="J140" s="271"/>
      <c r="K140" s="317"/>
    </row>
    <row r="141" spans="2:11" s="1" customFormat="1" ht="15" customHeight="1">
      <c r="B141" s="314"/>
      <c r="C141" s="271" t="s">
        <v>39</v>
      </c>
      <c r="D141" s="271"/>
      <c r="E141" s="271"/>
      <c r="F141" s="292" t="s">
        <v>1597</v>
      </c>
      <c r="G141" s="271"/>
      <c r="H141" s="271" t="s">
        <v>1653</v>
      </c>
      <c r="I141" s="271" t="s">
        <v>1632</v>
      </c>
      <c r="J141" s="271"/>
      <c r="K141" s="317"/>
    </row>
    <row r="142" spans="2:11" s="1" customFormat="1" ht="15" customHeight="1">
      <c r="B142" s="314"/>
      <c r="C142" s="271" t="s">
        <v>1654</v>
      </c>
      <c r="D142" s="271"/>
      <c r="E142" s="271"/>
      <c r="F142" s="292" t="s">
        <v>1597</v>
      </c>
      <c r="G142" s="271"/>
      <c r="H142" s="271" t="s">
        <v>1655</v>
      </c>
      <c r="I142" s="271" t="s">
        <v>1632</v>
      </c>
      <c r="J142" s="271"/>
      <c r="K142" s="317"/>
    </row>
    <row r="143" spans="2:11" s="1" customFormat="1" ht="15" customHeight="1">
      <c r="B143" s="318"/>
      <c r="C143" s="319"/>
      <c r="D143" s="319"/>
      <c r="E143" s="319"/>
      <c r="F143" s="319"/>
      <c r="G143" s="319"/>
      <c r="H143" s="319"/>
      <c r="I143" s="319"/>
      <c r="J143" s="319"/>
      <c r="K143" s="320"/>
    </row>
    <row r="144" spans="2:11" s="1" customFormat="1" ht="18.75" customHeight="1">
      <c r="B144" s="305"/>
      <c r="C144" s="305"/>
      <c r="D144" s="305"/>
      <c r="E144" s="305"/>
      <c r="F144" s="306"/>
      <c r="G144" s="305"/>
      <c r="H144" s="305"/>
      <c r="I144" s="305"/>
      <c r="J144" s="305"/>
      <c r="K144" s="305"/>
    </row>
    <row r="145" spans="2:11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pans="2:11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pans="2:11" s="1" customFormat="1" ht="45" customHeight="1">
      <c r="B147" s="282"/>
      <c r="C147" s="400" t="s">
        <v>1656</v>
      </c>
      <c r="D147" s="400"/>
      <c r="E147" s="400"/>
      <c r="F147" s="400"/>
      <c r="G147" s="400"/>
      <c r="H147" s="400"/>
      <c r="I147" s="400"/>
      <c r="J147" s="400"/>
      <c r="K147" s="283"/>
    </row>
    <row r="148" spans="2:11" s="1" customFormat="1" ht="17.25" customHeight="1">
      <c r="B148" s="282"/>
      <c r="C148" s="284" t="s">
        <v>1591</v>
      </c>
      <c r="D148" s="284"/>
      <c r="E148" s="284"/>
      <c r="F148" s="284" t="s">
        <v>1592</v>
      </c>
      <c r="G148" s="285"/>
      <c r="H148" s="284" t="s">
        <v>55</v>
      </c>
      <c r="I148" s="284" t="s">
        <v>58</v>
      </c>
      <c r="J148" s="284" t="s">
        <v>1593</v>
      </c>
      <c r="K148" s="283"/>
    </row>
    <row r="149" spans="2:11" s="1" customFormat="1" ht="17.25" customHeight="1">
      <c r="B149" s="282"/>
      <c r="C149" s="286" t="s">
        <v>1594</v>
      </c>
      <c r="D149" s="286"/>
      <c r="E149" s="286"/>
      <c r="F149" s="287" t="s">
        <v>1595</v>
      </c>
      <c r="G149" s="288"/>
      <c r="H149" s="286"/>
      <c r="I149" s="286"/>
      <c r="J149" s="286" t="s">
        <v>1596</v>
      </c>
      <c r="K149" s="283"/>
    </row>
    <row r="150" spans="2:11" s="1" customFormat="1" ht="5.25" customHeight="1">
      <c r="B150" s="294"/>
      <c r="C150" s="289"/>
      <c r="D150" s="289"/>
      <c r="E150" s="289"/>
      <c r="F150" s="289"/>
      <c r="G150" s="290"/>
      <c r="H150" s="289"/>
      <c r="I150" s="289"/>
      <c r="J150" s="289"/>
      <c r="K150" s="317"/>
    </row>
    <row r="151" spans="2:11" s="1" customFormat="1" ht="15" customHeight="1">
      <c r="B151" s="294"/>
      <c r="C151" s="321" t="s">
        <v>1600</v>
      </c>
      <c r="D151" s="271"/>
      <c r="E151" s="271"/>
      <c r="F151" s="322" t="s">
        <v>1597</v>
      </c>
      <c r="G151" s="271"/>
      <c r="H151" s="321" t="s">
        <v>1637</v>
      </c>
      <c r="I151" s="321" t="s">
        <v>1599</v>
      </c>
      <c r="J151" s="321">
        <v>120</v>
      </c>
      <c r="K151" s="317"/>
    </row>
    <row r="152" spans="2:11" s="1" customFormat="1" ht="15" customHeight="1">
      <c r="B152" s="294"/>
      <c r="C152" s="321" t="s">
        <v>1646</v>
      </c>
      <c r="D152" s="271"/>
      <c r="E152" s="271"/>
      <c r="F152" s="322" t="s">
        <v>1597</v>
      </c>
      <c r="G152" s="271"/>
      <c r="H152" s="321" t="s">
        <v>1657</v>
      </c>
      <c r="I152" s="321" t="s">
        <v>1599</v>
      </c>
      <c r="J152" s="321" t="s">
        <v>1648</v>
      </c>
      <c r="K152" s="317"/>
    </row>
    <row r="153" spans="2:11" s="1" customFormat="1" ht="15" customHeight="1">
      <c r="B153" s="294"/>
      <c r="C153" s="321" t="s">
        <v>1545</v>
      </c>
      <c r="D153" s="271"/>
      <c r="E153" s="271"/>
      <c r="F153" s="322" t="s">
        <v>1597</v>
      </c>
      <c r="G153" s="271"/>
      <c r="H153" s="321" t="s">
        <v>1658</v>
      </c>
      <c r="I153" s="321" t="s">
        <v>1599</v>
      </c>
      <c r="J153" s="321" t="s">
        <v>1648</v>
      </c>
      <c r="K153" s="317"/>
    </row>
    <row r="154" spans="2:11" s="1" customFormat="1" ht="15" customHeight="1">
      <c r="B154" s="294"/>
      <c r="C154" s="321" t="s">
        <v>1602</v>
      </c>
      <c r="D154" s="271"/>
      <c r="E154" s="271"/>
      <c r="F154" s="322" t="s">
        <v>1603</v>
      </c>
      <c r="G154" s="271"/>
      <c r="H154" s="321" t="s">
        <v>1637</v>
      </c>
      <c r="I154" s="321" t="s">
        <v>1599</v>
      </c>
      <c r="J154" s="321">
        <v>50</v>
      </c>
      <c r="K154" s="317"/>
    </row>
    <row r="155" spans="2:11" s="1" customFormat="1" ht="15" customHeight="1">
      <c r="B155" s="294"/>
      <c r="C155" s="321" t="s">
        <v>1605</v>
      </c>
      <c r="D155" s="271"/>
      <c r="E155" s="271"/>
      <c r="F155" s="322" t="s">
        <v>1597</v>
      </c>
      <c r="G155" s="271"/>
      <c r="H155" s="321" t="s">
        <v>1637</v>
      </c>
      <c r="I155" s="321" t="s">
        <v>1607</v>
      </c>
      <c r="J155" s="321"/>
      <c r="K155" s="317"/>
    </row>
    <row r="156" spans="2:11" s="1" customFormat="1" ht="15" customHeight="1">
      <c r="B156" s="294"/>
      <c r="C156" s="321" t="s">
        <v>1616</v>
      </c>
      <c r="D156" s="271"/>
      <c r="E156" s="271"/>
      <c r="F156" s="322" t="s">
        <v>1603</v>
      </c>
      <c r="G156" s="271"/>
      <c r="H156" s="321" t="s">
        <v>1637</v>
      </c>
      <c r="I156" s="321" t="s">
        <v>1599</v>
      </c>
      <c r="J156" s="321">
        <v>50</v>
      </c>
      <c r="K156" s="317"/>
    </row>
    <row r="157" spans="2:11" s="1" customFormat="1" ht="15" customHeight="1">
      <c r="B157" s="294"/>
      <c r="C157" s="321" t="s">
        <v>1624</v>
      </c>
      <c r="D157" s="271"/>
      <c r="E157" s="271"/>
      <c r="F157" s="322" t="s">
        <v>1603</v>
      </c>
      <c r="G157" s="271"/>
      <c r="H157" s="321" t="s">
        <v>1637</v>
      </c>
      <c r="I157" s="321" t="s">
        <v>1599</v>
      </c>
      <c r="J157" s="321">
        <v>50</v>
      </c>
      <c r="K157" s="317"/>
    </row>
    <row r="158" spans="2:11" s="1" customFormat="1" ht="15" customHeight="1">
      <c r="B158" s="294"/>
      <c r="C158" s="321" t="s">
        <v>1622</v>
      </c>
      <c r="D158" s="271"/>
      <c r="E158" s="271"/>
      <c r="F158" s="322" t="s">
        <v>1603</v>
      </c>
      <c r="G158" s="271"/>
      <c r="H158" s="321" t="s">
        <v>1637</v>
      </c>
      <c r="I158" s="321" t="s">
        <v>1599</v>
      </c>
      <c r="J158" s="321">
        <v>50</v>
      </c>
      <c r="K158" s="317"/>
    </row>
    <row r="159" spans="2:11" s="1" customFormat="1" ht="15" customHeight="1">
      <c r="B159" s="294"/>
      <c r="C159" s="321" t="s">
        <v>100</v>
      </c>
      <c r="D159" s="271"/>
      <c r="E159" s="271"/>
      <c r="F159" s="322" t="s">
        <v>1597</v>
      </c>
      <c r="G159" s="271"/>
      <c r="H159" s="321" t="s">
        <v>1659</v>
      </c>
      <c r="I159" s="321" t="s">
        <v>1599</v>
      </c>
      <c r="J159" s="321" t="s">
        <v>1660</v>
      </c>
      <c r="K159" s="317"/>
    </row>
    <row r="160" spans="2:11" s="1" customFormat="1" ht="15" customHeight="1">
      <c r="B160" s="294"/>
      <c r="C160" s="321" t="s">
        <v>1661</v>
      </c>
      <c r="D160" s="271"/>
      <c r="E160" s="271"/>
      <c r="F160" s="322" t="s">
        <v>1597</v>
      </c>
      <c r="G160" s="271"/>
      <c r="H160" s="321" t="s">
        <v>1662</v>
      </c>
      <c r="I160" s="321" t="s">
        <v>1632</v>
      </c>
      <c r="J160" s="321"/>
      <c r="K160" s="317"/>
    </row>
    <row r="161" spans="2:11" s="1" customFormat="1" ht="15" customHeight="1">
      <c r="B161" s="323"/>
      <c r="C161" s="303"/>
      <c r="D161" s="303"/>
      <c r="E161" s="303"/>
      <c r="F161" s="303"/>
      <c r="G161" s="303"/>
      <c r="H161" s="303"/>
      <c r="I161" s="303"/>
      <c r="J161" s="303"/>
      <c r="K161" s="324"/>
    </row>
    <row r="162" spans="2:11" s="1" customFormat="1" ht="18.75" customHeight="1">
      <c r="B162" s="305"/>
      <c r="C162" s="315"/>
      <c r="D162" s="315"/>
      <c r="E162" s="315"/>
      <c r="F162" s="325"/>
      <c r="G162" s="315"/>
      <c r="H162" s="315"/>
      <c r="I162" s="315"/>
      <c r="J162" s="315"/>
      <c r="K162" s="305"/>
    </row>
    <row r="163" spans="2:11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pans="2:11" s="1" customFormat="1" ht="7.5" customHeight="1">
      <c r="B164" s="260"/>
      <c r="C164" s="261"/>
      <c r="D164" s="261"/>
      <c r="E164" s="261"/>
      <c r="F164" s="261"/>
      <c r="G164" s="261"/>
      <c r="H164" s="261"/>
      <c r="I164" s="261"/>
      <c r="J164" s="261"/>
      <c r="K164" s="262"/>
    </row>
    <row r="165" spans="2:11" s="1" customFormat="1" ht="45" customHeight="1">
      <c r="B165" s="263"/>
      <c r="C165" s="398" t="s">
        <v>1663</v>
      </c>
      <c r="D165" s="398"/>
      <c r="E165" s="398"/>
      <c r="F165" s="398"/>
      <c r="G165" s="398"/>
      <c r="H165" s="398"/>
      <c r="I165" s="398"/>
      <c r="J165" s="398"/>
      <c r="K165" s="264"/>
    </row>
    <row r="166" spans="2:11" s="1" customFormat="1" ht="17.25" customHeight="1">
      <c r="B166" s="263"/>
      <c r="C166" s="284" t="s">
        <v>1591</v>
      </c>
      <c r="D166" s="284"/>
      <c r="E166" s="284"/>
      <c r="F166" s="284" t="s">
        <v>1592</v>
      </c>
      <c r="G166" s="326"/>
      <c r="H166" s="327" t="s">
        <v>55</v>
      </c>
      <c r="I166" s="327" t="s">
        <v>58</v>
      </c>
      <c r="J166" s="284" t="s">
        <v>1593</v>
      </c>
      <c r="K166" s="264"/>
    </row>
    <row r="167" spans="2:11" s="1" customFormat="1" ht="17.25" customHeight="1">
      <c r="B167" s="265"/>
      <c r="C167" s="286" t="s">
        <v>1594</v>
      </c>
      <c r="D167" s="286"/>
      <c r="E167" s="286"/>
      <c r="F167" s="287" t="s">
        <v>1595</v>
      </c>
      <c r="G167" s="328"/>
      <c r="H167" s="329"/>
      <c r="I167" s="329"/>
      <c r="J167" s="286" t="s">
        <v>1596</v>
      </c>
      <c r="K167" s="266"/>
    </row>
    <row r="168" spans="2:11" s="1" customFormat="1" ht="5.25" customHeight="1">
      <c r="B168" s="294"/>
      <c r="C168" s="289"/>
      <c r="D168" s="289"/>
      <c r="E168" s="289"/>
      <c r="F168" s="289"/>
      <c r="G168" s="290"/>
      <c r="H168" s="289"/>
      <c r="I168" s="289"/>
      <c r="J168" s="289"/>
      <c r="K168" s="317"/>
    </row>
    <row r="169" spans="2:11" s="1" customFormat="1" ht="15" customHeight="1">
      <c r="B169" s="294"/>
      <c r="C169" s="271" t="s">
        <v>1600</v>
      </c>
      <c r="D169" s="271"/>
      <c r="E169" s="271"/>
      <c r="F169" s="292" t="s">
        <v>1597</v>
      </c>
      <c r="G169" s="271"/>
      <c r="H169" s="271" t="s">
        <v>1637</v>
      </c>
      <c r="I169" s="271" t="s">
        <v>1599</v>
      </c>
      <c r="J169" s="271">
        <v>120</v>
      </c>
      <c r="K169" s="317"/>
    </row>
    <row r="170" spans="2:11" s="1" customFormat="1" ht="15" customHeight="1">
      <c r="B170" s="294"/>
      <c r="C170" s="271" t="s">
        <v>1646</v>
      </c>
      <c r="D170" s="271"/>
      <c r="E170" s="271"/>
      <c r="F170" s="292" t="s">
        <v>1597</v>
      </c>
      <c r="G170" s="271"/>
      <c r="H170" s="271" t="s">
        <v>1647</v>
      </c>
      <c r="I170" s="271" t="s">
        <v>1599</v>
      </c>
      <c r="J170" s="271" t="s">
        <v>1648</v>
      </c>
      <c r="K170" s="317"/>
    </row>
    <row r="171" spans="2:11" s="1" customFormat="1" ht="15" customHeight="1">
      <c r="B171" s="294"/>
      <c r="C171" s="271" t="s">
        <v>1545</v>
      </c>
      <c r="D171" s="271"/>
      <c r="E171" s="271"/>
      <c r="F171" s="292" t="s">
        <v>1597</v>
      </c>
      <c r="G171" s="271"/>
      <c r="H171" s="271" t="s">
        <v>1664</v>
      </c>
      <c r="I171" s="271" t="s">
        <v>1599</v>
      </c>
      <c r="J171" s="271" t="s">
        <v>1648</v>
      </c>
      <c r="K171" s="317"/>
    </row>
    <row r="172" spans="2:11" s="1" customFormat="1" ht="15" customHeight="1">
      <c r="B172" s="294"/>
      <c r="C172" s="271" t="s">
        <v>1602</v>
      </c>
      <c r="D172" s="271"/>
      <c r="E172" s="271"/>
      <c r="F172" s="292" t="s">
        <v>1603</v>
      </c>
      <c r="G172" s="271"/>
      <c r="H172" s="271" t="s">
        <v>1664</v>
      </c>
      <c r="I172" s="271" t="s">
        <v>1599</v>
      </c>
      <c r="J172" s="271">
        <v>50</v>
      </c>
      <c r="K172" s="317"/>
    </row>
    <row r="173" spans="2:11" s="1" customFormat="1" ht="15" customHeight="1">
      <c r="B173" s="294"/>
      <c r="C173" s="271" t="s">
        <v>1605</v>
      </c>
      <c r="D173" s="271"/>
      <c r="E173" s="271"/>
      <c r="F173" s="292" t="s">
        <v>1597</v>
      </c>
      <c r="G173" s="271"/>
      <c r="H173" s="271" t="s">
        <v>1664</v>
      </c>
      <c r="I173" s="271" t="s">
        <v>1607</v>
      </c>
      <c r="J173" s="271"/>
      <c r="K173" s="317"/>
    </row>
    <row r="174" spans="2:11" s="1" customFormat="1" ht="15" customHeight="1">
      <c r="B174" s="294"/>
      <c r="C174" s="271" t="s">
        <v>1616</v>
      </c>
      <c r="D174" s="271"/>
      <c r="E174" s="271"/>
      <c r="F174" s="292" t="s">
        <v>1603</v>
      </c>
      <c r="G174" s="271"/>
      <c r="H174" s="271" t="s">
        <v>1664</v>
      </c>
      <c r="I174" s="271" t="s">
        <v>1599</v>
      </c>
      <c r="J174" s="271">
        <v>50</v>
      </c>
      <c r="K174" s="317"/>
    </row>
    <row r="175" spans="2:11" s="1" customFormat="1" ht="15" customHeight="1">
      <c r="B175" s="294"/>
      <c r="C175" s="271" t="s">
        <v>1624</v>
      </c>
      <c r="D175" s="271"/>
      <c r="E175" s="271"/>
      <c r="F175" s="292" t="s">
        <v>1603</v>
      </c>
      <c r="G175" s="271"/>
      <c r="H175" s="271" t="s">
        <v>1664</v>
      </c>
      <c r="I175" s="271" t="s">
        <v>1599</v>
      </c>
      <c r="J175" s="271">
        <v>50</v>
      </c>
      <c r="K175" s="317"/>
    </row>
    <row r="176" spans="2:11" s="1" customFormat="1" ht="15" customHeight="1">
      <c r="B176" s="294"/>
      <c r="C176" s="271" t="s">
        <v>1622</v>
      </c>
      <c r="D176" s="271"/>
      <c r="E176" s="271"/>
      <c r="F176" s="292" t="s">
        <v>1603</v>
      </c>
      <c r="G176" s="271"/>
      <c r="H176" s="271" t="s">
        <v>1664</v>
      </c>
      <c r="I176" s="271" t="s">
        <v>1599</v>
      </c>
      <c r="J176" s="271">
        <v>50</v>
      </c>
      <c r="K176" s="317"/>
    </row>
    <row r="177" spans="2:11" s="1" customFormat="1" ht="15" customHeight="1">
      <c r="B177" s="294"/>
      <c r="C177" s="271" t="s">
        <v>123</v>
      </c>
      <c r="D177" s="271"/>
      <c r="E177" s="271"/>
      <c r="F177" s="292" t="s">
        <v>1597</v>
      </c>
      <c r="G177" s="271"/>
      <c r="H177" s="271" t="s">
        <v>1665</v>
      </c>
      <c r="I177" s="271" t="s">
        <v>1666</v>
      </c>
      <c r="J177" s="271"/>
      <c r="K177" s="317"/>
    </row>
    <row r="178" spans="2:11" s="1" customFormat="1" ht="15" customHeight="1">
      <c r="B178" s="294"/>
      <c r="C178" s="271" t="s">
        <v>58</v>
      </c>
      <c r="D178" s="271"/>
      <c r="E178" s="271"/>
      <c r="F178" s="292" t="s">
        <v>1597</v>
      </c>
      <c r="G178" s="271"/>
      <c r="H178" s="271" t="s">
        <v>1667</v>
      </c>
      <c r="I178" s="271" t="s">
        <v>1668</v>
      </c>
      <c r="J178" s="271">
        <v>1</v>
      </c>
      <c r="K178" s="317"/>
    </row>
    <row r="179" spans="2:11" s="1" customFormat="1" ht="15" customHeight="1">
      <c r="B179" s="294"/>
      <c r="C179" s="271" t="s">
        <v>54</v>
      </c>
      <c r="D179" s="271"/>
      <c r="E179" s="271"/>
      <c r="F179" s="292" t="s">
        <v>1597</v>
      </c>
      <c r="G179" s="271"/>
      <c r="H179" s="271" t="s">
        <v>1669</v>
      </c>
      <c r="I179" s="271" t="s">
        <v>1599</v>
      </c>
      <c r="J179" s="271">
        <v>20</v>
      </c>
      <c r="K179" s="317"/>
    </row>
    <row r="180" spans="2:11" s="1" customFormat="1" ht="15" customHeight="1">
      <c r="B180" s="294"/>
      <c r="C180" s="271" t="s">
        <v>55</v>
      </c>
      <c r="D180" s="271"/>
      <c r="E180" s="271"/>
      <c r="F180" s="292" t="s">
        <v>1597</v>
      </c>
      <c r="G180" s="271"/>
      <c r="H180" s="271" t="s">
        <v>1670</v>
      </c>
      <c r="I180" s="271" t="s">
        <v>1599</v>
      </c>
      <c r="J180" s="271">
        <v>255</v>
      </c>
      <c r="K180" s="317"/>
    </row>
    <row r="181" spans="2:11" s="1" customFormat="1" ht="15" customHeight="1">
      <c r="B181" s="294"/>
      <c r="C181" s="271" t="s">
        <v>124</v>
      </c>
      <c r="D181" s="271"/>
      <c r="E181" s="271"/>
      <c r="F181" s="292" t="s">
        <v>1597</v>
      </c>
      <c r="G181" s="271"/>
      <c r="H181" s="271" t="s">
        <v>1561</v>
      </c>
      <c r="I181" s="271" t="s">
        <v>1599</v>
      </c>
      <c r="J181" s="271">
        <v>10</v>
      </c>
      <c r="K181" s="317"/>
    </row>
    <row r="182" spans="2:11" s="1" customFormat="1" ht="15" customHeight="1">
      <c r="B182" s="294"/>
      <c r="C182" s="271" t="s">
        <v>125</v>
      </c>
      <c r="D182" s="271"/>
      <c r="E182" s="271"/>
      <c r="F182" s="292" t="s">
        <v>1597</v>
      </c>
      <c r="G182" s="271"/>
      <c r="H182" s="271" t="s">
        <v>1671</v>
      </c>
      <c r="I182" s="271" t="s">
        <v>1632</v>
      </c>
      <c r="J182" s="271"/>
      <c r="K182" s="317"/>
    </row>
    <row r="183" spans="2:11" s="1" customFormat="1" ht="15" customHeight="1">
      <c r="B183" s="294"/>
      <c r="C183" s="271" t="s">
        <v>1672</v>
      </c>
      <c r="D183" s="271"/>
      <c r="E183" s="271"/>
      <c r="F183" s="292" t="s">
        <v>1597</v>
      </c>
      <c r="G183" s="271"/>
      <c r="H183" s="271" t="s">
        <v>1673</v>
      </c>
      <c r="I183" s="271" t="s">
        <v>1632</v>
      </c>
      <c r="J183" s="271"/>
      <c r="K183" s="317"/>
    </row>
    <row r="184" spans="2:11" s="1" customFormat="1" ht="15" customHeight="1">
      <c r="B184" s="294"/>
      <c r="C184" s="271" t="s">
        <v>1661</v>
      </c>
      <c r="D184" s="271"/>
      <c r="E184" s="271"/>
      <c r="F184" s="292" t="s">
        <v>1597</v>
      </c>
      <c r="G184" s="271"/>
      <c r="H184" s="271" t="s">
        <v>1674</v>
      </c>
      <c r="I184" s="271" t="s">
        <v>1632</v>
      </c>
      <c r="J184" s="271"/>
      <c r="K184" s="317"/>
    </row>
    <row r="185" spans="2:11" s="1" customFormat="1" ht="15" customHeight="1">
      <c r="B185" s="294"/>
      <c r="C185" s="271" t="s">
        <v>127</v>
      </c>
      <c r="D185" s="271"/>
      <c r="E185" s="271"/>
      <c r="F185" s="292" t="s">
        <v>1603</v>
      </c>
      <c r="G185" s="271"/>
      <c r="H185" s="271" t="s">
        <v>1675</v>
      </c>
      <c r="I185" s="271" t="s">
        <v>1599</v>
      </c>
      <c r="J185" s="271">
        <v>50</v>
      </c>
      <c r="K185" s="317"/>
    </row>
    <row r="186" spans="2:11" s="1" customFormat="1" ht="15" customHeight="1">
      <c r="B186" s="294"/>
      <c r="C186" s="271" t="s">
        <v>1676</v>
      </c>
      <c r="D186" s="271"/>
      <c r="E186" s="271"/>
      <c r="F186" s="292" t="s">
        <v>1603</v>
      </c>
      <c r="G186" s="271"/>
      <c r="H186" s="271" t="s">
        <v>1677</v>
      </c>
      <c r="I186" s="271" t="s">
        <v>1678</v>
      </c>
      <c r="J186" s="271"/>
      <c r="K186" s="317"/>
    </row>
    <row r="187" spans="2:11" s="1" customFormat="1" ht="15" customHeight="1">
      <c r="B187" s="294"/>
      <c r="C187" s="271" t="s">
        <v>1679</v>
      </c>
      <c r="D187" s="271"/>
      <c r="E187" s="271"/>
      <c r="F187" s="292" t="s">
        <v>1603</v>
      </c>
      <c r="G187" s="271"/>
      <c r="H187" s="271" t="s">
        <v>1680</v>
      </c>
      <c r="I187" s="271" t="s">
        <v>1678</v>
      </c>
      <c r="J187" s="271"/>
      <c r="K187" s="317"/>
    </row>
    <row r="188" spans="2:11" s="1" customFormat="1" ht="15" customHeight="1">
      <c r="B188" s="294"/>
      <c r="C188" s="271" t="s">
        <v>1681</v>
      </c>
      <c r="D188" s="271"/>
      <c r="E188" s="271"/>
      <c r="F188" s="292" t="s">
        <v>1603</v>
      </c>
      <c r="G188" s="271"/>
      <c r="H188" s="271" t="s">
        <v>1682</v>
      </c>
      <c r="I188" s="271" t="s">
        <v>1678</v>
      </c>
      <c r="J188" s="271"/>
      <c r="K188" s="317"/>
    </row>
    <row r="189" spans="2:11" s="1" customFormat="1" ht="15" customHeight="1">
      <c r="B189" s="294"/>
      <c r="C189" s="330" t="s">
        <v>1683</v>
      </c>
      <c r="D189" s="271"/>
      <c r="E189" s="271"/>
      <c r="F189" s="292" t="s">
        <v>1603</v>
      </c>
      <c r="G189" s="271"/>
      <c r="H189" s="271" t="s">
        <v>1684</v>
      </c>
      <c r="I189" s="271" t="s">
        <v>1685</v>
      </c>
      <c r="J189" s="331" t="s">
        <v>1686</v>
      </c>
      <c r="K189" s="317"/>
    </row>
    <row r="190" spans="2:11" s="18" customFormat="1" ht="15" customHeight="1">
      <c r="B190" s="332"/>
      <c r="C190" s="333" t="s">
        <v>1687</v>
      </c>
      <c r="D190" s="334"/>
      <c r="E190" s="334"/>
      <c r="F190" s="335" t="s">
        <v>1603</v>
      </c>
      <c r="G190" s="334"/>
      <c r="H190" s="334" t="s">
        <v>1688</v>
      </c>
      <c r="I190" s="334" t="s">
        <v>1685</v>
      </c>
      <c r="J190" s="336" t="s">
        <v>1686</v>
      </c>
      <c r="K190" s="337"/>
    </row>
    <row r="191" spans="2:11" s="1" customFormat="1" ht="15" customHeight="1">
      <c r="B191" s="294"/>
      <c r="C191" s="330" t="s">
        <v>43</v>
      </c>
      <c r="D191" s="271"/>
      <c r="E191" s="271"/>
      <c r="F191" s="292" t="s">
        <v>1597</v>
      </c>
      <c r="G191" s="271"/>
      <c r="H191" s="268" t="s">
        <v>1689</v>
      </c>
      <c r="I191" s="271" t="s">
        <v>1690</v>
      </c>
      <c r="J191" s="271"/>
      <c r="K191" s="317"/>
    </row>
    <row r="192" spans="2:11" s="1" customFormat="1" ht="15" customHeight="1">
      <c r="B192" s="294"/>
      <c r="C192" s="330" t="s">
        <v>1691</v>
      </c>
      <c r="D192" s="271"/>
      <c r="E192" s="271"/>
      <c r="F192" s="292" t="s">
        <v>1597</v>
      </c>
      <c r="G192" s="271"/>
      <c r="H192" s="271" t="s">
        <v>1692</v>
      </c>
      <c r="I192" s="271" t="s">
        <v>1632</v>
      </c>
      <c r="J192" s="271"/>
      <c r="K192" s="317"/>
    </row>
    <row r="193" spans="2:11" s="1" customFormat="1" ht="15" customHeight="1">
      <c r="B193" s="294"/>
      <c r="C193" s="330" t="s">
        <v>1693</v>
      </c>
      <c r="D193" s="271"/>
      <c r="E193" s="271"/>
      <c r="F193" s="292" t="s">
        <v>1597</v>
      </c>
      <c r="G193" s="271"/>
      <c r="H193" s="271" t="s">
        <v>1694</v>
      </c>
      <c r="I193" s="271" t="s">
        <v>1632</v>
      </c>
      <c r="J193" s="271"/>
      <c r="K193" s="317"/>
    </row>
    <row r="194" spans="2:11" s="1" customFormat="1" ht="15" customHeight="1">
      <c r="B194" s="294"/>
      <c r="C194" s="330" t="s">
        <v>1695</v>
      </c>
      <c r="D194" s="271"/>
      <c r="E194" s="271"/>
      <c r="F194" s="292" t="s">
        <v>1603</v>
      </c>
      <c r="G194" s="271"/>
      <c r="H194" s="271" t="s">
        <v>1696</v>
      </c>
      <c r="I194" s="271" t="s">
        <v>1632</v>
      </c>
      <c r="J194" s="271"/>
      <c r="K194" s="317"/>
    </row>
    <row r="195" spans="2:11" s="1" customFormat="1" ht="15" customHeight="1">
      <c r="B195" s="323"/>
      <c r="C195" s="338"/>
      <c r="D195" s="303"/>
      <c r="E195" s="303"/>
      <c r="F195" s="303"/>
      <c r="G195" s="303"/>
      <c r="H195" s="303"/>
      <c r="I195" s="303"/>
      <c r="J195" s="303"/>
      <c r="K195" s="324"/>
    </row>
    <row r="196" spans="2:11" s="1" customFormat="1" ht="18.75" customHeight="1">
      <c r="B196" s="305"/>
      <c r="C196" s="315"/>
      <c r="D196" s="315"/>
      <c r="E196" s="315"/>
      <c r="F196" s="325"/>
      <c r="G196" s="315"/>
      <c r="H196" s="315"/>
      <c r="I196" s="315"/>
      <c r="J196" s="315"/>
      <c r="K196" s="305"/>
    </row>
    <row r="197" spans="2:11" s="1" customFormat="1" ht="18.75" customHeight="1">
      <c r="B197" s="305"/>
      <c r="C197" s="315"/>
      <c r="D197" s="315"/>
      <c r="E197" s="315"/>
      <c r="F197" s="325"/>
      <c r="G197" s="315"/>
      <c r="H197" s="315"/>
      <c r="I197" s="315"/>
      <c r="J197" s="315"/>
      <c r="K197" s="305"/>
    </row>
    <row r="198" spans="2:11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pans="2:11" s="1" customFormat="1" ht="13.5">
      <c r="B199" s="260"/>
      <c r="C199" s="261"/>
      <c r="D199" s="261"/>
      <c r="E199" s="261"/>
      <c r="F199" s="261"/>
      <c r="G199" s="261"/>
      <c r="H199" s="261"/>
      <c r="I199" s="261"/>
      <c r="J199" s="261"/>
      <c r="K199" s="262"/>
    </row>
    <row r="200" spans="2:11" s="1" customFormat="1" ht="21">
      <c r="B200" s="263"/>
      <c r="C200" s="398" t="s">
        <v>1697</v>
      </c>
      <c r="D200" s="398"/>
      <c r="E200" s="398"/>
      <c r="F200" s="398"/>
      <c r="G200" s="398"/>
      <c r="H200" s="398"/>
      <c r="I200" s="398"/>
      <c r="J200" s="398"/>
      <c r="K200" s="264"/>
    </row>
    <row r="201" spans="2:11" s="1" customFormat="1" ht="25.5" customHeight="1">
      <c r="B201" s="263"/>
      <c r="C201" s="339" t="s">
        <v>1698</v>
      </c>
      <c r="D201" s="339"/>
      <c r="E201" s="339"/>
      <c r="F201" s="339" t="s">
        <v>1699</v>
      </c>
      <c r="G201" s="340"/>
      <c r="H201" s="401" t="s">
        <v>1700</v>
      </c>
      <c r="I201" s="401"/>
      <c r="J201" s="401"/>
      <c r="K201" s="264"/>
    </row>
    <row r="202" spans="2:11" s="1" customFormat="1" ht="5.25" customHeight="1">
      <c r="B202" s="294"/>
      <c r="C202" s="289"/>
      <c r="D202" s="289"/>
      <c r="E202" s="289"/>
      <c r="F202" s="289"/>
      <c r="G202" s="315"/>
      <c r="H202" s="289"/>
      <c r="I202" s="289"/>
      <c r="J202" s="289"/>
      <c r="K202" s="317"/>
    </row>
    <row r="203" spans="2:11" s="1" customFormat="1" ht="15" customHeight="1">
      <c r="B203" s="294"/>
      <c r="C203" s="271" t="s">
        <v>1690</v>
      </c>
      <c r="D203" s="271"/>
      <c r="E203" s="271"/>
      <c r="F203" s="292" t="s">
        <v>44</v>
      </c>
      <c r="G203" s="271"/>
      <c r="H203" s="402" t="s">
        <v>1701</v>
      </c>
      <c r="I203" s="402"/>
      <c r="J203" s="402"/>
      <c r="K203" s="317"/>
    </row>
    <row r="204" spans="2:11" s="1" customFormat="1" ht="15" customHeight="1">
      <c r="B204" s="294"/>
      <c r="C204" s="271"/>
      <c r="D204" s="271"/>
      <c r="E204" s="271"/>
      <c r="F204" s="292" t="s">
        <v>45</v>
      </c>
      <c r="G204" s="271"/>
      <c r="H204" s="402" t="s">
        <v>1702</v>
      </c>
      <c r="I204" s="402"/>
      <c r="J204" s="402"/>
      <c r="K204" s="317"/>
    </row>
    <row r="205" spans="2:11" s="1" customFormat="1" ht="15" customHeight="1">
      <c r="B205" s="294"/>
      <c r="C205" s="271"/>
      <c r="D205" s="271"/>
      <c r="E205" s="271"/>
      <c r="F205" s="292" t="s">
        <v>48</v>
      </c>
      <c r="G205" s="271"/>
      <c r="H205" s="402" t="s">
        <v>1703</v>
      </c>
      <c r="I205" s="402"/>
      <c r="J205" s="402"/>
      <c r="K205" s="317"/>
    </row>
    <row r="206" spans="2:11" s="1" customFormat="1" ht="15" customHeight="1">
      <c r="B206" s="294"/>
      <c r="C206" s="271"/>
      <c r="D206" s="271"/>
      <c r="E206" s="271"/>
      <c r="F206" s="292" t="s">
        <v>46</v>
      </c>
      <c r="G206" s="271"/>
      <c r="H206" s="402" t="s">
        <v>1704</v>
      </c>
      <c r="I206" s="402"/>
      <c r="J206" s="402"/>
      <c r="K206" s="317"/>
    </row>
    <row r="207" spans="2:11" s="1" customFormat="1" ht="15" customHeight="1">
      <c r="B207" s="294"/>
      <c r="C207" s="271"/>
      <c r="D207" s="271"/>
      <c r="E207" s="271"/>
      <c r="F207" s="292" t="s">
        <v>47</v>
      </c>
      <c r="G207" s="271"/>
      <c r="H207" s="402" t="s">
        <v>1705</v>
      </c>
      <c r="I207" s="402"/>
      <c r="J207" s="402"/>
      <c r="K207" s="317"/>
    </row>
    <row r="208" spans="2:11" s="1" customFormat="1" ht="15" customHeight="1">
      <c r="B208" s="294"/>
      <c r="C208" s="271"/>
      <c r="D208" s="271"/>
      <c r="E208" s="271"/>
      <c r="F208" s="292"/>
      <c r="G208" s="271"/>
      <c r="H208" s="271"/>
      <c r="I208" s="271"/>
      <c r="J208" s="271"/>
      <c r="K208" s="317"/>
    </row>
    <row r="209" spans="2:11" s="1" customFormat="1" ht="15" customHeight="1">
      <c r="B209" s="294"/>
      <c r="C209" s="271" t="s">
        <v>1644</v>
      </c>
      <c r="D209" s="271"/>
      <c r="E209" s="271"/>
      <c r="F209" s="292" t="s">
        <v>80</v>
      </c>
      <c r="G209" s="271"/>
      <c r="H209" s="402" t="s">
        <v>1706</v>
      </c>
      <c r="I209" s="402"/>
      <c r="J209" s="402"/>
      <c r="K209" s="317"/>
    </row>
    <row r="210" spans="2:11" s="1" customFormat="1" ht="15" customHeight="1">
      <c r="B210" s="294"/>
      <c r="C210" s="271"/>
      <c r="D210" s="271"/>
      <c r="E210" s="271"/>
      <c r="F210" s="292" t="s">
        <v>1539</v>
      </c>
      <c r="G210" s="271"/>
      <c r="H210" s="402" t="s">
        <v>1540</v>
      </c>
      <c r="I210" s="402"/>
      <c r="J210" s="402"/>
      <c r="K210" s="317"/>
    </row>
    <row r="211" spans="2:11" s="1" customFormat="1" ht="15" customHeight="1">
      <c r="B211" s="294"/>
      <c r="C211" s="271"/>
      <c r="D211" s="271"/>
      <c r="E211" s="271"/>
      <c r="F211" s="292" t="s">
        <v>1537</v>
      </c>
      <c r="G211" s="271"/>
      <c r="H211" s="402" t="s">
        <v>1707</v>
      </c>
      <c r="I211" s="402"/>
      <c r="J211" s="402"/>
      <c r="K211" s="317"/>
    </row>
    <row r="212" spans="2:11" s="1" customFormat="1" ht="15" customHeight="1">
      <c r="B212" s="341"/>
      <c r="C212" s="271"/>
      <c r="D212" s="271"/>
      <c r="E212" s="271"/>
      <c r="F212" s="292" t="s">
        <v>1541</v>
      </c>
      <c r="G212" s="330"/>
      <c r="H212" s="403" t="s">
        <v>1542</v>
      </c>
      <c r="I212" s="403"/>
      <c r="J212" s="403"/>
      <c r="K212" s="342"/>
    </row>
    <row r="213" spans="2:11" s="1" customFormat="1" ht="15" customHeight="1">
      <c r="B213" s="341"/>
      <c r="C213" s="271"/>
      <c r="D213" s="271"/>
      <c r="E213" s="271"/>
      <c r="F213" s="292" t="s">
        <v>1543</v>
      </c>
      <c r="G213" s="330"/>
      <c r="H213" s="403" t="s">
        <v>1708</v>
      </c>
      <c r="I213" s="403"/>
      <c r="J213" s="403"/>
      <c r="K213" s="342"/>
    </row>
    <row r="214" spans="2:11" s="1" customFormat="1" ht="15" customHeight="1">
      <c r="B214" s="341"/>
      <c r="C214" s="271"/>
      <c r="D214" s="271"/>
      <c r="E214" s="271"/>
      <c r="F214" s="292"/>
      <c r="G214" s="330"/>
      <c r="H214" s="321"/>
      <c r="I214" s="321"/>
      <c r="J214" s="321"/>
      <c r="K214" s="342"/>
    </row>
    <row r="215" spans="2:11" s="1" customFormat="1" ht="15" customHeight="1">
      <c r="B215" s="341"/>
      <c r="C215" s="271" t="s">
        <v>1668</v>
      </c>
      <c r="D215" s="271"/>
      <c r="E215" s="271"/>
      <c r="F215" s="292">
        <v>1</v>
      </c>
      <c r="G215" s="330"/>
      <c r="H215" s="403" t="s">
        <v>1709</v>
      </c>
      <c r="I215" s="403"/>
      <c r="J215" s="403"/>
      <c r="K215" s="342"/>
    </row>
    <row r="216" spans="2:11" s="1" customFormat="1" ht="15" customHeight="1">
      <c r="B216" s="341"/>
      <c r="C216" s="271"/>
      <c r="D216" s="271"/>
      <c r="E216" s="271"/>
      <c r="F216" s="292">
        <v>2</v>
      </c>
      <c r="G216" s="330"/>
      <c r="H216" s="403" t="s">
        <v>1710</v>
      </c>
      <c r="I216" s="403"/>
      <c r="J216" s="403"/>
      <c r="K216" s="342"/>
    </row>
    <row r="217" spans="2:11" s="1" customFormat="1" ht="15" customHeight="1">
      <c r="B217" s="341"/>
      <c r="C217" s="271"/>
      <c r="D217" s="271"/>
      <c r="E217" s="271"/>
      <c r="F217" s="292">
        <v>3</v>
      </c>
      <c r="G217" s="330"/>
      <c r="H217" s="403" t="s">
        <v>1711</v>
      </c>
      <c r="I217" s="403"/>
      <c r="J217" s="403"/>
      <c r="K217" s="342"/>
    </row>
    <row r="218" spans="2:11" s="1" customFormat="1" ht="15" customHeight="1">
      <c r="B218" s="341"/>
      <c r="C218" s="271"/>
      <c r="D218" s="271"/>
      <c r="E218" s="271"/>
      <c r="F218" s="292">
        <v>4</v>
      </c>
      <c r="G218" s="330"/>
      <c r="H218" s="403" t="s">
        <v>1712</v>
      </c>
      <c r="I218" s="403"/>
      <c r="J218" s="403"/>
      <c r="K218" s="342"/>
    </row>
    <row r="219" spans="2:11" s="1" customFormat="1" ht="12.75" customHeight="1">
      <c r="B219" s="343"/>
      <c r="C219" s="344"/>
      <c r="D219" s="344"/>
      <c r="E219" s="344"/>
      <c r="F219" s="344"/>
      <c r="G219" s="344"/>
      <c r="H219" s="344"/>
      <c r="I219" s="344"/>
      <c r="J219" s="344"/>
      <c r="K219" s="34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01 - Požární nádrž</vt:lpstr>
      <vt:lpstr>SO 01-1 - Požerák</vt:lpstr>
      <vt:lpstr>SO 01-2 - Rekonstrukce ka...</vt:lpstr>
      <vt:lpstr>SO01-3 - Stezka</vt:lpstr>
      <vt:lpstr>ostatní - Vedlejší náklady</vt:lpstr>
      <vt:lpstr>Pokyny pro vyplnění</vt:lpstr>
      <vt:lpstr>'ostatní - Vedlejší náklady'!Názvy_tisku</vt:lpstr>
      <vt:lpstr>'Rekapitulace stavby'!Názvy_tisku</vt:lpstr>
      <vt:lpstr>'SO 01 - Požární nádrž'!Názvy_tisku</vt:lpstr>
      <vt:lpstr>'SO 01-1 - Požerák'!Názvy_tisku</vt:lpstr>
      <vt:lpstr>'SO 01-2 - Rekonstrukce ka...'!Názvy_tisku</vt:lpstr>
      <vt:lpstr>'SO01-3 - Stezka'!Názvy_tisku</vt:lpstr>
      <vt:lpstr>'ostatní - Vedlejší náklady'!Oblast_tisku</vt:lpstr>
      <vt:lpstr>'Pokyny pro vyplnění'!Oblast_tisku</vt:lpstr>
      <vt:lpstr>'Rekapitulace stavby'!Oblast_tisku</vt:lpstr>
      <vt:lpstr>'SO 01 - Požární nádrž'!Oblast_tisku</vt:lpstr>
      <vt:lpstr>'SO 01-1 - Požerák'!Oblast_tisku</vt:lpstr>
      <vt:lpstr>'SO 01-2 - Rekonstrukce ka...'!Oblast_tisku</vt:lpstr>
      <vt:lpstr>'SO01-3 - Stezka'!Oblast_tisku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UJČÍKOVÁ Jarmila Bc.</cp:lastModifiedBy>
  <dcterms:created xsi:type="dcterms:W3CDTF">2025-02-21T13:48:10Z</dcterms:created>
  <dcterms:modified xsi:type="dcterms:W3CDTF">2026-01-12T10:11:05Z</dcterms:modified>
</cp:coreProperties>
</file>