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-02.0 - Vedlejší rozpoč..." sheetId="2" r:id="rId2"/>
    <sheet name="SO-02.1 - Oprava povrchů" sheetId="3" r:id="rId3"/>
    <sheet name="SO-00 - Vedlejší rozpočto..." sheetId="4" r:id="rId4"/>
    <sheet name="SO-01.3.1 - Kanalizace - ..." sheetId="5" r:id="rId5"/>
    <sheet name="SO-01.3.2 - Kanalizační p..." sheetId="6" r:id="rId6"/>
    <sheet name="SO-01.3.2a - Kanalizační ..." sheetId="7" r:id="rId7"/>
    <sheet name="SO-01.3.3 - Obnova povrch..." sheetId="8" r:id="rId8"/>
    <sheet name="SO-01.3.4 - Obnova povrch..." sheetId="9" r:id="rId9"/>
    <sheet name="SO-02.3.1 - Vodovod - 3.část" sheetId="10" r:id="rId10"/>
    <sheet name="SO-02.3.2 - Vodovodní pří..." sheetId="11" r:id="rId11"/>
    <sheet name="SO-02.3.3 - Obnova povrch..." sheetId="12" r:id="rId12"/>
    <sheet name="SO-02.3.4 - Obnova povrch..." sheetId="13" r:id="rId13"/>
    <sheet name="SO-02.4.1 - Vodovod - 4.část" sheetId="14" r:id="rId14"/>
    <sheet name="SO-02.4.2 - Vodovodní pří..." sheetId="15" r:id="rId15"/>
    <sheet name="SO-02.4.3 - Obnova povrch..." sheetId="16" r:id="rId16"/>
    <sheet name="SO-02.4.4 - Obnova povrch..." sheetId="17" r:id="rId17"/>
  </sheets>
  <definedNames>
    <definedName name="_xlnm.Print_Area" localSheetId="0">'Rekapitulace stavby'!$D$4:$AO$76,'Rekapitulace stavby'!$C$82:$AQ$116</definedName>
    <definedName name="_xlnm.Print_Titles" localSheetId="0">'Rekapitulace stavby'!$92:$92</definedName>
    <definedName name="_xlnm._FilterDatabase" localSheetId="1" hidden="1">'SO-02.0 - Vedlejší rozpoč...'!$C$128:$K$155</definedName>
    <definedName name="_xlnm.Print_Area" localSheetId="1">'SO-02.0 - Vedlejší rozpoč...'!$C$4:$J$76,'SO-02.0 - Vedlejší rozpoč...'!$C$82:$J$106,'SO-02.0 - Vedlejší rozpoč...'!$C$112:$J$155</definedName>
    <definedName name="_xlnm.Print_Titles" localSheetId="1">'SO-02.0 - Vedlejší rozpoč...'!$128:$128</definedName>
    <definedName name="_xlnm._FilterDatabase" localSheetId="2" hidden="1">'SO-02.1 - Oprava povrchů'!$C$129:$K$286</definedName>
    <definedName name="_xlnm.Print_Area" localSheetId="2">'SO-02.1 - Oprava povrchů'!$C$4:$J$76,'SO-02.1 - Oprava povrchů'!$C$82:$J$107,'SO-02.1 - Oprava povrchů'!$C$113:$J$286</definedName>
    <definedName name="_xlnm.Print_Titles" localSheetId="2">'SO-02.1 - Oprava povrchů'!$129:$129</definedName>
    <definedName name="_xlnm._FilterDatabase" localSheetId="3" hidden="1">'SO-00 - Vedlejší rozpočto...'!$C$122:$K$174</definedName>
    <definedName name="_xlnm.Print_Area" localSheetId="3">'SO-00 - Vedlejší rozpočto...'!$C$4:$J$76,'SO-00 - Vedlejší rozpočto...'!$C$82:$J$102,'SO-00 - Vedlejší rozpočto...'!$C$108:$J$174</definedName>
    <definedName name="_xlnm.Print_Titles" localSheetId="3">'SO-00 - Vedlejší rozpočto...'!$122:$122</definedName>
    <definedName name="_xlnm._FilterDatabase" localSheetId="4" hidden="1">'SO-01.3.1 - Kanalizace - ...'!$C$130:$K$327</definedName>
    <definedName name="_xlnm.Print_Area" localSheetId="4">'SO-01.3.1 - Kanalizace - ...'!$C$4:$J$76,'SO-01.3.1 - Kanalizace - ...'!$C$82:$J$108,'SO-01.3.1 - Kanalizace - ...'!$C$114:$J$327</definedName>
    <definedName name="_xlnm.Print_Titles" localSheetId="4">'SO-01.3.1 - Kanalizace - ...'!$130:$130</definedName>
    <definedName name="_xlnm._FilterDatabase" localSheetId="5" hidden="1">'SO-01.3.2 - Kanalizační p...'!$C$127:$K$235</definedName>
    <definedName name="_xlnm.Print_Area" localSheetId="5">'SO-01.3.2 - Kanalizační p...'!$C$4:$J$76,'SO-01.3.2 - Kanalizační p...'!$C$82:$J$105,'SO-01.3.2 - Kanalizační p...'!$C$111:$J$235</definedName>
    <definedName name="_xlnm.Print_Titles" localSheetId="5">'SO-01.3.2 - Kanalizační p...'!$127:$127</definedName>
    <definedName name="_xlnm._FilterDatabase" localSheetId="6" hidden="1">'SO-01.3.2a - Kanalizační ...'!$C$127:$K$247</definedName>
    <definedName name="_xlnm.Print_Area" localSheetId="6">'SO-01.3.2a - Kanalizační ...'!$C$4:$J$76,'SO-01.3.2a - Kanalizační ...'!$C$82:$J$105,'SO-01.3.2a - Kanalizační ...'!$C$111:$J$247</definedName>
    <definedName name="_xlnm.Print_Titles" localSheetId="6">'SO-01.3.2a - Kanalizační ...'!$127:$127</definedName>
    <definedName name="_xlnm._FilterDatabase" localSheetId="7" hidden="1">'SO-01.3.3 - Obnova povrch...'!$C$128:$K$181</definedName>
    <definedName name="_xlnm.Print_Area" localSheetId="7">'SO-01.3.3 - Obnova povrch...'!$C$4:$J$76,'SO-01.3.3 - Obnova povrch...'!$C$82:$J$106,'SO-01.3.3 - Obnova povrch...'!$C$112:$J$181</definedName>
    <definedName name="_xlnm.Print_Titles" localSheetId="7">'SO-01.3.3 - Obnova povrch...'!$128:$128</definedName>
    <definedName name="_xlnm._FilterDatabase" localSheetId="8" hidden="1">'SO-01.3.4 - Obnova povrch...'!$C$128:$K$207</definedName>
    <definedName name="_xlnm.Print_Area" localSheetId="8">'SO-01.3.4 - Obnova povrch...'!$C$4:$J$76,'SO-01.3.4 - Obnova povrch...'!$C$82:$J$106,'SO-01.3.4 - Obnova povrch...'!$C$112:$J$207</definedName>
    <definedName name="_xlnm.Print_Titles" localSheetId="8">'SO-01.3.4 - Obnova povrch...'!$128:$128</definedName>
    <definedName name="_xlnm._FilterDatabase" localSheetId="9" hidden="1">'SO-02.3.1 - Vodovod - 3.část'!$C$129:$K$345</definedName>
    <definedName name="_xlnm.Print_Area" localSheetId="9">'SO-02.3.1 - Vodovod - 3.část'!$C$4:$J$76,'SO-02.3.1 - Vodovod - 3.část'!$C$82:$J$107,'SO-02.3.1 - Vodovod - 3.část'!$C$113:$J$345</definedName>
    <definedName name="_xlnm.Print_Titles" localSheetId="9">'SO-02.3.1 - Vodovod - 3.část'!$129:$129</definedName>
    <definedName name="_xlnm._FilterDatabase" localSheetId="10" hidden="1">'SO-02.3.2 - Vodovodní pří...'!$C$128:$K$239</definedName>
    <definedName name="_xlnm.Print_Area" localSheetId="10">'SO-02.3.2 - Vodovodní pří...'!$C$4:$J$76,'SO-02.3.2 - Vodovodní pří...'!$C$82:$J$106,'SO-02.3.2 - Vodovodní pří...'!$C$112:$J$239</definedName>
    <definedName name="_xlnm.Print_Titles" localSheetId="10">'SO-02.3.2 - Vodovodní pří...'!$128:$128</definedName>
    <definedName name="_xlnm._FilterDatabase" localSheetId="11" hidden="1">'SO-02.3.3 - Obnova povrch...'!$C$128:$K$181</definedName>
    <definedName name="_xlnm.Print_Area" localSheetId="11">'SO-02.3.3 - Obnova povrch...'!$C$4:$J$76,'SO-02.3.3 - Obnova povrch...'!$C$82:$J$106,'SO-02.3.3 - Obnova povrch...'!$C$112:$J$181</definedName>
    <definedName name="_xlnm.Print_Titles" localSheetId="11">'SO-02.3.3 - Obnova povrch...'!$128:$128</definedName>
    <definedName name="_xlnm._FilterDatabase" localSheetId="12" hidden="1">'SO-02.3.4 - Obnova povrch...'!$C$128:$K$207</definedName>
    <definedName name="_xlnm.Print_Area" localSheetId="12">'SO-02.3.4 - Obnova povrch...'!$C$4:$J$76,'SO-02.3.4 - Obnova povrch...'!$C$82:$J$106,'SO-02.3.4 - Obnova povrch...'!$C$112:$J$207</definedName>
    <definedName name="_xlnm.Print_Titles" localSheetId="12">'SO-02.3.4 - Obnova povrch...'!$128:$128</definedName>
    <definedName name="_xlnm._FilterDatabase" localSheetId="13" hidden="1">'SO-02.4.1 - Vodovod - 4.část'!$C$129:$K$360</definedName>
    <definedName name="_xlnm.Print_Area" localSheetId="13">'SO-02.4.1 - Vodovod - 4.část'!$C$4:$J$76,'SO-02.4.1 - Vodovod - 4.část'!$C$82:$J$107,'SO-02.4.1 - Vodovod - 4.část'!$C$113:$J$360</definedName>
    <definedName name="_xlnm.Print_Titles" localSheetId="13">'SO-02.4.1 - Vodovod - 4.část'!$129:$129</definedName>
    <definedName name="_xlnm._FilterDatabase" localSheetId="14" hidden="1">'SO-02.4.2 - Vodovodní pří...'!$C$128:$K$239</definedName>
    <definedName name="_xlnm.Print_Area" localSheetId="14">'SO-02.4.2 - Vodovodní pří...'!$C$4:$J$76,'SO-02.4.2 - Vodovodní pří...'!$C$82:$J$106,'SO-02.4.2 - Vodovodní pří...'!$C$112:$J$239</definedName>
    <definedName name="_xlnm.Print_Titles" localSheetId="14">'SO-02.4.2 - Vodovodní pří...'!$128:$128</definedName>
    <definedName name="_xlnm._FilterDatabase" localSheetId="15" hidden="1">'SO-02.4.3 - Obnova povrch...'!$C$129:$K$203</definedName>
    <definedName name="_xlnm.Print_Area" localSheetId="15">'SO-02.4.3 - Obnova povrch...'!$C$4:$J$76,'SO-02.4.3 - Obnova povrch...'!$C$82:$J$107,'SO-02.4.3 - Obnova povrch...'!$C$113:$J$203</definedName>
    <definedName name="_xlnm.Print_Titles" localSheetId="15">'SO-02.4.3 - Obnova povrch...'!$129:$129</definedName>
    <definedName name="_xlnm._FilterDatabase" localSheetId="16" hidden="1">'SO-02.4.4 - Obnova povrch...'!$C$128:$K$207</definedName>
    <definedName name="_xlnm.Print_Area" localSheetId="16">'SO-02.4.4 - Obnova povrch...'!$C$4:$J$76,'SO-02.4.4 - Obnova povrch...'!$C$82:$J$106,'SO-02.4.4 - Obnova povrch...'!$C$112:$J$207</definedName>
    <definedName name="_xlnm.Print_Titles" localSheetId="16">'SO-02.4.4 - Obnova povrch...'!$128:$128</definedName>
  </definedNames>
  <calcPr/>
</workbook>
</file>

<file path=xl/calcChain.xml><?xml version="1.0" encoding="utf-8"?>
<calcChain xmlns="http://schemas.openxmlformats.org/spreadsheetml/2006/main">
  <c i="17" l="1" r="J41"/>
  <c r="J40"/>
  <c i="1" r="AY115"/>
  <c i="17" r="J39"/>
  <c i="1" r="AX115"/>
  <c i="17" r="BI204"/>
  <c r="BH204"/>
  <c r="BG204"/>
  <c r="BF204"/>
  <c r="T204"/>
  <c r="R204"/>
  <c r="P204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2"/>
  <c r="BH192"/>
  <c r="BG192"/>
  <c r="BF192"/>
  <c r="T192"/>
  <c r="T191"/>
  <c r="R192"/>
  <c r="R191"/>
  <c r="P192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F123"/>
  <c r="E121"/>
  <c r="F93"/>
  <c r="E91"/>
  <c r="J28"/>
  <c r="E28"/>
  <c r="J126"/>
  <c r="J27"/>
  <c r="J25"/>
  <c r="E25"/>
  <c r="J95"/>
  <c r="J24"/>
  <c r="J22"/>
  <c r="E22"/>
  <c r="F126"/>
  <c r="J21"/>
  <c r="J19"/>
  <c r="E19"/>
  <c r="F125"/>
  <c r="J18"/>
  <c r="J16"/>
  <c r="J93"/>
  <c r="E7"/>
  <c r="E115"/>
  <c i="16" r="J41"/>
  <c r="J40"/>
  <c i="1" r="AY114"/>
  <c i="16" r="J39"/>
  <c i="1" r="AX114"/>
  <c i="16" r="BI200"/>
  <c r="BH200"/>
  <c r="BG200"/>
  <c r="BF200"/>
  <c r="T200"/>
  <c r="R200"/>
  <c r="P200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7"/>
  <c r="BH187"/>
  <c r="BG187"/>
  <c r="BF187"/>
  <c r="T187"/>
  <c r="T186"/>
  <c r="R187"/>
  <c r="R186"/>
  <c r="P187"/>
  <c r="P186"/>
  <c r="BI183"/>
  <c r="BH183"/>
  <c r="BG183"/>
  <c r="BF183"/>
  <c r="T183"/>
  <c r="T182"/>
  <c r="R183"/>
  <c r="R182"/>
  <c r="P183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F124"/>
  <c r="E122"/>
  <c r="F93"/>
  <c r="E91"/>
  <c r="J28"/>
  <c r="E28"/>
  <c r="J127"/>
  <c r="J27"/>
  <c r="J25"/>
  <c r="E25"/>
  <c r="J95"/>
  <c r="J24"/>
  <c r="J22"/>
  <c r="E22"/>
  <c r="F127"/>
  <c r="J21"/>
  <c r="J19"/>
  <c r="E19"/>
  <c r="F126"/>
  <c r="J18"/>
  <c r="J16"/>
  <c r="J93"/>
  <c r="E7"/>
  <c r="E116"/>
  <c i="15" r="J41"/>
  <c r="J40"/>
  <c i="1" r="AY113"/>
  <c i="15" r="J39"/>
  <c i="1" r="AX113"/>
  <c i="15" r="BI237"/>
  <c r="BH237"/>
  <c r="BG237"/>
  <c r="BF237"/>
  <c r="T237"/>
  <c r="T236"/>
  <c r="R237"/>
  <c r="R236"/>
  <c r="P237"/>
  <c r="P236"/>
  <c r="BI234"/>
  <c r="BH234"/>
  <c r="BG234"/>
  <c r="BF234"/>
  <c r="T234"/>
  <c r="T233"/>
  <c r="R234"/>
  <c r="R233"/>
  <c r="P234"/>
  <c r="P233"/>
  <c r="BI229"/>
  <c r="BH229"/>
  <c r="BG229"/>
  <c r="BF229"/>
  <c r="T229"/>
  <c r="R229"/>
  <c r="P229"/>
  <c r="BI225"/>
  <c r="BH225"/>
  <c r="BG225"/>
  <c r="BF225"/>
  <c r="T225"/>
  <c r="R225"/>
  <c r="P225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4"/>
  <c r="BH204"/>
  <c r="BG204"/>
  <c r="BF204"/>
  <c r="T204"/>
  <c r="T203"/>
  <c r="R204"/>
  <c r="R203"/>
  <c r="P204"/>
  <c r="P203"/>
  <c r="BI199"/>
  <c r="BH199"/>
  <c r="BG199"/>
  <c r="BF199"/>
  <c r="T199"/>
  <c r="R199"/>
  <c r="P199"/>
  <c r="BI195"/>
  <c r="BH195"/>
  <c r="BG195"/>
  <c r="BF195"/>
  <c r="T195"/>
  <c r="R195"/>
  <c r="P195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68"/>
  <c r="BH168"/>
  <c r="BG168"/>
  <c r="BF168"/>
  <c r="T168"/>
  <c r="R168"/>
  <c r="P168"/>
  <c r="BI163"/>
  <c r="BH163"/>
  <c r="BG163"/>
  <c r="BF163"/>
  <c r="T163"/>
  <c r="R163"/>
  <c r="P163"/>
  <c r="BI160"/>
  <c r="BH160"/>
  <c r="BG160"/>
  <c r="BF160"/>
  <c r="T160"/>
  <c r="R160"/>
  <c r="P160"/>
  <c r="BI155"/>
  <c r="BH155"/>
  <c r="BG155"/>
  <c r="BF155"/>
  <c r="T155"/>
  <c r="R155"/>
  <c r="P155"/>
  <c r="BI150"/>
  <c r="BH150"/>
  <c r="BG150"/>
  <c r="BF150"/>
  <c r="T150"/>
  <c r="R150"/>
  <c r="P150"/>
  <c r="BI145"/>
  <c r="BH145"/>
  <c r="BG145"/>
  <c r="BF145"/>
  <c r="T145"/>
  <c r="R145"/>
  <c r="P145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F123"/>
  <c r="E121"/>
  <c r="F93"/>
  <c r="E91"/>
  <c r="J28"/>
  <c r="E28"/>
  <c r="J126"/>
  <c r="J27"/>
  <c r="J25"/>
  <c r="E25"/>
  <c r="J125"/>
  <c r="J24"/>
  <c r="J22"/>
  <c r="E22"/>
  <c r="F126"/>
  <c r="J21"/>
  <c r="J19"/>
  <c r="E19"/>
  <c r="F125"/>
  <c r="J18"/>
  <c r="J16"/>
  <c r="J123"/>
  <c r="E7"/>
  <c r="E115"/>
  <c i="14" r="J41"/>
  <c r="J40"/>
  <c i="1" r="AY112"/>
  <c i="14" r="J39"/>
  <c i="1" r="AX112"/>
  <c i="14" r="BI359"/>
  <c r="BH359"/>
  <c r="BG359"/>
  <c r="BF359"/>
  <c r="T359"/>
  <c r="R359"/>
  <c r="P359"/>
  <c r="BI356"/>
  <c r="BH356"/>
  <c r="BG356"/>
  <c r="BF356"/>
  <c r="T356"/>
  <c r="R356"/>
  <c r="P356"/>
  <c r="BI354"/>
  <c r="BH354"/>
  <c r="BG354"/>
  <c r="BF354"/>
  <c r="T354"/>
  <c r="R354"/>
  <c r="P354"/>
  <c r="BI350"/>
  <c r="BH350"/>
  <c r="BG350"/>
  <c r="BF350"/>
  <c r="T350"/>
  <c r="T349"/>
  <c r="R350"/>
  <c r="R349"/>
  <c r="P350"/>
  <c r="P349"/>
  <c r="BI344"/>
  <c r="BH344"/>
  <c r="BG344"/>
  <c r="BF344"/>
  <c r="T344"/>
  <c r="R344"/>
  <c r="P344"/>
  <c r="BI339"/>
  <c r="BH339"/>
  <c r="BG339"/>
  <c r="BF339"/>
  <c r="T339"/>
  <c r="R339"/>
  <c r="P339"/>
  <c r="BI336"/>
  <c r="BH336"/>
  <c r="BG336"/>
  <c r="BF336"/>
  <c r="T336"/>
  <c r="R336"/>
  <c r="P336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2"/>
  <c r="BH312"/>
  <c r="BG312"/>
  <c r="BF312"/>
  <c r="T312"/>
  <c r="R312"/>
  <c r="P312"/>
  <c r="BI308"/>
  <c r="BH308"/>
  <c r="BG308"/>
  <c r="BF308"/>
  <c r="T308"/>
  <c r="R308"/>
  <c r="P308"/>
  <c r="BI304"/>
  <c r="BH304"/>
  <c r="BG304"/>
  <c r="BF304"/>
  <c r="T304"/>
  <c r="R304"/>
  <c r="P304"/>
  <c r="BI302"/>
  <c r="BH302"/>
  <c r="BG302"/>
  <c r="BF302"/>
  <c r="T302"/>
  <c r="R302"/>
  <c r="P302"/>
  <c r="BI299"/>
  <c r="BH299"/>
  <c r="BG299"/>
  <c r="BF299"/>
  <c r="T299"/>
  <c r="R299"/>
  <c r="P299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3"/>
  <c r="BH203"/>
  <c r="BG203"/>
  <c r="BF203"/>
  <c r="T203"/>
  <c r="R203"/>
  <c r="P203"/>
  <c r="BI199"/>
  <c r="BH199"/>
  <c r="BG199"/>
  <c r="BF199"/>
  <c r="T199"/>
  <c r="R199"/>
  <c r="P199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2"/>
  <c r="BH172"/>
  <c r="BG172"/>
  <c r="BF172"/>
  <c r="T172"/>
  <c r="R172"/>
  <c r="P172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F124"/>
  <c r="E122"/>
  <c r="F93"/>
  <c r="E91"/>
  <c r="J28"/>
  <c r="E28"/>
  <c r="J127"/>
  <c r="J27"/>
  <c r="J25"/>
  <c r="E25"/>
  <c r="J95"/>
  <c r="J24"/>
  <c r="J22"/>
  <c r="E22"/>
  <c r="F127"/>
  <c r="J21"/>
  <c r="J19"/>
  <c r="E19"/>
  <c r="F126"/>
  <c r="J18"/>
  <c r="J16"/>
  <c r="J124"/>
  <c r="E7"/>
  <c r="E85"/>
  <c i="13" r="J41"/>
  <c r="J40"/>
  <c i="1" r="AY111"/>
  <c i="13" r="J39"/>
  <c i="1" r="AX111"/>
  <c i="13" r="BI204"/>
  <c r="BH204"/>
  <c r="BG204"/>
  <c r="BF204"/>
  <c r="T204"/>
  <c r="R204"/>
  <c r="P204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2"/>
  <c r="BH192"/>
  <c r="BG192"/>
  <c r="BF192"/>
  <c r="T192"/>
  <c r="T191"/>
  <c r="R192"/>
  <c r="R191"/>
  <c r="P192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F123"/>
  <c r="E121"/>
  <c r="F93"/>
  <c r="E91"/>
  <c r="J28"/>
  <c r="E28"/>
  <c r="J96"/>
  <c r="J27"/>
  <c r="J25"/>
  <c r="E25"/>
  <c r="J95"/>
  <c r="J24"/>
  <c r="J22"/>
  <c r="E22"/>
  <c r="F126"/>
  <c r="J21"/>
  <c r="J19"/>
  <c r="E19"/>
  <c r="F125"/>
  <c r="J18"/>
  <c r="J16"/>
  <c r="J123"/>
  <c r="E7"/>
  <c r="E115"/>
  <c i="12" r="J41"/>
  <c r="J40"/>
  <c i="1" r="AY110"/>
  <c i="12" r="J39"/>
  <c i="1" r="AX110"/>
  <c i="12" r="BI178"/>
  <c r="BH178"/>
  <c r="BG178"/>
  <c r="BF178"/>
  <c r="T178"/>
  <c r="R178"/>
  <c r="P178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6"/>
  <c r="BH166"/>
  <c r="BG166"/>
  <c r="BF166"/>
  <c r="T166"/>
  <c r="T165"/>
  <c r="R166"/>
  <c r="R165"/>
  <c r="P166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F123"/>
  <c r="E121"/>
  <c r="F93"/>
  <c r="E91"/>
  <c r="J28"/>
  <c r="E28"/>
  <c r="J96"/>
  <c r="J27"/>
  <c r="J25"/>
  <c r="E25"/>
  <c r="J125"/>
  <c r="J24"/>
  <c r="J22"/>
  <c r="E22"/>
  <c r="F126"/>
  <c r="J21"/>
  <c r="J19"/>
  <c r="E19"/>
  <c r="F125"/>
  <c r="J18"/>
  <c r="J16"/>
  <c r="J123"/>
  <c r="E7"/>
  <c r="E115"/>
  <c i="11" r="J41"/>
  <c r="J40"/>
  <c i="1" r="AY109"/>
  <c i="11" r="J39"/>
  <c i="1" r="AX109"/>
  <c i="11" r="BI237"/>
  <c r="BH237"/>
  <c r="BG237"/>
  <c r="BF237"/>
  <c r="T237"/>
  <c r="T236"/>
  <c r="R237"/>
  <c r="R236"/>
  <c r="P237"/>
  <c r="P236"/>
  <c r="BI234"/>
  <c r="BH234"/>
  <c r="BG234"/>
  <c r="BF234"/>
  <c r="T234"/>
  <c r="T233"/>
  <c r="R234"/>
  <c r="R233"/>
  <c r="P234"/>
  <c r="P233"/>
  <c r="BI229"/>
  <c r="BH229"/>
  <c r="BG229"/>
  <c r="BF229"/>
  <c r="T229"/>
  <c r="R229"/>
  <c r="P229"/>
  <c r="BI225"/>
  <c r="BH225"/>
  <c r="BG225"/>
  <c r="BF225"/>
  <c r="T225"/>
  <c r="R225"/>
  <c r="P225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4"/>
  <c r="BH204"/>
  <c r="BG204"/>
  <c r="BF204"/>
  <c r="T204"/>
  <c r="T203"/>
  <c r="R204"/>
  <c r="R203"/>
  <c r="P204"/>
  <c r="P203"/>
  <c r="BI199"/>
  <c r="BH199"/>
  <c r="BG199"/>
  <c r="BF199"/>
  <c r="T199"/>
  <c r="R199"/>
  <c r="P199"/>
  <c r="BI195"/>
  <c r="BH195"/>
  <c r="BG195"/>
  <c r="BF195"/>
  <c r="T195"/>
  <c r="R195"/>
  <c r="P195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68"/>
  <c r="BH168"/>
  <c r="BG168"/>
  <c r="BF168"/>
  <c r="T168"/>
  <c r="R168"/>
  <c r="P168"/>
  <c r="BI163"/>
  <c r="BH163"/>
  <c r="BG163"/>
  <c r="BF163"/>
  <c r="T163"/>
  <c r="R163"/>
  <c r="P163"/>
  <c r="BI160"/>
  <c r="BH160"/>
  <c r="BG160"/>
  <c r="BF160"/>
  <c r="T160"/>
  <c r="R160"/>
  <c r="P160"/>
  <c r="BI155"/>
  <c r="BH155"/>
  <c r="BG155"/>
  <c r="BF155"/>
  <c r="T155"/>
  <c r="R155"/>
  <c r="P155"/>
  <c r="BI150"/>
  <c r="BH150"/>
  <c r="BG150"/>
  <c r="BF150"/>
  <c r="T150"/>
  <c r="R150"/>
  <c r="P150"/>
  <c r="BI145"/>
  <c r="BH145"/>
  <c r="BG145"/>
  <c r="BF145"/>
  <c r="T145"/>
  <c r="R145"/>
  <c r="P145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F123"/>
  <c r="E121"/>
  <c r="F93"/>
  <c r="E91"/>
  <c r="J28"/>
  <c r="E28"/>
  <c r="J126"/>
  <c r="J27"/>
  <c r="J25"/>
  <c r="E25"/>
  <c r="J125"/>
  <c r="J24"/>
  <c r="J22"/>
  <c r="E22"/>
  <c r="F126"/>
  <c r="J21"/>
  <c r="J19"/>
  <c r="E19"/>
  <c r="F125"/>
  <c r="J18"/>
  <c r="J16"/>
  <c r="J123"/>
  <c r="E7"/>
  <c r="E115"/>
  <c i="10" r="J41"/>
  <c r="J40"/>
  <c i="1" r="AY108"/>
  <c i="10" r="J39"/>
  <c i="1" r="AX108"/>
  <c i="10" r="BI344"/>
  <c r="BH344"/>
  <c r="BG344"/>
  <c r="BF344"/>
  <c r="T344"/>
  <c r="R344"/>
  <c r="P344"/>
  <c r="BI341"/>
  <c r="BH341"/>
  <c r="BG341"/>
  <c r="BF341"/>
  <c r="T341"/>
  <c r="R341"/>
  <c r="P341"/>
  <c r="BI339"/>
  <c r="BH339"/>
  <c r="BG339"/>
  <c r="BF339"/>
  <c r="T339"/>
  <c r="R339"/>
  <c r="P339"/>
  <c r="BI335"/>
  <c r="BH335"/>
  <c r="BG335"/>
  <c r="BF335"/>
  <c r="T335"/>
  <c r="T334"/>
  <c r="R335"/>
  <c r="R334"/>
  <c r="P335"/>
  <c r="P334"/>
  <c r="BI331"/>
  <c r="BH331"/>
  <c r="BG331"/>
  <c r="BF331"/>
  <c r="T331"/>
  <c r="R331"/>
  <c r="P331"/>
  <c r="BI328"/>
  <c r="BH328"/>
  <c r="BG328"/>
  <c r="BF328"/>
  <c r="T328"/>
  <c r="R328"/>
  <c r="P328"/>
  <c r="BI325"/>
  <c r="BH325"/>
  <c r="BG325"/>
  <c r="BF325"/>
  <c r="T325"/>
  <c r="R325"/>
  <c r="P325"/>
  <c r="BI323"/>
  <c r="BH323"/>
  <c r="BG323"/>
  <c r="BF323"/>
  <c r="T323"/>
  <c r="R323"/>
  <c r="P323"/>
  <c r="BI319"/>
  <c r="BH319"/>
  <c r="BG319"/>
  <c r="BF319"/>
  <c r="T319"/>
  <c r="R319"/>
  <c r="P319"/>
  <c r="BI315"/>
  <c r="BH315"/>
  <c r="BG315"/>
  <c r="BF315"/>
  <c r="T315"/>
  <c r="R315"/>
  <c r="P315"/>
  <c r="BI313"/>
  <c r="BH313"/>
  <c r="BG313"/>
  <c r="BF313"/>
  <c r="T313"/>
  <c r="R313"/>
  <c r="P313"/>
  <c r="BI309"/>
  <c r="BH309"/>
  <c r="BG309"/>
  <c r="BF309"/>
  <c r="T309"/>
  <c r="R309"/>
  <c r="P309"/>
  <c r="BI306"/>
  <c r="BH306"/>
  <c r="BG306"/>
  <c r="BF306"/>
  <c r="T306"/>
  <c r="R306"/>
  <c r="P306"/>
  <c r="BI304"/>
  <c r="BH304"/>
  <c r="BG304"/>
  <c r="BF304"/>
  <c r="T304"/>
  <c r="R304"/>
  <c r="P304"/>
  <c r="BI300"/>
  <c r="BH300"/>
  <c r="BG300"/>
  <c r="BF300"/>
  <c r="T300"/>
  <c r="R300"/>
  <c r="P300"/>
  <c r="BI296"/>
  <c r="BH296"/>
  <c r="BG296"/>
  <c r="BF296"/>
  <c r="T296"/>
  <c r="R296"/>
  <c r="P296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0"/>
  <c r="BH220"/>
  <c r="BG220"/>
  <c r="BF220"/>
  <c r="T220"/>
  <c r="R220"/>
  <c r="P220"/>
  <c r="BI216"/>
  <c r="BH216"/>
  <c r="BG216"/>
  <c r="BF216"/>
  <c r="T216"/>
  <c r="R216"/>
  <c r="P216"/>
  <c r="BI213"/>
  <c r="BH213"/>
  <c r="BG213"/>
  <c r="BF213"/>
  <c r="T213"/>
  <c r="R213"/>
  <c r="P213"/>
  <c r="BI208"/>
  <c r="BH208"/>
  <c r="BG208"/>
  <c r="BF208"/>
  <c r="T208"/>
  <c r="R208"/>
  <c r="P208"/>
  <c r="BI203"/>
  <c r="BH203"/>
  <c r="BG203"/>
  <c r="BF203"/>
  <c r="T203"/>
  <c r="R203"/>
  <c r="P203"/>
  <c r="BI199"/>
  <c r="BH199"/>
  <c r="BG199"/>
  <c r="BF199"/>
  <c r="T199"/>
  <c r="R199"/>
  <c r="P199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2"/>
  <c r="BH172"/>
  <c r="BG172"/>
  <c r="BF172"/>
  <c r="T172"/>
  <c r="R172"/>
  <c r="P172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F124"/>
  <c r="E122"/>
  <c r="F93"/>
  <c r="E91"/>
  <c r="J28"/>
  <c r="E28"/>
  <c r="J96"/>
  <c r="J27"/>
  <c r="J25"/>
  <c r="E25"/>
  <c r="J95"/>
  <c r="J24"/>
  <c r="J22"/>
  <c r="E22"/>
  <c r="F96"/>
  <c r="J21"/>
  <c r="J19"/>
  <c r="E19"/>
  <c r="F126"/>
  <c r="J18"/>
  <c r="J16"/>
  <c r="J124"/>
  <c r="E7"/>
  <c r="E116"/>
  <c i="9" r="J41"/>
  <c r="J40"/>
  <c i="1" r="AY106"/>
  <c i="9" r="J39"/>
  <c i="1" r="AX106"/>
  <c i="9" r="BI204"/>
  <c r="BH204"/>
  <c r="BG204"/>
  <c r="BF204"/>
  <c r="T204"/>
  <c r="R204"/>
  <c r="P204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2"/>
  <c r="BH192"/>
  <c r="BG192"/>
  <c r="BF192"/>
  <c r="T192"/>
  <c r="T191"/>
  <c r="R192"/>
  <c r="R191"/>
  <c r="P192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F123"/>
  <c r="E121"/>
  <c r="F93"/>
  <c r="E91"/>
  <c r="J28"/>
  <c r="E28"/>
  <c r="J126"/>
  <c r="J27"/>
  <c r="J25"/>
  <c r="E25"/>
  <c r="J125"/>
  <c r="J24"/>
  <c r="J22"/>
  <c r="E22"/>
  <c r="F126"/>
  <c r="J21"/>
  <c r="J19"/>
  <c r="E19"/>
  <c r="F125"/>
  <c r="J18"/>
  <c r="J16"/>
  <c r="J123"/>
  <c r="E7"/>
  <c r="E115"/>
  <c i="8" r="J41"/>
  <c r="J40"/>
  <c i="1" r="AY105"/>
  <c i="8" r="J39"/>
  <c i="1" r="AX105"/>
  <c i="8" r="BI180"/>
  <c r="BH180"/>
  <c r="BG180"/>
  <c r="BF180"/>
  <c r="T180"/>
  <c r="R180"/>
  <c r="P180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8"/>
  <c r="BH168"/>
  <c r="BG168"/>
  <c r="BF168"/>
  <c r="T168"/>
  <c r="T167"/>
  <c r="R168"/>
  <c r="R167"/>
  <c r="P168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F123"/>
  <c r="E121"/>
  <c r="F93"/>
  <c r="E91"/>
  <c r="J28"/>
  <c r="E28"/>
  <c r="J126"/>
  <c r="J27"/>
  <c r="J25"/>
  <c r="E25"/>
  <c r="J125"/>
  <c r="J24"/>
  <c r="J22"/>
  <c r="E22"/>
  <c r="F126"/>
  <c r="J21"/>
  <c r="J19"/>
  <c r="E19"/>
  <c r="F95"/>
  <c r="J18"/>
  <c r="J16"/>
  <c r="J123"/>
  <c r="E7"/>
  <c r="E115"/>
  <c i="7" r="J41"/>
  <c r="J40"/>
  <c i="1" r="AY104"/>
  <c i="7" r="J39"/>
  <c i="1" r="AX104"/>
  <c i="7" r="BI245"/>
  <c r="BH245"/>
  <c r="BG245"/>
  <c r="BF245"/>
  <c r="T245"/>
  <c r="T244"/>
  <c r="R245"/>
  <c r="R244"/>
  <c r="P245"/>
  <c r="P244"/>
  <c r="BI241"/>
  <c r="BH241"/>
  <c r="BG241"/>
  <c r="BF241"/>
  <c r="T241"/>
  <c r="R241"/>
  <c r="P241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4"/>
  <c r="BH194"/>
  <c r="BG194"/>
  <c r="BF194"/>
  <c r="T194"/>
  <c r="T193"/>
  <c r="R194"/>
  <c r="R193"/>
  <c r="P194"/>
  <c r="P193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58"/>
  <c r="BH158"/>
  <c r="BG158"/>
  <c r="BF158"/>
  <c r="T158"/>
  <c r="R158"/>
  <c r="P158"/>
  <c r="BI153"/>
  <c r="BH153"/>
  <c r="BG153"/>
  <c r="BF153"/>
  <c r="T153"/>
  <c r="R153"/>
  <c r="P153"/>
  <c r="BI150"/>
  <c r="BH150"/>
  <c r="BG150"/>
  <c r="BF150"/>
  <c r="T150"/>
  <c r="R150"/>
  <c r="P150"/>
  <c r="BI145"/>
  <c r="BH145"/>
  <c r="BG145"/>
  <c r="BF145"/>
  <c r="T145"/>
  <c r="R145"/>
  <c r="P145"/>
  <c r="BI140"/>
  <c r="BH140"/>
  <c r="BG140"/>
  <c r="BF140"/>
  <c r="T140"/>
  <c r="R140"/>
  <c r="P140"/>
  <c r="BI135"/>
  <c r="BH135"/>
  <c r="BG135"/>
  <c r="BF135"/>
  <c r="T135"/>
  <c r="R135"/>
  <c r="P135"/>
  <c r="BI130"/>
  <c r="BH130"/>
  <c r="BG130"/>
  <c r="BF130"/>
  <c r="T130"/>
  <c r="R130"/>
  <c r="P130"/>
  <c r="F122"/>
  <c r="E120"/>
  <c r="F93"/>
  <c r="E91"/>
  <c r="J28"/>
  <c r="E28"/>
  <c r="J96"/>
  <c r="J27"/>
  <c r="J25"/>
  <c r="E25"/>
  <c r="J95"/>
  <c r="J24"/>
  <c r="J22"/>
  <c r="E22"/>
  <c r="F125"/>
  <c r="J21"/>
  <c r="J19"/>
  <c r="E19"/>
  <c r="F124"/>
  <c r="J18"/>
  <c r="J16"/>
  <c r="J93"/>
  <c r="E7"/>
  <c r="E85"/>
  <c i="6" r="J41"/>
  <c r="J40"/>
  <c i="1" r="AY103"/>
  <c i="6" r="J39"/>
  <c i="1" r="AX103"/>
  <c i="6" r="BI233"/>
  <c r="BH233"/>
  <c r="BG233"/>
  <c r="BF233"/>
  <c r="T233"/>
  <c r="T232"/>
  <c r="R233"/>
  <c r="R232"/>
  <c r="P233"/>
  <c r="P232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7"/>
  <c r="BH217"/>
  <c r="BG217"/>
  <c r="BF217"/>
  <c r="T217"/>
  <c r="R217"/>
  <c r="P217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5"/>
  <c r="BH165"/>
  <c r="BG165"/>
  <c r="BF165"/>
  <c r="T165"/>
  <c r="R165"/>
  <c r="P165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49"/>
  <c r="BH149"/>
  <c r="BG149"/>
  <c r="BF149"/>
  <c r="T149"/>
  <c r="R149"/>
  <c r="P149"/>
  <c r="BI144"/>
  <c r="BH144"/>
  <c r="BG144"/>
  <c r="BF144"/>
  <c r="T144"/>
  <c r="R144"/>
  <c r="P144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F122"/>
  <c r="E120"/>
  <c r="F93"/>
  <c r="E91"/>
  <c r="J28"/>
  <c r="E28"/>
  <c r="J96"/>
  <c r="J27"/>
  <c r="J25"/>
  <c r="E25"/>
  <c r="J124"/>
  <c r="J24"/>
  <c r="J22"/>
  <c r="E22"/>
  <c r="F96"/>
  <c r="J21"/>
  <c r="J19"/>
  <c r="E19"/>
  <c r="F95"/>
  <c r="J18"/>
  <c r="J16"/>
  <c r="J122"/>
  <c r="E7"/>
  <c r="E85"/>
  <c i="5" r="J41"/>
  <c r="J40"/>
  <c i="1" r="AY102"/>
  <c i="5" r="J39"/>
  <c i="1" r="AX102"/>
  <c i="5" r="BI326"/>
  <c r="BH326"/>
  <c r="BG326"/>
  <c r="BF326"/>
  <c r="T326"/>
  <c r="R326"/>
  <c r="P326"/>
  <c r="BI323"/>
  <c r="BH323"/>
  <c r="BG323"/>
  <c r="BF323"/>
  <c r="T323"/>
  <c r="R323"/>
  <c r="P323"/>
  <c r="BI321"/>
  <c r="BH321"/>
  <c r="BG321"/>
  <c r="BF321"/>
  <c r="T321"/>
  <c r="R321"/>
  <c r="P321"/>
  <c r="BI317"/>
  <c r="BH317"/>
  <c r="BG317"/>
  <c r="BF317"/>
  <c r="T317"/>
  <c r="T316"/>
  <c r="R317"/>
  <c r="R316"/>
  <c r="P317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5"/>
  <c r="BH305"/>
  <c r="BG305"/>
  <c r="BF305"/>
  <c r="T305"/>
  <c r="T304"/>
  <c r="R305"/>
  <c r="R304"/>
  <c r="P305"/>
  <c r="P304"/>
  <c r="BI301"/>
  <c r="BH301"/>
  <c r="BG301"/>
  <c r="BF301"/>
  <c r="T301"/>
  <c r="R301"/>
  <c r="P301"/>
  <c r="BI299"/>
  <c r="BH299"/>
  <c r="BG299"/>
  <c r="BF299"/>
  <c r="T299"/>
  <c r="R299"/>
  <c r="P299"/>
  <c r="BI296"/>
  <c r="BH296"/>
  <c r="BG296"/>
  <c r="BF296"/>
  <c r="T296"/>
  <c r="R296"/>
  <c r="P296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2"/>
  <c r="BH212"/>
  <c r="BG212"/>
  <c r="BF212"/>
  <c r="T212"/>
  <c r="R212"/>
  <c r="P212"/>
  <c r="BI208"/>
  <c r="BH208"/>
  <c r="BG208"/>
  <c r="BF208"/>
  <c r="T208"/>
  <c r="R208"/>
  <c r="P208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0"/>
  <c r="BH180"/>
  <c r="BG180"/>
  <c r="BF180"/>
  <c r="T180"/>
  <c r="R180"/>
  <c r="P180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4"/>
  <c r="BH164"/>
  <c r="BG164"/>
  <c r="BF164"/>
  <c r="T164"/>
  <c r="R164"/>
  <c r="P164"/>
  <c r="BI159"/>
  <c r="BH159"/>
  <c r="BG159"/>
  <c r="BF159"/>
  <c r="T159"/>
  <c r="R159"/>
  <c r="P159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F125"/>
  <c r="E123"/>
  <c r="F93"/>
  <c r="E91"/>
  <c r="J28"/>
  <c r="E28"/>
  <c r="J96"/>
  <c r="J27"/>
  <c r="J25"/>
  <c r="E25"/>
  <c r="J127"/>
  <c r="J24"/>
  <c r="J22"/>
  <c r="E22"/>
  <c r="F128"/>
  <c r="J21"/>
  <c r="J19"/>
  <c r="E19"/>
  <c r="F127"/>
  <c r="J18"/>
  <c r="J16"/>
  <c r="J93"/>
  <c r="E7"/>
  <c r="E117"/>
  <c i="4" r="J39"/>
  <c r="J38"/>
  <c i="1" r="AY100"/>
  <c i="4" r="J37"/>
  <c i="1" r="AX100"/>
  <c i="4" r="BI173"/>
  <c r="BH173"/>
  <c r="BG173"/>
  <c r="BF173"/>
  <c r="T173"/>
  <c r="T172"/>
  <c r="R173"/>
  <c r="R172"/>
  <c r="P173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F117"/>
  <c r="E115"/>
  <c r="F91"/>
  <c r="E89"/>
  <c r="J26"/>
  <c r="E26"/>
  <c r="J120"/>
  <c r="J25"/>
  <c r="J23"/>
  <c r="E23"/>
  <c r="J119"/>
  <c r="J22"/>
  <c r="J20"/>
  <c r="E20"/>
  <c r="F120"/>
  <c r="J19"/>
  <c r="J17"/>
  <c r="E17"/>
  <c r="F119"/>
  <c r="J16"/>
  <c r="J14"/>
  <c r="J117"/>
  <c r="E7"/>
  <c r="E111"/>
  <c i="3" r="J41"/>
  <c r="J40"/>
  <c i="1" r="AY98"/>
  <c i="3" r="J39"/>
  <c i="1" r="AX98"/>
  <c i="3" r="BI282"/>
  <c r="BH282"/>
  <c r="BG282"/>
  <c r="BF282"/>
  <c r="T282"/>
  <c r="R282"/>
  <c r="P282"/>
  <c r="BI277"/>
  <c r="BH277"/>
  <c r="BG277"/>
  <c r="BF277"/>
  <c r="T277"/>
  <c r="R277"/>
  <c r="P277"/>
  <c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0"/>
  <c r="BH260"/>
  <c r="BG260"/>
  <c r="BF260"/>
  <c r="T260"/>
  <c r="R260"/>
  <c r="P260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1"/>
  <c r="BH211"/>
  <c r="BG211"/>
  <c r="BF211"/>
  <c r="T211"/>
  <c r="R211"/>
  <c r="P211"/>
  <c r="BI206"/>
  <c r="BH206"/>
  <c r="BG206"/>
  <c r="BF206"/>
  <c r="T206"/>
  <c r="R206"/>
  <c r="P206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0"/>
  <c r="BH180"/>
  <c r="BG180"/>
  <c r="BF180"/>
  <c r="T180"/>
  <c r="R180"/>
  <c r="P180"/>
  <c r="BI174"/>
  <c r="BH174"/>
  <c r="BG174"/>
  <c r="BF174"/>
  <c r="T174"/>
  <c r="R174"/>
  <c r="P174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5"/>
  <c r="BH145"/>
  <c r="BG145"/>
  <c r="BF145"/>
  <c r="T145"/>
  <c r="R145"/>
  <c r="P145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F124"/>
  <c r="E122"/>
  <c r="F93"/>
  <c r="E91"/>
  <c r="J28"/>
  <c r="E28"/>
  <c r="J127"/>
  <c r="J27"/>
  <c r="J25"/>
  <c r="E25"/>
  <c r="J126"/>
  <c r="J24"/>
  <c r="J22"/>
  <c r="E22"/>
  <c r="F127"/>
  <c r="J21"/>
  <c r="J19"/>
  <c r="E19"/>
  <c r="F126"/>
  <c r="J18"/>
  <c r="J16"/>
  <c r="J124"/>
  <c r="E7"/>
  <c r="E116"/>
  <c i="2" r="J41"/>
  <c r="J40"/>
  <c i="1" r="AY97"/>
  <c i="2" r="J39"/>
  <c i="1" r="AX97"/>
  <c i="2" r="BI153"/>
  <c r="BH153"/>
  <c r="BG153"/>
  <c r="BF153"/>
  <c r="T153"/>
  <c r="T152"/>
  <c r="R153"/>
  <c r="R152"/>
  <c r="P153"/>
  <c r="P152"/>
  <c r="BI149"/>
  <c r="BH149"/>
  <c r="BG149"/>
  <c r="BF149"/>
  <c r="T149"/>
  <c r="T148"/>
  <c r="R149"/>
  <c r="R148"/>
  <c r="P149"/>
  <c r="P148"/>
  <c r="BI144"/>
  <c r="BH144"/>
  <c r="BG144"/>
  <c r="BF144"/>
  <c r="T144"/>
  <c r="T143"/>
  <c r="R144"/>
  <c r="R143"/>
  <c r="P144"/>
  <c r="P143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F123"/>
  <c r="E121"/>
  <c r="F93"/>
  <c r="E91"/>
  <c r="J28"/>
  <c r="E28"/>
  <c r="J126"/>
  <c r="J27"/>
  <c r="J25"/>
  <c r="E25"/>
  <c r="J125"/>
  <c r="J24"/>
  <c r="J22"/>
  <c r="E22"/>
  <c r="F96"/>
  <c r="J21"/>
  <c r="J19"/>
  <c r="E19"/>
  <c r="F125"/>
  <c r="J18"/>
  <c r="J16"/>
  <c r="J123"/>
  <c r="E7"/>
  <c r="E85"/>
  <c i="1" r="L90"/>
  <c r="AM90"/>
  <c r="AM89"/>
  <c r="L89"/>
  <c r="AM87"/>
  <c r="L87"/>
  <c r="L85"/>
  <c r="L84"/>
  <c i="2" r="J144"/>
  <c r="J38"/>
  <c i="3" r="J211"/>
  <c r="BK174"/>
  <c r="J145"/>
  <c r="BK270"/>
  <c r="J242"/>
  <c r="BK222"/>
  <c r="BK198"/>
  <c r="BK163"/>
  <c r="BK136"/>
  <c i="4" r="BK166"/>
  <c r="BK158"/>
  <c r="J150"/>
  <c r="BK140"/>
  <c r="BK138"/>
  <c r="J127"/>
  <c i="5" r="BK326"/>
  <c r="BK299"/>
  <c r="J285"/>
  <c r="J273"/>
  <c r="BK265"/>
  <c r="BK255"/>
  <c r="BK230"/>
  <c r="BK212"/>
  <c r="BK154"/>
  <c r="J326"/>
  <c r="BK312"/>
  <c r="J299"/>
  <c r="BK285"/>
  <c r="BK267"/>
  <c r="BK253"/>
  <c r="J240"/>
  <c r="BK227"/>
  <c r="J202"/>
  <c r="J185"/>
  <c r="BK151"/>
  <c r="BK139"/>
  <c r="BK288"/>
  <c r="BK251"/>
  <c r="J227"/>
  <c r="J199"/>
  <c r="BK175"/>
  <c r="BK142"/>
  <c i="6" r="J227"/>
  <c r="J213"/>
  <c r="BK194"/>
  <c i="15" r="J133"/>
  <c i="16" r="BK187"/>
  <c r="BK169"/>
  <c r="BK161"/>
  <c r="J149"/>
  <c r="J136"/>
  <c r="BK191"/>
  <c r="J174"/>
  <c r="J161"/>
  <c r="BK151"/>
  <c r="BK136"/>
  <c i="17" r="BK189"/>
  <c r="J165"/>
  <c r="J200"/>
  <c r="J185"/>
  <c r="J157"/>
  <c r="BK180"/>
  <c r="J155"/>
  <c r="BK165"/>
  <c r="BK140"/>
  <c r="BK169"/>
  <c r="BK157"/>
  <c r="J142"/>
  <c i="2" r="BK153"/>
  <c i="3" r="BK260"/>
  <c r="J232"/>
  <c r="BK200"/>
  <c r="BK151"/>
  <c r="J260"/>
  <c r="BK230"/>
  <c r="J195"/>
  <c r="BK133"/>
  <c i="4" r="BK164"/>
  <c r="BK148"/>
  <c r="BK134"/>
  <c r="J131"/>
  <c r="J125"/>
  <c i="5" r="J312"/>
  <c r="J291"/>
  <c r="BK277"/>
  <c r="J267"/>
  <c r="J251"/>
  <c r="BK224"/>
  <c r="J197"/>
  <c r="BK169"/>
  <c r="J149"/>
  <c r="J321"/>
  <c r="J301"/>
  <c r="J288"/>
  <c r="J275"/>
  <c r="J263"/>
  <c r="BK249"/>
  <c r="J233"/>
  <c r="BK188"/>
  <c r="J159"/>
  <c r="J145"/>
  <c r="J133"/>
  <c r="J261"/>
  <c r="J244"/>
  <c r="J220"/>
  <c r="J191"/>
  <c r="J139"/>
  <c i="6" r="BK217"/>
  <c r="BK202"/>
  <c r="J187"/>
  <c r="BK173"/>
  <c r="J154"/>
  <c r="BK134"/>
  <c r="J194"/>
  <c r="BK176"/>
  <c r="J157"/>
  <c r="J136"/>
  <c r="J233"/>
  <c r="J211"/>
  <c r="J139"/>
  <c i="7" r="BK238"/>
  <c r="J230"/>
  <c r="J224"/>
  <c r="J212"/>
  <c r="J191"/>
  <c r="BK153"/>
  <c r="BK234"/>
  <c i="17" r="BK134"/>
  <c r="J144"/>
  <c r="J187"/>
  <c r="BK146"/>
  <c r="BK136"/>
  <c i="2" r="J136"/>
  <c r="BK132"/>
  <c i="3" r="J277"/>
  <c r="J249"/>
  <c r="J230"/>
  <c r="J219"/>
  <c r="J192"/>
  <c r="BK166"/>
  <c r="J282"/>
  <c r="J255"/>
  <c r="J234"/>
  <c r="BK219"/>
  <c r="BK189"/>
  <c r="J151"/>
  <c i="4" r="BK168"/>
  <c r="J162"/>
  <c r="BK154"/>
  <c r="J146"/>
  <c r="BK127"/>
  <c i="5" r="BK263"/>
  <c r="BK220"/>
  <c r="J180"/>
  <c r="BK145"/>
  <c r="J317"/>
  <c r="BK305"/>
  <c r="J282"/>
  <c r="BK269"/>
  <c r="J259"/>
  <c r="BK242"/>
  <c r="J224"/>
  <c r="J217"/>
  <c r="J194"/>
  <c r="BK172"/>
  <c r="BK149"/>
  <c r="J136"/>
  <c r="BK282"/>
  <c r="J249"/>
  <c r="J238"/>
  <c r="BK197"/>
  <c r="BK185"/>
  <c r="J164"/>
  <c i="6" r="BK233"/>
  <c r="BK211"/>
  <c r="BK190"/>
  <c r="J176"/>
  <c r="J160"/>
  <c r="BK136"/>
  <c r="J199"/>
  <c r="BK179"/>
  <c r="BK160"/>
  <c r="J144"/>
  <c r="BK227"/>
  <c r="J209"/>
  <c r="J132"/>
  <c i="7" r="J236"/>
  <c r="BK228"/>
  <c r="BK220"/>
  <c r="J194"/>
  <c r="BK172"/>
  <c r="BK236"/>
  <c r="J220"/>
  <c r="BK191"/>
  <c r="J166"/>
  <c r="J198"/>
  <c r="BK135"/>
  <c r="J180"/>
  <c r="J135"/>
  <c r="BK150"/>
  <c i="8" r="J174"/>
  <c r="BK158"/>
  <c r="J147"/>
  <c r="J133"/>
  <c r="BK172"/>
  <c r="J158"/>
  <c r="BK147"/>
  <c i="9" r="BK198"/>
  <c r="J185"/>
  <c r="BK171"/>
  <c r="J157"/>
  <c r="BK146"/>
  <c r="J198"/>
  <c r="BK182"/>
  <c r="BK169"/>
  <c r="J155"/>
  <c r="BK144"/>
  <c r="J131"/>
  <c i="10" r="BK328"/>
  <c r="J313"/>
  <c r="J300"/>
  <c r="J285"/>
  <c r="J269"/>
  <c r="BK260"/>
  <c r="J248"/>
  <c r="J236"/>
  <c r="J224"/>
  <c r="BK191"/>
  <c r="J132"/>
  <c r="BK335"/>
  <c r="J309"/>
  <c r="J294"/>
  <c r="BK277"/>
  <c r="BK269"/>
  <c r="J260"/>
  <c r="J250"/>
  <c r="BK234"/>
  <c r="J189"/>
  <c r="J164"/>
  <c r="BK151"/>
  <c r="BK134"/>
  <c r="J172"/>
  <c r="J139"/>
  <c r="J141"/>
  <c i="11" r="J229"/>
  <c r="BK212"/>
  <c r="J199"/>
  <c r="BK182"/>
  <c r="BK225"/>
  <c r="BK190"/>
  <c r="BK150"/>
  <c r="BK229"/>
  <c r="J190"/>
  <c r="BK176"/>
  <c r="J140"/>
  <c r="J168"/>
  <c i="12" r="J172"/>
  <c r="J154"/>
  <c r="J146"/>
  <c r="BK131"/>
  <c r="BK161"/>
  <c r="BK146"/>
  <c r="BK135"/>
  <c i="13" r="J198"/>
  <c r="J187"/>
  <c r="BK180"/>
  <c r="J167"/>
  <c r="BK150"/>
  <c r="J142"/>
  <c r="BK131"/>
  <c r="BK198"/>
  <c r="BK185"/>
  <c r="BK174"/>
  <c r="J163"/>
  <c r="J150"/>
  <c r="BK140"/>
  <c i="14" r="J354"/>
  <c r="J321"/>
  <c r="J304"/>
  <c r="J290"/>
  <c r="J271"/>
  <c r="J248"/>
  <c r="BK230"/>
  <c r="J208"/>
  <c r="J180"/>
  <c r="BK146"/>
  <c r="J336"/>
  <c r="J327"/>
  <c r="BK308"/>
  <c r="J285"/>
  <c r="J275"/>
  <c r="J256"/>
  <c r="J240"/>
  <c r="BK224"/>
  <c r="BK203"/>
  <c r="BK183"/>
  <c r="J359"/>
  <c r="BK344"/>
  <c i="2" r="J153"/>
  <c r="J132"/>
  <c i="3" r="BK255"/>
  <c r="J239"/>
  <c r="J222"/>
  <c r="J206"/>
  <c r="J189"/>
  <c r="J157"/>
  <c r="BK277"/>
  <c r="BK245"/>
  <c r="J227"/>
  <c r="BK206"/>
  <c r="J166"/>
  <c r="J139"/>
  <c i="4" r="BK170"/>
  <c r="BK162"/>
  <c r="J154"/>
  <c r="BK144"/>
  <c r="BK131"/>
  <c r="BK125"/>
  <c i="5" r="BK317"/>
  <c r="J305"/>
  <c r="BK294"/>
  <c r="BK279"/>
  <c r="BK271"/>
  <c r="BK259"/>
  <c r="BK233"/>
  <c r="BK199"/>
  <c r="BK159"/>
  <c r="J142"/>
  <c r="BK314"/>
  <c r="BK296"/>
  <c r="J279"/>
  <c r="J265"/>
  <c r="J257"/>
  <c r="BK244"/>
  <c r="J230"/>
  <c r="J208"/>
  <c r="BK180"/>
  <c r="BK164"/>
  <c r="BK147"/>
  <c r="BK291"/>
  <c r="J255"/>
  <c r="BK247"/>
  <c r="J222"/>
  <c r="BK194"/>
  <c r="J169"/>
  <c r="BK133"/>
  <c i="6" r="BK213"/>
  <c r="BK205"/>
  <c r="J182"/>
  <c r="BK165"/>
  <c r="BK139"/>
  <c r="J202"/>
  <c r="BK182"/>
  <c r="J165"/>
  <c r="BK154"/>
  <c r="J134"/>
  <c r="J221"/>
  <c r="BK157"/>
  <c i="7" r="J234"/>
  <c r="J215"/>
  <c r="BK175"/>
  <c r="BK245"/>
  <c r="BK232"/>
  <c r="BK198"/>
  <c r="J177"/>
  <c r="BK169"/>
  <c r="J209"/>
  <c r="J169"/>
  <c r="BK212"/>
  <c r="J175"/>
  <c r="BK130"/>
  <c r="J130"/>
  <c i="8" r="J172"/>
  <c r="BK156"/>
  <c r="J143"/>
  <c r="J180"/>
  <c r="BK163"/>
  <c r="J150"/>
  <c r="J139"/>
  <c i="9" r="BK204"/>
  <c r="J189"/>
  <c r="J177"/>
  <c r="BK161"/>
  <c r="J144"/>
  <c r="J134"/>
  <c r="BK192"/>
  <c r="J167"/>
  <c r="BK157"/>
  <c r="BK142"/>
  <c i="10" r="BK325"/>
  <c r="BK306"/>
  <c r="BK288"/>
  <c r="BK271"/>
  <c r="BK256"/>
  <c r="BK244"/>
  <c r="J234"/>
  <c r="J208"/>
  <c r="BK189"/>
  <c r="BK344"/>
  <c r="J323"/>
  <c r="J306"/>
  <c r="BK285"/>
  <c r="J271"/>
  <c r="J263"/>
  <c r="BK252"/>
  <c r="BK240"/>
  <c r="BK236"/>
  <c r="BK224"/>
  <c r="J191"/>
  <c r="J180"/>
  <c r="J156"/>
  <c r="BK141"/>
  <c r="BK208"/>
  <c r="BK177"/>
  <c r="BK161"/>
  <c r="J199"/>
  <c r="BK137"/>
  <c i="11" r="BK221"/>
  <c r="J208"/>
  <c r="BK185"/>
  <c r="J215"/>
  <c r="BK199"/>
  <c r="J155"/>
  <c r="J135"/>
  <c r="J187"/>
  <c r="J163"/>
  <c r="J133"/>
  <c r="J150"/>
  <c i="12" r="BK174"/>
  <c r="J161"/>
  <c r="BK139"/>
  <c r="J174"/>
  <c r="J159"/>
  <c r="J148"/>
  <c r="J139"/>
  <c i="13" r="BK204"/>
  <c r="BK189"/>
  <c r="J182"/>
  <c r="BK171"/>
  <c r="J161"/>
  <c r="BK148"/>
  <c r="J140"/>
  <c r="J131"/>
  <c r="BK196"/>
  <c r="J180"/>
  <c r="J169"/>
  <c r="BK157"/>
  <c r="BK146"/>
  <c r="BK136"/>
  <c i="14" r="BK350"/>
  <c r="BK316"/>
  <c r="BK302"/>
  <c r="BK287"/>
  <c r="J264"/>
  <c r="J238"/>
  <c r="BK214"/>
  <c r="J186"/>
  <c r="BK167"/>
  <c r="J137"/>
  <c r="BK329"/>
  <c r="BK304"/>
  <c r="BK290"/>
  <c r="BK271"/>
  <c r="BK254"/>
  <c r="BK238"/>
  <c r="BK226"/>
  <c r="J211"/>
  <c r="BK156"/>
  <c r="BK356"/>
  <c r="BK333"/>
  <c r="BK296"/>
  <c r="J266"/>
  <c r="J250"/>
  <c r="J194"/>
  <c r="J177"/>
  <c r="BK143"/>
  <c r="J134"/>
  <c i="15" r="BK218"/>
  <c r="J204"/>
  <c r="BK185"/>
  <c r="J168"/>
  <c r="BK145"/>
  <c r="BK131"/>
  <c r="J221"/>
  <c r="BK208"/>
  <c r="J187"/>
  <c r="BK168"/>
  <c r="BK150"/>
  <c i="1" r="AS107"/>
  <c i="3" r="BK273"/>
  <c r="BK242"/>
  <c r="BK227"/>
  <c r="BK180"/>
  <c r="BK160"/>
  <c r="J136"/>
  <c r="J267"/>
  <c r="BK239"/>
  <c r="J216"/>
  <c r="J180"/>
  <c r="BK157"/>
  <c i="4" r="J170"/>
  <c r="J164"/>
  <c r="BK152"/>
  <c r="BK142"/>
  <c r="J138"/>
  <c i="7" r="BK215"/>
  <c r="BK180"/>
  <c r="BK203"/>
  <c r="BK177"/>
  <c r="J163"/>
  <c i="8" r="J176"/>
  <c r="BK161"/>
  <c r="BK145"/>
  <c r="BK135"/>
  <c r="BK174"/>
  <c r="BK165"/>
  <c r="J153"/>
  <c r="J137"/>
  <c r="J131"/>
  <c i="9" r="J192"/>
  <c r="BK180"/>
  <c r="J165"/>
  <c r="BK155"/>
  <c r="J142"/>
  <c r="BK131"/>
  <c r="BK185"/>
  <c r="BK174"/>
  <c r="J161"/>
  <c r="J148"/>
  <c r="J136"/>
  <c i="10" r="BK341"/>
  <c r="J328"/>
  <c r="BK315"/>
  <c r="BK296"/>
  <c r="J273"/>
  <c r="BK254"/>
  <c r="J240"/>
  <c r="BK226"/>
  <c r="BK216"/>
  <c r="BK172"/>
  <c r="J331"/>
  <c r="BK313"/>
  <c r="J296"/>
  <c r="J282"/>
  <c r="BK265"/>
  <c r="J254"/>
  <c r="BK248"/>
  <c r="J230"/>
  <c r="BK220"/>
  <c r="J203"/>
  <c r="BK167"/>
  <c r="BK146"/>
  <c r="J137"/>
  <c r="BK199"/>
  <c r="J151"/>
  <c r="J134"/>
  <c i="11" r="BK237"/>
  <c r="J225"/>
  <c r="J210"/>
  <c r="BK195"/>
  <c r="J237"/>
  <c r="J173"/>
  <c r="J221"/>
  <c r="J179"/>
  <c r="J145"/>
  <c r="BK155"/>
  <c i="12" r="BK166"/>
  <c r="BK156"/>
  <c r="BK142"/>
  <c r="J178"/>
  <c r="BK163"/>
  <c r="J156"/>
  <c r="J133"/>
  <c i="13" r="J196"/>
  <c r="BK187"/>
  <c r="J174"/>
  <c r="BK163"/>
  <c r="BK152"/>
  <c r="BK134"/>
  <c r="BK192"/>
  <c r="BK177"/>
  <c r="BK165"/>
  <c r="J155"/>
  <c r="BK144"/>
  <c r="J134"/>
  <c i="14" r="J344"/>
  <c r="J333"/>
  <c r="J308"/>
  <c r="J293"/>
  <c r="J273"/>
  <c r="J258"/>
  <c r="BK240"/>
  <c r="J232"/>
  <c r="BK199"/>
  <c r="BK172"/>
  <c r="BK141"/>
  <c r="BK321"/>
  <c r="J316"/>
  <c r="J287"/>
  <c r="BK273"/>
  <c r="BK250"/>
  <c r="BK234"/>
  <c r="BK222"/>
  <c r="BK208"/>
  <c r="BK164"/>
  <c r="BK134"/>
  <c r="BK336"/>
  <c r="J323"/>
  <c r="J281"/>
  <c r="BK258"/>
  <c r="BK228"/>
  <c r="J189"/>
  <c r="J156"/>
  <c i="15" r="J237"/>
  <c r="BK225"/>
  <c r="BK212"/>
  <c r="J195"/>
  <c r="BK179"/>
  <c r="BK160"/>
  <c r="BK135"/>
  <c r="J229"/>
  <c r="BK215"/>
  <c r="BK195"/>
  <c r="J179"/>
  <c r="J160"/>
  <c r="J137"/>
  <c i="16" r="BK200"/>
  <c r="J191"/>
  <c r="J171"/>
  <c r="J159"/>
  <c r="J143"/>
  <c r="J132"/>
  <c r="J183"/>
  <c r="BK171"/>
  <c r="BK159"/>
  <c r="BK149"/>
  <c r="BK138"/>
  <c i="17" r="J204"/>
  <c r="BK174"/>
  <c r="BK155"/>
  <c r="BK198"/>
  <c r="J182"/>
  <c r="J148"/>
  <c r="BK182"/>
  <c r="J146"/>
  <c r="BK131"/>
  <c r="J161"/>
  <c r="J131"/>
  <c i="2" r="J149"/>
  <c r="F38"/>
  <c i="3" r="J198"/>
  <c r="BK186"/>
  <c r="J154"/>
  <c r="J133"/>
  <c r="J252"/>
  <c r="BK232"/>
  <c r="BK211"/>
  <c r="BK192"/>
  <c r="BK154"/>
  <c i="4" r="BK173"/>
  <c r="J166"/>
  <c r="J160"/>
  <c r="J152"/>
  <c r="BK146"/>
  <c r="J134"/>
  <c i="9" r="J169"/>
  <c r="BK152"/>
  <c r="J138"/>
  <c r="BK196"/>
  <c r="J180"/>
  <c r="BK165"/>
  <c r="BK150"/>
  <c r="BK138"/>
  <c i="10" r="J344"/>
  <c r="BK331"/>
  <c r="BK323"/>
  <c r="BK304"/>
  <c r="BK282"/>
  <c r="BK267"/>
  <c r="J258"/>
  <c r="J242"/>
  <c r="BK232"/>
  <c r="J213"/>
  <c r="J146"/>
  <c i="11" r="J131"/>
  <c r="BK208"/>
  <c r="BK179"/>
  <c r="BK140"/>
  <c r="BK215"/>
  <c r="J182"/>
  <c r="BK160"/>
  <c r="BK163"/>
  <c i="12" r="BK178"/>
  <c r="BK159"/>
  <c r="J144"/>
  <c r="BK133"/>
  <c r="J166"/>
  <c r="BK144"/>
  <c i="2" r="BK144"/>
  <c r="BK140"/>
  <c i="1" r="AS101"/>
  <c i="4" r="J158"/>
  <c r="J144"/>
  <c r="J136"/>
  <c i="5" r="BK273"/>
  <c r="J253"/>
  <c r="BK208"/>
  <c r="J147"/>
  <c i="6" r="BK221"/>
  <c r="BK199"/>
  <c r="J179"/>
  <c r="J149"/>
  <c r="BK130"/>
  <c r="BK184"/>
  <c r="J173"/>
  <c r="J224"/>
  <c r="J205"/>
  <c i="7" r="BK241"/>
  <c r="J232"/>
  <c r="BK224"/>
  <c r="J222"/>
  <c r="J203"/>
  <c r="J158"/>
  <c r="J241"/>
  <c r="J228"/>
  <c r="BK206"/>
  <c r="J187"/>
  <c r="BK163"/>
  <c r="BK200"/>
  <c r="BK145"/>
  <c r="J200"/>
  <c r="BK158"/>
  <c r="BK166"/>
  <c i="8" r="BK180"/>
  <c r="BK153"/>
  <c r="BK139"/>
  <c r="BK131"/>
  <c r="BK168"/>
  <c r="J161"/>
  <c r="J145"/>
  <c r="J135"/>
  <c i="9" r="J200"/>
  <c r="J182"/>
  <c r="BK167"/>
  <c r="J150"/>
  <c r="BK140"/>
  <c r="BK200"/>
  <c r="BK189"/>
  <c r="J171"/>
  <c r="J152"/>
  <c r="J140"/>
  <c i="10" r="J335"/>
  <c r="J325"/>
  <c r="BK309"/>
  <c r="BK294"/>
  <c r="J277"/>
  <c r="BK263"/>
  <c r="BK250"/>
  <c r="BK230"/>
  <c r="J220"/>
  <c r="BK156"/>
  <c r="J339"/>
  <c r="J315"/>
  <c r="J304"/>
  <c r="J291"/>
  <c r="BK275"/>
  <c r="BK258"/>
  <c r="BK242"/>
  <c r="J232"/>
  <c r="J226"/>
  <c r="J186"/>
  <c r="J177"/>
  <c r="J143"/>
  <c r="BK213"/>
  <c r="BK194"/>
  <c r="J167"/>
  <c r="J183"/>
  <c r="BK132"/>
  <c i="11" r="BK234"/>
  <c r="BK218"/>
  <c r="J204"/>
  <c r="BK187"/>
  <c r="J234"/>
  <c r="J218"/>
  <c r="BK204"/>
  <c r="J160"/>
  <c r="BK137"/>
  <c r="J185"/>
  <c r="J137"/>
  <c r="BK173"/>
  <c r="BK133"/>
  <c i="12" r="J163"/>
  <c r="BK148"/>
  <c r="J135"/>
  <c r="BK170"/>
  <c r="BK154"/>
  <c r="J137"/>
  <c i="13" r="BK200"/>
  <c r="J177"/>
  <c r="J165"/>
  <c r="BK155"/>
  <c r="J146"/>
  <c r="BK138"/>
  <c r="J204"/>
  <c r="BK182"/>
  <c r="BK167"/>
  <c r="J152"/>
  <c r="BK142"/>
  <c i="14" r="BK359"/>
  <c r="BK327"/>
  <c r="J312"/>
  <c r="J299"/>
  <c r="BK277"/>
  <c r="J260"/>
  <c r="J242"/>
  <c r="J222"/>
  <c r="BK194"/>
  <c r="BK177"/>
  <c r="J143"/>
  <c r="BK331"/>
  <c r="J319"/>
  <c r="BK299"/>
  <c r="J283"/>
  <c r="BK264"/>
  <c r="BK248"/>
  <c r="J230"/>
  <c r="J218"/>
  <c r="BK186"/>
  <c r="BK161"/>
  <c r="J132"/>
  <c r="J339"/>
  <c r="J331"/>
  <c r="BK319"/>
  <c r="BK279"/>
  <c r="BK256"/>
  <c r="J214"/>
  <c r="J183"/>
  <c r="J151"/>
  <c r="BK137"/>
  <c i="15" r="J210"/>
  <c r="BK190"/>
  <c r="J173"/>
  <c r="J155"/>
  <c r="BK137"/>
  <c r="BK237"/>
  <c r="BK210"/>
  <c r="BK199"/>
  <c r="BK182"/>
  <c r="J163"/>
  <c r="BK140"/>
  <c i="16" r="J200"/>
  <c r="J180"/>
  <c r="J176"/>
  <c r="J163"/>
  <c r="J154"/>
  <c r="J140"/>
  <c r="BK195"/>
  <c r="BK180"/>
  <c r="BK166"/>
  <c r="BK154"/>
  <c r="BK140"/>
  <c i="17" r="J171"/>
  <c r="BK152"/>
  <c r="BK192"/>
  <c r="BK167"/>
  <c r="J192"/>
  <c r="J140"/>
  <c r="J136"/>
  <c r="J174"/>
  <c r="J152"/>
  <c r="BK142"/>
  <c i="2" r="BK149"/>
  <c r="BK136"/>
  <c i="3" r="BK282"/>
  <c r="J270"/>
  <c r="BK252"/>
  <c r="BK234"/>
  <c r="J225"/>
  <c r="BK216"/>
  <c r="BK195"/>
  <c r="J174"/>
  <c r="J163"/>
  <c r="BK139"/>
  <c r="J273"/>
  <c r="BK249"/>
  <c r="J236"/>
  <c r="BK225"/>
  <c r="J200"/>
  <c r="J186"/>
  <c r="J160"/>
  <c r="BK145"/>
  <c i="4" r="J173"/>
  <c r="J168"/>
  <c r="BK160"/>
  <c r="J156"/>
  <c r="J148"/>
  <c r="J142"/>
  <c r="J140"/>
  <c r="J129"/>
  <c i="5" r="BK321"/>
  <c r="BK310"/>
  <c r="J296"/>
  <c r="BK275"/>
  <c r="J269"/>
  <c r="BK257"/>
  <c r="BK240"/>
  <c r="BK217"/>
  <c r="BK191"/>
  <c r="J151"/>
  <c r="BK323"/>
  <c r="J310"/>
  <c r="J294"/>
  <c r="J277"/>
  <c r="BK261"/>
  <c r="J247"/>
  <c r="BK238"/>
  <c r="BK222"/>
  <c r="J212"/>
  <c r="J175"/>
  <c r="J154"/>
  <c r="J271"/>
  <c r="J242"/>
  <c r="BK202"/>
  <c r="J188"/>
  <c r="J172"/>
  <c r="BK136"/>
  <c i="6" r="BK224"/>
  <c r="BK209"/>
  <c r="J184"/>
  <c r="J170"/>
  <c r="BK144"/>
  <c r="BK132"/>
  <c r="BK187"/>
  <c r="BK170"/>
  <c r="BK149"/>
  <c r="J130"/>
  <c r="J217"/>
  <c r="J190"/>
  <c i="7" r="J245"/>
  <c r="BK230"/>
  <c r="BK222"/>
  <c r="J206"/>
  <c r="J183"/>
  <c r="J150"/>
  <c r="J238"/>
  <c r="BK209"/>
  <c r="BK194"/>
  <c r="J172"/>
  <c r="J140"/>
  <c r="BK187"/>
  <c r="BK140"/>
  <c r="BK183"/>
  <c r="J153"/>
  <c r="J145"/>
  <c i="8" r="J163"/>
  <c r="BK150"/>
  <c r="BK137"/>
  <c r="BK176"/>
  <c r="J168"/>
  <c r="J165"/>
  <c r="J156"/>
  <c r="BK143"/>
  <c r="BK133"/>
  <c i="9" r="J196"/>
  <c r="J187"/>
  <c r="J174"/>
  <c r="BK163"/>
  <c r="BK148"/>
  <c r="BK136"/>
  <c r="J204"/>
  <c r="BK187"/>
  <c r="BK177"/>
  <c r="J163"/>
  <c r="J146"/>
  <c r="BK134"/>
  <c i="10" r="BK339"/>
  <c r="J319"/>
  <c r="BK291"/>
  <c r="J275"/>
  <c r="J265"/>
  <c r="J252"/>
  <c r="J228"/>
  <c r="J194"/>
  <c r="BK186"/>
  <c r="J341"/>
  <c r="BK319"/>
  <c r="BK300"/>
  <c r="J288"/>
  <c r="BK273"/>
  <c r="J267"/>
  <c r="J256"/>
  <c r="J244"/>
  <c r="BK228"/>
  <c r="J216"/>
  <c r="BK183"/>
  <c r="J161"/>
  <c r="BK139"/>
  <c r="BK203"/>
  <c r="BK180"/>
  <c r="BK164"/>
  <c r="BK143"/>
  <c i="11" r="J212"/>
  <c r="J195"/>
  <c r="J176"/>
  <c r="BK145"/>
  <c r="BK210"/>
  <c r="BK168"/>
  <c r="BK135"/>
  <c r="BK131"/>
  <c i="12" r="J170"/>
  <c r="J151"/>
  <c r="BK137"/>
  <c r="BK172"/>
  <c r="BK151"/>
  <c r="J142"/>
  <c r="J131"/>
  <c i="13" r="J192"/>
  <c r="J185"/>
  <c r="BK169"/>
  <c r="J157"/>
  <c r="J144"/>
  <c r="J136"/>
  <c r="J200"/>
  <c r="J189"/>
  <c r="J171"/>
  <c r="BK161"/>
  <c r="J148"/>
  <c r="J138"/>
  <c i="14" r="J356"/>
  <c r="BK339"/>
  <c r="BK283"/>
  <c r="BK268"/>
  <c r="J252"/>
  <c r="J234"/>
  <c r="J224"/>
  <c r="J203"/>
  <c r="BK189"/>
  <c r="J161"/>
  <c r="BK132"/>
  <c r="J325"/>
  <c r="BK312"/>
  <c r="J296"/>
  <c r="J268"/>
  <c r="BK262"/>
  <c r="BK242"/>
  <c r="BK232"/>
  <c r="J191"/>
  <c r="BK151"/>
  <c r="J350"/>
  <c r="BK325"/>
  <c r="BK285"/>
  <c r="BK275"/>
  <c r="BK252"/>
  <c r="J226"/>
  <c r="J172"/>
  <c r="J139"/>
  <c i="15" r="BK234"/>
  <c r="BK221"/>
  <c r="J208"/>
  <c r="J199"/>
  <c r="J182"/>
  <c r="BK163"/>
  <c r="J140"/>
  <c r="J234"/>
  <c r="J218"/>
  <c r="BK204"/>
  <c r="J185"/>
  <c r="BK173"/>
  <c r="J145"/>
  <c r="J131"/>
  <c i="16" r="BK193"/>
  <c r="J178"/>
  <c r="J166"/>
  <c r="J151"/>
  <c r="J138"/>
  <c r="J193"/>
  <c r="BK178"/>
  <c r="J169"/>
  <c r="BK157"/>
  <c r="BK143"/>
  <c r="BK132"/>
  <c i="17" r="BK187"/>
  <c r="J163"/>
  <c r="BK204"/>
  <c r="J189"/>
  <c r="BK171"/>
  <c r="BK200"/>
  <c r="J177"/>
  <c r="BK150"/>
  <c r="BK161"/>
  <c r="J138"/>
  <c r="BK163"/>
  <c r="BK144"/>
  <c r="BK138"/>
  <c i="2" r="J140"/>
  <c i="1" r="AS96"/>
  <c i="3" r="BK267"/>
  <c r="J245"/>
  <c r="BK236"/>
  <c i="4" r="BK156"/>
  <c r="BK150"/>
  <c r="BK136"/>
  <c r="BK129"/>
  <c i="5" r="J323"/>
  <c r="J314"/>
  <c r="BK301"/>
  <c i="14" r="BK281"/>
  <c r="J262"/>
  <c r="BK244"/>
  <c r="BK218"/>
  <c r="BK191"/>
  <c r="J164"/>
  <c r="BK139"/>
  <c r="BK323"/>
  <c r="J302"/>
  <c r="J279"/>
  <c r="BK266"/>
  <c r="BK260"/>
  <c r="J244"/>
  <c r="J228"/>
  <c r="J199"/>
  <c r="BK180"/>
  <c r="J146"/>
  <c r="BK354"/>
  <c r="J329"/>
  <c r="BK293"/>
  <c r="J277"/>
  <c r="J254"/>
  <c r="BK211"/>
  <c r="J167"/>
  <c r="J141"/>
  <c i="15" r="BK229"/>
  <c r="J215"/>
  <c r="BK187"/>
  <c r="J176"/>
  <c r="J150"/>
  <c r="BK133"/>
  <c r="J225"/>
  <c r="J212"/>
  <c r="J190"/>
  <c r="BK176"/>
  <c r="BK155"/>
  <c r="J135"/>
  <c i="16" r="J195"/>
  <c r="BK183"/>
  <c r="BK174"/>
  <c r="J157"/>
  <c r="BK146"/>
  <c r="BK134"/>
  <c r="J187"/>
  <c r="BK176"/>
  <c r="BK163"/>
  <c r="J146"/>
  <c r="J134"/>
  <c i="17" r="BK196"/>
  <c r="J167"/>
  <c r="J134"/>
  <c r="J196"/>
  <c r="BK177"/>
  <c r="J198"/>
  <c r="J169"/>
  <c r="BK185"/>
  <c r="J180"/>
  <c r="BK148"/>
  <c r="J150"/>
  <c i="2" l="1" r="T131"/>
  <c r="T130"/>
  <c r="T129"/>
  <c i="3" r="T132"/>
  <c r="T131"/>
  <c r="T130"/>
  <c r="P248"/>
  <c r="T276"/>
  <c i="4" r="T124"/>
  <c i="5" r="P246"/>
  <c i="6" r="BK198"/>
  <c r="J198"/>
  <c r="J102"/>
  <c i="8" r="T160"/>
  <c i="10" r="P207"/>
  <c r="T308"/>
  <c r="P338"/>
  <c i="11" r="R207"/>
  <c i="3" r="BK173"/>
  <c r="J173"/>
  <c r="J103"/>
  <c r="R215"/>
  <c r="BK276"/>
  <c r="J276"/>
  <c r="J106"/>
  <c i="5" r="R216"/>
  <c r="P309"/>
  <c r="BK320"/>
  <c r="J320"/>
  <c r="J107"/>
  <c i="6" r="BK208"/>
  <c r="J208"/>
  <c r="J103"/>
  <c i="9" r="BK184"/>
  <c r="J184"/>
  <c r="J103"/>
  <c i="10" r="R219"/>
  <c r="R338"/>
  <c i="3" r="T173"/>
  <c r="P276"/>
  <c i="4" r="BK124"/>
  <c r="J124"/>
  <c r="J99"/>
  <c i="5" r="BK246"/>
  <c r="J246"/>
  <c r="J103"/>
  <c r="T309"/>
  <c i="6" r="T129"/>
  <c i="7" r="P197"/>
  <c i="8" r="T142"/>
  <c r="BK171"/>
  <c r="J171"/>
  <c r="J105"/>
  <c i="11" r="BK130"/>
  <c r="J130"/>
  <c r="J101"/>
  <c r="T207"/>
  <c i="12" r="R141"/>
  <c i="5" r="T216"/>
  <c r="R309"/>
  <c r="R320"/>
  <c i="6" r="R198"/>
  <c i="9" r="P160"/>
  <c r="P195"/>
  <c i="10" r="R131"/>
  <c i="12" r="P141"/>
  <c r="T169"/>
  <c i="13" r="T130"/>
  <c i="2" r="BK131"/>
  <c r="J131"/>
  <c r="J102"/>
  <c i="3" r="P132"/>
  <c r="T248"/>
  <c i="4" r="T133"/>
  <c i="5" r="T132"/>
  <c r="P320"/>
  <c i="7" r="BK197"/>
  <c r="J197"/>
  <c r="J103"/>
  <c i="8" r="P130"/>
  <c r="R160"/>
  <c i="13" r="BK160"/>
  <c r="J160"/>
  <c r="J102"/>
  <c r="R184"/>
  <c r="R195"/>
  <c i="12" r="P130"/>
  <c i="13" r="R130"/>
  <c i="7" r="R129"/>
  <c i="8" r="P160"/>
  <c i="9" r="P130"/>
  <c r="R195"/>
  <c i="11" r="T130"/>
  <c r="T129"/>
  <c i="12" r="T141"/>
  <c r="R169"/>
  <c i="2" r="R131"/>
  <c r="R130"/>
  <c r="R129"/>
  <c i="3" r="R173"/>
  <c r="R276"/>
  <c i="4" r="P124"/>
  <c i="5" r="R246"/>
  <c i="6" r="R129"/>
  <c i="7" r="T129"/>
  <c i="8" r="P142"/>
  <c i="9" r="BK195"/>
  <c r="J195"/>
  <c r="J105"/>
  <c i="4" r="P133"/>
  <c i="5" r="R132"/>
  <c r="R131"/>
  <c r="T320"/>
  <c i="6" r="T198"/>
  <c i="8" r="BK142"/>
  <c r="J142"/>
  <c r="J102"/>
  <c i="9" r="R160"/>
  <c i="10" r="P131"/>
  <c r="T207"/>
  <c r="R308"/>
  <c r="BK338"/>
  <c r="J338"/>
  <c r="J106"/>
  <c i="11" r="BK207"/>
  <c r="J207"/>
  <c r="J103"/>
  <c i="12" r="BK141"/>
  <c r="J141"/>
  <c r="J102"/>
  <c r="P158"/>
  <c i="13" r="P130"/>
  <c r="T160"/>
  <c r="T184"/>
  <c r="T195"/>
  <c i="3" r="BK132"/>
  <c r="BK215"/>
  <c r="J215"/>
  <c r="J104"/>
  <c i="4" r="BK133"/>
  <c r="J133"/>
  <c r="J100"/>
  <c i="5" r="T246"/>
  <c i="6" r="T208"/>
  <c i="8" r="R142"/>
  <c r="T171"/>
  <c i="9" r="T160"/>
  <c r="T195"/>
  <c i="10" r="BK207"/>
  <c r="J207"/>
  <c r="J102"/>
  <c r="P308"/>
  <c r="T338"/>
  <c i="11" r="P207"/>
  <c i="12" r="R130"/>
  <c r="BK158"/>
  <c r="J158"/>
  <c r="J103"/>
  <c r="T158"/>
  <c r="P169"/>
  <c i="13" r="BK130"/>
  <c r="J130"/>
  <c r="J101"/>
  <c r="P160"/>
  <c r="BK184"/>
  <c r="J184"/>
  <c r="J103"/>
  <c r="P195"/>
  <c i="14" r="BK131"/>
  <c r="J131"/>
  <c r="J101"/>
  <c r="T131"/>
  <c r="P207"/>
  <c r="BK217"/>
  <c r="J217"/>
  <c r="J103"/>
  <c r="T217"/>
  <c r="P318"/>
  <c r="R318"/>
  <c r="BK353"/>
  <c r="J353"/>
  <c r="J106"/>
  <c r="R353"/>
  <c i="8" r="R171"/>
  <c i="9" r="BK130"/>
  <c i="10" r="BK131"/>
  <c r="J131"/>
  <c r="J101"/>
  <c r="R207"/>
  <c r="BK308"/>
  <c r="J308"/>
  <c r="J104"/>
  <c i="15" r="T130"/>
  <c i="3" r="R132"/>
  <c r="P215"/>
  <c i="4" r="R124"/>
  <c i="5" r="BK216"/>
  <c r="J216"/>
  <c r="J102"/>
  <c i="6" r="P208"/>
  <c i="7" r="R197"/>
  <c i="8" r="BK130"/>
  <c r="J130"/>
  <c r="J101"/>
  <c i="9" r="T130"/>
  <c i="10" r="BK219"/>
  <c r="J219"/>
  <c r="J103"/>
  <c i="11" r="R130"/>
  <c r="R129"/>
  <c i="3" r="BK248"/>
  <c r="J248"/>
  <c r="J105"/>
  <c i="4" r="R133"/>
  <c i="5" r="BK132"/>
  <c r="J132"/>
  <c r="J101"/>
  <c r="BK309"/>
  <c r="J309"/>
  <c r="J105"/>
  <c i="6" r="R208"/>
  <c i="7" r="T197"/>
  <c i="9" r="R184"/>
  <c i="15" r="P130"/>
  <c r="R207"/>
  <c i="16" r="T131"/>
  <c r="BK173"/>
  <c r="J173"/>
  <c r="J103"/>
  <c i="3" r="T215"/>
  <c i="5" r="P216"/>
  <c i="6" r="P129"/>
  <c i="7" r="BK129"/>
  <c r="J129"/>
  <c r="J101"/>
  <c i="8" r="BK160"/>
  <c r="J160"/>
  <c r="J103"/>
  <c i="9" r="BK160"/>
  <c r="J160"/>
  <c r="J102"/>
  <c i="10" r="T219"/>
  <c i="11" r="P130"/>
  <c r="P129"/>
  <c i="1" r="AU109"/>
  <c i="12" r="BK130"/>
  <c r="J130"/>
  <c r="J101"/>
  <c r="T130"/>
  <c r="R158"/>
  <c r="BK169"/>
  <c r="J169"/>
  <c r="J105"/>
  <c i="13" r="R160"/>
  <c r="P184"/>
  <c r="BK195"/>
  <c r="J195"/>
  <c r="J105"/>
  <c i="14" r="P131"/>
  <c r="R131"/>
  <c r="BK207"/>
  <c r="J207"/>
  <c r="J102"/>
  <c r="R207"/>
  <c r="T207"/>
  <c r="P217"/>
  <c r="R217"/>
  <c r="BK318"/>
  <c r="J318"/>
  <c r="J104"/>
  <c r="T318"/>
  <c r="P353"/>
  <c r="T353"/>
  <c i="15" r="BK207"/>
  <c r="J207"/>
  <c r="J103"/>
  <c i="16" r="BK156"/>
  <c r="J156"/>
  <c r="J102"/>
  <c r="T173"/>
  <c r="BK190"/>
  <c r="J190"/>
  <c r="J106"/>
  <c i="2" r="P131"/>
  <c r="P130"/>
  <c r="P129"/>
  <c i="1" r="AU97"/>
  <c i="3" r="P173"/>
  <c r="R248"/>
  <c i="5" r="P132"/>
  <c r="P131"/>
  <c i="1" r="AU102"/>
  <c i="6" r="BK129"/>
  <c i="8" r="R130"/>
  <c r="R129"/>
  <c i="9" r="R130"/>
  <c r="R129"/>
  <c i="10" r="T131"/>
  <c r="T130"/>
  <c i="15" r="R130"/>
  <c r="R129"/>
  <c r="T207"/>
  <c i="16" r="BK131"/>
  <c r="J131"/>
  <c r="J101"/>
  <c r="P156"/>
  <c r="P173"/>
  <c r="R190"/>
  <c i="9" r="T184"/>
  <c i="10" r="P219"/>
  <c i="15" r="BK130"/>
  <c r="J130"/>
  <c r="J101"/>
  <c r="P207"/>
  <c i="16" r="P131"/>
  <c r="P130"/>
  <c i="1" r="AU114"/>
  <c i="16" r="R156"/>
  <c r="R173"/>
  <c r="P190"/>
  <c i="17" r="P130"/>
  <c r="T130"/>
  <c r="R160"/>
  <c i="6" r="P198"/>
  <c i="7" r="P129"/>
  <c r="P128"/>
  <c i="1" r="AU104"/>
  <c i="8" r="T130"/>
  <c r="T129"/>
  <c r="P171"/>
  <c i="9" r="P184"/>
  <c i="16" r="R131"/>
  <c r="R130"/>
  <c r="T156"/>
  <c r="T190"/>
  <c i="17" r="BK130"/>
  <c r="J130"/>
  <c r="J101"/>
  <c r="R130"/>
  <c r="R129"/>
  <c r="BK160"/>
  <c r="J160"/>
  <c r="J102"/>
  <c r="P160"/>
  <c r="T160"/>
  <c r="BK184"/>
  <c r="J184"/>
  <c r="J103"/>
  <c r="P184"/>
  <c r="R184"/>
  <c r="T184"/>
  <c r="BK195"/>
  <c r="J195"/>
  <c r="J105"/>
  <c r="P195"/>
  <c r="R195"/>
  <c r="T195"/>
  <c i="5" r="BK316"/>
  <c r="J316"/>
  <c r="J106"/>
  <c i="7" r="BK193"/>
  <c r="J193"/>
  <c r="J102"/>
  <c i="2" r="BK152"/>
  <c r="J152"/>
  <c r="J105"/>
  <c i="11" r="BK203"/>
  <c r="J203"/>
  <c r="J102"/>
  <c i="4" r="BK172"/>
  <c r="J172"/>
  <c r="J101"/>
  <c i="5" r="BK304"/>
  <c r="J304"/>
  <c r="J104"/>
  <c i="13" r="BK191"/>
  <c r="J191"/>
  <c r="J104"/>
  <c i="11" r="BK233"/>
  <c r="J233"/>
  <c r="J104"/>
  <c i="9" r="BK191"/>
  <c r="J191"/>
  <c r="J104"/>
  <c i="12" r="BK165"/>
  <c r="J165"/>
  <c r="J104"/>
  <c i="14" r="BK349"/>
  <c r="J349"/>
  <c r="J105"/>
  <c i="10" r="BK334"/>
  <c r="J334"/>
  <c r="J105"/>
  <c i="11" r="BK236"/>
  <c r="J236"/>
  <c r="J105"/>
  <c i="15" r="BK203"/>
  <c r="J203"/>
  <c r="J102"/>
  <c i="2" r="BK148"/>
  <c r="J148"/>
  <c r="J104"/>
  <c i="15" r="BK233"/>
  <c r="J233"/>
  <c r="J104"/>
  <c r="BK236"/>
  <c r="J236"/>
  <c r="J105"/>
  <c i="2" r="BK143"/>
  <c r="J143"/>
  <c r="J103"/>
  <c i="6" r="BK232"/>
  <c r="J232"/>
  <c r="J104"/>
  <c i="7" r="BK244"/>
  <c r="J244"/>
  <c r="J104"/>
  <c i="8" r="BK167"/>
  <c r="J167"/>
  <c r="J104"/>
  <c i="16" r="BK186"/>
  <c r="J186"/>
  <c r="J105"/>
  <c r="BK182"/>
  <c r="J182"/>
  <c r="J104"/>
  <c i="17" r="BK191"/>
  <c r="J191"/>
  <c r="J104"/>
  <c r="E85"/>
  <c r="F96"/>
  <c r="BE134"/>
  <c r="F95"/>
  <c r="J123"/>
  <c r="BE131"/>
  <c r="BE136"/>
  <c r="BE140"/>
  <c r="BE167"/>
  <c r="BE171"/>
  <c i="16" r="BK130"/>
  <c r="J130"/>
  <c i="17" r="J125"/>
  <c r="BE144"/>
  <c r="BE148"/>
  <c r="BE150"/>
  <c r="BE157"/>
  <c r="BE169"/>
  <c r="BE189"/>
  <c r="BE204"/>
  <c r="J96"/>
  <c r="BE152"/>
  <c r="BE196"/>
  <c r="BE198"/>
  <c r="BE155"/>
  <c r="BE165"/>
  <c r="BE174"/>
  <c r="BE180"/>
  <c r="BE187"/>
  <c r="BE200"/>
  <c r="BE138"/>
  <c r="BE142"/>
  <c r="BE146"/>
  <c r="BE161"/>
  <c r="BE163"/>
  <c r="BE177"/>
  <c r="BE182"/>
  <c r="BE185"/>
  <c r="BE192"/>
  <c i="16" r="E85"/>
  <c r="F95"/>
  <c r="F96"/>
  <c r="J124"/>
  <c r="J126"/>
  <c r="BE132"/>
  <c r="BE134"/>
  <c r="BE140"/>
  <c r="BE146"/>
  <c r="BE149"/>
  <c r="BE151"/>
  <c r="BE161"/>
  <c r="BE163"/>
  <c r="BE171"/>
  <c r="BE176"/>
  <c r="BE178"/>
  <c r="BE180"/>
  <c r="BE193"/>
  <c r="BE195"/>
  <c r="J96"/>
  <c r="BE136"/>
  <c r="BE138"/>
  <c r="BE143"/>
  <c r="BE154"/>
  <c r="BE157"/>
  <c r="BE159"/>
  <c r="BE166"/>
  <c r="BE169"/>
  <c r="BE174"/>
  <c r="BE183"/>
  <c r="BE187"/>
  <c r="BE191"/>
  <c r="BE200"/>
  <c i="15" r="E85"/>
  <c r="F95"/>
  <c r="F96"/>
  <c r="BE131"/>
  <c r="BE137"/>
  <c r="BE150"/>
  <c r="BE155"/>
  <c r="BE163"/>
  <c r="BE168"/>
  <c r="BE173"/>
  <c r="BE179"/>
  <c r="BE182"/>
  <c r="BE190"/>
  <c r="BE208"/>
  <c r="BE212"/>
  <c r="BE221"/>
  <c r="BE225"/>
  <c r="BE234"/>
  <c i="14" r="BK130"/>
  <c r="J130"/>
  <c r="J100"/>
  <c i="15" r="J93"/>
  <c r="J95"/>
  <c r="J96"/>
  <c r="BE133"/>
  <c r="BE135"/>
  <c r="BE140"/>
  <c r="BE145"/>
  <c r="BE160"/>
  <c r="BE176"/>
  <c r="BE185"/>
  <c r="BE187"/>
  <c r="BE195"/>
  <c r="BE199"/>
  <c r="BE204"/>
  <c r="BE210"/>
  <c r="BE215"/>
  <c r="BE218"/>
  <c r="BE229"/>
  <c r="BE237"/>
  <c i="14" r="J93"/>
  <c r="F96"/>
  <c r="E116"/>
  <c r="J126"/>
  <c r="BE134"/>
  <c r="BE172"/>
  <c r="BE183"/>
  <c r="BE191"/>
  <c r="BE208"/>
  <c r="BE226"/>
  <c r="BE230"/>
  <c r="BE234"/>
  <c r="BE242"/>
  <c r="BE256"/>
  <c r="BE266"/>
  <c r="BE273"/>
  <c r="BE275"/>
  <c r="BE277"/>
  <c r="BE285"/>
  <c r="BE293"/>
  <c r="BE299"/>
  <c r="BE323"/>
  <c r="BE331"/>
  <c r="BE336"/>
  <c r="BE339"/>
  <c r="BE344"/>
  <c r="BE354"/>
  <c r="BE359"/>
  <c i="13" r="BK129"/>
  <c r="J129"/>
  <c i="14" r="J96"/>
  <c r="BE132"/>
  <c r="BE143"/>
  <c r="BE146"/>
  <c r="BE151"/>
  <c r="BE161"/>
  <c r="BE177"/>
  <c r="BE199"/>
  <c r="BE218"/>
  <c r="BE222"/>
  <c r="BE224"/>
  <c r="BE228"/>
  <c r="BE232"/>
  <c r="BE240"/>
  <c r="BE244"/>
  <c r="BE248"/>
  <c r="BE258"/>
  <c r="BE262"/>
  <c r="BE264"/>
  <c r="BE268"/>
  <c r="BE271"/>
  <c r="BE281"/>
  <c r="BE283"/>
  <c r="BE287"/>
  <c r="BE296"/>
  <c r="BE302"/>
  <c r="BE316"/>
  <c r="BE319"/>
  <c r="BE327"/>
  <c r="BE329"/>
  <c r="BE333"/>
  <c r="F95"/>
  <c r="BE137"/>
  <c r="BE139"/>
  <c r="BE141"/>
  <c r="BE156"/>
  <c r="BE164"/>
  <c r="BE167"/>
  <c r="BE180"/>
  <c r="BE186"/>
  <c r="BE189"/>
  <c r="BE194"/>
  <c r="BE203"/>
  <c r="BE211"/>
  <c r="BE214"/>
  <c r="BE238"/>
  <c r="BE250"/>
  <c r="BE252"/>
  <c r="BE254"/>
  <c r="BE260"/>
  <c r="BE279"/>
  <c r="BE290"/>
  <c r="BE304"/>
  <c r="BE308"/>
  <c r="BE312"/>
  <c r="BE321"/>
  <c r="BE325"/>
  <c r="BE350"/>
  <c r="BE356"/>
  <c i="13" r="E85"/>
  <c r="F95"/>
  <c r="F96"/>
  <c r="J125"/>
  <c r="J126"/>
  <c r="BE131"/>
  <c r="BE134"/>
  <c r="BE140"/>
  <c r="BE142"/>
  <c r="BE144"/>
  <c r="BE148"/>
  <c r="BE155"/>
  <c r="BE165"/>
  <c r="BE171"/>
  <c r="BE174"/>
  <c r="BE180"/>
  <c r="BE185"/>
  <c r="BE192"/>
  <c r="BE196"/>
  <c r="BE200"/>
  <c r="J93"/>
  <c r="BE136"/>
  <c r="BE138"/>
  <c r="BE146"/>
  <c r="BE150"/>
  <c r="BE152"/>
  <c r="BE157"/>
  <c r="BE161"/>
  <c r="BE163"/>
  <c r="BE167"/>
  <c r="BE169"/>
  <c r="BE177"/>
  <c r="BE182"/>
  <c r="BE187"/>
  <c r="BE189"/>
  <c r="BE198"/>
  <c r="BE204"/>
  <c i="12" r="E85"/>
  <c r="J93"/>
  <c r="J95"/>
  <c r="J126"/>
  <c r="BE133"/>
  <c r="BE139"/>
  <c r="BE142"/>
  <c r="BE144"/>
  <c r="BE148"/>
  <c r="BE151"/>
  <c r="BE159"/>
  <c r="BE163"/>
  <c r="BE166"/>
  <c r="BE174"/>
  <c r="F95"/>
  <c r="F96"/>
  <c r="BE131"/>
  <c r="BE135"/>
  <c r="BE137"/>
  <c r="BE146"/>
  <c r="BE154"/>
  <c r="BE156"/>
  <c r="BE161"/>
  <c r="BE170"/>
  <c r="BE172"/>
  <c r="BE178"/>
  <c i="10" r="BK130"/>
  <c r="J130"/>
  <c r="J100"/>
  <c i="11" r="E85"/>
  <c r="F95"/>
  <c r="J96"/>
  <c r="J93"/>
  <c r="F96"/>
  <c r="BE131"/>
  <c r="BE133"/>
  <c r="BE135"/>
  <c r="BE137"/>
  <c r="BE160"/>
  <c r="BE145"/>
  <c r="J95"/>
  <c r="BE140"/>
  <c r="BE150"/>
  <c r="BE155"/>
  <c r="BE163"/>
  <c r="BE173"/>
  <c r="BE176"/>
  <c r="BE179"/>
  <c r="BE190"/>
  <c r="BE218"/>
  <c r="BE168"/>
  <c r="BE187"/>
  <c r="BE195"/>
  <c r="BE199"/>
  <c r="BE204"/>
  <c r="BE212"/>
  <c r="BE225"/>
  <c r="BE234"/>
  <c r="BE237"/>
  <c r="BE182"/>
  <c r="BE185"/>
  <c r="BE208"/>
  <c r="BE210"/>
  <c r="BE215"/>
  <c r="BE221"/>
  <c r="BE229"/>
  <c i="10" r="J93"/>
  <c r="J126"/>
  <c r="BE156"/>
  <c r="BE172"/>
  <c r="E85"/>
  <c r="J127"/>
  <c r="BE139"/>
  <c r="BE141"/>
  <c r="BE164"/>
  <c r="BE186"/>
  <c i="9" r="J130"/>
  <c r="J101"/>
  <c i="10" r="F127"/>
  <c r="BE143"/>
  <c r="BE146"/>
  <c r="BE167"/>
  <c r="BE183"/>
  <c r="BE189"/>
  <c r="BE199"/>
  <c r="BE220"/>
  <c r="F95"/>
  <c r="BE132"/>
  <c r="BE161"/>
  <c r="BE191"/>
  <c r="BE194"/>
  <c r="BE203"/>
  <c r="BE224"/>
  <c r="BE226"/>
  <c r="BE230"/>
  <c r="BE232"/>
  <c r="BE240"/>
  <c r="BE242"/>
  <c r="BE244"/>
  <c r="BE250"/>
  <c r="BE256"/>
  <c r="BE263"/>
  <c r="BE267"/>
  <c r="BE271"/>
  <c r="BE273"/>
  <c r="BE275"/>
  <c r="BE294"/>
  <c r="BE296"/>
  <c r="BE306"/>
  <c r="BE309"/>
  <c r="BE323"/>
  <c r="BE325"/>
  <c r="BE331"/>
  <c r="BE335"/>
  <c r="BE339"/>
  <c r="BE341"/>
  <c r="BE344"/>
  <c r="BE134"/>
  <c r="BE137"/>
  <c r="BE151"/>
  <c r="BE177"/>
  <c r="BE180"/>
  <c r="BE208"/>
  <c r="BE213"/>
  <c r="BE216"/>
  <c r="BE228"/>
  <c r="BE234"/>
  <c r="BE236"/>
  <c r="BE248"/>
  <c r="BE252"/>
  <c r="BE254"/>
  <c r="BE258"/>
  <c r="BE260"/>
  <c r="BE265"/>
  <c r="BE269"/>
  <c r="BE277"/>
  <c r="BE282"/>
  <c r="BE285"/>
  <c r="BE288"/>
  <c r="BE291"/>
  <c r="BE300"/>
  <c r="BE304"/>
  <c r="BE313"/>
  <c r="BE315"/>
  <c r="BE319"/>
  <c r="BE328"/>
  <c i="9" r="J93"/>
  <c r="J95"/>
  <c r="J96"/>
  <c r="BE131"/>
  <c r="BE136"/>
  <c r="BE140"/>
  <c r="BE146"/>
  <c r="BE148"/>
  <c r="BE150"/>
  <c r="BE152"/>
  <c r="BE155"/>
  <c r="BE161"/>
  <c r="BE167"/>
  <c r="BE171"/>
  <c r="BE177"/>
  <c r="BE180"/>
  <c r="BE187"/>
  <c r="BE198"/>
  <c r="BE204"/>
  <c r="E85"/>
  <c r="F95"/>
  <c r="F96"/>
  <c r="BE134"/>
  <c r="BE138"/>
  <c r="BE142"/>
  <c r="BE144"/>
  <c r="BE157"/>
  <c r="BE163"/>
  <c r="BE165"/>
  <c r="BE169"/>
  <c r="BE174"/>
  <c r="BE182"/>
  <c r="BE185"/>
  <c r="BE189"/>
  <c r="BE192"/>
  <c r="BE196"/>
  <c r="BE200"/>
  <c i="8" r="E85"/>
  <c r="J95"/>
  <c r="J96"/>
  <c r="F125"/>
  <c r="BE131"/>
  <c r="BE139"/>
  <c r="BE145"/>
  <c r="BE147"/>
  <c r="BE156"/>
  <c r="BE165"/>
  <c r="BE172"/>
  <c r="BE174"/>
  <c r="J93"/>
  <c r="F96"/>
  <c r="BE133"/>
  <c r="BE135"/>
  <c r="BE137"/>
  <c r="BE143"/>
  <c r="BE150"/>
  <c r="BE153"/>
  <c r="BE158"/>
  <c r="BE161"/>
  <c r="BE163"/>
  <c r="BE168"/>
  <c r="BE176"/>
  <c r="BE180"/>
  <c i="6" r="J129"/>
  <c r="J101"/>
  <c i="7" r="E114"/>
  <c r="J122"/>
  <c r="BE140"/>
  <c r="BE153"/>
  <c r="BE158"/>
  <c r="F95"/>
  <c r="F96"/>
  <c r="J125"/>
  <c r="BE150"/>
  <c r="BE169"/>
  <c r="BE187"/>
  <c r="BE212"/>
  <c r="J124"/>
  <c r="BE130"/>
  <c r="BE172"/>
  <c r="BE175"/>
  <c r="BE180"/>
  <c r="BE183"/>
  <c r="BE200"/>
  <c r="BE203"/>
  <c r="BE206"/>
  <c r="BE215"/>
  <c r="BE222"/>
  <c r="BE232"/>
  <c r="BE234"/>
  <c r="BE238"/>
  <c r="BE241"/>
  <c r="BE135"/>
  <c r="BE145"/>
  <c r="BE163"/>
  <c r="BE166"/>
  <c r="BE177"/>
  <c r="BE191"/>
  <c r="BE194"/>
  <c r="BE198"/>
  <c r="BE209"/>
  <c r="BE220"/>
  <c r="BE224"/>
  <c r="BE228"/>
  <c r="BE230"/>
  <c r="BE236"/>
  <c r="BE245"/>
  <c i="6" r="J93"/>
  <c r="E114"/>
  <c r="F124"/>
  <c r="J125"/>
  <c r="BE130"/>
  <c r="BE136"/>
  <c r="BE173"/>
  <c r="BE176"/>
  <c r="BE184"/>
  <c r="BE190"/>
  <c r="BE199"/>
  <c r="BE205"/>
  <c r="BE209"/>
  <c r="BE213"/>
  <c r="BE221"/>
  <c r="BE224"/>
  <c r="BE233"/>
  <c i="5" r="BK131"/>
  <c r="J131"/>
  <c i="6" r="J95"/>
  <c r="F125"/>
  <c r="BE134"/>
  <c r="BE149"/>
  <c r="BE157"/>
  <c r="BE160"/>
  <c r="BE165"/>
  <c r="BE194"/>
  <c r="BE132"/>
  <c r="BE139"/>
  <c r="BE144"/>
  <c r="BE154"/>
  <c r="BE170"/>
  <c r="BE179"/>
  <c r="BE182"/>
  <c r="BE187"/>
  <c r="BE202"/>
  <c r="BE211"/>
  <c r="BE217"/>
  <c r="BE227"/>
  <c i="4" r="BK123"/>
  <c r="J123"/>
  <c i="5" r="E85"/>
  <c r="F95"/>
  <c r="F96"/>
  <c r="J125"/>
  <c r="J128"/>
  <c r="BE133"/>
  <c r="BE136"/>
  <c r="BE139"/>
  <c r="BE147"/>
  <c r="BE149"/>
  <c r="BE151"/>
  <c r="BE172"/>
  <c r="BE188"/>
  <c r="BE194"/>
  <c r="BE212"/>
  <c r="BE230"/>
  <c r="BE240"/>
  <c r="BE244"/>
  <c r="BE251"/>
  <c r="BE271"/>
  <c r="BE279"/>
  <c r="BE285"/>
  <c r="J95"/>
  <c r="BE145"/>
  <c r="BE154"/>
  <c r="BE159"/>
  <c r="BE169"/>
  <c r="BE175"/>
  <c r="BE180"/>
  <c r="BE185"/>
  <c r="BE191"/>
  <c r="BE202"/>
  <c r="BE208"/>
  <c r="BE217"/>
  <c r="BE220"/>
  <c r="BE222"/>
  <c r="BE224"/>
  <c r="BE233"/>
  <c r="BE238"/>
  <c r="BE242"/>
  <c r="BE247"/>
  <c r="BE255"/>
  <c r="BE261"/>
  <c r="BE265"/>
  <c r="BE267"/>
  <c r="BE282"/>
  <c r="BE296"/>
  <c r="BE299"/>
  <c r="BE301"/>
  <c r="BE305"/>
  <c r="BE310"/>
  <c r="BE317"/>
  <c r="BE323"/>
  <c r="BE326"/>
  <c r="BE142"/>
  <c r="BE164"/>
  <c r="BE197"/>
  <c r="BE199"/>
  <c r="BE227"/>
  <c r="BE249"/>
  <c r="BE253"/>
  <c r="BE257"/>
  <c r="BE259"/>
  <c r="BE263"/>
  <c r="BE269"/>
  <c r="BE273"/>
  <c r="BE275"/>
  <c r="BE277"/>
  <c r="BE288"/>
  <c r="BE291"/>
  <c r="BE294"/>
  <c r="BE312"/>
  <c r="BE314"/>
  <c r="BE321"/>
  <c i="3" r="J132"/>
  <c r="J102"/>
  <c i="4" r="E85"/>
  <c r="J91"/>
  <c r="F93"/>
  <c r="J93"/>
  <c r="F94"/>
  <c r="J94"/>
  <c r="BE125"/>
  <c r="BE127"/>
  <c r="BE129"/>
  <c r="BE131"/>
  <c r="BE134"/>
  <c r="BE136"/>
  <c r="BE138"/>
  <c r="BE140"/>
  <c r="BE142"/>
  <c r="BE144"/>
  <c r="BE146"/>
  <c r="BE148"/>
  <c r="BE150"/>
  <c r="BE152"/>
  <c r="BE154"/>
  <c r="BE156"/>
  <c r="BE158"/>
  <c r="BE160"/>
  <c r="BE162"/>
  <c r="BE164"/>
  <c r="BE166"/>
  <c r="BE168"/>
  <c r="BE170"/>
  <c r="BE173"/>
  <c i="3" r="E85"/>
  <c r="J93"/>
  <c r="J95"/>
  <c r="J96"/>
  <c r="BE133"/>
  <c r="BE139"/>
  <c r="BE145"/>
  <c r="BE151"/>
  <c r="BE154"/>
  <c r="BE160"/>
  <c r="BE200"/>
  <c r="BE211"/>
  <c r="BE216"/>
  <c r="BE219"/>
  <c r="BE222"/>
  <c r="BE227"/>
  <c r="BE230"/>
  <c r="BE236"/>
  <c r="BE245"/>
  <c r="BE255"/>
  <c r="BE267"/>
  <c r="BE273"/>
  <c r="BE277"/>
  <c r="BE282"/>
  <c r="F95"/>
  <c r="F96"/>
  <c r="BE136"/>
  <c r="BE157"/>
  <c r="BE163"/>
  <c r="BE166"/>
  <c r="BE174"/>
  <c r="BE180"/>
  <c r="BE186"/>
  <c r="BE189"/>
  <c r="BE192"/>
  <c r="BE195"/>
  <c r="BE198"/>
  <c r="BE206"/>
  <c r="BE225"/>
  <c r="BE232"/>
  <c r="BE234"/>
  <c r="BE239"/>
  <c r="BE242"/>
  <c r="BE249"/>
  <c r="BE252"/>
  <c r="BE260"/>
  <c r="BE270"/>
  <c i="2" r="J93"/>
  <c r="J95"/>
  <c r="F126"/>
  <c r="E115"/>
  <c r="F95"/>
  <c r="J96"/>
  <c r="BE132"/>
  <c r="BE136"/>
  <c r="BE140"/>
  <c r="BE144"/>
  <c r="BE149"/>
  <c r="BE153"/>
  <c i="1" r="AW97"/>
  <c r="BA97"/>
  <c i="3" r="F40"/>
  <c i="1" r="BC98"/>
  <c i="8" r="F39"/>
  <c i="1" r="BB105"/>
  <c i="10" r="J38"/>
  <c i="1" r="AW108"/>
  <c i="15" r="F41"/>
  <c i="1" r="BD113"/>
  <c i="17" r="F40"/>
  <c i="1" r="BC115"/>
  <c i="2" r="F40"/>
  <c i="1" r="BC97"/>
  <c i="5" r="F40"/>
  <c i="1" r="BC102"/>
  <c i="10" r="F39"/>
  <c i="1" r="BB108"/>
  <c i="15" r="F40"/>
  <c i="1" r="BC113"/>
  <c i="4" r="J36"/>
  <c i="1" r="AW100"/>
  <c i="5" r="J34"/>
  <c i="7" r="F39"/>
  <c i="1" r="BB104"/>
  <c i="8" r="J38"/>
  <c i="1" r="AW105"/>
  <c i="10" r="F41"/>
  <c i="1" r="BD108"/>
  <c i="16" r="J38"/>
  <c i="1" r="AW114"/>
  <c i="5" r="F39"/>
  <c i="1" r="BB102"/>
  <c i="11" r="F39"/>
  <c i="1" r="BB109"/>
  <c i="14" r="F38"/>
  <c i="1" r="BA112"/>
  <c i="5" r="F38"/>
  <c i="1" r="BA102"/>
  <c i="11" r="J38"/>
  <c i="1" r="AW109"/>
  <c i="13" r="J34"/>
  <c i="15" r="F39"/>
  <c i="1" r="BB113"/>
  <c i="17" r="F38"/>
  <c i="1" r="BA115"/>
  <c i="16" r="J34"/>
  <c i="6" r="F40"/>
  <c i="1" r="BC103"/>
  <c i="7" r="F41"/>
  <c i="1" r="BD104"/>
  <c i="13" r="F39"/>
  <c i="1" r="BB111"/>
  <c i="16" r="F40"/>
  <c i="1" r="BC114"/>
  <c i="2" r="F39"/>
  <c i="1" r="BB97"/>
  <c i="5" r="J38"/>
  <c i="1" r="AW102"/>
  <c i="11" r="F41"/>
  <c i="1" r="BD109"/>
  <c i="13" r="F41"/>
  <c i="1" r="BD111"/>
  <c i="16" r="F41"/>
  <c i="1" r="BD114"/>
  <c i="3" r="J38"/>
  <c i="1" r="AW98"/>
  <c i="8" r="F40"/>
  <c i="1" r="BC105"/>
  <c i="11" r="F38"/>
  <c i="1" r="BA109"/>
  <c i="14" r="F41"/>
  <c i="1" r="BD112"/>
  <c r="AS95"/>
  <c i="4" r="F38"/>
  <c i="1" r="BC100"/>
  <c i="5" r="F41"/>
  <c i="1" r="BD102"/>
  <c i="12" r="F39"/>
  <c i="1" r="BB110"/>
  <c i="14" r="J38"/>
  <c i="1" r="AW112"/>
  <c i="3" r="F38"/>
  <c i="1" r="BA98"/>
  <c r="BA96"/>
  <c r="AW96"/>
  <c i="8" r="F41"/>
  <c i="1" r="BD105"/>
  <c i="11" r="F40"/>
  <c i="1" r="BC109"/>
  <c i="14" r="F39"/>
  <c i="1" r="BB112"/>
  <c r="AS99"/>
  <c i="4" r="F39"/>
  <c i="1" r="BD100"/>
  <c i="6" r="F38"/>
  <c i="1" r="BA103"/>
  <c i="7" r="J38"/>
  <c i="1" r="AW104"/>
  <c i="9" r="F40"/>
  <c i="1" r="BC106"/>
  <c i="12" r="F38"/>
  <c i="1" r="BA110"/>
  <c i="13" r="F40"/>
  <c i="1" r="BC111"/>
  <c i="16" r="F38"/>
  <c i="1" r="BA114"/>
  <c i="3" r="F41"/>
  <c i="1" r="BD98"/>
  <c i="9" r="J38"/>
  <c i="1" r="AW106"/>
  <c i="12" r="J38"/>
  <c i="1" r="AW110"/>
  <c i="14" r="F40"/>
  <c i="1" r="BC112"/>
  <c i="3" r="F39"/>
  <c i="1" r="BB98"/>
  <c i="9" r="F39"/>
  <c i="1" r="BB106"/>
  <c i="12" r="F41"/>
  <c i="1" r="BD110"/>
  <c i="15" r="J38"/>
  <c i="1" r="AW113"/>
  <c i="4" r="F37"/>
  <c i="1" r="BB100"/>
  <c i="7" r="F38"/>
  <c i="1" r="BA104"/>
  <c i="9" r="F41"/>
  <c i="1" r="BD106"/>
  <c i="13" r="J38"/>
  <c i="1" r="AW111"/>
  <c i="17" r="F41"/>
  <c i="1" r="BD115"/>
  <c i="6" r="F41"/>
  <c i="1" r="BD103"/>
  <c i="10" r="F38"/>
  <c i="1" r="BA108"/>
  <c i="16" r="F39"/>
  <c i="1" r="BB114"/>
  <c i="2" r="F41"/>
  <c i="1" r="BD97"/>
  <c i="4" r="J32"/>
  <c i="6" r="J38"/>
  <c i="1" r="AW103"/>
  <c i="8" r="F38"/>
  <c i="1" r="BA105"/>
  <c i="10" r="F40"/>
  <c i="1" r="BC108"/>
  <c i="7" r="F40"/>
  <c i="1" r="BC104"/>
  <c i="13" r="F38"/>
  <c i="1" r="BA111"/>
  <c i="17" r="F39"/>
  <c i="1" r="BB115"/>
  <c i="4" r="F36"/>
  <c i="1" r="BA100"/>
  <c i="6" r="F39"/>
  <c i="1" r="BB103"/>
  <c i="9" r="F38"/>
  <c i="1" r="BA106"/>
  <c i="12" r="F40"/>
  <c i="1" r="BC110"/>
  <c i="15" r="F38"/>
  <c i="1" r="BA113"/>
  <c i="17" r="J38"/>
  <c i="1" r="AW115"/>
  <c i="15" l="1" r="P129"/>
  <c i="1" r="AU113"/>
  <c i="17" r="P129"/>
  <c i="1" r="AU115"/>
  <c i="14" r="P130"/>
  <c i="1" r="AU112"/>
  <c i="9" r="BK129"/>
  <c r="J129"/>
  <c i="12" r="R129"/>
  <c i="13" r="R129"/>
  <c i="6" r="T128"/>
  <c i="4" r="R123"/>
  <c i="7" r="T128"/>
  <c i="12" r="P129"/>
  <c i="1" r="AU110"/>
  <c i="6" r="P128"/>
  <c i="1" r="AU103"/>
  <c i="6" r="R128"/>
  <c i="8" r="P129"/>
  <c i="1" r="AU105"/>
  <c i="12" r="T129"/>
  <c i="14" r="T130"/>
  <c i="10" r="P130"/>
  <c i="1" r="AU108"/>
  <c i="7" r="R128"/>
  <c i="13" r="T129"/>
  <c i="16" r="T130"/>
  <c i="9" r="T129"/>
  <c i="14" r="R130"/>
  <c i="3" r="BK131"/>
  <c r="J131"/>
  <c r="J101"/>
  <c r="P131"/>
  <c r="P130"/>
  <c i="1" r="AU98"/>
  <c i="17" r="T129"/>
  <c i="10" r="R130"/>
  <c i="15" r="T129"/>
  <c i="13" r="P129"/>
  <c i="1" r="AU111"/>
  <c i="5" r="T131"/>
  <c i="4" r="T123"/>
  <c i="6" r="BK128"/>
  <c r="J128"/>
  <c r="J100"/>
  <c i="3" r="R131"/>
  <c r="R130"/>
  <c i="4" r="P123"/>
  <c i="1" r="AU100"/>
  <c i="9" r="P129"/>
  <c i="1" r="AU106"/>
  <c i="2" r="BK130"/>
  <c r="J130"/>
  <c r="J101"/>
  <c i="7" r="BK128"/>
  <c r="J128"/>
  <c r="J100"/>
  <c i="12" r="BK129"/>
  <c r="J129"/>
  <c r="J100"/>
  <c i="11" r="BK129"/>
  <c r="J129"/>
  <c r="J100"/>
  <c i="8" r="BK129"/>
  <c r="J129"/>
  <c r="J100"/>
  <c i="15" r="BK129"/>
  <c r="J129"/>
  <c r="J100"/>
  <c i="17" r="BK129"/>
  <c r="J129"/>
  <c r="J100"/>
  <c i="1" r="AG114"/>
  <c i="16" r="J100"/>
  <c i="1" r="AG111"/>
  <c i="13" r="J100"/>
  <c i="1" r="AG102"/>
  <c i="5" r="J100"/>
  <c i="1" r="AG100"/>
  <c i="4" r="J98"/>
  <c i="1" r="AS94"/>
  <c i="9" r="J34"/>
  <c i="1" r="AG106"/>
  <c r="AU96"/>
  <c r="AU95"/>
  <c i="2" r="F37"/>
  <c i="1" r="AZ97"/>
  <c i="6" r="J37"/>
  <c i="1" r="AV103"/>
  <c r="AT103"/>
  <c i="12" r="F37"/>
  <c i="1" r="AZ110"/>
  <c r="BD96"/>
  <c r="BD95"/>
  <c i="9" r="F37"/>
  <c i="1" r="AZ106"/>
  <c i="11" r="F37"/>
  <c i="1" r="AZ109"/>
  <c r="BB107"/>
  <c r="AX107"/>
  <c r="BB96"/>
  <c r="BB95"/>
  <c i="7" r="F37"/>
  <c i="1" r="AZ104"/>
  <c i="13" r="J37"/>
  <c i="1" r="AV111"/>
  <c r="AT111"/>
  <c r="AN111"/>
  <c r="BD107"/>
  <c r="BA107"/>
  <c r="AW107"/>
  <c i="4" r="J35"/>
  <c i="1" r="AV100"/>
  <c r="AT100"/>
  <c r="AN100"/>
  <c r="BD101"/>
  <c r="BB101"/>
  <c r="AX101"/>
  <c i="10" r="J37"/>
  <c i="1" r="AV108"/>
  <c r="AT108"/>
  <c r="BA95"/>
  <c r="AW95"/>
  <c i="5" r="F37"/>
  <c i="1" r="AZ102"/>
  <c i="14" r="J34"/>
  <c i="1" r="AG112"/>
  <c i="15" r="J37"/>
  <c i="1" r="AV113"/>
  <c r="AT113"/>
  <c r="BC96"/>
  <c r="AY96"/>
  <c i="9" r="J37"/>
  <c i="1" r="AV106"/>
  <c r="AT106"/>
  <c r="AN106"/>
  <c r="BA101"/>
  <c r="AW101"/>
  <c i="10" r="J34"/>
  <c i="1" r="AG108"/>
  <c i="12" r="J37"/>
  <c i="1" r="AV110"/>
  <c r="AT110"/>
  <c i="16" r="J37"/>
  <c i="1" r="AV114"/>
  <c r="AT114"/>
  <c r="AN114"/>
  <c i="5" r="J37"/>
  <c i="1" r="AV102"/>
  <c r="AT102"/>
  <c r="AN102"/>
  <c r="BC107"/>
  <c r="AY107"/>
  <c i="2" r="J37"/>
  <c i="1" r="AV97"/>
  <c r="AT97"/>
  <c r="BC101"/>
  <c r="AY101"/>
  <c i="11" r="J37"/>
  <c i="1" r="AV109"/>
  <c r="AT109"/>
  <c i="7" r="J37"/>
  <c i="1" r="AV104"/>
  <c r="AT104"/>
  <c i="16" r="F37"/>
  <c i="1" r="AZ114"/>
  <c i="8" r="F37"/>
  <c i="1" r="AZ105"/>
  <c i="14" r="F37"/>
  <c i="1" r="AZ112"/>
  <c i="3" r="J37"/>
  <c i="1" r="AV98"/>
  <c r="AT98"/>
  <c i="17" r="F37"/>
  <c i="1" r="AZ115"/>
  <c i="4" r="F35"/>
  <c i="1" r="AZ100"/>
  <c i="10" r="F37"/>
  <c i="1" r="AZ108"/>
  <c i="8" r="J37"/>
  <c i="1" r="AV105"/>
  <c r="AT105"/>
  <c i="15" r="F37"/>
  <c i="1" r="AZ113"/>
  <c i="3" r="F37"/>
  <c i="1" r="AZ98"/>
  <c i="14" r="J37"/>
  <c i="1" r="AV112"/>
  <c r="AT112"/>
  <c i="6" r="F37"/>
  <c i="1" r="AZ103"/>
  <c i="13" r="F37"/>
  <c i="1" r="AZ111"/>
  <c i="17" r="J37"/>
  <c i="1" r="AV115"/>
  <c r="AT115"/>
  <c i="9" l="1" r="J100"/>
  <c i="3" r="BK130"/>
  <c r="J130"/>
  <c r="J100"/>
  <c i="2" r="BK129"/>
  <c r="J129"/>
  <c r="J100"/>
  <c i="16" r="J43"/>
  <c i="1" r="AN112"/>
  <c i="14" r="J43"/>
  <c i="13" r="J43"/>
  <c i="1" r="AN108"/>
  <c i="10" r="J43"/>
  <c i="9" r="J43"/>
  <c i="5" r="J43"/>
  <c i="4" r="J41"/>
  <c i="1" r="AU101"/>
  <c r="AU107"/>
  <c i="17" r="J34"/>
  <c i="1" r="AG115"/>
  <c i="7" r="J34"/>
  <c i="1" r="AG104"/>
  <c i="6" r="J34"/>
  <c i="1" r="AG103"/>
  <c i="15" r="J34"/>
  <c i="1" r="AG113"/>
  <c i="12" r="J34"/>
  <c i="1" r="AG110"/>
  <c i="8" r="J34"/>
  <c i="1" r="AG105"/>
  <c i="11" r="J34"/>
  <c i="1" r="AG109"/>
  <c r="AZ96"/>
  <c r="AV96"/>
  <c r="AT96"/>
  <c r="AX96"/>
  <c r="AX95"/>
  <c r="AZ101"/>
  <c r="AV101"/>
  <c r="AT101"/>
  <c r="BC99"/>
  <c r="AY99"/>
  <c r="AZ107"/>
  <c r="AV107"/>
  <c r="AT107"/>
  <c r="BA99"/>
  <c r="AW99"/>
  <c r="BC95"/>
  <c r="AY95"/>
  <c r="BB99"/>
  <c r="AX99"/>
  <c r="BD99"/>
  <c i="7" l="1" r="J43"/>
  <c i="6" r="J43"/>
  <c i="12" r="J43"/>
  <c i="17" r="J43"/>
  <c i="15" r="J43"/>
  <c i="8" r="J43"/>
  <c i="11" r="J43"/>
  <c i="1" r="AN103"/>
  <c r="AN113"/>
  <c r="AN110"/>
  <c r="AN109"/>
  <c r="AN104"/>
  <c r="AN105"/>
  <c r="AN115"/>
  <c i="3" r="J34"/>
  <c i="1" r="AG98"/>
  <c r="AZ95"/>
  <c r="AV95"/>
  <c r="AT95"/>
  <c r="BC94"/>
  <c r="W32"/>
  <c r="AU99"/>
  <c i="2" r="J34"/>
  <c i="1" r="AG97"/>
  <c r="AG107"/>
  <c r="AG101"/>
  <c r="AG99"/>
  <c r="AZ99"/>
  <c r="AV99"/>
  <c r="AT99"/>
  <c r="AN99"/>
  <c r="BD94"/>
  <c r="W33"/>
  <c r="BB94"/>
  <c r="W31"/>
  <c r="BA94"/>
  <c r="W30"/>
  <c i="3" l="1" r="J43"/>
  <c i="2" r="J43"/>
  <c i="1" r="AN98"/>
  <c r="AU94"/>
  <c r="AN97"/>
  <c r="AN101"/>
  <c r="AN107"/>
  <c r="AG96"/>
  <c r="AG95"/>
  <c r="AG94"/>
  <c r="AK26"/>
  <c r="AN95"/>
  <c r="AX94"/>
  <c r="AW94"/>
  <c r="AK30"/>
  <c r="AZ94"/>
  <c r="W29"/>
  <c r="AY94"/>
  <c l="1" r="AN96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<sst xmlns="http://schemas.openxmlformats.org/spreadsheetml/2006/main">
  <si>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</si>
  <si>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</si>
  <si>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</si>
  <si>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</si>
  <si>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</si>
  <si>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{37eef879-e14b-4b6d-b4b9-b615922add8c}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</si>
  <si>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</si>
  <si>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</si>
  <si>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</si>
  <si>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</si>
  <si>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</si>
  <si>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</si>
  <si>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</si>
  <si>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</si>
  <si>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</si>
  <si>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</si>
  <si>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</si>
  <si>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Jihlava, ul. Holíkova, Musilova, Krajní - rekonstrukce kanalizace a vodovodu III. tlakového pásma - II. etapa</t>
  </si>
  <si>
    <t>KSO:</t>
  </si>
  <si>
    <t>CC-CZ:</t>
  </si>
  <si>
    <t>Místo:</t>
  </si>
  <si>
    <t xml:space="preserve"> </t>
  </si>
  <si>
    <t>Datum:</t>
  </si>
  <si>
    <t>26. 2. 2024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</si>
  <si>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</si>
  <si>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</si>
  <si>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</si>
  <si>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</si>
  <si>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</si>
  <si>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</si>
  <si>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</si>
  <si>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</si>
  <si>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</si>
  <si>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</si>
  <si>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</si>
  <si>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</si>
  <si>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</si>
  <si>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</si>
  <si>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</si>
  <si>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</si>
  <si>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</si>
  <si>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</si>
  <si>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</si>
  <si>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</si>
  <si>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</si>
  <si>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</si>
  <si>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</si>
  <si>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</si>
  <si>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</si>
  <si>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</si>
  <si>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</si>
  <si>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</si>
  <si>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</si>
  <si>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</si>
  <si>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</si>
  <si>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</si>
  <si>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</si>
  <si>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</si>
  <si>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</si>
  <si>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</si>
  <si>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</si>
  <si>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</si>
  <si>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</si>
  <si>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</si>
  <si>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</si>
  <si>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</si>
  <si>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</si>
  <si>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</si>
  <si>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</si>
  <si>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</si>
  <si>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</si>
  <si>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</si>
  <si>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</si>
  <si>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</si>
  <si>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</si>
  <si>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</si>
  <si>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</si>
  <si>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IO100</t>
  </si>
  <si>
    <t>Oprava povrchů komunikace</t>
  </si>
  <si>
    <t>STA</t>
  </si>
  <si>
    <t>1</t>
  </si>
  <si>
    <t>{5e08f491-3f2a-4174-a9fe-a0791c15c6e5}</t>
  </si>
  <si>
    <t>2</t>
  </si>
  <si>
    <t>SO-02</t>
  </si>
  <si>
    <t>II. etapa</t>
  </si>
  <si>
    <t>Soupis</t>
  </si>
  <si>
    <t>{96a968c5-e095-47b1-b1e2-3b8d92d7df74}</t>
  </si>
  <si>
    <t>/</t>
  </si>
  <si>
    <t>SO-02.0</t>
  </si>
  <si>
    <t>Vedlejší rozpočtové náklady</t>
  </si>
  <si>
    <t>3</t>
  </si>
  <si>
    <t>{7e65a41f-0e9b-45fb-a791-f7e9d9220d86}</t>
  </si>
  <si>
    <t>SO-02.1</t>
  </si>
  <si>
    <t>Oprava povrchů</t>
  </si>
  <si>
    <t>{783981cb-1384-42c7-b2c5-d23455839c0e}</t>
  </si>
  <si>
    <t>IO300.1</t>
  </si>
  <si>
    <t>Rekonstrukce kanalizace a vodovodu - II. etapa</t>
  </si>
  <si>
    <t>{fe010db7-39c4-4abd-925b-37a6c39e2028}</t>
  </si>
  <si>
    <t>SO-00</t>
  </si>
  <si>
    <t>{3f7d99a4-2ac1-4939-8008-a99f4e7809d1}</t>
  </si>
  <si>
    <t>SO-01</t>
  </si>
  <si>
    <t>Kanalizace</t>
  </si>
  <si>
    <t>{ac292751-c02e-465c-9bda-3e8da4bae25d}</t>
  </si>
  <si>
    <t>SO-01.3.1</t>
  </si>
  <si>
    <t>Kanalizace - 3.část</t>
  </si>
  <si>
    <t>{ecf25057-5ead-421c-b493-c57194b8e7fc}</t>
  </si>
  <si>
    <t>SO-01.3.2</t>
  </si>
  <si>
    <t>Kanalizační přípojky splaškové - 3.část</t>
  </si>
  <si>
    <t>{15005e1e-5059-4822-9e98-d75759e7d1ad}</t>
  </si>
  <si>
    <t>SO-01.3.2a</t>
  </si>
  <si>
    <t>Kanalizační přípojky od vpustí - 3.část</t>
  </si>
  <si>
    <t>{d92583fe-eb8b-44b4-bf76-1de6e2d465a7}</t>
  </si>
  <si>
    <t>SO-01.3.3</t>
  </si>
  <si>
    <t>Obnova povrchů na rýhou kanalizace - 3.část</t>
  </si>
  <si>
    <t>{3e822c23-24ae-4377-a33c-1182c19c51c1}</t>
  </si>
  <si>
    <t>SO-01.3.4</t>
  </si>
  <si>
    <t>Obnova povrchů nad kanalizačními přípojkami splaškovými - 3.část</t>
  </si>
  <si>
    <t>{d8de5542-efd2-4ceb-bdb1-bd7d655021ac}</t>
  </si>
  <si>
    <t>Vodovod</t>
  </si>
  <si>
    <t>{1eec3e0d-0bae-4d8d-8824-0cf4326e19c5}</t>
  </si>
  <si>
    <t>SO-02.3.1</t>
  </si>
  <si>
    <t>Vodovod - 3.část</t>
  </si>
  <si>
    <t>{2fba1e4c-4273-4460-be15-28bb3c805615}</t>
  </si>
  <si>
    <t>SO-02.3.2</t>
  </si>
  <si>
    <t>Vodovodní přípojky - 3.část</t>
  </si>
  <si>
    <t>{5a23322f-0e6a-4176-aaa0-fd941cd859b0}</t>
  </si>
  <si>
    <t>SO-02.3.3</t>
  </si>
  <si>
    <t>Obnova povrchu na rýhou vodovodu - 3.část</t>
  </si>
  <si>
    <t>{6397ddfa-dbfc-4871-acca-e5f940317c97}</t>
  </si>
  <si>
    <t>SO-02.3.4</t>
  </si>
  <si>
    <t>Obnova povrchů nad rýhou vodovodních přípojek - 3.část</t>
  </si>
  <si>
    <t>{d7fa26ea-c73b-4e2e-aa67-e277f29c4399}</t>
  </si>
  <si>
    <t>SO-02.4.1</t>
  </si>
  <si>
    <t>Vodovod - 4.část</t>
  </si>
  <si>
    <t>{eb11cc31-3158-41ce-b5c6-927a71197dd3}</t>
  </si>
  <si>
    <t>SO-02.4.2</t>
  </si>
  <si>
    <t>Vodovodní přípojky - 4.část</t>
  </si>
  <si>
    <t>{d41e2090-1295-47be-9b1c-5b5492df1054}</t>
  </si>
  <si>
    <t>SO-02.4.3</t>
  </si>
  <si>
    <t>Obnova povrchů na rýhou vodovodu - 4.část</t>
  </si>
  <si>
    <t>{de239c34-ede2-458f-8600-d7d7d87a750d}</t>
  </si>
  <si>
    <t>SO-02.4.4</t>
  </si>
  <si>
    <t>Obnova povrchů nad rýhou vodovodních přípojek - 4.část</t>
  </si>
  <si>
    <t>{0609725c-8810-4680-bc99-2dfec9f35798}</t>
  </si>
  <si>
    <t>KRYCÍ LIST SOUPISU PRACÍ</t>
  </si>
  <si>
    <t>Objekt:</t>
  </si>
  <si>
    <t>IO100 - Oprava povrchů komunikace</t>
  </si>
  <si>
    <t>Soupis:</t>
  </si>
  <si>
    <t>SO-02 - II. etapa</t>
  </si>
  <si>
    <t>Úroveň 3:</t>
  </si>
  <si>
    <t>SO-02.0 -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</si>
  <si>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</si>
  <si>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</si>
  <si>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</si>
  <si>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</si>
  <si>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</si>
  <si>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</si>
  <si>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</si>
  <si>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</si>
  <si>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</si>
  <si>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</si>
  <si>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</si>
  <si>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</si>
  <si>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</si>
  <si>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</si>
  <si>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</si>
  <si>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</si>
  <si>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</si>
  <si>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</si>
  <si>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</si>
  <si>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</si>
  <si>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</si>
  <si>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</si>
  <si>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</si>
  <si>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</si>
  <si>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</si>
  <si>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</si>
  <si>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</si>
  <si>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</si>
  <si>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</si>
  <si>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012103000</t>
  </si>
  <si>
    <t>Geodetické práce před výstavbou</t>
  </si>
  <si>
    <t>p.s.</t>
  </si>
  <si>
    <t>4</t>
  </si>
  <si>
    <t>-1111984589</t>
  </si>
  <si>
    <t>PP</t>
  </si>
  <si>
    <t>Online PSC</t>
  </si>
  <si>
    <t>https://podminky.urs.cz/item/CS_URS_2024_01/012103000</t>
  </si>
  <si>
    <t>P</t>
  </si>
  <si>
    <t>Poznámka k položce:_x000d_
Poznámka k položce: vytýčení stavby a pod.</t>
  </si>
  <si>
    <t>012203000</t>
  </si>
  <si>
    <t>Geodetické práce při provádění stavby</t>
  </si>
  <si>
    <t>-794629419</t>
  </si>
  <si>
    <t>https://podminky.urs.cz/item/CS_URS_2024_01/012203000</t>
  </si>
  <si>
    <t>Poznámka k položce:_x000d_
Poznámka k položce: Geometrický plán, věcná břemena a pod.</t>
  </si>
  <si>
    <t>013254000</t>
  </si>
  <si>
    <t>Dokumentace skutečného provedení stavby</t>
  </si>
  <si>
    <t>-1256820343</t>
  </si>
  <si>
    <t>https://podminky.urs.cz/item/CS_URS_2024_01/013254000</t>
  </si>
  <si>
    <t>VRN3</t>
  </si>
  <si>
    <t>Zařízení staveniště</t>
  </si>
  <si>
    <t>030001000</t>
  </si>
  <si>
    <t>1985540163</t>
  </si>
  <si>
    <t>https://podminky.urs.cz/item/CS_URS_2024_01/030001000</t>
  </si>
  <si>
    <t>Poznámka k položce:_x000d_
Poznámka k položce: Dopravní značení na staveništi, osvětlení staveniště a pod.</t>
  </si>
  <si>
    <t>VRN4</t>
  </si>
  <si>
    <t>Inženýrská činnost</t>
  </si>
  <si>
    <t>045002000</t>
  </si>
  <si>
    <t>Kompletační a koordinační činnost</t>
  </si>
  <si>
    <t>-896692029</t>
  </si>
  <si>
    <t>https://podminky.urs.cz/item/CS_URS_2024_01/045002000</t>
  </si>
  <si>
    <t>VRN9</t>
  </si>
  <si>
    <t>Ostatní náklady</t>
  </si>
  <si>
    <t>6</t>
  </si>
  <si>
    <t>R_aqa_os21</t>
  </si>
  <si>
    <t>Hutnící zkoušky pláně v komunikacích</t>
  </si>
  <si>
    <t>kpl</t>
  </si>
  <si>
    <t>2052825511</t>
  </si>
  <si>
    <t>https://podminky.urs.cz/item/CS_URS_2024_01/R_aqa_os21</t>
  </si>
  <si>
    <t>SO-02.1 - Oprava povrchů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</si>
  <si>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</si>
  <si>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</si>
  <si>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</si>
  <si>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</si>
  <si>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</si>
  <si>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</si>
  <si>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</si>
  <si>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</si>
  <si>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</si>
  <si>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113106123</t>
  </si>
  <si>
    <t>Rozebrání dlažeb ze zámkových dlaždic komunikací pro pěší ručně</t>
  </si>
  <si>
    <t>m2</t>
  </si>
  <si>
    <t>153866019</t>
  </si>
  <si>
    <t>https://podminky.urs.cz/item/CS_URS_2024_01/113106123</t>
  </si>
  <si>
    <t>113106521</t>
  </si>
  <si>
    <t>Rozebrání dlažeb vozovek z drobných kostek s ložem z kameniva strojně pl přes 200 m2</t>
  </si>
  <si>
    <t>2143439369</t>
  </si>
  <si>
    <t>https://podminky.urs.cz/item/CS_URS_2024_01/113106521</t>
  </si>
  <si>
    <t>113107222</t>
  </si>
  <si>
    <t>Odstranění podkladu z kameniva drceného tl přes 100 do 200 mm strojně pl přes 200 m2</t>
  </si>
  <si>
    <t>755080729</t>
  </si>
  <si>
    <t>https://podminky.urs.cz/item/CS_URS_2024_01/113107222</t>
  </si>
  <si>
    <t>VV</t>
  </si>
  <si>
    <t>"komunikace"1096</t>
  </si>
  <si>
    <t>"chodníky bet."541</t>
  </si>
  <si>
    <t>Součet</t>
  </si>
  <si>
    <t>113107224</t>
  </si>
  <si>
    <t>Odstranění podkladu z kameniva drceného tl přes 300 do 400 mm strojně pl přes 200 m2</t>
  </si>
  <si>
    <t>1163024291</t>
  </si>
  <si>
    <t>https://podminky.urs.cz/item/CS_URS_2024_01/113107224</t>
  </si>
  <si>
    <t>"vjezdy"207</t>
  </si>
  <si>
    <t>"přídlažba"346</t>
  </si>
  <si>
    <t>113107232</t>
  </si>
  <si>
    <t>Odstranění podkladu z betonu prostého tl přes 150 do 300 mm strojně pl přes 200 m2</t>
  </si>
  <si>
    <t>587020824</t>
  </si>
  <si>
    <t>https://podminky.urs.cz/item/CS_URS_2024_01/113107232</t>
  </si>
  <si>
    <t>113107243</t>
  </si>
  <si>
    <t>Odstranění podkladu živičného tl přes 100 do 150 mm strojně pl přes 200 m2</t>
  </si>
  <si>
    <t>-1427719080</t>
  </si>
  <si>
    <t>https://podminky.urs.cz/item/CS_URS_2024_01/113107243</t>
  </si>
  <si>
    <t>7</t>
  </si>
  <si>
    <t>113201111</t>
  </si>
  <si>
    <t>Vytrhání obrub chodníkových ležatých</t>
  </si>
  <si>
    <t>m</t>
  </si>
  <si>
    <t>1211814911</t>
  </si>
  <si>
    <t>https://podminky.urs.cz/item/CS_URS_2024_01/113201111</t>
  </si>
  <si>
    <t>8</t>
  </si>
  <si>
    <t>113201112</t>
  </si>
  <si>
    <t>Vytrhání obrub silničních ležatých</t>
  </si>
  <si>
    <t>263004015</t>
  </si>
  <si>
    <t>https://podminky.urs.cz/item/CS_URS_2024_01/113201112</t>
  </si>
  <si>
    <t>9</t>
  </si>
  <si>
    <t>113202111</t>
  </si>
  <si>
    <t>Vytrhání obrub krajníků obrubníků stojatých</t>
  </si>
  <si>
    <t>-880502908</t>
  </si>
  <si>
    <t>https://podminky.urs.cz/item/CS_URS_2024_01/113202111</t>
  </si>
  <si>
    <t>10</t>
  </si>
  <si>
    <t>181951112</t>
  </si>
  <si>
    <t>Úprava pláně v hornině třídy těžitelnosti I skupiny 1 až 3 se zhutněním strojně</t>
  </si>
  <si>
    <t>-880808168</t>
  </si>
  <si>
    <t>https://podminky.urs.cz/item/CS_URS_2024_01/181951112</t>
  </si>
  <si>
    <t>Komunikace pozemní</t>
  </si>
  <si>
    <t>11</t>
  </si>
  <si>
    <t>564851111</t>
  </si>
  <si>
    <t>Podklad ze štěrkodrtě ŠD plochy přes 100 m2 tl 150 mm</t>
  </si>
  <si>
    <t>-614316965</t>
  </si>
  <si>
    <t>https://podminky.urs.cz/item/CS_URS_2024_01/564851111</t>
  </si>
  <si>
    <t>564861111</t>
  </si>
  <si>
    <t>Podklad ze štěrkodrtě ŠD plochy přes 100 m2 tl 200 mm</t>
  </si>
  <si>
    <t>-946438387</t>
  </si>
  <si>
    <t>https://podminky.urs.cz/item/CS_URS_2024_01/564861111</t>
  </si>
  <si>
    <t>13</t>
  </si>
  <si>
    <t>565155121</t>
  </si>
  <si>
    <t>Asfaltový beton vrstva podkladní ACP 16 (obalované kamenivo OKS) tl 70 mm š přes 3 m</t>
  </si>
  <si>
    <t>-672606247</t>
  </si>
  <si>
    <t>https://podminky.urs.cz/item/CS_URS_2024_01/565155121</t>
  </si>
  <si>
    <t>14</t>
  </si>
  <si>
    <t>567132115</t>
  </si>
  <si>
    <t>Podklad ze směsi stmelené cementem SC C 8/10 (KSC I) tl 200 mm</t>
  </si>
  <si>
    <t>-1378903724</t>
  </si>
  <si>
    <t>https://podminky.urs.cz/item/CS_URS_2024_01/567132115</t>
  </si>
  <si>
    <t>15</t>
  </si>
  <si>
    <t>573111113</t>
  </si>
  <si>
    <t>Postřik živičný infiltrační s posypem z asfaltu množství 1,5 kg/m2</t>
  </si>
  <si>
    <t>1302844347</t>
  </si>
  <si>
    <t>https://podminky.urs.cz/item/CS_URS_2024_01/573111113</t>
  </si>
  <si>
    <t>16</t>
  </si>
  <si>
    <t>573211106</t>
  </si>
  <si>
    <t>Postřik živičný spojovací z asfaltu v množství 0,20 kg/m2</t>
  </si>
  <si>
    <t>-705794565</t>
  </si>
  <si>
    <t>https://podminky.urs.cz/item/CS_URS_2024_01/573211106</t>
  </si>
  <si>
    <t>17</t>
  </si>
  <si>
    <t>577144141</t>
  </si>
  <si>
    <t>Asfaltový beton vrstva obrusná ACO 11 (ABS) tř. I tl 50 mm š přes 3 m z modifikovaného asfaltu</t>
  </si>
  <si>
    <t>-75109724</t>
  </si>
  <si>
    <t>18</t>
  </si>
  <si>
    <t>591211111</t>
  </si>
  <si>
    <t>Kladení dlažby z kostek drobných z kamene do lože z kameniva těženého tl 50 mm</t>
  </si>
  <si>
    <t>1206645326</t>
  </si>
  <si>
    <t>https://podminky.urs.cz/item/CS_URS_2024_01/591211111</t>
  </si>
  <si>
    <t>Poznámka k položce:_x000d_
Poznámka k položce: Použijí se očištěné kostky z vytrhané přídlažby.</t>
  </si>
  <si>
    <t>19</t>
  </si>
  <si>
    <t>596211113</t>
  </si>
  <si>
    <t>Kladení zámkové dlažby komunikací pro pěší ručně tl 60 mm skupiny A pl přes 300 m2</t>
  </si>
  <si>
    <t>23431827</t>
  </si>
  <si>
    <t>https://podminky.urs.cz/item/CS_URS_2024_01/596211113</t>
  </si>
  <si>
    <t>20</t>
  </si>
  <si>
    <t>M</t>
  </si>
  <si>
    <t>CSB.0056059.URS</t>
  </si>
  <si>
    <t>zámková dlažba 6 šedá standard neskladba ROVNÁ</t>
  </si>
  <si>
    <t>-1124497212</t>
  </si>
  <si>
    <t>541*1,01</t>
  </si>
  <si>
    <t>Ostatní konstrukce a práce, bourání</t>
  </si>
  <si>
    <t>916131112</t>
  </si>
  <si>
    <t>Osazení silničního obrubníku betonového ležatého bez boční opěry do lože z betonu prostého</t>
  </si>
  <si>
    <t>-168361673</t>
  </si>
  <si>
    <t>https://podminky.urs.cz/item/CS_URS_2024_01/916131112</t>
  </si>
  <si>
    <t>22</t>
  </si>
  <si>
    <t>59217032</t>
  </si>
  <si>
    <t>obrubník silniční betonový 1000x150x150mm</t>
  </si>
  <si>
    <t>-157934295</t>
  </si>
  <si>
    <t>144</t>
  </si>
  <si>
    <t>23</t>
  </si>
  <si>
    <t>916131212</t>
  </si>
  <si>
    <t>Osazení silničního obrubníku betonového stojatého bez boční opěry do lože z betonu prostého</t>
  </si>
  <si>
    <t>1452440149</t>
  </si>
  <si>
    <t>https://podminky.urs.cz/item/CS_URS_2024_01/916131212</t>
  </si>
  <si>
    <t>24</t>
  </si>
  <si>
    <t>59217031</t>
  </si>
  <si>
    <t>obrubník betonový silniční 1000x150x250mm</t>
  </si>
  <si>
    <t>1501943811</t>
  </si>
  <si>
    <t>25</t>
  </si>
  <si>
    <t>916231212</t>
  </si>
  <si>
    <t>Osazení chodníkového obrubníku betonového stojatého bez boční opěry do lože z betonu prostého</t>
  </si>
  <si>
    <t>1309967742</t>
  </si>
  <si>
    <t>https://podminky.urs.cz/item/CS_URS_2024_01/916231212</t>
  </si>
  <si>
    <t>26</t>
  </si>
  <si>
    <t>59217016</t>
  </si>
  <si>
    <t>obrubník betonový chodníkový 1000x80x250mm</t>
  </si>
  <si>
    <t>2099988413</t>
  </si>
  <si>
    <t>27</t>
  </si>
  <si>
    <t>Rz002</t>
  </si>
  <si>
    <t xml:space="preserve">Obrubník silniční  přechodový levý 250/150/1000/150 </t>
  </si>
  <si>
    <t>kus</t>
  </si>
  <si>
    <t>-2058846746</t>
  </si>
  <si>
    <t xml:space="preserve">Obrubník silniční  přechodový levý 250/150/1000/150 
</t>
  </si>
  <si>
    <t>28</t>
  </si>
  <si>
    <t>Rz003</t>
  </si>
  <si>
    <t>Obrubník silniční přechodový pravý 250/150/1000/150</t>
  </si>
  <si>
    <t>-444200761</t>
  </si>
  <si>
    <t xml:space="preserve">Obrubník silniční přechodový pravý 250/150/1000/150
</t>
  </si>
  <si>
    <t>29</t>
  </si>
  <si>
    <t>919112111</t>
  </si>
  <si>
    <t>Řezání dilatačních spár š 4 mm hl do 60 mm příčných nebo podélných v živičném krytu</t>
  </si>
  <si>
    <t>-1505673817</t>
  </si>
  <si>
    <t>https://podminky.urs.cz/item/CS_URS_2024_01/919112111</t>
  </si>
  <si>
    <t>30</t>
  </si>
  <si>
    <t>919112222</t>
  </si>
  <si>
    <t>Řezání spár pro vytvoření komůrky š 15 mm hl 25 mm pro těsnící zálivku v živičném krytu</t>
  </si>
  <si>
    <t>-1389398497</t>
  </si>
  <si>
    <t>https://podminky.urs.cz/item/CS_URS_2024_01/919112222</t>
  </si>
  <si>
    <t>31</t>
  </si>
  <si>
    <t>919122121</t>
  </si>
  <si>
    <t>Těsnění spár zálivkou za tepla pro komůrky š 15 mm hl 25 mm s těsnicím profilem</t>
  </si>
  <si>
    <t>-1505273136</t>
  </si>
  <si>
    <t>https://podminky.urs.cz/item/CS_URS_2024_01/919122121</t>
  </si>
  <si>
    <t>32</t>
  </si>
  <si>
    <t>979071121</t>
  </si>
  <si>
    <t>Očištění dlažebních kostek drobných s původním spárováním kamenivem těženým</t>
  </si>
  <si>
    <t>1705709165</t>
  </si>
  <si>
    <t>https://podminky.urs.cz/item/CS_URS_2024_01/979071121</t>
  </si>
  <si>
    <t>997</t>
  </si>
  <si>
    <t>Přesun sutě</t>
  </si>
  <si>
    <t>33</t>
  </si>
  <si>
    <t>997221551</t>
  </si>
  <si>
    <t>Vodorovná doprava suti ze sypkých materiálů do 1 km</t>
  </si>
  <si>
    <t>t</t>
  </si>
  <si>
    <t>-246351284</t>
  </si>
  <si>
    <t>https://podminky.urs.cz/item/CS_URS_2024_01/997221551</t>
  </si>
  <si>
    <t>34</t>
  </si>
  <si>
    <t>-417210547</t>
  </si>
  <si>
    <t>35</t>
  </si>
  <si>
    <t>997221559</t>
  </si>
  <si>
    <t>Příplatek ZKD 1 km u vodorovné dopravy suti ze sypkých materiálů</t>
  </si>
  <si>
    <t>-203187349</t>
  </si>
  <si>
    <t>https://podminky.urs.cz/item/CS_URS_2024_01/997221559</t>
  </si>
  <si>
    <t>(2284,646-110,72)*24</t>
  </si>
  <si>
    <t>36</t>
  </si>
  <si>
    <t>-1523091651</t>
  </si>
  <si>
    <t>"odvoz na skládku investora do 5 km"</t>
  </si>
  <si>
    <t>"rozebraná přídlažba-kostky"110,72*4</t>
  </si>
  <si>
    <t>"zpětná doprava kostky pro vjezdy"207*0,32*4</t>
  </si>
  <si>
    <t>37</t>
  </si>
  <si>
    <t>997221615</t>
  </si>
  <si>
    <t>Poplatek za uložení na skládce (skládkovné) stavebního odpadu betonového kód odpadu 17 01 01</t>
  </si>
  <si>
    <t>-75331174</t>
  </si>
  <si>
    <t>https://podminky.urs.cz/item/CS_URS_2024_01/997221615</t>
  </si>
  <si>
    <t>38</t>
  </si>
  <si>
    <t>997221645</t>
  </si>
  <si>
    <t>Poplatek za uložení na skládce (skládkovné) odpadu asfaltového bez dehtu kód odpadu 17 03 02</t>
  </si>
  <si>
    <t>214922296</t>
  </si>
  <si>
    <t>https://podminky.urs.cz/item/CS_URS_2024_01/997221645</t>
  </si>
  <si>
    <t>39</t>
  </si>
  <si>
    <t>997221655</t>
  </si>
  <si>
    <t>Poplatek za uložení na skládce (skládkovné) zeminy a kamení kód odpadu 17 05 04</t>
  </si>
  <si>
    <t>1365404634</t>
  </si>
  <si>
    <t>https://podminky.urs.cz/item/CS_URS_2024_01/997221655</t>
  </si>
  <si>
    <t>998</t>
  </si>
  <si>
    <t>Přesun hmot</t>
  </si>
  <si>
    <t>40</t>
  </si>
  <si>
    <t>998223011</t>
  </si>
  <si>
    <t>Přesun hmot pro pozemní komunikace s krytem dlážděným</t>
  </si>
  <si>
    <t>-2043976934</t>
  </si>
  <si>
    <t>https://podminky.urs.cz/item/CS_URS_2024_01/998223011</t>
  </si>
  <si>
    <t>323,964*0,38</t>
  </si>
  <si>
    <t>41</t>
  </si>
  <si>
    <t>998225111</t>
  </si>
  <si>
    <t>Přesun hmot pro pozemní komunikace s krytem z kamene, monolitickým betonovým nebo živičným</t>
  </si>
  <si>
    <t>-2101785899</t>
  </si>
  <si>
    <t>https://podminky.urs.cz/item/CS_URS_2024_01/998225111</t>
  </si>
  <si>
    <t>323,964*0,62</t>
  </si>
  <si>
    <t>IO300.1 - Rekonstrukce kanalizace a vodovodu - II. etapa</t>
  </si>
  <si>
    <t>SO-00 - Vedlejší rozpočtové náklady</t>
  </si>
  <si>
    <t>IČ - Inženýrská činnost</t>
  </si>
  <si>
    <t>ON - Ostatní náklady</t>
  </si>
  <si>
    <t>VN - Vedlejší náklady</t>
  </si>
  <si>
    <t>IČ</t>
  </si>
  <si>
    <t>02</t>
  </si>
  <si>
    <t>Inženýrská činnost posudky plán BOZP na staveništi</t>
  </si>
  <si>
    <t>kompl</t>
  </si>
  <si>
    <t>-303939797</t>
  </si>
  <si>
    <t>03</t>
  </si>
  <si>
    <t>Náklady vzniklé v souvislosti s realizací stavby - zajištění zvláštního užívání komunikace</t>
  </si>
  <si>
    <t>-1779857583</t>
  </si>
  <si>
    <t>04</t>
  </si>
  <si>
    <t>Náklady stanovené zvláštními předpisy - zajištění souhlasných stanovisek pro dočasné dopravní značen</t>
  </si>
  <si>
    <t>432206740</t>
  </si>
  <si>
    <t>05</t>
  </si>
  <si>
    <t>Náklady vzniklé v souvislosti s realizací stavby - náklady na projednání a zajištění připojení nemov</t>
  </si>
  <si>
    <t>-536115976</t>
  </si>
  <si>
    <t>ON</t>
  </si>
  <si>
    <t>005.1</t>
  </si>
  <si>
    <t>Průzkumné, geodetické a projektové práce geodetické práce při provádění stavby</t>
  </si>
  <si>
    <t>1749341860</t>
  </si>
  <si>
    <t>005.2</t>
  </si>
  <si>
    <t>Průzkumné, geodetické a projektové práce geodetické práce po výstavbě</t>
  </si>
  <si>
    <t>-1594672926</t>
  </si>
  <si>
    <t>005.3</t>
  </si>
  <si>
    <t>Hlavní tituly průvodních činností a nákladů provozní vlivy silniční provoz</t>
  </si>
  <si>
    <t>1889264093</t>
  </si>
  <si>
    <t>005.4</t>
  </si>
  <si>
    <t>Hlavní tituly průvodních činností a nákladů provozní vlivy ostatní provozní vlivy</t>
  </si>
  <si>
    <t>-828413106</t>
  </si>
  <si>
    <t>005.5</t>
  </si>
  <si>
    <t>Ostatní náklady související s výstavbou</t>
  </si>
  <si>
    <t>-250571023</t>
  </si>
  <si>
    <t>005.6</t>
  </si>
  <si>
    <t>Náklady na odvoz popelnic (komun.odpad) ze soustředěného místa,které bude dodatečně vybudované vč, zpevněné plochy,likvidace po ukončení st prací</t>
  </si>
  <si>
    <t>-2121481412</t>
  </si>
  <si>
    <t>005.7</t>
  </si>
  <si>
    <t>Náklady na součinnost provozovatele při odstávkách</t>
  </si>
  <si>
    <t>-596687124</t>
  </si>
  <si>
    <t>005121 R</t>
  </si>
  <si>
    <t>Soubor</t>
  </si>
  <si>
    <t>1750453055</t>
  </si>
  <si>
    <t>005121R.1</t>
  </si>
  <si>
    <t>Vypracování harmonogramu stavby</t>
  </si>
  <si>
    <t>918681297</t>
  </si>
  <si>
    <t>005122 R.1</t>
  </si>
  <si>
    <t>Provozní vlivy, projednání a zajištění přístup. tras na staveniště</t>
  </si>
  <si>
    <t>-1868196108</t>
  </si>
  <si>
    <t>005211030R.1</t>
  </si>
  <si>
    <t>Dočasná dopravní opatření+provizorní dopravní značení po dobu stavby-Pořízení či pronájem přech., a přejezd. lávek</t>
  </si>
  <si>
    <t>588388962</t>
  </si>
  <si>
    <t>005211080R</t>
  </si>
  <si>
    <t>Bezpečnostní a hygienická opatření na staveništi</t>
  </si>
  <si>
    <t>-1013915412</t>
  </si>
  <si>
    <t>005231030R</t>
  </si>
  <si>
    <t>Zkušební provoz</t>
  </si>
  <si>
    <t>601642051</t>
  </si>
  <si>
    <t>005231040R</t>
  </si>
  <si>
    <t>Provozní řády</t>
  </si>
  <si>
    <t>-968924951</t>
  </si>
  <si>
    <t>005241010R</t>
  </si>
  <si>
    <t>Dokumentace skutečného provedení</t>
  </si>
  <si>
    <t>-1670130522</t>
  </si>
  <si>
    <t>005241020R.</t>
  </si>
  <si>
    <t xml:space="preserve">Geodetické zaměření  skutečného provedení</t>
  </si>
  <si>
    <t>2105475905</t>
  </si>
  <si>
    <t>93-01</t>
  </si>
  <si>
    <t>1949399204</t>
  </si>
  <si>
    <t>938908411</t>
  </si>
  <si>
    <t>Čištění vozovek splachováním vodou</t>
  </si>
  <si>
    <t>KOMPL</t>
  </si>
  <si>
    <t>688621310</t>
  </si>
  <si>
    <t>938909311</t>
  </si>
  <si>
    <t>Čištění vozovek metením strojně podkladu nebo krytu betonového nebo živičného</t>
  </si>
  <si>
    <t>-485316460</t>
  </si>
  <si>
    <t>VN</t>
  </si>
  <si>
    <t>Vedlejší náklady</t>
  </si>
  <si>
    <t>005111021R</t>
  </si>
  <si>
    <t>Vytyčení inženýrských sítí</t>
  </si>
  <si>
    <t>1516882196</t>
  </si>
  <si>
    <t>SO-01 - Kanalizace</t>
  </si>
  <si>
    <t>SO-01.3.1 - Kanalizace - 3.část</t>
  </si>
  <si>
    <t>1 - Zemní práce</t>
  </si>
  <si>
    <t>4 - Vodorovné konstrukce</t>
  </si>
  <si>
    <t>8 - Trubní vedení</t>
  </si>
  <si>
    <t>93 - Dokončovací práce inženýrských staveb</t>
  </si>
  <si>
    <t>96 - Bourání konstrukcí</t>
  </si>
  <si>
    <t>99 - Staveništní přesun hmot</t>
  </si>
  <si>
    <t>D96 - Přesuny suti a vybouraných hmot</t>
  </si>
  <si>
    <t>114211303R00</t>
  </si>
  <si>
    <t>Odstranění trubního vedení ve výkopu z tub kameninových, DN 300 mm</t>
  </si>
  <si>
    <t>1680142303</t>
  </si>
  <si>
    <t>Poznámka k položce:_x000d_
s přemístěním suti na hromady na vzdálenost do 5 m nebo s uložením na dopravní prostředek.</t>
  </si>
  <si>
    <t>115101201R00</t>
  </si>
  <si>
    <t xml:space="preserve">Čerpání vody na dopravní výšku do 10 m  s uvažovaným průměrným přítokem do 500 l/min</t>
  </si>
  <si>
    <t>h</t>
  </si>
  <si>
    <t>-1005173488</t>
  </si>
  <si>
    <t>Poznámka k položce:_x000d_
na vzdálenost od hladiny vody v jímce po výšku roviny proložené osou nejvyššího bodu výtlačného potrubí. Včetně odpadní potrubí v délce do 20 m.</t>
  </si>
  <si>
    <t>115101301R00</t>
  </si>
  <si>
    <t xml:space="preserve">Pohotovost záložní čerpací soupravy na dopravní výšku do 10 m  s uvažovaným průměrným přítokem do 500 l/min</t>
  </si>
  <si>
    <t>den</t>
  </si>
  <si>
    <t>-659776769</t>
  </si>
  <si>
    <t>Poznámka k položce:_x000d_
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t>
  </si>
  <si>
    <t>119001401R00</t>
  </si>
  <si>
    <t xml:space="preserve">Dočasné zajištění podzemního potrubí nebo vedení ocelového potrubí  DN  do 200 mm</t>
  </si>
  <si>
    <t>540650458</t>
  </si>
  <si>
    <t>Poznámka k položce:_x000d_
ve výkopišti ve stavu a poloze, ve kterých byla na začátku zemních prací, a to podepřením, vzepřením nebo vyvěšením, případně s ochranným bedněním, se zřízením a odstraněním zajišťovací konstrukce a včetně opotřebení použitých materiálů,</t>
  </si>
  <si>
    <t>119001421R00.</t>
  </si>
  <si>
    <t>Dočasné zajištění kabelů - betonový kabel.l žlab vč poklopu-viz př D.1.7</t>
  </si>
  <si>
    <t>101113081</t>
  </si>
  <si>
    <t>119001421R00..</t>
  </si>
  <si>
    <t>Dočasné zajištění kabelů -půlená ochranná trubka HDPE-viz př D.1.7</t>
  </si>
  <si>
    <t>-1645124238</t>
  </si>
  <si>
    <t>58337213R</t>
  </si>
  <si>
    <t>štěrkopísek frakce 0,0 až 32,0 mm; třída MN</t>
  </si>
  <si>
    <t>m3</t>
  </si>
  <si>
    <t>-201080549</t>
  </si>
  <si>
    <t>130001101R00</t>
  </si>
  <si>
    <t>Příplatek k cenám za ztížené vykopávky v horninách jakékoliv třídy</t>
  </si>
  <si>
    <t>701573884</t>
  </si>
  <si>
    <t>Poznámka k položce:_x000d_
Příplatek k cenám hloubených vykopávek za ztížení vykopávky v blízkosti podzemního vedení nebo výbušnin pro jakoukoliv třídu horniny.</t>
  </si>
  <si>
    <t>132201212R00</t>
  </si>
  <si>
    <t>Hloubení rýh šířky přes 60 do 200 cm do 1000 m3, v hornině 3, hloubení strojně</t>
  </si>
  <si>
    <t>-1829045276</t>
  </si>
  <si>
    <t>Poznámka k položce:_x000d_
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</si>
  <si>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963,915*0,45</t>
  </si>
  <si>
    <t>132301212R00</t>
  </si>
  <si>
    <t>Hloubení rýh šířky přes 60 do 200 cm do 1000 m3, v hornině 4, hloubení strojně</t>
  </si>
  <si>
    <t>1587487914</t>
  </si>
  <si>
    <t>132401211R00</t>
  </si>
  <si>
    <t>Hloubení rýh šířky přes 60 do 200 cm jakékoliv množství, v hornině 5, hloubení strojně</t>
  </si>
  <si>
    <t>1541199859</t>
  </si>
  <si>
    <t>963,915*0,1</t>
  </si>
  <si>
    <t>151101102R00</t>
  </si>
  <si>
    <t xml:space="preserve">Zřízení pažení a rozepření stěn rýh příložné  pro jakoukoliv mezerovitost, hloubky do 4 m</t>
  </si>
  <si>
    <t>-670854935</t>
  </si>
  <si>
    <t>Poznámka k položce:_x000d_
pro podzemní vedení pro všechny šířky rýhy,</t>
  </si>
  <si>
    <t>151101112R00</t>
  </si>
  <si>
    <t>Odstranění pažení a rozepření rýh příložné , hloubky do 4 m</t>
  </si>
  <si>
    <t>174081744</t>
  </si>
  <si>
    <t>Poznámka k položce:_x000d_
pro podzemní vedení s uložením materiálu na vzdálenost do 3 m od kraje výkopu,</t>
  </si>
  <si>
    <t>161101102R00</t>
  </si>
  <si>
    <t>Svislé přemístění výkopku z horniny 1 až 4, při hloubce výkopu přes 2,5 do 4 m</t>
  </si>
  <si>
    <t>-205280499</t>
  </si>
  <si>
    <t>Poznámka k položce:_x000d_
bez naložení do dopravní nádoby, ale s vyprázdněním dopravní nádoby na hromadu nebo na dopravní prostředek,</t>
  </si>
  <si>
    <t>963,915*0,55*0,9</t>
  </si>
  <si>
    <t>161101152R00</t>
  </si>
  <si>
    <t>Svislé přemístění výkopku z horniny 5 až 7, při hloubce výkopu přes 2,5 do 4 m</t>
  </si>
  <si>
    <t>-1738706986</t>
  </si>
  <si>
    <t>963,915*0,55*0,1</t>
  </si>
  <si>
    <t>162701105R00</t>
  </si>
  <si>
    <t xml:space="preserve">Vodorovné přemístění výkopku z horniny 1 až 4, na vzdálenost přes 9 000  do 10 000 m</t>
  </si>
  <si>
    <t>-874154799</t>
  </si>
  <si>
    <t>Poznámka k položce:_x000d_
po suchu, bez naložení výkopku, avšak se složením bez rozhrnutí, zpáteční cesta vozidla.</t>
  </si>
  <si>
    <t>162701109R00</t>
  </si>
  <si>
    <t xml:space="preserve">Vodorovné přemístění výkopku příplatek k ceně za každých dalších i započatých 1 000 m přes 10 000 m  z horniny 1 až 4</t>
  </si>
  <si>
    <t>-1897671969</t>
  </si>
  <si>
    <t>162701155R00</t>
  </si>
  <si>
    <t xml:space="preserve">Vodorovné přemístění výkopku z horniny 5 až 7, na vzdálenost přes 9 000  do 10 000 m</t>
  </si>
  <si>
    <t>-1257190960</t>
  </si>
  <si>
    <t>162701159R00</t>
  </si>
  <si>
    <t xml:space="preserve">Vodorovné přemístění výkopku příplatek k ceně za každých dalších i započatých 1 000 m přes 10 000 m  z horniny 5 až 7</t>
  </si>
  <si>
    <t>-1094408867</t>
  </si>
  <si>
    <t>171201201R00</t>
  </si>
  <si>
    <t>Uložení sypaniny na dočasnou skládku tak, že na 1 m2 plochy připadá přes 2 m3 výkopku nebo ornice</t>
  </si>
  <si>
    <t>768906290</t>
  </si>
  <si>
    <t>174101101R00</t>
  </si>
  <si>
    <t>Zásyp sypaninou se zhutněním jam, šachet, rýh nebo kolem objektů v těchto vykopávkách</t>
  </si>
  <si>
    <t>-537018805</t>
  </si>
  <si>
    <t>Poznámka k položce:_x000d_
z jakékoliv horniny s uložením výkopku po vrstvách,</t>
  </si>
  <si>
    <t>175101101RT2</t>
  </si>
  <si>
    <t>Obsyp potrubí bez prohození sypaniny, s dodáním štěrkopísku frakce 0 - 22 mm</t>
  </si>
  <si>
    <t>-1310625033</t>
  </si>
  <si>
    <t>Poznámka k položce:_x000d_
sypaninou z vhodných hornin tř. 1 - 4 nebo materiálem připraveným podél výkopu ve vzdálenosti do 3 m od jeho kraje, pro jakoukoliv hloubku výkopu a jakoukoliv míru zhutnění,</t>
  </si>
  <si>
    <t>1,10*0,50*370,50</t>
  </si>
  <si>
    <t>-0,15*0,15*3,14*370,50</t>
  </si>
  <si>
    <t>199000002R00</t>
  </si>
  <si>
    <t>Poplatky za skládku horniny 1- 4, skupina 17 05 04 z Katalogu odpadů</t>
  </si>
  <si>
    <t>1877949138</t>
  </si>
  <si>
    <t>963,15*0,9</t>
  </si>
  <si>
    <t>199000003R00</t>
  </si>
  <si>
    <t>Poplatky za skládku horniny 5 - 7, skupina 17 05 04 z Katalogu odpadů</t>
  </si>
  <si>
    <t>1696370398</t>
  </si>
  <si>
    <t>963,15*0,1</t>
  </si>
  <si>
    <t>Vodorovné konstrukce</t>
  </si>
  <si>
    <t>451572111R00</t>
  </si>
  <si>
    <t>Lože pod potrubí, stoky a drobné objekty z kameniva drobného těženého 0÷4 mm</t>
  </si>
  <si>
    <t>-1224288723</t>
  </si>
  <si>
    <t>Poznámka k položce:_x000d_
v otevřeném výkopu,</t>
  </si>
  <si>
    <t>452112111R00</t>
  </si>
  <si>
    <t>Osazení betonových dílců pod potrubí prstenců nebo rámůpod poklopy a mříže výšky do 100 mm</t>
  </si>
  <si>
    <t>764779516</t>
  </si>
  <si>
    <t>452112121R00</t>
  </si>
  <si>
    <t>Osazení betonových dílců pod potrubí prstenců nebo rámůpod poklopy a mříže výšky přes 100 do 200 mm</t>
  </si>
  <si>
    <t>-98699398</t>
  </si>
  <si>
    <t>452311141R00</t>
  </si>
  <si>
    <t>Podkladní a zajišťovací konstrukce z betonu desky pod potrubí, stoky a drobné objekty , z betonu prostého třídy C 16/20</t>
  </si>
  <si>
    <t>-1547391128</t>
  </si>
  <si>
    <t>Poznámka k položce:_x000d_
z cementu portlandského nebo struskoportlandského, v otevřeném výkopu,</t>
  </si>
  <si>
    <t>452312141R00</t>
  </si>
  <si>
    <t xml:space="preserve">Podkladní a zajišťovací konstrukce z betonu Sedlové lože pod potrubí z betonu C 16/20, Beton čerstvý obyčejný;  C 16/20;  cement: CEM I;  portlandský;  Dmax = 22 mm;  S 3</t>
  </si>
  <si>
    <t>-1169891101</t>
  </si>
  <si>
    <t>452351101R00</t>
  </si>
  <si>
    <t>Bednění podkladních a zajišťovacích konstrukcí desek nebo sedlových loží pod potrubí, stoky a drobné objekty</t>
  </si>
  <si>
    <t>-226655687</t>
  </si>
  <si>
    <t>452384111R00</t>
  </si>
  <si>
    <t xml:space="preserve">Podkladní a vyrovnávací konstrukce pražce v otevřeném výkopu Podkladní pražce z betonu C -/7,5 do 25000 mm2, Beton čerstvý obyčejný;  C -/7,5;  cement: CEM II;  struskoportlandský;  Dmax = 22 mm;  S 3</t>
  </si>
  <si>
    <t>1401214250</t>
  </si>
  <si>
    <t>Poznámka k položce:_x000d_
z cementu portlandského nebo struskoportlandského,</t>
  </si>
  <si>
    <t>0,60*(370,50/2,50)</t>
  </si>
  <si>
    <t>59224175R</t>
  </si>
  <si>
    <t>prstenec betonový; DN = 625,0 mm; h = 60,0 mm; s = 120,00 mm</t>
  </si>
  <si>
    <t>-745799587</t>
  </si>
  <si>
    <t>59224176R</t>
  </si>
  <si>
    <t>prstenec betonový; DN = 625,0 mm; h = 80,0 mm; s = 120,00 mm</t>
  </si>
  <si>
    <t>30085743</t>
  </si>
  <si>
    <t>59224177.AR</t>
  </si>
  <si>
    <t>prstenec betonový; DN = 625,0 mm; h = 120,0 mm; s = 120,00 mm</t>
  </si>
  <si>
    <t>-276034981</t>
  </si>
  <si>
    <t>59224177R</t>
  </si>
  <si>
    <t>prstenec betonový; DN = 625,0 mm; h = 100,0 mm; s = 120,00 mm</t>
  </si>
  <si>
    <t>-2071529756</t>
  </si>
  <si>
    <t>Trubní vedení</t>
  </si>
  <si>
    <t>8-00</t>
  </si>
  <si>
    <t>Práce autojeřábu pro osazení šachtových den -1,5t-8ks</t>
  </si>
  <si>
    <t>407636509</t>
  </si>
  <si>
    <t>8-01</t>
  </si>
  <si>
    <t>D+M Převlečná manžeta KT DN300 pro spojení</t>
  </si>
  <si>
    <t>ks</t>
  </si>
  <si>
    <t>-90100399</t>
  </si>
  <si>
    <t>55340325R</t>
  </si>
  <si>
    <t>poklop kanalizační s tlumící vložkou; litinový; D výrobku 785 mm; únosnost D 400 kN; bez odvětrání</t>
  </si>
  <si>
    <t>1736600136</t>
  </si>
  <si>
    <t>59224150R</t>
  </si>
  <si>
    <t>skruž železobetonová TBS; DN = 1 000,0 mm; h = 250,0 mm; s = 120,00 mm; počet stupadel 1; ocelové s PE povlakem</t>
  </si>
  <si>
    <t>-686521339</t>
  </si>
  <si>
    <t>59224152R</t>
  </si>
  <si>
    <t>skruž železobetonová TBS; DN = 1 000,0 mm; h = 500,0 mm; s = 120,00 mm; počet stupadel 1; ocelové s PE povlakem</t>
  </si>
  <si>
    <t>1852937847</t>
  </si>
  <si>
    <t>59224154R</t>
  </si>
  <si>
    <t>skruž železobetonová TBS; DN = 1 000,0 mm; h = 1 000,0 mm; s = 120,00 mm; počet stupadel 1; ocelové s PE povlakem</t>
  </si>
  <si>
    <t>1541152561</t>
  </si>
  <si>
    <t>42</t>
  </si>
  <si>
    <t>59224329.AR</t>
  </si>
  <si>
    <t>konus šachetní; železobetonový; TBR; d = 1 180,0 mm; DN = 1 000,0 mm; DN 2 = 625 mm; h = 580 mm; počet stupadel 2; ocelové s PE povlakem, kapsové</t>
  </si>
  <si>
    <t>-2010148837</t>
  </si>
  <si>
    <t>43</t>
  </si>
  <si>
    <t>59224367.AR</t>
  </si>
  <si>
    <t>dno šachetní přímé; železobeton; TBZ; DN = 1 000,0 mm; D odtoku do 500 mm; h = 800 mm; t = 150 mm; beton C 40/50</t>
  </si>
  <si>
    <t>1066309437</t>
  </si>
  <si>
    <t>44</t>
  </si>
  <si>
    <t>59224373.AR</t>
  </si>
  <si>
    <t>profil těsnicí elastomerní; pro spojení betonových šachetních dílů; tvar kruh; d = 1 000,0 mm</t>
  </si>
  <si>
    <t>-837829804</t>
  </si>
  <si>
    <t>45</t>
  </si>
  <si>
    <t>597106995R</t>
  </si>
  <si>
    <t>trouba kameninová hrdlová; DN 300,0 mm; l = 2500,0 mm; třída 240; spoj C; FN 72 kN/m</t>
  </si>
  <si>
    <t>331804530</t>
  </si>
  <si>
    <t>46</t>
  </si>
  <si>
    <t>597109515R</t>
  </si>
  <si>
    <t>oblouk kameninový 45,0 °; DN 300,0 mm; spoj C; třída 240; FN 72 kN/m</t>
  </si>
  <si>
    <t>-1543555534</t>
  </si>
  <si>
    <t>47</t>
  </si>
  <si>
    <t>59711550R</t>
  </si>
  <si>
    <t>odbočka kameninová hrdlová šikmá; 45,0 °; DN 300,0 mm; DN2 150 mm; spoj C/F; třída 240; FN 72 kN/m; FN2 34 kN/m</t>
  </si>
  <si>
    <t>-565025623</t>
  </si>
  <si>
    <t>48</t>
  </si>
  <si>
    <t>59711551R</t>
  </si>
  <si>
    <t>odbočka kameninová hrdlová kolmá; 90,0 °; DN 300,0 mm; DN2 150 mm; spoj C/F; třída 240; FN 72 kN/m; FN2 34 kN/m</t>
  </si>
  <si>
    <t>78326491</t>
  </si>
  <si>
    <t>49</t>
  </si>
  <si>
    <t>59711553R</t>
  </si>
  <si>
    <t>odbočka kameninová hrdlová šikmá; 45,0 °; DN 300,0 mm; DN2 200 mm; spoj C/F; třída 160; / 200; FN 48 kN/m; FN2 40 kN/m</t>
  </si>
  <si>
    <t>-306438765</t>
  </si>
  <si>
    <t>50</t>
  </si>
  <si>
    <t>597115545R</t>
  </si>
  <si>
    <t>odbočka kameninová hrdlová kolmá; 90,0 °; DN 300,0 mm; DN2 200 mm; spoj C/F; třída 160; / 200; FN 48 kN/m; FN2 40 kN/m</t>
  </si>
  <si>
    <t>-809797046</t>
  </si>
  <si>
    <t>51</t>
  </si>
  <si>
    <t>8-01.1</t>
  </si>
  <si>
    <t xml:space="preserve">D+M Převlečná manžeta KT DN300 pro spojení se st  potrubím</t>
  </si>
  <si>
    <t>-1130837445</t>
  </si>
  <si>
    <t>52</t>
  </si>
  <si>
    <t>831372121R00</t>
  </si>
  <si>
    <t>Montáž potrubí z trub kameninových těsněných pryžovými kroužky montáž- bez specifikace DN 300 mm</t>
  </si>
  <si>
    <t>1947438525</t>
  </si>
  <si>
    <t>Poznámka k položce:_x000d_
pro splaškovou kanalizaci v otevřeném výkopu ve sklonu do 20 %,</t>
  </si>
  <si>
    <t>53</t>
  </si>
  <si>
    <t>837371221R00</t>
  </si>
  <si>
    <t>Montáž kameninových tvarovek těsněných pryžovými kroužky odbočných DN 300 mm</t>
  </si>
  <si>
    <t>-821102397</t>
  </si>
  <si>
    <t>Poznámka k položce:_x000d_
na potrubí z trub kameninových pro splaškovou kanalizaci v otevřeném výkopu,</t>
  </si>
  <si>
    <t>54</t>
  </si>
  <si>
    <t>837372221R00</t>
  </si>
  <si>
    <t>Montáž kameninových tvarovek těsněných pryžovými kroužky jednoosých DN 300 mm</t>
  </si>
  <si>
    <t>395285861</t>
  </si>
  <si>
    <t>55</t>
  </si>
  <si>
    <t>892581111R00</t>
  </si>
  <si>
    <t xml:space="preserve">Zkoušky těsnosti kanalizačního potrubí zkouška těsnosti kanalizačního potrubí vodou  do DN 300 mm</t>
  </si>
  <si>
    <t>1950193564</t>
  </si>
  <si>
    <t>Poznámka k položce:_x000d_
vodou nebo vzduchem,</t>
  </si>
  <si>
    <t>56</t>
  </si>
  <si>
    <t>892583111R00</t>
  </si>
  <si>
    <t xml:space="preserve">Zkoušky těsnosti kanalizačního potrubí zabezpečení konců kanalizačního potrubí při tlakových zkouškách vodou  do DN 300 mm</t>
  </si>
  <si>
    <t>úsek</t>
  </si>
  <si>
    <t>1365376601</t>
  </si>
  <si>
    <t>57</t>
  </si>
  <si>
    <t>892855115R00</t>
  </si>
  <si>
    <t>Kamerové prohlídky potrubí do 500 m</t>
  </si>
  <si>
    <t>1918438872</t>
  </si>
  <si>
    <t>58</t>
  </si>
  <si>
    <t>894411221R00</t>
  </si>
  <si>
    <t>Zřízení šachet kanalizačních z betonových dílců na potrubí Zřízení šachet z dílců, dno kamen., potrubí DN 300, Prvek zdicí pálený</t>
  </si>
  <si>
    <t>-1413156454</t>
  </si>
  <si>
    <t>Poznámka k položce:_x000d_
výšky vstupu do 1,5 m, podkladní deska z betonu B5, montáž a dodávka stupadel,</t>
  </si>
  <si>
    <t>59</t>
  </si>
  <si>
    <t>899103111R00</t>
  </si>
  <si>
    <t xml:space="preserve">Osazení poklopů litinových a ocelových o hmotnost jednotlivě přes 100  do 150 kg</t>
  </si>
  <si>
    <t>-1094246997</t>
  </si>
  <si>
    <t>60</t>
  </si>
  <si>
    <t>899623161R00</t>
  </si>
  <si>
    <t>Obetonování potrubí nebo zdiva stok betonem prostým třídy C 20/25</t>
  </si>
  <si>
    <t>-1463876337</t>
  </si>
  <si>
    <t>93</t>
  </si>
  <si>
    <t>Dokončovací práce inženýrských staveb</t>
  </si>
  <si>
    <t>61</t>
  </si>
  <si>
    <t>936452115R00</t>
  </si>
  <si>
    <t xml:space="preserve">Výplň cementopopílkovou suspenzí  potrubí 1,0 MPa, DN 300</t>
  </si>
  <si>
    <t>-2106182023</t>
  </si>
  <si>
    <t>372,50-127,00</t>
  </si>
  <si>
    <t>96</t>
  </si>
  <si>
    <t>Bourání konstrukcí</t>
  </si>
  <si>
    <t>62</t>
  </si>
  <si>
    <t>962-01</t>
  </si>
  <si>
    <t>Bourání šachet a vpustí</t>
  </si>
  <si>
    <t>201340786</t>
  </si>
  <si>
    <t>63</t>
  </si>
  <si>
    <t>962-02</t>
  </si>
  <si>
    <t>Demontáž poklopu,přechodové skruže a rovné skruže Š4248,ZÁSYP ŠTĚRKOPÍSKEM A OBNOVA POVRCHU-4M2</t>
  </si>
  <si>
    <t>-386385548</t>
  </si>
  <si>
    <t>64</t>
  </si>
  <si>
    <t>976085311R00</t>
  </si>
  <si>
    <t xml:space="preserve">Vybourání madel, objímek, rámů, mříží apod. kanalizačních rámů litinových, z rýhovaného plechu nebo betonových včetně poklopů nebo mříží  plochy do 0,6 m2</t>
  </si>
  <si>
    <t>1301905218</t>
  </si>
  <si>
    <t>99</t>
  </si>
  <si>
    <t>Staveništní přesun hmot</t>
  </si>
  <si>
    <t>65</t>
  </si>
  <si>
    <t>998275101R00</t>
  </si>
  <si>
    <t>Přesun hmot pro kanalizace z trub kameninových v otevřeném výkopu</t>
  </si>
  <si>
    <t>-59820431</t>
  </si>
  <si>
    <t>Poznámka k položce:_x000d_
trubní ražené nebo hloubené (827 2.5), včetně drobných objektů</t>
  </si>
  <si>
    <t>D96</t>
  </si>
  <si>
    <t>Přesuny suti a vybouraných hmot</t>
  </si>
  <si>
    <t>66</t>
  </si>
  <si>
    <t>979084313R00</t>
  </si>
  <si>
    <t>Vodorovná doprava vybouraných trub do 1 km, do DN 800 mm,</t>
  </si>
  <si>
    <t>-1162187559</t>
  </si>
  <si>
    <t>67</t>
  </si>
  <si>
    <t>979084419R00</t>
  </si>
  <si>
    <t>Vodorovná doprava po suchu nebo naložení vodorovná doprava vybouraných hmot se složením a hrubým urovnáním nebo přeložením na jiný dopravní prostředek do 1 km, příplatek za každý další i započatý 1 km</t>
  </si>
  <si>
    <t>1607178614</t>
  </si>
  <si>
    <t>Poznámka k položce:_x000d_
vybouraných hmot se složením a hrubým urovnáním nebo přeložením na jiný dopravní prostředek, nebo nakládání na dopravní prostředek pro vodorovnou dopravu,</t>
  </si>
  <si>
    <t>68</t>
  </si>
  <si>
    <t>979098111U00</t>
  </si>
  <si>
    <t>Skládkovné</t>
  </si>
  <si>
    <t>1786695282</t>
  </si>
  <si>
    <t>SO-01.3.2 - Kanalizační přípojky splaškové - 3.část</t>
  </si>
  <si>
    <t>609674002</t>
  </si>
  <si>
    <t>387368104</t>
  </si>
  <si>
    <t>-1691876861</t>
  </si>
  <si>
    <t>1073096477</t>
  </si>
  <si>
    <t>2137986929</t>
  </si>
  <si>
    <t>75,21*0,45</t>
  </si>
  <si>
    <t>-476215236</t>
  </si>
  <si>
    <t>72387307</t>
  </si>
  <si>
    <t>75,21*0,1</t>
  </si>
  <si>
    <t>151101101R00</t>
  </si>
  <si>
    <t xml:space="preserve">Zřízení pažení a rozepření stěn rýh příložné  pro jakoukoliv mezerovitost, hloubky do 2 m</t>
  </si>
  <si>
    <t>-1934934010</t>
  </si>
  <si>
    <t>151101111R00</t>
  </si>
  <si>
    <t>Odstranění pažení a rozepření rýh příložné , hloubky do 2 m</t>
  </si>
  <si>
    <t>38732552</t>
  </si>
  <si>
    <t>161101101R00</t>
  </si>
  <si>
    <t>Svislé přemístění výkopku z horniny 1 až 4, při hloubce výkopu přes 1 do 2,5 m</t>
  </si>
  <si>
    <t>-1557247461</t>
  </si>
  <si>
    <t>75,21*0,9</t>
  </si>
  <si>
    <t>161101151R00</t>
  </si>
  <si>
    <t>Svislé přemístění výkopku z horniny 5 až 7, při hloubce výkopu přes 1 do 2,5 m</t>
  </si>
  <si>
    <t>948836986</t>
  </si>
  <si>
    <t>235802381</t>
  </si>
  <si>
    <t>914276052</t>
  </si>
  <si>
    <t>982831746</t>
  </si>
  <si>
    <t>-975886609</t>
  </si>
  <si>
    <t>-1521682918</t>
  </si>
  <si>
    <t>1347708730</t>
  </si>
  <si>
    <t>1529351694</t>
  </si>
  <si>
    <t>-1702160007</t>
  </si>
  <si>
    <t>438887168</t>
  </si>
  <si>
    <t>-1705722437</t>
  </si>
  <si>
    <t>-1156762146</t>
  </si>
  <si>
    <t>-392778826</t>
  </si>
  <si>
    <t>Přepojení stávajících přípojek na novou kanalizaci</t>
  </si>
  <si>
    <t>-2113745864</t>
  </si>
  <si>
    <t xml:space="preserve">D+M Přechodová manžeta univerzální DN200 pro spojení se st  potrubím</t>
  </si>
  <si>
    <t>648871711</t>
  </si>
  <si>
    <t>59710697R</t>
  </si>
  <si>
    <t>trouba kameninová hrdlová; DN 200,0 mm; l = 2500,0 mm; třída 200; spoj C; FN 40 kN/m</t>
  </si>
  <si>
    <t>2007496722</t>
  </si>
  <si>
    <t>70,40*1,015</t>
  </si>
  <si>
    <t>59710947.A2R</t>
  </si>
  <si>
    <t>oblouk kameninový 45,0 °; DN 200,0 mm; spoj F; třída 200; FN 40 kN/m</t>
  </si>
  <si>
    <t>-1285446181</t>
  </si>
  <si>
    <t>20+2</t>
  </si>
  <si>
    <t>831352121R00</t>
  </si>
  <si>
    <t>Montáž potrubí z trub kameninových těsněných pryžovými kroužky montáž- bez specifikace DN 200 mm</t>
  </si>
  <si>
    <t>1404779204</t>
  </si>
  <si>
    <t>837352221R00</t>
  </si>
  <si>
    <t>Montáž kameninových tvarovek těsněných pryžovými kroužky jednoosých DN 200 mm</t>
  </si>
  <si>
    <t>665668968</t>
  </si>
  <si>
    <t>892571111R00</t>
  </si>
  <si>
    <t xml:space="preserve">Zkoušky těsnosti kanalizačního potrubí zkouška těsnosti kanalizačního potrubí vodou  do DN 200 mm</t>
  </si>
  <si>
    <t>-900188156</t>
  </si>
  <si>
    <t>70,40</t>
  </si>
  <si>
    <t>-203006804</t>
  </si>
  <si>
    <t>SO-01.3.2a - Kanalizační přípojky od vpustí - 3.část</t>
  </si>
  <si>
    <t>-24598005</t>
  </si>
  <si>
    <t>18,54*0,45</t>
  </si>
  <si>
    <t>1548408521</t>
  </si>
  <si>
    <t>-1391104007</t>
  </si>
  <si>
    <t>18,54*0,1</t>
  </si>
  <si>
    <t>1343114601</t>
  </si>
  <si>
    <t>2,00*10,30*2</t>
  </si>
  <si>
    <t>-827010642</t>
  </si>
  <si>
    <t>257514712</t>
  </si>
  <si>
    <t>18,54*0,9*0,5</t>
  </si>
  <si>
    <t>-621498135</t>
  </si>
  <si>
    <t>18,54*0,1*0,5</t>
  </si>
  <si>
    <t>-870920348</t>
  </si>
  <si>
    <t>1294562868</t>
  </si>
  <si>
    <t>2038590310</t>
  </si>
  <si>
    <t>-1723481893</t>
  </si>
  <si>
    <t>-1800638770</t>
  </si>
  <si>
    <t>961794408</t>
  </si>
  <si>
    <t>1729890994</t>
  </si>
  <si>
    <t>568825110</t>
  </si>
  <si>
    <t>18,54*0,9</t>
  </si>
  <si>
    <t>1634323829</t>
  </si>
  <si>
    <t>-51377160</t>
  </si>
  <si>
    <t>352722353</t>
  </si>
  <si>
    <t>-173234099</t>
  </si>
  <si>
    <t>831312121R00</t>
  </si>
  <si>
    <t>Montáž potrubí z trub kameninových těsněných pryžovými kroužky montáž- bez specifikace DN 150 mm</t>
  </si>
  <si>
    <t>-151307924</t>
  </si>
  <si>
    <t>837312221R00</t>
  </si>
  <si>
    <t>Montáž kameninových tvarovek těsněných pryžovými kroužky jednoosých DN 150 mm</t>
  </si>
  <si>
    <t>1640810120</t>
  </si>
  <si>
    <t>871313121R00</t>
  </si>
  <si>
    <t xml:space="preserve">Montáž potrubí z trub z plastů těsněných gumovým kroužkem  DN 150 mm</t>
  </si>
  <si>
    <t>-1184758918</t>
  </si>
  <si>
    <t>Poznámka k položce:_x000d_
v otevřeném výkopu ve sklonu do 20 %,</t>
  </si>
  <si>
    <t>877313122R00</t>
  </si>
  <si>
    <t>Montáž tvarovek na potrubí z trub z plastů těsněných gumovým kroužkem přesuvek DN 150 mm</t>
  </si>
  <si>
    <t>-97156524</t>
  </si>
  <si>
    <t>877313123R00</t>
  </si>
  <si>
    <t>Montáž tvarovek na potrubí z trub z plastů těsněných gumovým kroužkem jednoosých DN 150 mm</t>
  </si>
  <si>
    <t>-1139390864</t>
  </si>
  <si>
    <t>-969884659</t>
  </si>
  <si>
    <t>10,40</t>
  </si>
  <si>
    <t>895941311RT2.</t>
  </si>
  <si>
    <t>Zřízení vpusti uliční z dílců včetně dodávky dílců pro uliční vpusti</t>
  </si>
  <si>
    <t>329568839</t>
  </si>
  <si>
    <t>28614521R</t>
  </si>
  <si>
    <t>trubka plastová kanalizační PP; hladká, s hrdlem; Sn 12 kN/m2; D = 160,0 mm; s = 6,10 mm; l = 3000,0 mm</t>
  </si>
  <si>
    <t>1064666212</t>
  </si>
  <si>
    <t>28654599R</t>
  </si>
  <si>
    <t>koleno PP; 30,0 °; D = 160,0 mm; hladké, s 1 hrdlem; spoj násuvný</t>
  </si>
  <si>
    <t>-1899540990</t>
  </si>
  <si>
    <t>10*2</t>
  </si>
  <si>
    <t>28654601R</t>
  </si>
  <si>
    <t>koleno PP; 87,5 °; D = 160,0 mm; hladké, s 1 hrdlem; spoj násuvný</t>
  </si>
  <si>
    <t>-1730914522</t>
  </si>
  <si>
    <t>28654624R</t>
  </si>
  <si>
    <t>spojka přesuvná (přesuvka) PP; DN 150,0 mm; l = 180 mm; hladká, hrdlovaná; spoj násuvný</t>
  </si>
  <si>
    <t>-1705789778</t>
  </si>
  <si>
    <t>28656127R</t>
  </si>
  <si>
    <t>přechod kameninové hrdlo-plast DN 160,0 mm; l = 207 mm; spoj násuvný</t>
  </si>
  <si>
    <t>-1739686163</t>
  </si>
  <si>
    <t>55340394R</t>
  </si>
  <si>
    <t>rám s mříží uliční vpusti; rozměr 500/500 mm; zatížení 40 t</t>
  </si>
  <si>
    <t>-799691609</t>
  </si>
  <si>
    <t>59710675R</t>
  </si>
  <si>
    <t>trouba kameninová hrdlová; DN 150,0 mm; l = 1500,0 mm; spoj F; FN 34 kN/m</t>
  </si>
  <si>
    <t>462684935</t>
  </si>
  <si>
    <t>899203111R00</t>
  </si>
  <si>
    <t xml:space="preserve">Osazení mříží litinových o hmotnost jednotlivě přes 100  do 150 kg</t>
  </si>
  <si>
    <t>297348582</t>
  </si>
  <si>
    <t>Poznámka k položce:_x000d_
včetně rámů a košů na bahno,</t>
  </si>
  <si>
    <t>1058062932</t>
  </si>
  <si>
    <t>998276101R00</t>
  </si>
  <si>
    <t>Přesun hmot pro trubní vedení z trub plastových nebo sklolaminátových v otevřeném výkopu</t>
  </si>
  <si>
    <t>1809947834</t>
  </si>
  <si>
    <t>Poznámka k položce:_x000d_
vodovodu nebo kanalizace ražené nebo hloubené (827 1.1, 827 1.9, 827 2.1, 827 2.9), drobných objektů</t>
  </si>
  <si>
    <t>SO-01.3.3 - Obnova povrchů na rýhou kanalizace - 3.část</t>
  </si>
  <si>
    <t>5 - Komunikace</t>
  </si>
  <si>
    <t>9 - Ostatní konstrukce, bourání</t>
  </si>
  <si>
    <t>113107412R00</t>
  </si>
  <si>
    <t>Odstranění podkladů nebo krytů z kameniva těženého, v ploše jednotlivě nad 50 m2, tloušťka vrstvy 120 mm</t>
  </si>
  <si>
    <t>139217446</t>
  </si>
  <si>
    <t>113107415R00</t>
  </si>
  <si>
    <t>Odstranění podkladů nebo krytů z kameniva těženého, v ploše jednotlivě nad 50 m2, tloušťka vrstvy 150 mm</t>
  </si>
  <si>
    <t>-719713018</t>
  </si>
  <si>
    <t>113108412R00</t>
  </si>
  <si>
    <t>Odstranění podkladů nebo krytů živičných, v ploše jednotlivě nad 50 m2, tloušťka vrstvy 120 mm</t>
  </si>
  <si>
    <t>1569544237</t>
  </si>
  <si>
    <t>113111220R00</t>
  </si>
  <si>
    <t>Odstranění podkladů nebo krytů z kameniva zpevněného cementem, v ploše jednotlivě nad 50 m2, tloušťka vrstvy 200 mm</t>
  </si>
  <si>
    <t>479520623</t>
  </si>
  <si>
    <t>113202111R00</t>
  </si>
  <si>
    <t>Vytrhání obrub z krajníků nebo obrubníků stojatých</t>
  </si>
  <si>
    <t>-1836202151</t>
  </si>
  <si>
    <t>Poznámka k položce:_x000d_
s vybouráním lože, s přemístěním hmot na skládku na vzdálenost do 3 m nebo naložením na dopravní prostředek</t>
  </si>
  <si>
    <t>Komunikace</t>
  </si>
  <si>
    <t>564841111R00</t>
  </si>
  <si>
    <t>Podklad ze štěrkodrti s rozprostřením a zhutněním frakce 0-63 mm, tloušťka po zhutnění 120 mm</t>
  </si>
  <si>
    <t>1196803246</t>
  </si>
  <si>
    <t>564851111R00</t>
  </si>
  <si>
    <t>Podklad ze štěrkodrti s rozprostřením a zhutněním frakce 0-63 mm, tloušťka po zhutnění 150 mm</t>
  </si>
  <si>
    <t>-2026720132</t>
  </si>
  <si>
    <t>565151111R00</t>
  </si>
  <si>
    <t>Podklad z kameniva obaleného asfaltem ACP 16+ až ACP 22+, v pruhu šířky do 3 m, třídy 1, tloušťka po zhutnění 70 mm</t>
  </si>
  <si>
    <t>-879637536</t>
  </si>
  <si>
    <t>Poznámka k položce:_x000d_
s rozprostřením a zhutněním</t>
  </si>
  <si>
    <t>567132115R00</t>
  </si>
  <si>
    <t>Podklad z kameniva zpevněného cementem SC C8/10, tloušťka po zhutnění 200 mm</t>
  </si>
  <si>
    <t>-840355274</t>
  </si>
  <si>
    <t>Poznámka k položce:_x000d_
bez dilatačních spár, s rozprostřením a zhutněním, ošetřením povrchu podkladu vodou</t>
  </si>
  <si>
    <t>573111113R00</t>
  </si>
  <si>
    <t>Postřik živičný infiltrační s posypem kamenivem v množství 1,5 kg/m2</t>
  </si>
  <si>
    <t>-718315776</t>
  </si>
  <si>
    <t>Poznámka k položce:_x000d_
z asfaltu silničního</t>
  </si>
  <si>
    <t>775294368</t>
  </si>
  <si>
    <t>577112114R00</t>
  </si>
  <si>
    <t>Beton asfaltový z modifikovaného asfaltu v pruhu šířky do 3 m, ACO 11 S , tloušťky 50 mm, plochy přes 1000 m2</t>
  </si>
  <si>
    <t>2016562540</t>
  </si>
  <si>
    <t>Ostatní konstrukce, bourání</t>
  </si>
  <si>
    <t>1928659629</t>
  </si>
  <si>
    <t>617745156</t>
  </si>
  <si>
    <t>-1596597556</t>
  </si>
  <si>
    <t>998225111R00</t>
  </si>
  <si>
    <t>Přesun hmot komunikací a letišť, kryt živičný jakékoliv délky objektu</t>
  </si>
  <si>
    <t>696765037</t>
  </si>
  <si>
    <t>Poznámka k položce:_x000d_
vodorovně do 200 m</t>
  </si>
  <si>
    <t>979082213R00</t>
  </si>
  <si>
    <t>Vodorovná doprava suti po suchu bez naložení, ale se složením a hrubým urovnáním na vzdálenost do 1 km</t>
  </si>
  <si>
    <t>-774160000</t>
  </si>
  <si>
    <t>979082219R00</t>
  </si>
  <si>
    <t>Vodorovná doprava suti po suchu příplatek k ceně za každý další i započatý 1 km přes 1 km</t>
  </si>
  <si>
    <t>-329916935</t>
  </si>
  <si>
    <t>979990112R00</t>
  </si>
  <si>
    <t>Poplatek za skládku za uložení suti - obal. kamenivo, asfalt, skupina odpadu 170302</t>
  </si>
  <si>
    <t>387525025</t>
  </si>
  <si>
    <t>438,75*0,264</t>
  </si>
  <si>
    <t>979999975R00</t>
  </si>
  <si>
    <t>Poplatek za skládku za uložení, zemina a kamení s příměsí 10 % (cihla, beton), (skup.170504)</t>
  </si>
  <si>
    <t>-523513159</t>
  </si>
  <si>
    <t>SO-01.3.4 - Obnova povrchů nad kanalizačními přípojkami splaškovými - 3.část</t>
  </si>
  <si>
    <t>113106211R00</t>
  </si>
  <si>
    <t xml:space="preserve">Rozebrání vozovek a ploch s jakoukoliv výplní spár   v ploše jednotlivě do 200 m2, z velkých kostek, kladených do lože z kameniva těženého, škváry nebo strusky</t>
  </si>
  <si>
    <t>1754295794</t>
  </si>
  <si>
    <t>Poznámka k položce:_x000d_
s přemístěním hmot na skládku na vzdálenost do 3 m nebo s naložením na dopravní prostředek</t>
  </si>
  <si>
    <t>113106231R00.</t>
  </si>
  <si>
    <t>-1713478038</t>
  </si>
  <si>
    <t>1245313235</t>
  </si>
  <si>
    <t>-1200478705</t>
  </si>
  <si>
    <t>714046185</t>
  </si>
  <si>
    <t>113107419R00</t>
  </si>
  <si>
    <t>Odstranění podkladů nebo krytů z kameniva těženého, v ploše jednotlivě nad 50 m2, tloušťka vrstvy 190 mm</t>
  </si>
  <si>
    <t>897754961</t>
  </si>
  <si>
    <t>113107420R00</t>
  </si>
  <si>
    <t>Odstranění podkladů nebo krytů z kameniva těženého, v ploše jednotlivě nad 50 m2, tloušťka vrstvy 200 mm</t>
  </si>
  <si>
    <t>-498696967</t>
  </si>
  <si>
    <t>113107430R00</t>
  </si>
  <si>
    <t>Odstranění podkladů nebo krytů z kameniva těženého, v ploše jednotlivě nad 50 m2, tloušťka vrstvy 300 mm</t>
  </si>
  <si>
    <t>176792114</t>
  </si>
  <si>
    <t>56413838</t>
  </si>
  <si>
    <t>-1824829981</t>
  </si>
  <si>
    <t>121101100R00</t>
  </si>
  <si>
    <t>Sejmutí ornice s přemístěním na vzdálenost do 50 m</t>
  </si>
  <si>
    <t>1473890193</t>
  </si>
  <si>
    <t>Poznámka k položce:_x000d_
nebo lesní půdy, s vodorovným přemístěním na hromady v místě upotřebení nebo na dočasné či trvalé skládky se složením</t>
  </si>
  <si>
    <t>180400020RA0</t>
  </si>
  <si>
    <t>Založení trávníku s dodáním osiva parkového, v rovině</t>
  </si>
  <si>
    <t>622490764</t>
  </si>
  <si>
    <t>181301102R00</t>
  </si>
  <si>
    <t>Rozprostření a urovnání ornice v rovině v souvislé ploše do 500 m2, tloušťka vrstvy přes 100 do 150 mm</t>
  </si>
  <si>
    <t>-2006536131</t>
  </si>
  <si>
    <t>Poznámka k položce:_x000d_
s případným nutným přemístěním hromad nebo dočasných skládek na místo potřeby ze vzdálenosti do 30 m, v rovině nebo ve svahu do 1 : 5,</t>
  </si>
  <si>
    <t>67992943</t>
  </si>
  <si>
    <t>-1717417981</t>
  </si>
  <si>
    <t>171230930</t>
  </si>
  <si>
    <t>564861115R00</t>
  </si>
  <si>
    <t>Podklad ze štěrkodrti s rozprostřením a zhutněním frakce 0-63 mm, tloušťka po zhutnění 240 mm</t>
  </si>
  <si>
    <t>387904835</t>
  </si>
  <si>
    <t>564871111R00</t>
  </si>
  <si>
    <t>Podklad ze štěrkodrti s rozprostřením a zhutněním frakce 0-63 mm, tloušťka po zhutnění 250 mm</t>
  </si>
  <si>
    <t>246667009</t>
  </si>
  <si>
    <t>1875388165</t>
  </si>
  <si>
    <t>-464243020</t>
  </si>
  <si>
    <t>-1168223839</t>
  </si>
  <si>
    <t>1075247326</t>
  </si>
  <si>
    <t>-658232510</t>
  </si>
  <si>
    <t>-854245274</t>
  </si>
  <si>
    <t>-1046674383</t>
  </si>
  <si>
    <t>1381008651</t>
  </si>
  <si>
    <t>681650599</t>
  </si>
  <si>
    <t>133087097</t>
  </si>
  <si>
    <t>-515582828</t>
  </si>
  <si>
    <t>816844145</t>
  </si>
  <si>
    <t>20,07*0,264</t>
  </si>
  <si>
    <t>-1673376225</t>
  </si>
  <si>
    <t>65,477-20,07*0,264</t>
  </si>
  <si>
    <t>SO-02 - Vodovod</t>
  </si>
  <si>
    <t>SO-02.3.1 - Vodovod - 3.část</t>
  </si>
  <si>
    <t>8.1 - Suchovod</t>
  </si>
  <si>
    <t>114211101R00.</t>
  </si>
  <si>
    <t xml:space="preserve">Odstranění litinových  trub do DN 150 mm, ve výkopu</t>
  </si>
  <si>
    <t>1024407715</t>
  </si>
  <si>
    <t>-1117213900</t>
  </si>
  <si>
    <t>Dočasné zajištění kabelů - betonový kabel.l žlab vč poklopu-viz př D.4.1-TZ str 4</t>
  </si>
  <si>
    <t>192030330</t>
  </si>
  <si>
    <t>Dočasné zajištění kabelů -půlená ochranná trubka HDPE-viz př D.4.1-TZ STR. 4</t>
  </si>
  <si>
    <t>731844487</t>
  </si>
  <si>
    <t>1705181227</t>
  </si>
  <si>
    <t>1412108195</t>
  </si>
  <si>
    <t>-1357854598</t>
  </si>
  <si>
    <t>292,51*0,45</t>
  </si>
  <si>
    <t>-536740022</t>
  </si>
  <si>
    <t>-1160727802</t>
  </si>
  <si>
    <t>292,51*0,1</t>
  </si>
  <si>
    <t>-545603673</t>
  </si>
  <si>
    <t>-1774176047</t>
  </si>
  <si>
    <t>-234267376</t>
  </si>
  <si>
    <t>292,51*0,5*0,9</t>
  </si>
  <si>
    <t>1984446695</t>
  </si>
  <si>
    <t>292,51*0,5*0,1</t>
  </si>
  <si>
    <t>188644783</t>
  </si>
  <si>
    <t>178631136</t>
  </si>
  <si>
    <t>-2067765346</t>
  </si>
  <si>
    <t>-828525593</t>
  </si>
  <si>
    <t>347329077</t>
  </si>
  <si>
    <t>-573186974</t>
  </si>
  <si>
    <t>942916720</t>
  </si>
  <si>
    <t>0,70*0,40*369,80</t>
  </si>
  <si>
    <t>-1917483710</t>
  </si>
  <si>
    <t>292,51*0,9</t>
  </si>
  <si>
    <t>-1683096734</t>
  </si>
  <si>
    <t>-840771879</t>
  </si>
  <si>
    <t>0,70*0,10*369,80</t>
  </si>
  <si>
    <t>452313141R00</t>
  </si>
  <si>
    <t>Podkladní a zajišťovací konstrukce z betonu bloky pro potrubí , z betonu prostého třídy C 16/20</t>
  </si>
  <si>
    <t>-1768669053</t>
  </si>
  <si>
    <t>452353101R00</t>
  </si>
  <si>
    <t>Bednění podkladních a zajišťovacích konstrukcí bloků pro potrubí</t>
  </si>
  <si>
    <t>-2072110938</t>
  </si>
  <si>
    <t>42273320R.</t>
  </si>
  <si>
    <t>Pas navrtávací 3500 DN 80- pro typ potrubí litina, ocel, azbestocementové, pro vodu</t>
  </si>
  <si>
    <t>-748266204</t>
  </si>
  <si>
    <t>422737412R</t>
  </si>
  <si>
    <t>hydrant nadzemní PN 16; provedení standard GGG,tuhé, dvojitý uzávěr s koulí; DN 80; krycí hloubka 1,5 m; připojení přírubové; těleso tvárná litina; pro: vodu</t>
  </si>
  <si>
    <t>-1015589784</t>
  </si>
  <si>
    <t>422911622R</t>
  </si>
  <si>
    <t xml:space="preserve">souprava zemní teleskopická šoupátková; pro vodu, pro ovládání uzávěrů armatur zakopaných v zemi; DN 65 - 80 šoupátka; provedení s kluzným uložením ovlád.tyče, zavěšena v plastové nosné desce poklopu; mat. spojka z tvárné litiny nebo korozivzdorné oceli; </t>
  </si>
  <si>
    <t>-479091476</t>
  </si>
  <si>
    <t>souprava zemní teleskopická šoupátková; pro vodu, pro ovládání uzávěrů armatur zakopaných v zemi; DN 65 - 80 šoupátka; provedení s kluzným uložením ovlád.tyče, zavěšena v plastové nosné desce poklopu; mat. spojka z tvárné litiny nebo korozivzdorné oceli; ochrana všechny litinové a ocelové díly žárově pozinkovány; krycí hloubka Rd 1,2 až 1,8 m</t>
  </si>
  <si>
    <t>422913332R</t>
  </si>
  <si>
    <t xml:space="preserve">souprava zemní teleskopická přípojková; pro ruční ovládání šoupat a domovních šoupátek; DN 1"-2"; rozsah min.1,05m  max. 1,75m; provedení dvoudílné; mat. vnější chránička z PE, ovl.čtyřhran z litiny, vnitřní teleskop ze zink.oceli</t>
  </si>
  <si>
    <t>1673323955</t>
  </si>
  <si>
    <t>42291353R</t>
  </si>
  <si>
    <t>poklop šoupátkový šedá litina; použití pro vodu, k ochraně zemních soustav osazených na šoupátkách, k zabudování do terénu a vozovek; ochrana proti korozi asfaltový nátěr vně i uvnitř; h = 210,0 mm; vnitř.pr.D = 200 mm; D = 260,0 mm</t>
  </si>
  <si>
    <t>-1618352503</t>
  </si>
  <si>
    <t>42291405R</t>
  </si>
  <si>
    <t xml:space="preserve">poklop ventilový šedá litina; použití pro vodu, k ochraně zemních souprav osazených na šoupátkách nebo na navrtávacích pasech se šoupátkem či kul.kohoutem, k zabudování do terénu a vozovek; ochrana proti korozi asfaltový nátěr vně i uvnitř; h = 210,0 mm; </t>
  </si>
  <si>
    <t>1738158458</t>
  </si>
  <si>
    <t>poklop ventilový šedá litina; použití pro vodu, k ochraně zemních souprav osazených na šoupátkách nebo na navrtávacích pasech se šoupátkem či kul.kohoutem, k zabudování do terénu a vozovek; ochrana proti korozi asfaltový nátěr vně i uvnitř; h = 210,0 mm; vnitř.pr.D = 135 mm; D = 180,0 mm</t>
  </si>
  <si>
    <t>42291452R</t>
  </si>
  <si>
    <t xml:space="preserve">poklop hydrantový  DN 80; použití pro vodu, k ochraně výtokového hrdla o ovládacích prvků podzemních hydrantů, k zabudování do terénu a vozovek; ochrana proti korozi asfaltový nátěr vně i uvnitř; tvárná litina; h = 310,0 mm; vnější rozměr horní ovál 367 x</t>
  </si>
  <si>
    <t>-1565652003</t>
  </si>
  <si>
    <t xml:space="preserve">poklop hydrantový  DN 80; použití pro vodu, k ochraně výtokového hrdla o ovládacích prvků podzemních hydrantů, k zabudování do terénu a vozovek; ochrana proti korozi asfaltový nátěr vně i uvnitř; tvárná litina; h = 310,0 mm; vnější rozměr horní ovál 367 x 262, spodní ovál 420 x 315 mm</t>
  </si>
  <si>
    <t>42291510R</t>
  </si>
  <si>
    <t>deska podkladová pro ventilkové a šoupátkové poklopy; plastové</t>
  </si>
  <si>
    <t>-880819840</t>
  </si>
  <si>
    <t>2+21</t>
  </si>
  <si>
    <t>42291515R</t>
  </si>
  <si>
    <t>deska podkladová pro hydrantové poklopy; plastové</t>
  </si>
  <si>
    <t>1342718082</t>
  </si>
  <si>
    <t>552-01</t>
  </si>
  <si>
    <t>Spojka s přírubou s jištěním proti posunu na LT potrubí DN80-80/PN10,</t>
  </si>
  <si>
    <t>-1529808416</t>
  </si>
  <si>
    <t>55251130R.</t>
  </si>
  <si>
    <t xml:space="preserve">TL vod.tlak.  DN 80 mm spoj vč zámkových spojů</t>
  </si>
  <si>
    <t>-9342118</t>
  </si>
  <si>
    <t>369,80*1,02</t>
  </si>
  <si>
    <t>5525852703R</t>
  </si>
  <si>
    <t>tvarovka přírubová s hladkým koncem tvárná litina; DN 80 mm; l = 350 mm; povrch. úprava práškový epoxid</t>
  </si>
  <si>
    <t>-308160882</t>
  </si>
  <si>
    <t>55258531R.</t>
  </si>
  <si>
    <t>Tvar. hrdl.s přír.odb. MMA DN 80/ 80 EWS VP vč zámkových spojů</t>
  </si>
  <si>
    <t>1510590277</t>
  </si>
  <si>
    <t>55259430R.</t>
  </si>
  <si>
    <t xml:space="preserve">Koleno hrdlové  MMK DN80-22 1/2° EWS vč zámkových spojů tvárná litina</t>
  </si>
  <si>
    <t>-1393507513</t>
  </si>
  <si>
    <t>55259470R.</t>
  </si>
  <si>
    <t xml:space="preserve">Koleno hrdlové  MMK DN80/45° EWS vč ámkových spojů tvárná litina</t>
  </si>
  <si>
    <t>-1569962399</t>
  </si>
  <si>
    <t>55260097030R</t>
  </si>
  <si>
    <t>koleno 90 °; PN 10; DN 80 mm; tvárná litina; přírubové; s patkou; volná příruba; uvnitř práškový epoxid; vně práškový epoxid</t>
  </si>
  <si>
    <t>1370668731</t>
  </si>
  <si>
    <t>552720021R.</t>
  </si>
  <si>
    <t>E - přírubová tvarovka s hrdlem DN 80, PN 10 - 16</t>
  </si>
  <si>
    <t>-419500399</t>
  </si>
  <si>
    <t>851601101RT2</t>
  </si>
  <si>
    <t xml:space="preserve">Montáž potrubí z tvárné litiny s pružným spojem s pružným spojem těsněným folií  DN 80 mm</t>
  </si>
  <si>
    <t>279970739</t>
  </si>
  <si>
    <t>Poznámka k položce:_x000d_
z trub tlakových hrdlových, v otevřeném výkopu,</t>
  </si>
  <si>
    <t>857242121R00</t>
  </si>
  <si>
    <t>Montáž litinových tvarovek na potrubí litinovém tlakovém jednoosých, na potrubí z trub přírubových v otevřeném výkopu, v otevřeném kanálu nebo v šachtě, DN 80 mm</t>
  </si>
  <si>
    <t>-2145923605</t>
  </si>
  <si>
    <t>857601101RT1</t>
  </si>
  <si>
    <t xml:space="preserve">Montáž litinových tvarovek na potrubí litinovém tlakovém jednoosých, na potrubí z trub hrdlových  v otevřeném výkopu, v otevřeném kanálu nebo v šachtě, DN 80 mm</t>
  </si>
  <si>
    <t>537664538</t>
  </si>
  <si>
    <t>857701101R00</t>
  </si>
  <si>
    <t xml:space="preserve">Montáž litinových tvarovek na potrubí litinovém tlakovém odbočných, na potrubí z trub hrdlových  v otevřeném výkopu, v otevřeném kanálu nebo v šachtě, DN 80 mm</t>
  </si>
  <si>
    <t>2125941980</t>
  </si>
  <si>
    <t>891181111R00</t>
  </si>
  <si>
    <t>Montáž vodovodních armatur na potrubí šoupátek v otevřeném výkopu nebo v šachtách s osazením zemní soupravy (bez poklopů), DN 40 mm</t>
  </si>
  <si>
    <t>-426804571</t>
  </si>
  <si>
    <t>891241111R00</t>
  </si>
  <si>
    <t>Montáž vodovodních armatur na potrubí šoupátek v otevřeném výkopu nebo v šachtách s osazením zemní soupravy (bez poklopů), DN 80 mm</t>
  </si>
  <si>
    <t>478122439</t>
  </si>
  <si>
    <t>891247111R00</t>
  </si>
  <si>
    <t>Montáž vodovodních armatur na potrubí hydrantů podzemních (bez osazení poklopů), DN 80 mm</t>
  </si>
  <si>
    <t>428499572</t>
  </si>
  <si>
    <t>891249111R00</t>
  </si>
  <si>
    <t>Montáž vodovodních armatur na potrubí navrtávacích pasů s ventilem Jt 1 Mpa na potrubí z trub osinkocementových, litinových, ocelových nebo plastických hmot, DN 80 mm</t>
  </si>
  <si>
    <t>-459730227</t>
  </si>
  <si>
    <t>892271111R00</t>
  </si>
  <si>
    <t>Tlakové zkoušky vodovodního potrubí DN 100 nebo 125 mm</t>
  </si>
  <si>
    <t>-187844312</t>
  </si>
  <si>
    <t>Poznámka k položce:_x000d_
přísun, montáže, demontáže a odsunu zkoušecího čerpadla, napuštění tlakovou vodou a dodání vody pro tlakovou zkoušku,</t>
  </si>
  <si>
    <t>369,80</t>
  </si>
  <si>
    <t>892273111R00</t>
  </si>
  <si>
    <t>Proplach a desinfekce vodovodního potrubí DN od 80 do 125 mm</t>
  </si>
  <si>
    <t>1743804469</t>
  </si>
  <si>
    <t>Poznámka k položce:_x000d_
napuštění a vypuštění vody, dodání vody a desinfekčního prostředku, náklady na bakteriologický rozbor vody,</t>
  </si>
  <si>
    <t>899401111R00</t>
  </si>
  <si>
    <t>Osazení poklopů litinových ventilových</t>
  </si>
  <si>
    <t>-565421523</t>
  </si>
  <si>
    <t>Poznámka k položce:_x000d_
včetně podezdění</t>
  </si>
  <si>
    <t>899401112R00</t>
  </si>
  <si>
    <t>Osazení poklopů litinových šoupátkových</t>
  </si>
  <si>
    <t>-523716329</t>
  </si>
  <si>
    <t>899401113R00</t>
  </si>
  <si>
    <t>Osazení poklopů litinových hydrantových</t>
  </si>
  <si>
    <t>-440204231</t>
  </si>
  <si>
    <t>899712111R00</t>
  </si>
  <si>
    <t>Orientační tabulky na vodovodních a kanalizačních řadech na zdivu</t>
  </si>
  <si>
    <t>-871382808</t>
  </si>
  <si>
    <t>899721112R00</t>
  </si>
  <si>
    <t>Výstražné fólie výstražná fólie pro vodovod, šířka 30 cm</t>
  </si>
  <si>
    <t>-2083360587</t>
  </si>
  <si>
    <t>389,00</t>
  </si>
  <si>
    <t>899731114R00</t>
  </si>
  <si>
    <t>Signalizační vodič CYY, 6 mm2</t>
  </si>
  <si>
    <t>710423693</t>
  </si>
  <si>
    <t>42228200R</t>
  </si>
  <si>
    <t xml:space="preserve">šoupátko pro domovní přípojky pro vodovod; DN 1"; provedení -  1 vnitřní a 1 vnější závit; PN 16; L = 148 mm; médium pitná voda; těleso tvárná litina</t>
  </si>
  <si>
    <t>526451865</t>
  </si>
  <si>
    <t>42228310R</t>
  </si>
  <si>
    <t>šoupátko přírubové měkcetěsnící klínové, s hladkým a rovným průtokovým kanálem; použití vhodné pro instalaci do země; médium pitná voda, neagresivní tekutina; DN 80; l = 180 mm; PN 10,0; těleso tvárná litina; povrch.ochrana vně i uvnitř epoxidovým práškem</t>
  </si>
  <si>
    <t>-1268901518</t>
  </si>
  <si>
    <t>šoupátko přírubové měkcetěsnící klínové, s hladkým a rovným průtokovým kanálem; použití vhodné pro instalaci do země; médium pitná voda, neagresivní tekutina; DN 80; l = 180 mm; PN 10,0; těleso tvárná litina; povrch.ochrana vně i uvnitř epoxidovým práškem; standardní provedení bez ručního kola a zemní soupravy</t>
  </si>
  <si>
    <t>8.1</t>
  </si>
  <si>
    <t>Suchovod</t>
  </si>
  <si>
    <t>722182006RT1</t>
  </si>
  <si>
    <t>Montáž tepelné izolace potrubí samolepicí spoj nebo rychlouzávěr, přes DN 40 do DN 80</t>
  </si>
  <si>
    <t>305559005</t>
  </si>
  <si>
    <t>690,00</t>
  </si>
  <si>
    <t>8.-01</t>
  </si>
  <si>
    <t>Napojení suchovodu na stávající potrubí navrt pasy,vč tvarovek a armatur+demontáž</t>
  </si>
  <si>
    <t>-1083500976</t>
  </si>
  <si>
    <t>8.-02</t>
  </si>
  <si>
    <t>Demontáž suchovodu vč odvozu a likvidace</t>
  </si>
  <si>
    <t>-234779665</t>
  </si>
  <si>
    <t>690</t>
  </si>
  <si>
    <t>2837711521R</t>
  </si>
  <si>
    <t xml:space="preserve">pouzdro potrubní tvarovatelné; pěnový polyetylén; vnitřní průměr 40,0 mm; tl. izolace 6,0 mm; provozní teplota  -65 až 90 °C; tepelná vodivost (10°C) 0,0380 W/mK</t>
  </si>
  <si>
    <t>-1155067178</t>
  </si>
  <si>
    <t>28613743R</t>
  </si>
  <si>
    <t>trubka plastová vodovodní hladká; HDPE (PE 80); SDR 11,0; PN 10; D = 40,0 mm; s = 3,70 mm; l = 100 000,0 mm</t>
  </si>
  <si>
    <t>1365988234</t>
  </si>
  <si>
    <t>871171121R00</t>
  </si>
  <si>
    <t>Montáž potrubí z plastických hmot z tlakových trubek polyetylenových, vnějšího průměru 40 mm</t>
  </si>
  <si>
    <t>275307754</t>
  </si>
  <si>
    <t>892233111R00</t>
  </si>
  <si>
    <t>Proplach a desinfekce vodovodního potrubí DN od 40 do 70 mm</t>
  </si>
  <si>
    <t>-2011142380</t>
  </si>
  <si>
    <t>892241111R00</t>
  </si>
  <si>
    <t>Tlakové zkoušky vodovodního potrubí DN do 80 mm</t>
  </si>
  <si>
    <t>-1334562374</t>
  </si>
  <si>
    <t>69</t>
  </si>
  <si>
    <t>998273101R00</t>
  </si>
  <si>
    <t>Přesun hmot pro trubní vedení z trub litinových v otevřeném výkopu</t>
  </si>
  <si>
    <t>-345913437</t>
  </si>
  <si>
    <t>Poznámka k položce:_x000d_
vodovodu nebo kanalizace hloubené nebo ražené (827 1.3, 827 2.3) z trub litinových včetně drobných objektů,</t>
  </si>
  <si>
    <t>70</t>
  </si>
  <si>
    <t>-1425659515</t>
  </si>
  <si>
    <t>71</t>
  </si>
  <si>
    <t>1706037063</t>
  </si>
  <si>
    <t>72</t>
  </si>
  <si>
    <t>-1742516669</t>
  </si>
  <si>
    <t>SO-02.3.2 - Vodovodní přípojky - 3.část</t>
  </si>
  <si>
    <t>8.1 - Provizorní přepojení</t>
  </si>
  <si>
    <t>Dočasné zajištění kabelů - betonový kabel. žlab vč poklopu-viz př D.1.3-TZ</t>
  </si>
  <si>
    <t>-1293134626</t>
  </si>
  <si>
    <t>Dočasné zajištění kabelů -půlená ochranná trubka HDPE-viz př D.3.1-TZ</t>
  </si>
  <si>
    <t>-1697148549</t>
  </si>
  <si>
    <t>-1426402520</t>
  </si>
  <si>
    <t>1821884882</t>
  </si>
  <si>
    <t>132201210R00</t>
  </si>
  <si>
    <t>Hloubení rýh šířky přes 60 do 200 cm do 50 m3, v hornině 3, hloubení strojně</t>
  </si>
  <si>
    <t>622949418</t>
  </si>
  <si>
    <t>51,94*0,45</t>
  </si>
  <si>
    <t>132301210R00</t>
  </si>
  <si>
    <t>Hloubení rýh šířky přes 60 do 200 cm do 50 m3, v hornině 4, hloubení strojně</t>
  </si>
  <si>
    <t>-1265480462</t>
  </si>
  <si>
    <t>-149573881</t>
  </si>
  <si>
    <t>51,94*01</t>
  </si>
  <si>
    <t>473051242</t>
  </si>
  <si>
    <t>1,40*2*(23,60+26,70+3,40+2,00)</t>
  </si>
  <si>
    <t>-1791492450</t>
  </si>
  <si>
    <t>1571059511</t>
  </si>
  <si>
    <t>51,94*0,90*0,5</t>
  </si>
  <si>
    <t>-6253909</t>
  </si>
  <si>
    <t>51,94*0,1*0,5</t>
  </si>
  <si>
    <t>349912573</t>
  </si>
  <si>
    <t>-575114806</t>
  </si>
  <si>
    <t>-25219106</t>
  </si>
  <si>
    <t>694137769</t>
  </si>
  <si>
    <t>-2007155646</t>
  </si>
  <si>
    <t>1250942432</t>
  </si>
  <si>
    <t>-1217354500</t>
  </si>
  <si>
    <t>0,90*0,325*78,60</t>
  </si>
  <si>
    <t>786837254</t>
  </si>
  <si>
    <t>51,94*0,9</t>
  </si>
  <si>
    <t>337857430</t>
  </si>
  <si>
    <t>51,94*0,1</t>
  </si>
  <si>
    <t>-1339896633</t>
  </si>
  <si>
    <t>28615420.AR.</t>
  </si>
  <si>
    <t>Zátka PRO ZASLEPENÍ ST NAVRT PASU D32</t>
  </si>
  <si>
    <t>1306514726</t>
  </si>
  <si>
    <t>28653070.AR</t>
  </si>
  <si>
    <t>přechod kov-plast mat. tvarovky mosaz; mat. trubky měď, PE; d = 32 mm; PN 16; závit vnější R 1"</t>
  </si>
  <si>
    <t>1659870526</t>
  </si>
  <si>
    <t>871161121R00</t>
  </si>
  <si>
    <t>Montáž potrubí z plastických hmot z tlakových trubek polyetylenových, vnějšího průměru 32 mm</t>
  </si>
  <si>
    <t>-747678389</t>
  </si>
  <si>
    <t>-1806521401</t>
  </si>
  <si>
    <t>-818188524</t>
  </si>
  <si>
    <t>108676295</t>
  </si>
  <si>
    <t>120,60*1,05</t>
  </si>
  <si>
    <t>787701632</t>
  </si>
  <si>
    <t>28613742R</t>
  </si>
  <si>
    <t>trubka plastová vodovodní hladká; HDPE (PE 80); SDR 11,0; PN 10; D = 32,0 mm; s = 3,00 mm; l = 100 000,0 mm</t>
  </si>
  <si>
    <t>462075389</t>
  </si>
  <si>
    <t>123,00</t>
  </si>
  <si>
    <t>Provizorní přepojení</t>
  </si>
  <si>
    <t>8-02</t>
  </si>
  <si>
    <t xml:space="preserve">Přepojení vodov přípojek na suchovod pomocí elektrotvarovek T kusů propojených s potrubím  suchov, elektrotv+šoupátko pro dom přípojky s ISO hrdlem z POM ,demont a přepoj nových přípojek na nový řad</t>
  </si>
  <si>
    <t>-942296645</t>
  </si>
  <si>
    <t>1285625958</t>
  </si>
  <si>
    <t>SO-02.3.3 - Obnova povrchu na rýhou vodovodu - 3.část</t>
  </si>
  <si>
    <t>987473290</t>
  </si>
  <si>
    <t>738895558</t>
  </si>
  <si>
    <t>2058419651</t>
  </si>
  <si>
    <t>947659014</t>
  </si>
  <si>
    <t>2089159839</t>
  </si>
  <si>
    <t>616618785</t>
  </si>
  <si>
    <t>600340351</t>
  </si>
  <si>
    <t>565151111R00.</t>
  </si>
  <si>
    <t>893178933</t>
  </si>
  <si>
    <t>472725357</t>
  </si>
  <si>
    <t>-1544370619</t>
  </si>
  <si>
    <t>1381531976</t>
  </si>
  <si>
    <t>1068488614</t>
  </si>
  <si>
    <t>828689513</t>
  </si>
  <si>
    <t>-357131543</t>
  </si>
  <si>
    <t>1458734085</t>
  </si>
  <si>
    <t>-533742371</t>
  </si>
  <si>
    <t>249026529</t>
  </si>
  <si>
    <t>2009655943</t>
  </si>
  <si>
    <t>-237269896</t>
  </si>
  <si>
    <t>258,86*0,264</t>
  </si>
  <si>
    <t>-388950070</t>
  </si>
  <si>
    <t>354,34-258,86*0,264</t>
  </si>
  <si>
    <t>SO-02.3.4 - Obnova povrchů nad rýhou vodovodních přípojek - 3.část</t>
  </si>
  <si>
    <t>253410912</t>
  </si>
  <si>
    <t>-1438625112</t>
  </si>
  <si>
    <t>-771107049</t>
  </si>
  <si>
    <t>-670885248</t>
  </si>
  <si>
    <t>-544167580</t>
  </si>
  <si>
    <t>-962095969</t>
  </si>
  <si>
    <t>323295121</t>
  </si>
  <si>
    <t>-1780782386</t>
  </si>
  <si>
    <t>-384211097</t>
  </si>
  <si>
    <t>-971939249</t>
  </si>
  <si>
    <t>897003268</t>
  </si>
  <si>
    <t>1057790450</t>
  </si>
  <si>
    <t>-984659997</t>
  </si>
  <si>
    <t>266003022</t>
  </si>
  <si>
    <t>1555681816</t>
  </si>
  <si>
    <t>340253136</t>
  </si>
  <si>
    <t>888246920</t>
  </si>
  <si>
    <t>-2107898154</t>
  </si>
  <si>
    <t>105350304</t>
  </si>
  <si>
    <t>972768262</t>
  </si>
  <si>
    <t>1095950407</t>
  </si>
  <si>
    <t>1625222589</t>
  </si>
  <si>
    <t>2066419682</t>
  </si>
  <si>
    <t>1670459135</t>
  </si>
  <si>
    <t>1542910286</t>
  </si>
  <si>
    <t>460234312</t>
  </si>
  <si>
    <t>-2063659181</t>
  </si>
  <si>
    <t>1788982683</t>
  </si>
  <si>
    <t>1986023694</t>
  </si>
  <si>
    <t>-385732342</t>
  </si>
  <si>
    <t>21,24*0,264</t>
  </si>
  <si>
    <t>516700958</t>
  </si>
  <si>
    <t>67,84-21,24*0,264</t>
  </si>
  <si>
    <t>SO-02.4.1 - Vodovod - 4.část</t>
  </si>
  <si>
    <t>2001601647</t>
  </si>
  <si>
    <t>1853026755</t>
  </si>
  <si>
    <t>Dočasné zajištění kabelů - betonový kabel.l žlab vč poklopu-viz př D.12.1-TZ</t>
  </si>
  <si>
    <t>-1675940278</t>
  </si>
  <si>
    <t>Dočasné zajištění kabelů -půlená ochranná trubka HDPE-viz př D.2.1-TZ</t>
  </si>
  <si>
    <t>2139151095</t>
  </si>
  <si>
    <t>349393671</t>
  </si>
  <si>
    <t>-725574873</t>
  </si>
  <si>
    <t>515832390</t>
  </si>
  <si>
    <t>426,15*0,9</t>
  </si>
  <si>
    <t>1662576425</t>
  </si>
  <si>
    <t>-637170606</t>
  </si>
  <si>
    <t>426,15*0,1</t>
  </si>
  <si>
    <t>1914483339</t>
  </si>
  <si>
    <t>784120385</t>
  </si>
  <si>
    <t>1337147340</t>
  </si>
  <si>
    <t>426,15*0,9*0,5</t>
  </si>
  <si>
    <t>-912325753</t>
  </si>
  <si>
    <t>426,15*0,1*0,5</t>
  </si>
  <si>
    <t>-1513305124</t>
  </si>
  <si>
    <t>1991608282</t>
  </si>
  <si>
    <t>574311732</t>
  </si>
  <si>
    <t>-1285215223</t>
  </si>
  <si>
    <t>1765932920</t>
  </si>
  <si>
    <t>-1717767151</t>
  </si>
  <si>
    <t>-1417985961</t>
  </si>
  <si>
    <t>0,90*0,40*414,50</t>
  </si>
  <si>
    <t>909664495</t>
  </si>
  <si>
    <t>958087758</t>
  </si>
  <si>
    <t>1466460092</t>
  </si>
  <si>
    <t>-2144872102</t>
  </si>
  <si>
    <t>2102664009</t>
  </si>
  <si>
    <t>Pas navrtávací 3500 DN 80 - 1" závitový, pro vodu</t>
  </si>
  <si>
    <t>-923482937</t>
  </si>
  <si>
    <t>422737412R.</t>
  </si>
  <si>
    <t>hydrant podzemní PN 16; provedení standard GGG,tuhé, dvojitý uzávěr s koulí; DN 80; krycí hloubka, 1,5M</t>
  </si>
  <si>
    <t>-14196164</t>
  </si>
  <si>
    <t>495467418</t>
  </si>
  <si>
    <t>-2037965968</t>
  </si>
  <si>
    <t>1109417412</t>
  </si>
  <si>
    <t>785325540</t>
  </si>
  <si>
    <t>-573860075</t>
  </si>
  <si>
    <t>1521439641</t>
  </si>
  <si>
    <t>9+32</t>
  </si>
  <si>
    <t>-504844053</t>
  </si>
  <si>
    <t>-1440202615</t>
  </si>
  <si>
    <t>552-02</t>
  </si>
  <si>
    <t>Spojka s přírubou s jištěním proti posunu na PE potrubí DN80-80/PN10,</t>
  </si>
  <si>
    <t>-138691575</t>
  </si>
  <si>
    <t>trouba litinová vodovodní; tvárná litina; hrdlová; DN 80,0 mm; l = 6000,0 mm; spoj běžný pružný násu, ; uvnitř VCM; vně krycí vrstva epoxi, zinko-Al povlak 400 g/m2</t>
  </si>
  <si>
    <t>-483247091</t>
  </si>
  <si>
    <t>414,50*1,02</t>
  </si>
  <si>
    <t>-2066049199</t>
  </si>
  <si>
    <t>Tvar. hrdl.s přír.odb. MMA DN 80/ 80 EWS VP vč zámkových spojů,tvárná litina</t>
  </si>
  <si>
    <t>730997127</t>
  </si>
  <si>
    <t>55259410R.</t>
  </si>
  <si>
    <t xml:space="preserve">Koleno hrdlové MMK DN80-11 1/4°  EWS vč zámkových spojů,tvárná litina</t>
  </si>
  <si>
    <t>-1110142844</t>
  </si>
  <si>
    <t xml:space="preserve">Koleno hrdlové  MMK DN80-22 1/2° EWS vč zámkových spojů,tvárná litina</t>
  </si>
  <si>
    <t>-613585439</t>
  </si>
  <si>
    <t>55259450R.</t>
  </si>
  <si>
    <t xml:space="preserve">Koleno hrdlové  MMK DN 80/30° EWS vč zámkových spojů,tvárná litina</t>
  </si>
  <si>
    <t>2121986058</t>
  </si>
  <si>
    <t xml:space="preserve">Koleno hrdlové  MMK DN80/45° EWS vč zámkových spojů,tvárná litina</t>
  </si>
  <si>
    <t>1308522423</t>
  </si>
  <si>
    <t>55259930R</t>
  </si>
  <si>
    <t>koleno 22 1/2 °; PN 10; DN 80 mm; tvárná litina; přírubové; uvnitř práškový epoxid; vně práškový epoxid</t>
  </si>
  <si>
    <t>254360590</t>
  </si>
  <si>
    <t>552599939R</t>
  </si>
  <si>
    <t>tvarovka přírubová s přírubovou odbočkou tvárná litina; DN 1 = 80 mm; DN 2 = 80 mm; povrch. úprava práškový epoxid</t>
  </si>
  <si>
    <t>2064084429</t>
  </si>
  <si>
    <t>-608782196</t>
  </si>
  <si>
    <t>-1290866190</t>
  </si>
  <si>
    <t>-1972921894</t>
  </si>
  <si>
    <t>532523431</t>
  </si>
  <si>
    <t>857244121R00</t>
  </si>
  <si>
    <t>Montáž litinových tvarovek na potrubí litinovém tlakovém odbočných, na potrubí z trub přírubových v otevřeném výkopu, v otevřeném kanálu nebo v šachtě, DN 80 mm</t>
  </si>
  <si>
    <t>-1222243255</t>
  </si>
  <si>
    <t>2035567936</t>
  </si>
  <si>
    <t>-875804906</t>
  </si>
  <si>
    <t>-1286851085</t>
  </si>
  <si>
    <t>1365958625</t>
  </si>
  <si>
    <t>-712455809</t>
  </si>
  <si>
    <t>1281009623</t>
  </si>
  <si>
    <t>1920319122</t>
  </si>
  <si>
    <t>-1262762351</t>
  </si>
  <si>
    <t>1774070527</t>
  </si>
  <si>
    <t>672086535</t>
  </si>
  <si>
    <t>180310785</t>
  </si>
  <si>
    <t>-659429060</t>
  </si>
  <si>
    <t>2111652905</t>
  </si>
  <si>
    <t>436</t>
  </si>
  <si>
    <t>-1455103311</t>
  </si>
  <si>
    <t>1959098411</t>
  </si>
  <si>
    <t>-320143966</t>
  </si>
  <si>
    <t>-219708499</t>
  </si>
  <si>
    <t>1212348056</t>
  </si>
  <si>
    <t>2036552736</t>
  </si>
  <si>
    <t>167211792</t>
  </si>
  <si>
    <t>283771185R</t>
  </si>
  <si>
    <t xml:space="preserve">pouzdro potrubní tvarovatelné; pěnový polyetylén; vnitřní průměr 63,0 mm; tl. izolace 9,0 mm; provozní teplota  -65 až 90 °C; tepelná vodivost (10°C) 0,0380 W/mK</t>
  </si>
  <si>
    <t>552638345</t>
  </si>
  <si>
    <t>-1074456623</t>
  </si>
  <si>
    <t>73</t>
  </si>
  <si>
    <t>28613745R</t>
  </si>
  <si>
    <t>trubka plastová vodovodní hladká; HDPE (PE 80); SDR 11,0; PN 10; D = 63,0 mm; s = 5,80 mm; l = 100 000,0 mm</t>
  </si>
  <si>
    <t>-1393003067</t>
  </si>
  <si>
    <t>74</t>
  </si>
  <si>
    <t>-1889960920</t>
  </si>
  <si>
    <t>75</t>
  </si>
  <si>
    <t>871211121R00</t>
  </si>
  <si>
    <t>Montáž potrubí z plastických hmot z tlakových trubek polyetylenových, vnějšího průměru 63 mm</t>
  </si>
  <si>
    <t>-715493733</t>
  </si>
  <si>
    <t>76</t>
  </si>
  <si>
    <t>1199070477</t>
  </si>
  <si>
    <t>260,00+315,00+116,00</t>
  </si>
  <si>
    <t>77</t>
  </si>
  <si>
    <t>326685445</t>
  </si>
  <si>
    <t>78</t>
  </si>
  <si>
    <t>1348355238</t>
  </si>
  <si>
    <t>79</t>
  </si>
  <si>
    <t>-1311843958</t>
  </si>
  <si>
    <t>80</t>
  </si>
  <si>
    <t>39090377</t>
  </si>
  <si>
    <t>81</t>
  </si>
  <si>
    <t>-901059965</t>
  </si>
  <si>
    <t>SO-02.4.2 - Vodovodní přípojky - 4.část</t>
  </si>
  <si>
    <t>-1757100513</t>
  </si>
  <si>
    <t>-1609081925</t>
  </si>
  <si>
    <t>745737035</t>
  </si>
  <si>
    <t>-204402875</t>
  </si>
  <si>
    <t>-1683513665</t>
  </si>
  <si>
    <t>93,55*0,45</t>
  </si>
  <si>
    <t>2102088152</t>
  </si>
  <si>
    <t>1874168740</t>
  </si>
  <si>
    <t>93,55*0,1</t>
  </si>
  <si>
    <t>1161519201</t>
  </si>
  <si>
    <t>1,40*2*(59,00+2,40+1,50+36,00)</t>
  </si>
  <si>
    <t>181751996</t>
  </si>
  <si>
    <t>897835151</t>
  </si>
  <si>
    <t>93,55*0,9*0,5</t>
  </si>
  <si>
    <t>-2016479748</t>
  </si>
  <si>
    <t>93,55*0,1*0,5</t>
  </si>
  <si>
    <t>-325344079</t>
  </si>
  <si>
    <t>1833219069</t>
  </si>
  <si>
    <t>1720153198</t>
  </si>
  <si>
    <t>-1832144829</t>
  </si>
  <si>
    <t>514659498</t>
  </si>
  <si>
    <t>701805505</t>
  </si>
  <si>
    <t>1562184854</t>
  </si>
  <si>
    <t>0,90*0,325*114,90</t>
  </si>
  <si>
    <t>1690345937</t>
  </si>
  <si>
    <t>93,55*0,9</t>
  </si>
  <si>
    <t>1200577079</t>
  </si>
  <si>
    <t>354750808</t>
  </si>
  <si>
    <t>-758331111</t>
  </si>
  <si>
    <t>1129972730</t>
  </si>
  <si>
    <t>1189692434</t>
  </si>
  <si>
    <t>-1374210314</t>
  </si>
  <si>
    <t>-128948889</t>
  </si>
  <si>
    <t>-204518899</t>
  </si>
  <si>
    <t>178,90*1,05</t>
  </si>
  <si>
    <t>1208184075</t>
  </si>
  <si>
    <t>857625930</t>
  </si>
  <si>
    <t>182,00</t>
  </si>
  <si>
    <t>-374640205</t>
  </si>
  <si>
    <t>-117139094</t>
  </si>
  <si>
    <t>SO-02.4.3 - Obnova povrchů na rýhou vodovodu - 4.část</t>
  </si>
  <si>
    <t>91 - Doplňující práce na komunikaci</t>
  </si>
  <si>
    <t>2048198013</t>
  </si>
  <si>
    <t>-1945450735</t>
  </si>
  <si>
    <t>-1387895738</t>
  </si>
  <si>
    <t>-2145706275</t>
  </si>
  <si>
    <t>113151214R00</t>
  </si>
  <si>
    <t xml:space="preserve">Odstranění podkladu, krytu frézováním povrch živičný, plochy přes 500 m2 na jednom objektu nebo při provádění pruhu šířky přes  750 mm bez překážek v trase, tloušťky 50 mm</t>
  </si>
  <si>
    <t>143939999</t>
  </si>
  <si>
    <t>Poznámka k položce:_x000d_
s naložením na dopravní prostředek, očištění povrchu od frézované plochy, opotřebování frézovacích nástrojů (nožů, upínacích kroužků, držáků) nutné ruční odstranění (vybourání) živičného krytu kolem překážek,</t>
  </si>
  <si>
    <t>1308793508</t>
  </si>
  <si>
    <t>-292209568</t>
  </si>
  <si>
    <t>-606026583</t>
  </si>
  <si>
    <t>150124574</t>
  </si>
  <si>
    <t>2046995902</t>
  </si>
  <si>
    <t>-1552581284</t>
  </si>
  <si>
    <t>620859613</t>
  </si>
  <si>
    <t>-863628867</t>
  </si>
  <si>
    <t>1069246938</t>
  </si>
  <si>
    <t>-1120047788</t>
  </si>
  <si>
    <t>252694742</t>
  </si>
  <si>
    <t>1207268610</t>
  </si>
  <si>
    <t>-990651249</t>
  </si>
  <si>
    <t>-1791736280</t>
  </si>
  <si>
    <t>1175422086</t>
  </si>
  <si>
    <t>236257772</t>
  </si>
  <si>
    <t>91</t>
  </si>
  <si>
    <t>Doplňující práce na komunikaci</t>
  </si>
  <si>
    <t>917832111R00</t>
  </si>
  <si>
    <t>Osazení silničního nebo chodníkového betonového obrubníku stojatého, bez boční opěry, do lože z betonu prostého C 12/15</t>
  </si>
  <si>
    <t>-1847544832</t>
  </si>
  <si>
    <t>Poznámka k položce:_x000d_
S dodáním hmot pro lože tl. 80-100 mm.</t>
  </si>
  <si>
    <t>-488754753</t>
  </si>
  <si>
    <t>-1486336432</t>
  </si>
  <si>
    <t>-128683713</t>
  </si>
  <si>
    <t>-579974981</t>
  </si>
  <si>
    <t>358,65*0,264</t>
  </si>
  <si>
    <t>1875,00*0,11</t>
  </si>
  <si>
    <t>1585127065</t>
  </si>
  <si>
    <t>709,67-358,65*0,264-1875,60*0,11</t>
  </si>
  <si>
    <t>SO-02.4.4 - Obnova povrchů nad rýhou vodovodních přípojek - 4.část</t>
  </si>
  <si>
    <t>283263870</t>
  </si>
  <si>
    <t>1083207852</t>
  </si>
  <si>
    <t>-405688234</t>
  </si>
  <si>
    <t>475420577</t>
  </si>
  <si>
    <t>1528418445</t>
  </si>
  <si>
    <t>1365348442</t>
  </si>
  <si>
    <t>-1534401284</t>
  </si>
  <si>
    <t>1700818827</t>
  </si>
  <si>
    <t>1924077550</t>
  </si>
  <si>
    <t>-1355589922</t>
  </si>
  <si>
    <t>-1052410439</t>
  </si>
  <si>
    <t>-2120518748</t>
  </si>
  <si>
    <t>-467881443</t>
  </si>
  <si>
    <t>716115356</t>
  </si>
  <si>
    <t>-1434384112</t>
  </si>
  <si>
    <t>-1019933098</t>
  </si>
  <si>
    <t>1851674936</t>
  </si>
  <si>
    <t>-396784470</t>
  </si>
  <si>
    <t>-159787364</t>
  </si>
  <si>
    <t>-2029701220</t>
  </si>
  <si>
    <t>-1561238588</t>
  </si>
  <si>
    <t>-1071542944</t>
  </si>
  <si>
    <t>-959880005</t>
  </si>
  <si>
    <t>-767674366</t>
  </si>
  <si>
    <t>-196065528</t>
  </si>
  <si>
    <t>484256076</t>
  </si>
  <si>
    <t>465138812</t>
  </si>
  <si>
    <t>-1106991430</t>
  </si>
  <si>
    <t>1897923753</t>
  </si>
  <si>
    <t>-1904217884</t>
  </si>
  <si>
    <t>53,1*0,264</t>
  </si>
  <si>
    <t>-190705606</t>
  </si>
  <si>
    <t>78,60-53,10*0,264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</si>
</sst>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0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horizontal="left"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39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40" fillId="0" borderId="22" xfId="0" applyFont="1" applyBorder="1" applyAlignment="1" applyProtection="1">
      <alignment horizontal="center" vertical="center"/>
    </xf>
    <xf numFmtId="49" fontId="40" fillId="0" borderId="22" xfId="0" applyNumberFormat="1" applyFont="1" applyBorder="1" applyAlignment="1" applyProtection="1">
      <alignment horizontal="left" vertical="center" wrapText="1"/>
    </xf>
    <xf numFmtId="0" fontId="40" fillId="0" borderId="22" xfId="0" applyFont="1" applyBorder="1" applyAlignment="1" applyProtection="1">
      <alignment horizontal="left" vertical="center" wrapText="1"/>
    </xf>
    <xf numFmtId="0" fontId="40" fillId="0" borderId="22" xfId="0" applyFont="1" applyBorder="1" applyAlignment="1" applyProtection="1">
      <alignment horizontal="center" vertical="center" wrapText="1"/>
    </xf>
    <xf numFmtId="167" fontId="40" fillId="0" borderId="22" xfId="0" applyNumberFormat="1" applyFont="1" applyBorder="1" applyAlignment="1" applyProtection="1">
      <alignment vertical="center"/>
    </xf>
    <xf numFmtId="4" fontId="40" fillId="2" borderId="22" xfId="0" applyNumberFormat="1" applyFont="1" applyFill="1" applyBorder="1" applyAlignment="1" applyProtection="1">
      <alignment vertical="center"/>
      <protection locked="0"/>
    </xf>
    <xf numFmtId="4" fontId="40" fillId="0" borderId="22" xfId="0" applyNumberFormat="1" applyFont="1" applyBorder="1" applyAlignment="1" applyProtection="1">
      <alignment vertical="center"/>
    </xf>
    <xf numFmtId="0" fontId="41" fillId="0" borderId="22" xfId="0" applyFont="1" applyBorder="1" applyAlignment="1" applyProtection="1">
      <alignment vertical="center"/>
    </xf>
    <xf numFmtId="0" fontId="41" fillId="0" borderId="3" xfId="0" applyFont="1" applyBorder="1" applyAlignment="1">
      <alignment vertical="center"/>
    </xf>
    <xf numFmtId="0" fontId="40" fillId="2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styles" Target="styles.xml" /><Relationship Id="rId19" Type="http://schemas.openxmlformats.org/officeDocument/2006/relationships/theme" Target="theme/theme1.xml" /><Relationship Id="rId20" Type="http://schemas.openxmlformats.org/officeDocument/2006/relationships/calcChain" Target="calcChain.xml" /><Relationship Id="rId2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2103000" TargetMode="External" /><Relationship Id="rId2" Type="http://schemas.openxmlformats.org/officeDocument/2006/relationships/hyperlink" Target="https://podminky.urs.cz/item/CS_URS_2024_01/012203000" TargetMode="External" /><Relationship Id="rId3" Type="http://schemas.openxmlformats.org/officeDocument/2006/relationships/hyperlink" Target="https://podminky.urs.cz/item/CS_URS_2024_01/013254000" TargetMode="External" /><Relationship Id="rId4" Type="http://schemas.openxmlformats.org/officeDocument/2006/relationships/hyperlink" Target="https://podminky.urs.cz/item/CS_URS_2024_01/030001000" TargetMode="External" /><Relationship Id="rId5" Type="http://schemas.openxmlformats.org/officeDocument/2006/relationships/hyperlink" Target="https://podminky.urs.cz/item/CS_URS_2024_01/045002000" TargetMode="External" /><Relationship Id="rId6" Type="http://schemas.openxmlformats.org/officeDocument/2006/relationships/hyperlink" Target="https://podminky.urs.cz/item/CS_URS_2024_01/R_aqa_os21" TargetMode="External" /><Relationship Id="rId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6123" TargetMode="External" /><Relationship Id="rId2" Type="http://schemas.openxmlformats.org/officeDocument/2006/relationships/hyperlink" Target="https://podminky.urs.cz/item/CS_URS_2024_01/113106521" TargetMode="External" /><Relationship Id="rId3" Type="http://schemas.openxmlformats.org/officeDocument/2006/relationships/hyperlink" Target="https://podminky.urs.cz/item/CS_URS_2024_01/113107222" TargetMode="External" /><Relationship Id="rId4" Type="http://schemas.openxmlformats.org/officeDocument/2006/relationships/hyperlink" Target="https://podminky.urs.cz/item/CS_URS_2024_01/113107224" TargetMode="External" /><Relationship Id="rId5" Type="http://schemas.openxmlformats.org/officeDocument/2006/relationships/hyperlink" Target="https://podminky.urs.cz/item/CS_URS_2024_01/113107232" TargetMode="External" /><Relationship Id="rId6" Type="http://schemas.openxmlformats.org/officeDocument/2006/relationships/hyperlink" Target="https://podminky.urs.cz/item/CS_URS_2024_01/113107243" TargetMode="External" /><Relationship Id="rId7" Type="http://schemas.openxmlformats.org/officeDocument/2006/relationships/hyperlink" Target="https://podminky.urs.cz/item/CS_URS_2024_01/113201111" TargetMode="External" /><Relationship Id="rId8" Type="http://schemas.openxmlformats.org/officeDocument/2006/relationships/hyperlink" Target="https://podminky.urs.cz/item/CS_URS_2024_01/113201112" TargetMode="External" /><Relationship Id="rId9" Type="http://schemas.openxmlformats.org/officeDocument/2006/relationships/hyperlink" Target="https://podminky.urs.cz/item/CS_URS_2024_01/113202111" TargetMode="External" /><Relationship Id="rId10" Type="http://schemas.openxmlformats.org/officeDocument/2006/relationships/hyperlink" Target="https://podminky.urs.cz/item/CS_URS_2024_01/181951112" TargetMode="External" /><Relationship Id="rId11" Type="http://schemas.openxmlformats.org/officeDocument/2006/relationships/hyperlink" Target="https://podminky.urs.cz/item/CS_URS_2024_01/564851111" TargetMode="External" /><Relationship Id="rId12" Type="http://schemas.openxmlformats.org/officeDocument/2006/relationships/hyperlink" Target="https://podminky.urs.cz/item/CS_URS_2024_01/564861111" TargetMode="External" /><Relationship Id="rId13" Type="http://schemas.openxmlformats.org/officeDocument/2006/relationships/hyperlink" Target="https://podminky.urs.cz/item/CS_URS_2024_01/565155121" TargetMode="External" /><Relationship Id="rId14" Type="http://schemas.openxmlformats.org/officeDocument/2006/relationships/hyperlink" Target="https://podminky.urs.cz/item/CS_URS_2024_01/567132115" TargetMode="External" /><Relationship Id="rId15" Type="http://schemas.openxmlformats.org/officeDocument/2006/relationships/hyperlink" Target="https://podminky.urs.cz/item/CS_URS_2024_01/573111113" TargetMode="External" /><Relationship Id="rId16" Type="http://schemas.openxmlformats.org/officeDocument/2006/relationships/hyperlink" Target="https://podminky.urs.cz/item/CS_URS_2024_01/573211106" TargetMode="External" /><Relationship Id="rId17" Type="http://schemas.openxmlformats.org/officeDocument/2006/relationships/hyperlink" Target="https://podminky.urs.cz/item/CS_URS_2024_01/591211111" TargetMode="External" /><Relationship Id="rId18" Type="http://schemas.openxmlformats.org/officeDocument/2006/relationships/hyperlink" Target="https://podminky.urs.cz/item/CS_URS_2024_01/596211113" TargetMode="External" /><Relationship Id="rId19" Type="http://schemas.openxmlformats.org/officeDocument/2006/relationships/hyperlink" Target="https://podminky.urs.cz/item/CS_URS_2024_01/916131112" TargetMode="External" /><Relationship Id="rId20" Type="http://schemas.openxmlformats.org/officeDocument/2006/relationships/hyperlink" Target="https://podminky.urs.cz/item/CS_URS_2024_01/916131212" TargetMode="External" /><Relationship Id="rId21" Type="http://schemas.openxmlformats.org/officeDocument/2006/relationships/hyperlink" Target="https://podminky.urs.cz/item/CS_URS_2024_01/916231212" TargetMode="External" /><Relationship Id="rId22" Type="http://schemas.openxmlformats.org/officeDocument/2006/relationships/hyperlink" Target="https://podminky.urs.cz/item/CS_URS_2024_01/919112111" TargetMode="External" /><Relationship Id="rId23" Type="http://schemas.openxmlformats.org/officeDocument/2006/relationships/hyperlink" Target="https://podminky.urs.cz/item/CS_URS_2024_01/919112222" TargetMode="External" /><Relationship Id="rId24" Type="http://schemas.openxmlformats.org/officeDocument/2006/relationships/hyperlink" Target="https://podminky.urs.cz/item/CS_URS_2024_01/919122121" TargetMode="External" /><Relationship Id="rId25" Type="http://schemas.openxmlformats.org/officeDocument/2006/relationships/hyperlink" Target="https://podminky.urs.cz/item/CS_URS_2024_01/979071121" TargetMode="External" /><Relationship Id="rId26" Type="http://schemas.openxmlformats.org/officeDocument/2006/relationships/hyperlink" Target="https://podminky.urs.cz/item/CS_URS_2024_01/997221551" TargetMode="External" /><Relationship Id="rId27" Type="http://schemas.openxmlformats.org/officeDocument/2006/relationships/hyperlink" Target="https://podminky.urs.cz/item/CS_URS_2024_01/997221551" TargetMode="External" /><Relationship Id="rId28" Type="http://schemas.openxmlformats.org/officeDocument/2006/relationships/hyperlink" Target="https://podminky.urs.cz/item/CS_URS_2024_01/997221559" TargetMode="External" /><Relationship Id="rId29" Type="http://schemas.openxmlformats.org/officeDocument/2006/relationships/hyperlink" Target="https://podminky.urs.cz/item/CS_URS_2024_01/997221559" TargetMode="External" /><Relationship Id="rId30" Type="http://schemas.openxmlformats.org/officeDocument/2006/relationships/hyperlink" Target="https://podminky.urs.cz/item/CS_URS_2024_01/997221615" TargetMode="External" /><Relationship Id="rId31" Type="http://schemas.openxmlformats.org/officeDocument/2006/relationships/hyperlink" Target="https://podminky.urs.cz/item/CS_URS_2024_01/997221645" TargetMode="External" /><Relationship Id="rId32" Type="http://schemas.openxmlformats.org/officeDocument/2006/relationships/hyperlink" Target="https://podminky.urs.cz/item/CS_URS_2024_01/997221655" TargetMode="External" /><Relationship Id="rId33" Type="http://schemas.openxmlformats.org/officeDocument/2006/relationships/hyperlink" Target="https://podminky.urs.cz/item/CS_URS_2024_01/998223011" TargetMode="External" /><Relationship Id="rId34" Type="http://schemas.openxmlformats.org/officeDocument/2006/relationships/hyperlink" Target="https://podminky.urs.cz/item/CS_URS_2024_01/998225111" TargetMode="External" /><Relationship Id="rId3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202402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Jihlava, ul. Holíkova, Musilova, Krajní - rekonstrukce kanalizace a vodovodu III. tlakového pásma - II. etapa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26. 2. 2024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ROUND(AG95+AG99,2)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ROUND(AS95+AS99,2)</f>
        <v>0</v>
      </c>
      <c r="AT94" s="114">
        <f>ROUND(SUM(AV94:AW94),2)</f>
        <v>0</v>
      </c>
      <c r="AU94" s="115">
        <f>ROUND(AU95+AU99,5)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ROUND(AZ95+AZ99,2)</f>
        <v>0</v>
      </c>
      <c r="BA94" s="114">
        <f>ROUND(BA95+BA99,2)</f>
        <v>0</v>
      </c>
      <c r="BB94" s="114">
        <f>ROUND(BB95+BB99,2)</f>
        <v>0</v>
      </c>
      <c r="BC94" s="114">
        <f>ROUND(BC95+BC99,2)</f>
        <v>0</v>
      </c>
      <c r="BD94" s="116">
        <f>ROUND(BD95+BD99,2)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16.5" customHeight="1">
      <c r="A95" s="7"/>
      <c r="B95" s="119"/>
      <c r="C95" s="120"/>
      <c r="D95" s="121" t="s">
        <v>77</v>
      </c>
      <c r="E95" s="121"/>
      <c r="F95" s="121"/>
      <c r="G95" s="121"/>
      <c r="H95" s="121"/>
      <c r="I95" s="122"/>
      <c r="J95" s="121" t="s">
        <v>78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ROUND(AG96,2)</f>
        <v>0</v>
      </c>
      <c r="AH95" s="122"/>
      <c r="AI95" s="122"/>
      <c r="AJ95" s="122"/>
      <c r="AK95" s="122"/>
      <c r="AL95" s="122"/>
      <c r="AM95" s="122"/>
      <c r="AN95" s="124">
        <f>SUM(AG95,AT95)</f>
        <v>0</v>
      </c>
      <c r="AO95" s="122"/>
      <c r="AP95" s="122"/>
      <c r="AQ95" s="125" t="s">
        <v>79</v>
      </c>
      <c r="AR95" s="126"/>
      <c r="AS95" s="127">
        <f>ROUND(AS96,2)</f>
        <v>0</v>
      </c>
      <c r="AT95" s="128">
        <f>ROUND(SUM(AV95:AW95),2)</f>
        <v>0</v>
      </c>
      <c r="AU95" s="129">
        <f>ROUND(AU96,5)</f>
        <v>0</v>
      </c>
      <c r="AV95" s="128">
        <f>ROUND(AZ95*L29,2)</f>
        <v>0</v>
      </c>
      <c r="AW95" s="128">
        <f>ROUND(BA95*L30,2)</f>
        <v>0</v>
      </c>
      <c r="AX95" s="128">
        <f>ROUND(BB95*L29,2)</f>
        <v>0</v>
      </c>
      <c r="AY95" s="128">
        <f>ROUND(BC95*L30,2)</f>
        <v>0</v>
      </c>
      <c r="AZ95" s="128">
        <f>ROUND(AZ96,2)</f>
        <v>0</v>
      </c>
      <c r="BA95" s="128">
        <f>ROUND(BA96,2)</f>
        <v>0</v>
      </c>
      <c r="BB95" s="128">
        <f>ROUND(BB96,2)</f>
        <v>0</v>
      </c>
      <c r="BC95" s="128">
        <f>ROUND(BC96,2)</f>
        <v>0</v>
      </c>
      <c r="BD95" s="130">
        <f>ROUND(BD96,2)</f>
        <v>0</v>
      </c>
      <c r="BE95" s="7"/>
      <c r="BS95" s="131" t="s">
        <v>72</v>
      </c>
      <c r="BT95" s="131" t="s">
        <v>80</v>
      </c>
      <c r="BU95" s="131" t="s">
        <v>74</v>
      </c>
      <c r="BV95" s="131" t="s">
        <v>75</v>
      </c>
      <c r="BW95" s="131" t="s">
        <v>81</v>
      </c>
      <c r="BX95" s="131" t="s">
        <v>5</v>
      </c>
      <c r="CL95" s="131" t="s">
        <v>1</v>
      </c>
      <c r="CM95" s="131" t="s">
        <v>82</v>
      </c>
    </row>
    <row r="96" s="4" customFormat="1" ht="16.5" customHeight="1">
      <c r="A96" s="4"/>
      <c r="B96" s="70"/>
      <c r="C96" s="132"/>
      <c r="D96" s="132"/>
      <c r="E96" s="133" t="s">
        <v>83</v>
      </c>
      <c r="F96" s="133"/>
      <c r="G96" s="133"/>
      <c r="H96" s="133"/>
      <c r="I96" s="133"/>
      <c r="J96" s="132"/>
      <c r="K96" s="133" t="s">
        <v>84</v>
      </c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4">
        <f>ROUND(SUM(AG97:AG98),2)</f>
        <v>0</v>
      </c>
      <c r="AH96" s="132"/>
      <c r="AI96" s="132"/>
      <c r="AJ96" s="132"/>
      <c r="AK96" s="132"/>
      <c r="AL96" s="132"/>
      <c r="AM96" s="132"/>
      <c r="AN96" s="135">
        <f>SUM(AG96,AT96)</f>
        <v>0</v>
      </c>
      <c r="AO96" s="132"/>
      <c r="AP96" s="132"/>
      <c r="AQ96" s="136" t="s">
        <v>85</v>
      </c>
      <c r="AR96" s="72"/>
      <c r="AS96" s="137">
        <f>ROUND(SUM(AS97:AS98),2)</f>
        <v>0</v>
      </c>
      <c r="AT96" s="138">
        <f>ROUND(SUM(AV96:AW96),2)</f>
        <v>0</v>
      </c>
      <c r="AU96" s="139">
        <f>ROUND(SUM(AU97:AU98),5)</f>
        <v>0</v>
      </c>
      <c r="AV96" s="138">
        <f>ROUND(AZ96*L29,2)</f>
        <v>0</v>
      </c>
      <c r="AW96" s="138">
        <f>ROUND(BA96*L30,2)</f>
        <v>0</v>
      </c>
      <c r="AX96" s="138">
        <f>ROUND(BB96*L29,2)</f>
        <v>0</v>
      </c>
      <c r="AY96" s="138">
        <f>ROUND(BC96*L30,2)</f>
        <v>0</v>
      </c>
      <c r="AZ96" s="138">
        <f>ROUND(SUM(AZ97:AZ98),2)</f>
        <v>0</v>
      </c>
      <c r="BA96" s="138">
        <f>ROUND(SUM(BA97:BA98),2)</f>
        <v>0</v>
      </c>
      <c r="BB96" s="138">
        <f>ROUND(SUM(BB97:BB98),2)</f>
        <v>0</v>
      </c>
      <c r="BC96" s="138">
        <f>ROUND(SUM(BC97:BC98),2)</f>
        <v>0</v>
      </c>
      <c r="BD96" s="140">
        <f>ROUND(SUM(BD97:BD98),2)</f>
        <v>0</v>
      </c>
      <c r="BE96" s="4"/>
      <c r="BS96" s="141" t="s">
        <v>72</v>
      </c>
      <c r="BT96" s="141" t="s">
        <v>82</v>
      </c>
      <c r="BU96" s="141" t="s">
        <v>74</v>
      </c>
      <c r="BV96" s="141" t="s">
        <v>75</v>
      </c>
      <c r="BW96" s="141" t="s">
        <v>86</v>
      </c>
      <c r="BX96" s="141" t="s">
        <v>81</v>
      </c>
      <c r="CL96" s="141" t="s">
        <v>1</v>
      </c>
    </row>
    <row r="97" s="4" customFormat="1" ht="16.5" customHeight="1">
      <c r="A97" s="142" t="s">
        <v>87</v>
      </c>
      <c r="B97" s="70"/>
      <c r="C97" s="132"/>
      <c r="D97" s="132"/>
      <c r="E97" s="132"/>
      <c r="F97" s="133" t="s">
        <v>88</v>
      </c>
      <c r="G97" s="133"/>
      <c r="H97" s="133"/>
      <c r="I97" s="133"/>
      <c r="J97" s="133"/>
      <c r="K97" s="132"/>
      <c r="L97" s="133" t="s">
        <v>89</v>
      </c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  <c r="AF97" s="133"/>
      <c r="AG97" s="135">
        <f>'SO-02.0 - Vedlejší rozpoč...'!J34</f>
        <v>0</v>
      </c>
      <c r="AH97" s="132"/>
      <c r="AI97" s="132"/>
      <c r="AJ97" s="132"/>
      <c r="AK97" s="132"/>
      <c r="AL97" s="132"/>
      <c r="AM97" s="132"/>
      <c r="AN97" s="135">
        <f>SUM(AG97,AT97)</f>
        <v>0</v>
      </c>
      <c r="AO97" s="132"/>
      <c r="AP97" s="132"/>
      <c r="AQ97" s="136" t="s">
        <v>85</v>
      </c>
      <c r="AR97" s="72"/>
      <c r="AS97" s="137">
        <v>0</v>
      </c>
      <c r="AT97" s="138">
        <f>ROUND(SUM(AV97:AW97),2)</f>
        <v>0</v>
      </c>
      <c r="AU97" s="139">
        <f>'SO-02.0 - Vedlejší rozpoč...'!P129</f>
        <v>0</v>
      </c>
      <c r="AV97" s="138">
        <f>'SO-02.0 - Vedlejší rozpoč...'!J37</f>
        <v>0</v>
      </c>
      <c r="AW97" s="138">
        <f>'SO-02.0 - Vedlejší rozpoč...'!J38</f>
        <v>0</v>
      </c>
      <c r="AX97" s="138">
        <f>'SO-02.0 - Vedlejší rozpoč...'!J39</f>
        <v>0</v>
      </c>
      <c r="AY97" s="138">
        <f>'SO-02.0 - Vedlejší rozpoč...'!J40</f>
        <v>0</v>
      </c>
      <c r="AZ97" s="138">
        <f>'SO-02.0 - Vedlejší rozpoč...'!F37</f>
        <v>0</v>
      </c>
      <c r="BA97" s="138">
        <f>'SO-02.0 - Vedlejší rozpoč...'!F38</f>
        <v>0</v>
      </c>
      <c r="BB97" s="138">
        <f>'SO-02.0 - Vedlejší rozpoč...'!F39</f>
        <v>0</v>
      </c>
      <c r="BC97" s="138">
        <f>'SO-02.0 - Vedlejší rozpoč...'!F40</f>
        <v>0</v>
      </c>
      <c r="BD97" s="140">
        <f>'SO-02.0 - Vedlejší rozpoč...'!F41</f>
        <v>0</v>
      </c>
      <c r="BE97" s="4"/>
      <c r="BT97" s="141" t="s">
        <v>90</v>
      </c>
      <c r="BV97" s="141" t="s">
        <v>75</v>
      </c>
      <c r="BW97" s="141" t="s">
        <v>91</v>
      </c>
      <c r="BX97" s="141" t="s">
        <v>86</v>
      </c>
      <c r="CL97" s="141" t="s">
        <v>1</v>
      </c>
    </row>
    <row r="98" s="4" customFormat="1" ht="16.5" customHeight="1">
      <c r="A98" s="142" t="s">
        <v>87</v>
      </c>
      <c r="B98" s="70"/>
      <c r="C98" s="132"/>
      <c r="D98" s="132"/>
      <c r="E98" s="132"/>
      <c r="F98" s="133" t="s">
        <v>92</v>
      </c>
      <c r="G98" s="133"/>
      <c r="H98" s="133"/>
      <c r="I98" s="133"/>
      <c r="J98" s="133"/>
      <c r="K98" s="132"/>
      <c r="L98" s="133" t="s">
        <v>93</v>
      </c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5">
        <f>'SO-02.1 - Oprava povrchů'!J34</f>
        <v>0</v>
      </c>
      <c r="AH98" s="132"/>
      <c r="AI98" s="132"/>
      <c r="AJ98" s="132"/>
      <c r="AK98" s="132"/>
      <c r="AL98" s="132"/>
      <c r="AM98" s="132"/>
      <c r="AN98" s="135">
        <f>SUM(AG98,AT98)</f>
        <v>0</v>
      </c>
      <c r="AO98" s="132"/>
      <c r="AP98" s="132"/>
      <c r="AQ98" s="136" t="s">
        <v>85</v>
      </c>
      <c r="AR98" s="72"/>
      <c r="AS98" s="137">
        <v>0</v>
      </c>
      <c r="AT98" s="138">
        <f>ROUND(SUM(AV98:AW98),2)</f>
        <v>0</v>
      </c>
      <c r="AU98" s="139">
        <f>'SO-02.1 - Oprava povrchů'!P130</f>
        <v>0</v>
      </c>
      <c r="AV98" s="138">
        <f>'SO-02.1 - Oprava povrchů'!J37</f>
        <v>0</v>
      </c>
      <c r="AW98" s="138">
        <f>'SO-02.1 - Oprava povrchů'!J38</f>
        <v>0</v>
      </c>
      <c r="AX98" s="138">
        <f>'SO-02.1 - Oprava povrchů'!J39</f>
        <v>0</v>
      </c>
      <c r="AY98" s="138">
        <f>'SO-02.1 - Oprava povrchů'!J40</f>
        <v>0</v>
      </c>
      <c r="AZ98" s="138">
        <f>'SO-02.1 - Oprava povrchů'!F37</f>
        <v>0</v>
      </c>
      <c r="BA98" s="138">
        <f>'SO-02.1 - Oprava povrchů'!F38</f>
        <v>0</v>
      </c>
      <c r="BB98" s="138">
        <f>'SO-02.1 - Oprava povrchů'!F39</f>
        <v>0</v>
      </c>
      <c r="BC98" s="138">
        <f>'SO-02.1 - Oprava povrchů'!F40</f>
        <v>0</v>
      </c>
      <c r="BD98" s="140">
        <f>'SO-02.1 - Oprava povrchů'!F41</f>
        <v>0</v>
      </c>
      <c r="BE98" s="4"/>
      <c r="BT98" s="141" t="s">
        <v>90</v>
      </c>
      <c r="BV98" s="141" t="s">
        <v>75</v>
      </c>
      <c r="BW98" s="141" t="s">
        <v>94</v>
      </c>
      <c r="BX98" s="141" t="s">
        <v>86</v>
      </c>
      <c r="CL98" s="141" t="s">
        <v>1</v>
      </c>
    </row>
    <row r="99" s="7" customFormat="1" ht="24.75" customHeight="1">
      <c r="A99" s="7"/>
      <c r="B99" s="119"/>
      <c r="C99" s="120"/>
      <c r="D99" s="121" t="s">
        <v>95</v>
      </c>
      <c r="E99" s="121"/>
      <c r="F99" s="121"/>
      <c r="G99" s="121"/>
      <c r="H99" s="121"/>
      <c r="I99" s="122"/>
      <c r="J99" s="121" t="s">
        <v>96</v>
      </c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3">
        <f>ROUND(AG100+AG101+AG107,2)</f>
        <v>0</v>
      </c>
      <c r="AH99" s="122"/>
      <c r="AI99" s="122"/>
      <c r="AJ99" s="122"/>
      <c r="AK99" s="122"/>
      <c r="AL99" s="122"/>
      <c r="AM99" s="122"/>
      <c r="AN99" s="124">
        <f>SUM(AG99,AT99)</f>
        <v>0</v>
      </c>
      <c r="AO99" s="122"/>
      <c r="AP99" s="122"/>
      <c r="AQ99" s="125" t="s">
        <v>79</v>
      </c>
      <c r="AR99" s="126"/>
      <c r="AS99" s="127">
        <f>ROUND(AS100+AS101+AS107,2)</f>
        <v>0</v>
      </c>
      <c r="AT99" s="128">
        <f>ROUND(SUM(AV99:AW99),2)</f>
        <v>0</v>
      </c>
      <c r="AU99" s="129">
        <f>ROUND(AU100+AU101+AU107,5)</f>
        <v>0</v>
      </c>
      <c r="AV99" s="128">
        <f>ROUND(AZ99*L29,2)</f>
        <v>0</v>
      </c>
      <c r="AW99" s="128">
        <f>ROUND(BA99*L30,2)</f>
        <v>0</v>
      </c>
      <c r="AX99" s="128">
        <f>ROUND(BB99*L29,2)</f>
        <v>0</v>
      </c>
      <c r="AY99" s="128">
        <f>ROUND(BC99*L30,2)</f>
        <v>0</v>
      </c>
      <c r="AZ99" s="128">
        <f>ROUND(AZ100+AZ101+AZ107,2)</f>
        <v>0</v>
      </c>
      <c r="BA99" s="128">
        <f>ROUND(BA100+BA101+BA107,2)</f>
        <v>0</v>
      </c>
      <c r="BB99" s="128">
        <f>ROUND(BB100+BB101+BB107,2)</f>
        <v>0</v>
      </c>
      <c r="BC99" s="128">
        <f>ROUND(BC100+BC101+BC107,2)</f>
        <v>0</v>
      </c>
      <c r="BD99" s="130">
        <f>ROUND(BD100+BD101+BD107,2)</f>
        <v>0</v>
      </c>
      <c r="BE99" s="7"/>
      <c r="BS99" s="131" t="s">
        <v>72</v>
      </c>
      <c r="BT99" s="131" t="s">
        <v>80</v>
      </c>
      <c r="BU99" s="131" t="s">
        <v>74</v>
      </c>
      <c r="BV99" s="131" t="s">
        <v>75</v>
      </c>
      <c r="BW99" s="131" t="s">
        <v>97</v>
      </c>
      <c r="BX99" s="131" t="s">
        <v>5</v>
      </c>
      <c r="CL99" s="131" t="s">
        <v>1</v>
      </c>
      <c r="CM99" s="131" t="s">
        <v>82</v>
      </c>
    </row>
    <row r="100" s="4" customFormat="1" ht="16.5" customHeight="1">
      <c r="A100" s="142" t="s">
        <v>87</v>
      </c>
      <c r="B100" s="70"/>
      <c r="C100" s="132"/>
      <c r="D100" s="132"/>
      <c r="E100" s="133" t="s">
        <v>98</v>
      </c>
      <c r="F100" s="133"/>
      <c r="G100" s="133"/>
      <c r="H100" s="133"/>
      <c r="I100" s="133"/>
      <c r="J100" s="132"/>
      <c r="K100" s="133" t="s">
        <v>89</v>
      </c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5">
        <f>'SO-00 - Vedlejší rozpočto...'!J32</f>
        <v>0</v>
      </c>
      <c r="AH100" s="132"/>
      <c r="AI100" s="132"/>
      <c r="AJ100" s="132"/>
      <c r="AK100" s="132"/>
      <c r="AL100" s="132"/>
      <c r="AM100" s="132"/>
      <c r="AN100" s="135">
        <f>SUM(AG100,AT100)</f>
        <v>0</v>
      </c>
      <c r="AO100" s="132"/>
      <c r="AP100" s="132"/>
      <c r="AQ100" s="136" t="s">
        <v>85</v>
      </c>
      <c r="AR100" s="72"/>
      <c r="AS100" s="137">
        <v>0</v>
      </c>
      <c r="AT100" s="138">
        <f>ROUND(SUM(AV100:AW100),2)</f>
        <v>0</v>
      </c>
      <c r="AU100" s="139">
        <f>'SO-00 - Vedlejší rozpočto...'!P123</f>
        <v>0</v>
      </c>
      <c r="AV100" s="138">
        <f>'SO-00 - Vedlejší rozpočto...'!J35</f>
        <v>0</v>
      </c>
      <c r="AW100" s="138">
        <f>'SO-00 - Vedlejší rozpočto...'!J36</f>
        <v>0</v>
      </c>
      <c r="AX100" s="138">
        <f>'SO-00 - Vedlejší rozpočto...'!J37</f>
        <v>0</v>
      </c>
      <c r="AY100" s="138">
        <f>'SO-00 - Vedlejší rozpočto...'!J38</f>
        <v>0</v>
      </c>
      <c r="AZ100" s="138">
        <f>'SO-00 - Vedlejší rozpočto...'!F35</f>
        <v>0</v>
      </c>
      <c r="BA100" s="138">
        <f>'SO-00 - Vedlejší rozpočto...'!F36</f>
        <v>0</v>
      </c>
      <c r="BB100" s="138">
        <f>'SO-00 - Vedlejší rozpočto...'!F37</f>
        <v>0</v>
      </c>
      <c r="BC100" s="138">
        <f>'SO-00 - Vedlejší rozpočto...'!F38</f>
        <v>0</v>
      </c>
      <c r="BD100" s="140">
        <f>'SO-00 - Vedlejší rozpočto...'!F39</f>
        <v>0</v>
      </c>
      <c r="BE100" s="4"/>
      <c r="BT100" s="141" t="s">
        <v>82</v>
      </c>
      <c r="BV100" s="141" t="s">
        <v>75</v>
      </c>
      <c r="BW100" s="141" t="s">
        <v>99</v>
      </c>
      <c r="BX100" s="141" t="s">
        <v>97</v>
      </c>
      <c r="CL100" s="141" t="s">
        <v>1</v>
      </c>
    </row>
    <row r="101" s="4" customFormat="1" ht="16.5" customHeight="1">
      <c r="A101" s="4"/>
      <c r="B101" s="70"/>
      <c r="C101" s="132"/>
      <c r="D101" s="132"/>
      <c r="E101" s="133" t="s">
        <v>100</v>
      </c>
      <c r="F101" s="133"/>
      <c r="G101" s="133"/>
      <c r="H101" s="133"/>
      <c r="I101" s="133"/>
      <c r="J101" s="132"/>
      <c r="K101" s="133" t="s">
        <v>101</v>
      </c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4">
        <f>ROUND(SUM(AG102:AG106),2)</f>
        <v>0</v>
      </c>
      <c r="AH101" s="132"/>
      <c r="AI101" s="132"/>
      <c r="AJ101" s="132"/>
      <c r="AK101" s="132"/>
      <c r="AL101" s="132"/>
      <c r="AM101" s="132"/>
      <c r="AN101" s="135">
        <f>SUM(AG101,AT101)</f>
        <v>0</v>
      </c>
      <c r="AO101" s="132"/>
      <c r="AP101" s="132"/>
      <c r="AQ101" s="136" t="s">
        <v>85</v>
      </c>
      <c r="AR101" s="72"/>
      <c r="AS101" s="137">
        <f>ROUND(SUM(AS102:AS106),2)</f>
        <v>0</v>
      </c>
      <c r="AT101" s="138">
        <f>ROUND(SUM(AV101:AW101),2)</f>
        <v>0</v>
      </c>
      <c r="AU101" s="139">
        <f>ROUND(SUM(AU102:AU106),5)</f>
        <v>0</v>
      </c>
      <c r="AV101" s="138">
        <f>ROUND(AZ101*L29,2)</f>
        <v>0</v>
      </c>
      <c r="AW101" s="138">
        <f>ROUND(BA101*L30,2)</f>
        <v>0</v>
      </c>
      <c r="AX101" s="138">
        <f>ROUND(BB101*L29,2)</f>
        <v>0</v>
      </c>
      <c r="AY101" s="138">
        <f>ROUND(BC101*L30,2)</f>
        <v>0</v>
      </c>
      <c r="AZ101" s="138">
        <f>ROUND(SUM(AZ102:AZ106),2)</f>
        <v>0</v>
      </c>
      <c r="BA101" s="138">
        <f>ROUND(SUM(BA102:BA106),2)</f>
        <v>0</v>
      </c>
      <c r="BB101" s="138">
        <f>ROUND(SUM(BB102:BB106),2)</f>
        <v>0</v>
      </c>
      <c r="BC101" s="138">
        <f>ROUND(SUM(BC102:BC106),2)</f>
        <v>0</v>
      </c>
      <c r="BD101" s="140">
        <f>ROUND(SUM(BD102:BD106),2)</f>
        <v>0</v>
      </c>
      <c r="BE101" s="4"/>
      <c r="BS101" s="141" t="s">
        <v>72</v>
      </c>
      <c r="BT101" s="141" t="s">
        <v>82</v>
      </c>
      <c r="BU101" s="141" t="s">
        <v>74</v>
      </c>
      <c r="BV101" s="141" t="s">
        <v>75</v>
      </c>
      <c r="BW101" s="141" t="s">
        <v>102</v>
      </c>
      <c r="BX101" s="141" t="s">
        <v>97</v>
      </c>
      <c r="CL101" s="141" t="s">
        <v>1</v>
      </c>
    </row>
    <row r="102" s="4" customFormat="1" ht="23.25" customHeight="1">
      <c r="A102" s="142" t="s">
        <v>87</v>
      </c>
      <c r="B102" s="70"/>
      <c r="C102" s="132"/>
      <c r="D102" s="132"/>
      <c r="E102" s="132"/>
      <c r="F102" s="133" t="s">
        <v>103</v>
      </c>
      <c r="G102" s="133"/>
      <c r="H102" s="133"/>
      <c r="I102" s="133"/>
      <c r="J102" s="133"/>
      <c r="K102" s="132"/>
      <c r="L102" s="133" t="s">
        <v>104</v>
      </c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5">
        <f>'SO-01.3.1 - Kanalizace - ...'!J34</f>
        <v>0</v>
      </c>
      <c r="AH102" s="132"/>
      <c r="AI102" s="132"/>
      <c r="AJ102" s="132"/>
      <c r="AK102" s="132"/>
      <c r="AL102" s="132"/>
      <c r="AM102" s="132"/>
      <c r="AN102" s="135">
        <f>SUM(AG102,AT102)</f>
        <v>0</v>
      </c>
      <c r="AO102" s="132"/>
      <c r="AP102" s="132"/>
      <c r="AQ102" s="136" t="s">
        <v>85</v>
      </c>
      <c r="AR102" s="72"/>
      <c r="AS102" s="137">
        <v>0</v>
      </c>
      <c r="AT102" s="138">
        <f>ROUND(SUM(AV102:AW102),2)</f>
        <v>0</v>
      </c>
      <c r="AU102" s="139">
        <f>'SO-01.3.1 - Kanalizace - ...'!P131</f>
        <v>0</v>
      </c>
      <c r="AV102" s="138">
        <f>'SO-01.3.1 - Kanalizace - ...'!J37</f>
        <v>0</v>
      </c>
      <c r="AW102" s="138">
        <f>'SO-01.3.1 - Kanalizace - ...'!J38</f>
        <v>0</v>
      </c>
      <c r="AX102" s="138">
        <f>'SO-01.3.1 - Kanalizace - ...'!J39</f>
        <v>0</v>
      </c>
      <c r="AY102" s="138">
        <f>'SO-01.3.1 - Kanalizace - ...'!J40</f>
        <v>0</v>
      </c>
      <c r="AZ102" s="138">
        <f>'SO-01.3.1 - Kanalizace - ...'!F37</f>
        <v>0</v>
      </c>
      <c r="BA102" s="138">
        <f>'SO-01.3.1 - Kanalizace - ...'!F38</f>
        <v>0</v>
      </c>
      <c r="BB102" s="138">
        <f>'SO-01.3.1 - Kanalizace - ...'!F39</f>
        <v>0</v>
      </c>
      <c r="BC102" s="138">
        <f>'SO-01.3.1 - Kanalizace - ...'!F40</f>
        <v>0</v>
      </c>
      <c r="BD102" s="140">
        <f>'SO-01.3.1 - Kanalizace - ...'!F41</f>
        <v>0</v>
      </c>
      <c r="BE102" s="4"/>
      <c r="BT102" s="141" t="s">
        <v>90</v>
      </c>
      <c r="BV102" s="141" t="s">
        <v>75</v>
      </c>
      <c r="BW102" s="141" t="s">
        <v>105</v>
      </c>
      <c r="BX102" s="141" t="s">
        <v>102</v>
      </c>
      <c r="CL102" s="141" t="s">
        <v>1</v>
      </c>
    </row>
    <row r="103" s="4" customFormat="1" ht="23.25" customHeight="1">
      <c r="A103" s="142" t="s">
        <v>87</v>
      </c>
      <c r="B103" s="70"/>
      <c r="C103" s="132"/>
      <c r="D103" s="132"/>
      <c r="E103" s="132"/>
      <c r="F103" s="133" t="s">
        <v>106</v>
      </c>
      <c r="G103" s="133"/>
      <c r="H103" s="133"/>
      <c r="I103" s="133"/>
      <c r="J103" s="133"/>
      <c r="K103" s="132"/>
      <c r="L103" s="133" t="s">
        <v>107</v>
      </c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  <c r="AF103" s="133"/>
      <c r="AG103" s="135">
        <f>'SO-01.3.2 - Kanalizační p...'!J34</f>
        <v>0</v>
      </c>
      <c r="AH103" s="132"/>
      <c r="AI103" s="132"/>
      <c r="AJ103" s="132"/>
      <c r="AK103" s="132"/>
      <c r="AL103" s="132"/>
      <c r="AM103" s="132"/>
      <c r="AN103" s="135">
        <f>SUM(AG103,AT103)</f>
        <v>0</v>
      </c>
      <c r="AO103" s="132"/>
      <c r="AP103" s="132"/>
      <c r="AQ103" s="136" t="s">
        <v>85</v>
      </c>
      <c r="AR103" s="72"/>
      <c r="AS103" s="137">
        <v>0</v>
      </c>
      <c r="AT103" s="138">
        <f>ROUND(SUM(AV103:AW103),2)</f>
        <v>0</v>
      </c>
      <c r="AU103" s="139">
        <f>'SO-01.3.2 - Kanalizační p...'!P128</f>
        <v>0</v>
      </c>
      <c r="AV103" s="138">
        <f>'SO-01.3.2 - Kanalizační p...'!J37</f>
        <v>0</v>
      </c>
      <c r="AW103" s="138">
        <f>'SO-01.3.2 - Kanalizační p...'!J38</f>
        <v>0</v>
      </c>
      <c r="AX103" s="138">
        <f>'SO-01.3.2 - Kanalizační p...'!J39</f>
        <v>0</v>
      </c>
      <c r="AY103" s="138">
        <f>'SO-01.3.2 - Kanalizační p...'!J40</f>
        <v>0</v>
      </c>
      <c r="AZ103" s="138">
        <f>'SO-01.3.2 - Kanalizační p...'!F37</f>
        <v>0</v>
      </c>
      <c r="BA103" s="138">
        <f>'SO-01.3.2 - Kanalizační p...'!F38</f>
        <v>0</v>
      </c>
      <c r="BB103" s="138">
        <f>'SO-01.3.2 - Kanalizační p...'!F39</f>
        <v>0</v>
      </c>
      <c r="BC103" s="138">
        <f>'SO-01.3.2 - Kanalizační p...'!F40</f>
        <v>0</v>
      </c>
      <c r="BD103" s="140">
        <f>'SO-01.3.2 - Kanalizační p...'!F41</f>
        <v>0</v>
      </c>
      <c r="BE103" s="4"/>
      <c r="BT103" s="141" t="s">
        <v>90</v>
      </c>
      <c r="BV103" s="141" t="s">
        <v>75</v>
      </c>
      <c r="BW103" s="141" t="s">
        <v>108</v>
      </c>
      <c r="BX103" s="141" t="s">
        <v>102</v>
      </c>
      <c r="CL103" s="141" t="s">
        <v>1</v>
      </c>
    </row>
    <row r="104" s="4" customFormat="1" ht="23.25" customHeight="1">
      <c r="A104" s="142" t="s">
        <v>87</v>
      </c>
      <c r="B104" s="70"/>
      <c r="C104" s="132"/>
      <c r="D104" s="132"/>
      <c r="E104" s="132"/>
      <c r="F104" s="133" t="s">
        <v>109</v>
      </c>
      <c r="G104" s="133"/>
      <c r="H104" s="133"/>
      <c r="I104" s="133"/>
      <c r="J104" s="133"/>
      <c r="K104" s="132"/>
      <c r="L104" s="133" t="s">
        <v>110</v>
      </c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5">
        <f>'SO-01.3.2a - Kanalizační ...'!J34</f>
        <v>0</v>
      </c>
      <c r="AH104" s="132"/>
      <c r="AI104" s="132"/>
      <c r="AJ104" s="132"/>
      <c r="AK104" s="132"/>
      <c r="AL104" s="132"/>
      <c r="AM104" s="132"/>
      <c r="AN104" s="135">
        <f>SUM(AG104,AT104)</f>
        <v>0</v>
      </c>
      <c r="AO104" s="132"/>
      <c r="AP104" s="132"/>
      <c r="AQ104" s="136" t="s">
        <v>85</v>
      </c>
      <c r="AR104" s="72"/>
      <c r="AS104" s="137">
        <v>0</v>
      </c>
      <c r="AT104" s="138">
        <f>ROUND(SUM(AV104:AW104),2)</f>
        <v>0</v>
      </c>
      <c r="AU104" s="139">
        <f>'SO-01.3.2a - Kanalizační ...'!P128</f>
        <v>0</v>
      </c>
      <c r="AV104" s="138">
        <f>'SO-01.3.2a - Kanalizační ...'!J37</f>
        <v>0</v>
      </c>
      <c r="AW104" s="138">
        <f>'SO-01.3.2a - Kanalizační ...'!J38</f>
        <v>0</v>
      </c>
      <c r="AX104" s="138">
        <f>'SO-01.3.2a - Kanalizační ...'!J39</f>
        <v>0</v>
      </c>
      <c r="AY104" s="138">
        <f>'SO-01.3.2a - Kanalizační ...'!J40</f>
        <v>0</v>
      </c>
      <c r="AZ104" s="138">
        <f>'SO-01.3.2a - Kanalizační ...'!F37</f>
        <v>0</v>
      </c>
      <c r="BA104" s="138">
        <f>'SO-01.3.2a - Kanalizační ...'!F38</f>
        <v>0</v>
      </c>
      <c r="BB104" s="138">
        <f>'SO-01.3.2a - Kanalizační ...'!F39</f>
        <v>0</v>
      </c>
      <c r="BC104" s="138">
        <f>'SO-01.3.2a - Kanalizační ...'!F40</f>
        <v>0</v>
      </c>
      <c r="BD104" s="140">
        <f>'SO-01.3.2a - Kanalizační ...'!F41</f>
        <v>0</v>
      </c>
      <c r="BE104" s="4"/>
      <c r="BT104" s="141" t="s">
        <v>90</v>
      </c>
      <c r="BV104" s="141" t="s">
        <v>75</v>
      </c>
      <c r="BW104" s="141" t="s">
        <v>111</v>
      </c>
      <c r="BX104" s="141" t="s">
        <v>102</v>
      </c>
      <c r="CL104" s="141" t="s">
        <v>1</v>
      </c>
    </row>
    <row r="105" s="4" customFormat="1" ht="23.25" customHeight="1">
      <c r="A105" s="142" t="s">
        <v>87</v>
      </c>
      <c r="B105" s="70"/>
      <c r="C105" s="132"/>
      <c r="D105" s="132"/>
      <c r="E105" s="132"/>
      <c r="F105" s="133" t="s">
        <v>112</v>
      </c>
      <c r="G105" s="133"/>
      <c r="H105" s="133"/>
      <c r="I105" s="133"/>
      <c r="J105" s="133"/>
      <c r="K105" s="132"/>
      <c r="L105" s="133" t="s">
        <v>113</v>
      </c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133"/>
      <c r="AG105" s="135">
        <f>'SO-01.3.3 - Obnova povrch...'!J34</f>
        <v>0</v>
      </c>
      <c r="AH105" s="132"/>
      <c r="AI105" s="132"/>
      <c r="AJ105" s="132"/>
      <c r="AK105" s="132"/>
      <c r="AL105" s="132"/>
      <c r="AM105" s="132"/>
      <c r="AN105" s="135">
        <f>SUM(AG105,AT105)</f>
        <v>0</v>
      </c>
      <c r="AO105" s="132"/>
      <c r="AP105" s="132"/>
      <c r="AQ105" s="136" t="s">
        <v>85</v>
      </c>
      <c r="AR105" s="72"/>
      <c r="AS105" s="137">
        <v>0</v>
      </c>
      <c r="AT105" s="138">
        <f>ROUND(SUM(AV105:AW105),2)</f>
        <v>0</v>
      </c>
      <c r="AU105" s="139">
        <f>'SO-01.3.3 - Obnova povrch...'!P129</f>
        <v>0</v>
      </c>
      <c r="AV105" s="138">
        <f>'SO-01.3.3 - Obnova povrch...'!J37</f>
        <v>0</v>
      </c>
      <c r="AW105" s="138">
        <f>'SO-01.3.3 - Obnova povrch...'!J38</f>
        <v>0</v>
      </c>
      <c r="AX105" s="138">
        <f>'SO-01.3.3 - Obnova povrch...'!J39</f>
        <v>0</v>
      </c>
      <c r="AY105" s="138">
        <f>'SO-01.3.3 - Obnova povrch...'!J40</f>
        <v>0</v>
      </c>
      <c r="AZ105" s="138">
        <f>'SO-01.3.3 - Obnova povrch...'!F37</f>
        <v>0</v>
      </c>
      <c r="BA105" s="138">
        <f>'SO-01.3.3 - Obnova povrch...'!F38</f>
        <v>0</v>
      </c>
      <c r="BB105" s="138">
        <f>'SO-01.3.3 - Obnova povrch...'!F39</f>
        <v>0</v>
      </c>
      <c r="BC105" s="138">
        <f>'SO-01.3.3 - Obnova povrch...'!F40</f>
        <v>0</v>
      </c>
      <c r="BD105" s="140">
        <f>'SO-01.3.3 - Obnova povrch...'!F41</f>
        <v>0</v>
      </c>
      <c r="BE105" s="4"/>
      <c r="BT105" s="141" t="s">
        <v>90</v>
      </c>
      <c r="BV105" s="141" t="s">
        <v>75</v>
      </c>
      <c r="BW105" s="141" t="s">
        <v>114</v>
      </c>
      <c r="BX105" s="141" t="s">
        <v>102</v>
      </c>
      <c r="CL105" s="141" t="s">
        <v>1</v>
      </c>
    </row>
    <row r="106" s="4" customFormat="1" ht="23.25" customHeight="1">
      <c r="A106" s="142" t="s">
        <v>87</v>
      </c>
      <c r="B106" s="70"/>
      <c r="C106" s="132"/>
      <c r="D106" s="132"/>
      <c r="E106" s="132"/>
      <c r="F106" s="133" t="s">
        <v>115</v>
      </c>
      <c r="G106" s="133"/>
      <c r="H106" s="133"/>
      <c r="I106" s="133"/>
      <c r="J106" s="133"/>
      <c r="K106" s="132"/>
      <c r="L106" s="133" t="s">
        <v>116</v>
      </c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5">
        <f>'SO-01.3.4 - Obnova povrch...'!J34</f>
        <v>0</v>
      </c>
      <c r="AH106" s="132"/>
      <c r="AI106" s="132"/>
      <c r="AJ106" s="132"/>
      <c r="AK106" s="132"/>
      <c r="AL106" s="132"/>
      <c r="AM106" s="132"/>
      <c r="AN106" s="135">
        <f>SUM(AG106,AT106)</f>
        <v>0</v>
      </c>
      <c r="AO106" s="132"/>
      <c r="AP106" s="132"/>
      <c r="AQ106" s="136" t="s">
        <v>85</v>
      </c>
      <c r="AR106" s="72"/>
      <c r="AS106" s="137">
        <v>0</v>
      </c>
      <c r="AT106" s="138">
        <f>ROUND(SUM(AV106:AW106),2)</f>
        <v>0</v>
      </c>
      <c r="AU106" s="139">
        <f>'SO-01.3.4 - Obnova povrch...'!P129</f>
        <v>0</v>
      </c>
      <c r="AV106" s="138">
        <f>'SO-01.3.4 - Obnova povrch...'!J37</f>
        <v>0</v>
      </c>
      <c r="AW106" s="138">
        <f>'SO-01.3.4 - Obnova povrch...'!J38</f>
        <v>0</v>
      </c>
      <c r="AX106" s="138">
        <f>'SO-01.3.4 - Obnova povrch...'!J39</f>
        <v>0</v>
      </c>
      <c r="AY106" s="138">
        <f>'SO-01.3.4 - Obnova povrch...'!J40</f>
        <v>0</v>
      </c>
      <c r="AZ106" s="138">
        <f>'SO-01.3.4 - Obnova povrch...'!F37</f>
        <v>0</v>
      </c>
      <c r="BA106" s="138">
        <f>'SO-01.3.4 - Obnova povrch...'!F38</f>
        <v>0</v>
      </c>
      <c r="BB106" s="138">
        <f>'SO-01.3.4 - Obnova povrch...'!F39</f>
        <v>0</v>
      </c>
      <c r="BC106" s="138">
        <f>'SO-01.3.4 - Obnova povrch...'!F40</f>
        <v>0</v>
      </c>
      <c r="BD106" s="140">
        <f>'SO-01.3.4 - Obnova povrch...'!F41</f>
        <v>0</v>
      </c>
      <c r="BE106" s="4"/>
      <c r="BT106" s="141" t="s">
        <v>90</v>
      </c>
      <c r="BV106" s="141" t="s">
        <v>75</v>
      </c>
      <c r="BW106" s="141" t="s">
        <v>117</v>
      </c>
      <c r="BX106" s="141" t="s">
        <v>102</v>
      </c>
      <c r="CL106" s="141" t="s">
        <v>1</v>
      </c>
    </row>
    <row r="107" s="4" customFormat="1" ht="16.5" customHeight="1">
      <c r="A107" s="4"/>
      <c r="B107" s="70"/>
      <c r="C107" s="132"/>
      <c r="D107" s="132"/>
      <c r="E107" s="133" t="s">
        <v>83</v>
      </c>
      <c r="F107" s="133"/>
      <c r="G107" s="133"/>
      <c r="H107" s="133"/>
      <c r="I107" s="133"/>
      <c r="J107" s="132"/>
      <c r="K107" s="133" t="s">
        <v>118</v>
      </c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4">
        <f>ROUND(SUM(AG108:AG115),2)</f>
        <v>0</v>
      </c>
      <c r="AH107" s="132"/>
      <c r="AI107" s="132"/>
      <c r="AJ107" s="132"/>
      <c r="AK107" s="132"/>
      <c r="AL107" s="132"/>
      <c r="AM107" s="132"/>
      <c r="AN107" s="135">
        <f>SUM(AG107,AT107)</f>
        <v>0</v>
      </c>
      <c r="AO107" s="132"/>
      <c r="AP107" s="132"/>
      <c r="AQ107" s="136" t="s">
        <v>85</v>
      </c>
      <c r="AR107" s="72"/>
      <c r="AS107" s="137">
        <f>ROUND(SUM(AS108:AS115),2)</f>
        <v>0</v>
      </c>
      <c r="AT107" s="138">
        <f>ROUND(SUM(AV107:AW107),2)</f>
        <v>0</v>
      </c>
      <c r="AU107" s="139">
        <f>ROUND(SUM(AU108:AU115),5)</f>
        <v>0</v>
      </c>
      <c r="AV107" s="138">
        <f>ROUND(AZ107*L29,2)</f>
        <v>0</v>
      </c>
      <c r="AW107" s="138">
        <f>ROUND(BA107*L30,2)</f>
        <v>0</v>
      </c>
      <c r="AX107" s="138">
        <f>ROUND(BB107*L29,2)</f>
        <v>0</v>
      </c>
      <c r="AY107" s="138">
        <f>ROUND(BC107*L30,2)</f>
        <v>0</v>
      </c>
      <c r="AZ107" s="138">
        <f>ROUND(SUM(AZ108:AZ115),2)</f>
        <v>0</v>
      </c>
      <c r="BA107" s="138">
        <f>ROUND(SUM(BA108:BA115),2)</f>
        <v>0</v>
      </c>
      <c r="BB107" s="138">
        <f>ROUND(SUM(BB108:BB115),2)</f>
        <v>0</v>
      </c>
      <c r="BC107" s="138">
        <f>ROUND(SUM(BC108:BC115),2)</f>
        <v>0</v>
      </c>
      <c r="BD107" s="140">
        <f>ROUND(SUM(BD108:BD115),2)</f>
        <v>0</v>
      </c>
      <c r="BE107" s="4"/>
      <c r="BS107" s="141" t="s">
        <v>72</v>
      </c>
      <c r="BT107" s="141" t="s">
        <v>82</v>
      </c>
      <c r="BU107" s="141" t="s">
        <v>74</v>
      </c>
      <c r="BV107" s="141" t="s">
        <v>75</v>
      </c>
      <c r="BW107" s="141" t="s">
        <v>119</v>
      </c>
      <c r="BX107" s="141" t="s">
        <v>97</v>
      </c>
      <c r="CL107" s="141" t="s">
        <v>1</v>
      </c>
    </row>
    <row r="108" s="4" customFormat="1" ht="23.25" customHeight="1">
      <c r="A108" s="142" t="s">
        <v>87</v>
      </c>
      <c r="B108" s="70"/>
      <c r="C108" s="132"/>
      <c r="D108" s="132"/>
      <c r="E108" s="132"/>
      <c r="F108" s="133" t="s">
        <v>120</v>
      </c>
      <c r="G108" s="133"/>
      <c r="H108" s="133"/>
      <c r="I108" s="133"/>
      <c r="J108" s="133"/>
      <c r="K108" s="132"/>
      <c r="L108" s="133" t="s">
        <v>121</v>
      </c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5">
        <f>'SO-02.3.1 - Vodovod - 3.část'!J34</f>
        <v>0</v>
      </c>
      <c r="AH108" s="132"/>
      <c r="AI108" s="132"/>
      <c r="AJ108" s="132"/>
      <c r="AK108" s="132"/>
      <c r="AL108" s="132"/>
      <c r="AM108" s="132"/>
      <c r="AN108" s="135">
        <f>SUM(AG108,AT108)</f>
        <v>0</v>
      </c>
      <c r="AO108" s="132"/>
      <c r="AP108" s="132"/>
      <c r="AQ108" s="136" t="s">
        <v>85</v>
      </c>
      <c r="AR108" s="72"/>
      <c r="AS108" s="137">
        <v>0</v>
      </c>
      <c r="AT108" s="138">
        <f>ROUND(SUM(AV108:AW108),2)</f>
        <v>0</v>
      </c>
      <c r="AU108" s="139">
        <f>'SO-02.3.1 - Vodovod - 3.část'!P130</f>
        <v>0</v>
      </c>
      <c r="AV108" s="138">
        <f>'SO-02.3.1 - Vodovod - 3.část'!J37</f>
        <v>0</v>
      </c>
      <c r="AW108" s="138">
        <f>'SO-02.3.1 - Vodovod - 3.část'!J38</f>
        <v>0</v>
      </c>
      <c r="AX108" s="138">
        <f>'SO-02.3.1 - Vodovod - 3.část'!J39</f>
        <v>0</v>
      </c>
      <c r="AY108" s="138">
        <f>'SO-02.3.1 - Vodovod - 3.část'!J40</f>
        <v>0</v>
      </c>
      <c r="AZ108" s="138">
        <f>'SO-02.3.1 - Vodovod - 3.část'!F37</f>
        <v>0</v>
      </c>
      <c r="BA108" s="138">
        <f>'SO-02.3.1 - Vodovod - 3.část'!F38</f>
        <v>0</v>
      </c>
      <c r="BB108" s="138">
        <f>'SO-02.3.1 - Vodovod - 3.část'!F39</f>
        <v>0</v>
      </c>
      <c r="BC108" s="138">
        <f>'SO-02.3.1 - Vodovod - 3.část'!F40</f>
        <v>0</v>
      </c>
      <c r="BD108" s="140">
        <f>'SO-02.3.1 - Vodovod - 3.část'!F41</f>
        <v>0</v>
      </c>
      <c r="BE108" s="4"/>
      <c r="BT108" s="141" t="s">
        <v>90</v>
      </c>
      <c r="BV108" s="141" t="s">
        <v>75</v>
      </c>
      <c r="BW108" s="141" t="s">
        <v>122</v>
      </c>
      <c r="BX108" s="141" t="s">
        <v>119</v>
      </c>
      <c r="CL108" s="141" t="s">
        <v>1</v>
      </c>
    </row>
    <row r="109" s="4" customFormat="1" ht="23.25" customHeight="1">
      <c r="A109" s="142" t="s">
        <v>87</v>
      </c>
      <c r="B109" s="70"/>
      <c r="C109" s="132"/>
      <c r="D109" s="132"/>
      <c r="E109" s="132"/>
      <c r="F109" s="133" t="s">
        <v>123</v>
      </c>
      <c r="G109" s="133"/>
      <c r="H109" s="133"/>
      <c r="I109" s="133"/>
      <c r="J109" s="133"/>
      <c r="K109" s="132"/>
      <c r="L109" s="133" t="s">
        <v>124</v>
      </c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5">
        <f>'SO-02.3.2 - Vodovodní pří...'!J34</f>
        <v>0</v>
      </c>
      <c r="AH109" s="132"/>
      <c r="AI109" s="132"/>
      <c r="AJ109" s="132"/>
      <c r="AK109" s="132"/>
      <c r="AL109" s="132"/>
      <c r="AM109" s="132"/>
      <c r="AN109" s="135">
        <f>SUM(AG109,AT109)</f>
        <v>0</v>
      </c>
      <c r="AO109" s="132"/>
      <c r="AP109" s="132"/>
      <c r="AQ109" s="136" t="s">
        <v>85</v>
      </c>
      <c r="AR109" s="72"/>
      <c r="AS109" s="137">
        <v>0</v>
      </c>
      <c r="AT109" s="138">
        <f>ROUND(SUM(AV109:AW109),2)</f>
        <v>0</v>
      </c>
      <c r="AU109" s="139">
        <f>'SO-02.3.2 - Vodovodní pří...'!P129</f>
        <v>0</v>
      </c>
      <c r="AV109" s="138">
        <f>'SO-02.3.2 - Vodovodní pří...'!J37</f>
        <v>0</v>
      </c>
      <c r="AW109" s="138">
        <f>'SO-02.3.2 - Vodovodní pří...'!J38</f>
        <v>0</v>
      </c>
      <c r="AX109" s="138">
        <f>'SO-02.3.2 - Vodovodní pří...'!J39</f>
        <v>0</v>
      </c>
      <c r="AY109" s="138">
        <f>'SO-02.3.2 - Vodovodní pří...'!J40</f>
        <v>0</v>
      </c>
      <c r="AZ109" s="138">
        <f>'SO-02.3.2 - Vodovodní pří...'!F37</f>
        <v>0</v>
      </c>
      <c r="BA109" s="138">
        <f>'SO-02.3.2 - Vodovodní pří...'!F38</f>
        <v>0</v>
      </c>
      <c r="BB109" s="138">
        <f>'SO-02.3.2 - Vodovodní pří...'!F39</f>
        <v>0</v>
      </c>
      <c r="BC109" s="138">
        <f>'SO-02.3.2 - Vodovodní pří...'!F40</f>
        <v>0</v>
      </c>
      <c r="BD109" s="140">
        <f>'SO-02.3.2 - Vodovodní pří...'!F41</f>
        <v>0</v>
      </c>
      <c r="BE109" s="4"/>
      <c r="BT109" s="141" t="s">
        <v>90</v>
      </c>
      <c r="BV109" s="141" t="s">
        <v>75</v>
      </c>
      <c r="BW109" s="141" t="s">
        <v>125</v>
      </c>
      <c r="BX109" s="141" t="s">
        <v>119</v>
      </c>
      <c r="CL109" s="141" t="s">
        <v>1</v>
      </c>
    </row>
    <row r="110" s="4" customFormat="1" ht="23.25" customHeight="1">
      <c r="A110" s="142" t="s">
        <v>87</v>
      </c>
      <c r="B110" s="70"/>
      <c r="C110" s="132"/>
      <c r="D110" s="132"/>
      <c r="E110" s="132"/>
      <c r="F110" s="133" t="s">
        <v>126</v>
      </c>
      <c r="G110" s="133"/>
      <c r="H110" s="133"/>
      <c r="I110" s="133"/>
      <c r="J110" s="133"/>
      <c r="K110" s="132"/>
      <c r="L110" s="133" t="s">
        <v>127</v>
      </c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135">
        <f>'SO-02.3.3 - Obnova povrch...'!J34</f>
        <v>0</v>
      </c>
      <c r="AH110" s="132"/>
      <c r="AI110" s="132"/>
      <c r="AJ110" s="132"/>
      <c r="AK110" s="132"/>
      <c r="AL110" s="132"/>
      <c r="AM110" s="132"/>
      <c r="AN110" s="135">
        <f>SUM(AG110,AT110)</f>
        <v>0</v>
      </c>
      <c r="AO110" s="132"/>
      <c r="AP110" s="132"/>
      <c r="AQ110" s="136" t="s">
        <v>85</v>
      </c>
      <c r="AR110" s="72"/>
      <c r="AS110" s="137">
        <v>0</v>
      </c>
      <c r="AT110" s="138">
        <f>ROUND(SUM(AV110:AW110),2)</f>
        <v>0</v>
      </c>
      <c r="AU110" s="139">
        <f>'SO-02.3.3 - Obnova povrch...'!P129</f>
        <v>0</v>
      </c>
      <c r="AV110" s="138">
        <f>'SO-02.3.3 - Obnova povrch...'!J37</f>
        <v>0</v>
      </c>
      <c r="AW110" s="138">
        <f>'SO-02.3.3 - Obnova povrch...'!J38</f>
        <v>0</v>
      </c>
      <c r="AX110" s="138">
        <f>'SO-02.3.3 - Obnova povrch...'!J39</f>
        <v>0</v>
      </c>
      <c r="AY110" s="138">
        <f>'SO-02.3.3 - Obnova povrch...'!J40</f>
        <v>0</v>
      </c>
      <c r="AZ110" s="138">
        <f>'SO-02.3.3 - Obnova povrch...'!F37</f>
        <v>0</v>
      </c>
      <c r="BA110" s="138">
        <f>'SO-02.3.3 - Obnova povrch...'!F38</f>
        <v>0</v>
      </c>
      <c r="BB110" s="138">
        <f>'SO-02.3.3 - Obnova povrch...'!F39</f>
        <v>0</v>
      </c>
      <c r="BC110" s="138">
        <f>'SO-02.3.3 - Obnova povrch...'!F40</f>
        <v>0</v>
      </c>
      <c r="BD110" s="140">
        <f>'SO-02.3.3 - Obnova povrch...'!F41</f>
        <v>0</v>
      </c>
      <c r="BE110" s="4"/>
      <c r="BT110" s="141" t="s">
        <v>90</v>
      </c>
      <c r="BV110" s="141" t="s">
        <v>75</v>
      </c>
      <c r="BW110" s="141" t="s">
        <v>128</v>
      </c>
      <c r="BX110" s="141" t="s">
        <v>119</v>
      </c>
      <c r="CL110" s="141" t="s">
        <v>1</v>
      </c>
    </row>
    <row r="111" s="4" customFormat="1" ht="23.25" customHeight="1">
      <c r="A111" s="142" t="s">
        <v>87</v>
      </c>
      <c r="B111" s="70"/>
      <c r="C111" s="132"/>
      <c r="D111" s="132"/>
      <c r="E111" s="132"/>
      <c r="F111" s="133" t="s">
        <v>129</v>
      </c>
      <c r="G111" s="133"/>
      <c r="H111" s="133"/>
      <c r="I111" s="133"/>
      <c r="J111" s="133"/>
      <c r="K111" s="132"/>
      <c r="L111" s="133" t="s">
        <v>130</v>
      </c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133"/>
      <c r="AD111" s="133"/>
      <c r="AE111" s="133"/>
      <c r="AF111" s="133"/>
      <c r="AG111" s="135">
        <f>'SO-02.3.4 - Obnova povrch...'!J34</f>
        <v>0</v>
      </c>
      <c r="AH111" s="132"/>
      <c r="AI111" s="132"/>
      <c r="AJ111" s="132"/>
      <c r="AK111" s="132"/>
      <c r="AL111" s="132"/>
      <c r="AM111" s="132"/>
      <c r="AN111" s="135">
        <f>SUM(AG111,AT111)</f>
        <v>0</v>
      </c>
      <c r="AO111" s="132"/>
      <c r="AP111" s="132"/>
      <c r="AQ111" s="136" t="s">
        <v>85</v>
      </c>
      <c r="AR111" s="72"/>
      <c r="AS111" s="137">
        <v>0</v>
      </c>
      <c r="AT111" s="138">
        <f>ROUND(SUM(AV111:AW111),2)</f>
        <v>0</v>
      </c>
      <c r="AU111" s="139">
        <f>'SO-02.3.4 - Obnova povrch...'!P129</f>
        <v>0</v>
      </c>
      <c r="AV111" s="138">
        <f>'SO-02.3.4 - Obnova povrch...'!J37</f>
        <v>0</v>
      </c>
      <c r="AW111" s="138">
        <f>'SO-02.3.4 - Obnova povrch...'!J38</f>
        <v>0</v>
      </c>
      <c r="AX111" s="138">
        <f>'SO-02.3.4 - Obnova povrch...'!J39</f>
        <v>0</v>
      </c>
      <c r="AY111" s="138">
        <f>'SO-02.3.4 - Obnova povrch...'!J40</f>
        <v>0</v>
      </c>
      <c r="AZ111" s="138">
        <f>'SO-02.3.4 - Obnova povrch...'!F37</f>
        <v>0</v>
      </c>
      <c r="BA111" s="138">
        <f>'SO-02.3.4 - Obnova povrch...'!F38</f>
        <v>0</v>
      </c>
      <c r="BB111" s="138">
        <f>'SO-02.3.4 - Obnova povrch...'!F39</f>
        <v>0</v>
      </c>
      <c r="BC111" s="138">
        <f>'SO-02.3.4 - Obnova povrch...'!F40</f>
        <v>0</v>
      </c>
      <c r="BD111" s="140">
        <f>'SO-02.3.4 - Obnova povrch...'!F41</f>
        <v>0</v>
      </c>
      <c r="BE111" s="4"/>
      <c r="BT111" s="141" t="s">
        <v>90</v>
      </c>
      <c r="BV111" s="141" t="s">
        <v>75</v>
      </c>
      <c r="BW111" s="141" t="s">
        <v>131</v>
      </c>
      <c r="BX111" s="141" t="s">
        <v>119</v>
      </c>
      <c r="CL111" s="141" t="s">
        <v>1</v>
      </c>
    </row>
    <row r="112" s="4" customFormat="1" ht="23.25" customHeight="1">
      <c r="A112" s="142" t="s">
        <v>87</v>
      </c>
      <c r="B112" s="70"/>
      <c r="C112" s="132"/>
      <c r="D112" s="132"/>
      <c r="E112" s="132"/>
      <c r="F112" s="133" t="s">
        <v>132</v>
      </c>
      <c r="G112" s="133"/>
      <c r="H112" s="133"/>
      <c r="I112" s="133"/>
      <c r="J112" s="133"/>
      <c r="K112" s="132"/>
      <c r="L112" s="133" t="s">
        <v>133</v>
      </c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  <c r="AF112" s="133"/>
      <c r="AG112" s="135">
        <f>'SO-02.4.1 - Vodovod - 4.část'!J34</f>
        <v>0</v>
      </c>
      <c r="AH112" s="132"/>
      <c r="AI112" s="132"/>
      <c r="AJ112" s="132"/>
      <c r="AK112" s="132"/>
      <c r="AL112" s="132"/>
      <c r="AM112" s="132"/>
      <c r="AN112" s="135">
        <f>SUM(AG112,AT112)</f>
        <v>0</v>
      </c>
      <c r="AO112" s="132"/>
      <c r="AP112" s="132"/>
      <c r="AQ112" s="136" t="s">
        <v>85</v>
      </c>
      <c r="AR112" s="72"/>
      <c r="AS112" s="137">
        <v>0</v>
      </c>
      <c r="AT112" s="138">
        <f>ROUND(SUM(AV112:AW112),2)</f>
        <v>0</v>
      </c>
      <c r="AU112" s="139">
        <f>'SO-02.4.1 - Vodovod - 4.část'!P130</f>
        <v>0</v>
      </c>
      <c r="AV112" s="138">
        <f>'SO-02.4.1 - Vodovod - 4.část'!J37</f>
        <v>0</v>
      </c>
      <c r="AW112" s="138">
        <f>'SO-02.4.1 - Vodovod - 4.část'!J38</f>
        <v>0</v>
      </c>
      <c r="AX112" s="138">
        <f>'SO-02.4.1 - Vodovod - 4.část'!J39</f>
        <v>0</v>
      </c>
      <c r="AY112" s="138">
        <f>'SO-02.4.1 - Vodovod - 4.část'!J40</f>
        <v>0</v>
      </c>
      <c r="AZ112" s="138">
        <f>'SO-02.4.1 - Vodovod - 4.část'!F37</f>
        <v>0</v>
      </c>
      <c r="BA112" s="138">
        <f>'SO-02.4.1 - Vodovod - 4.část'!F38</f>
        <v>0</v>
      </c>
      <c r="BB112" s="138">
        <f>'SO-02.4.1 - Vodovod - 4.část'!F39</f>
        <v>0</v>
      </c>
      <c r="BC112" s="138">
        <f>'SO-02.4.1 - Vodovod - 4.část'!F40</f>
        <v>0</v>
      </c>
      <c r="BD112" s="140">
        <f>'SO-02.4.1 - Vodovod - 4.část'!F41</f>
        <v>0</v>
      </c>
      <c r="BE112" s="4"/>
      <c r="BT112" s="141" t="s">
        <v>90</v>
      </c>
      <c r="BV112" s="141" t="s">
        <v>75</v>
      </c>
      <c r="BW112" s="141" t="s">
        <v>134</v>
      </c>
      <c r="BX112" s="141" t="s">
        <v>119</v>
      </c>
      <c r="CL112" s="141" t="s">
        <v>1</v>
      </c>
    </row>
    <row r="113" s="4" customFormat="1" ht="23.25" customHeight="1">
      <c r="A113" s="142" t="s">
        <v>87</v>
      </c>
      <c r="B113" s="70"/>
      <c r="C113" s="132"/>
      <c r="D113" s="132"/>
      <c r="E113" s="132"/>
      <c r="F113" s="133" t="s">
        <v>135</v>
      </c>
      <c r="G113" s="133"/>
      <c r="H113" s="133"/>
      <c r="I113" s="133"/>
      <c r="J113" s="133"/>
      <c r="K113" s="132"/>
      <c r="L113" s="133" t="s">
        <v>136</v>
      </c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/>
      <c r="AF113" s="133"/>
      <c r="AG113" s="135">
        <f>'SO-02.4.2 - Vodovodní pří...'!J34</f>
        <v>0</v>
      </c>
      <c r="AH113" s="132"/>
      <c r="AI113" s="132"/>
      <c r="AJ113" s="132"/>
      <c r="AK113" s="132"/>
      <c r="AL113" s="132"/>
      <c r="AM113" s="132"/>
      <c r="AN113" s="135">
        <f>SUM(AG113,AT113)</f>
        <v>0</v>
      </c>
      <c r="AO113" s="132"/>
      <c r="AP113" s="132"/>
      <c r="AQ113" s="136" t="s">
        <v>85</v>
      </c>
      <c r="AR113" s="72"/>
      <c r="AS113" s="137">
        <v>0</v>
      </c>
      <c r="AT113" s="138">
        <f>ROUND(SUM(AV113:AW113),2)</f>
        <v>0</v>
      </c>
      <c r="AU113" s="139">
        <f>'SO-02.4.2 - Vodovodní pří...'!P129</f>
        <v>0</v>
      </c>
      <c r="AV113" s="138">
        <f>'SO-02.4.2 - Vodovodní pří...'!J37</f>
        <v>0</v>
      </c>
      <c r="AW113" s="138">
        <f>'SO-02.4.2 - Vodovodní pří...'!J38</f>
        <v>0</v>
      </c>
      <c r="AX113" s="138">
        <f>'SO-02.4.2 - Vodovodní pří...'!J39</f>
        <v>0</v>
      </c>
      <c r="AY113" s="138">
        <f>'SO-02.4.2 - Vodovodní pří...'!J40</f>
        <v>0</v>
      </c>
      <c r="AZ113" s="138">
        <f>'SO-02.4.2 - Vodovodní pří...'!F37</f>
        <v>0</v>
      </c>
      <c r="BA113" s="138">
        <f>'SO-02.4.2 - Vodovodní pří...'!F38</f>
        <v>0</v>
      </c>
      <c r="BB113" s="138">
        <f>'SO-02.4.2 - Vodovodní pří...'!F39</f>
        <v>0</v>
      </c>
      <c r="BC113" s="138">
        <f>'SO-02.4.2 - Vodovodní pří...'!F40</f>
        <v>0</v>
      </c>
      <c r="BD113" s="140">
        <f>'SO-02.4.2 - Vodovodní pří...'!F41</f>
        <v>0</v>
      </c>
      <c r="BE113" s="4"/>
      <c r="BT113" s="141" t="s">
        <v>90</v>
      </c>
      <c r="BV113" s="141" t="s">
        <v>75</v>
      </c>
      <c r="BW113" s="141" t="s">
        <v>137</v>
      </c>
      <c r="BX113" s="141" t="s">
        <v>119</v>
      </c>
      <c r="CL113" s="141" t="s">
        <v>1</v>
      </c>
    </row>
    <row r="114" s="4" customFormat="1" ht="23.25" customHeight="1">
      <c r="A114" s="142" t="s">
        <v>87</v>
      </c>
      <c r="B114" s="70"/>
      <c r="C114" s="132"/>
      <c r="D114" s="132"/>
      <c r="E114" s="132"/>
      <c r="F114" s="133" t="s">
        <v>138</v>
      </c>
      <c r="G114" s="133"/>
      <c r="H114" s="133"/>
      <c r="I114" s="133"/>
      <c r="J114" s="133"/>
      <c r="K114" s="132"/>
      <c r="L114" s="133" t="s">
        <v>139</v>
      </c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3"/>
      <c r="AD114" s="133"/>
      <c r="AE114" s="133"/>
      <c r="AF114" s="133"/>
      <c r="AG114" s="135">
        <f>'SO-02.4.3 - Obnova povrch...'!J34</f>
        <v>0</v>
      </c>
      <c r="AH114" s="132"/>
      <c r="AI114" s="132"/>
      <c r="AJ114" s="132"/>
      <c r="AK114" s="132"/>
      <c r="AL114" s="132"/>
      <c r="AM114" s="132"/>
      <c r="AN114" s="135">
        <f>SUM(AG114,AT114)</f>
        <v>0</v>
      </c>
      <c r="AO114" s="132"/>
      <c r="AP114" s="132"/>
      <c r="AQ114" s="136" t="s">
        <v>85</v>
      </c>
      <c r="AR114" s="72"/>
      <c r="AS114" s="137">
        <v>0</v>
      </c>
      <c r="AT114" s="138">
        <f>ROUND(SUM(AV114:AW114),2)</f>
        <v>0</v>
      </c>
      <c r="AU114" s="139">
        <f>'SO-02.4.3 - Obnova povrch...'!P130</f>
        <v>0</v>
      </c>
      <c r="AV114" s="138">
        <f>'SO-02.4.3 - Obnova povrch...'!J37</f>
        <v>0</v>
      </c>
      <c r="AW114" s="138">
        <f>'SO-02.4.3 - Obnova povrch...'!J38</f>
        <v>0</v>
      </c>
      <c r="AX114" s="138">
        <f>'SO-02.4.3 - Obnova povrch...'!J39</f>
        <v>0</v>
      </c>
      <c r="AY114" s="138">
        <f>'SO-02.4.3 - Obnova povrch...'!J40</f>
        <v>0</v>
      </c>
      <c r="AZ114" s="138">
        <f>'SO-02.4.3 - Obnova povrch...'!F37</f>
        <v>0</v>
      </c>
      <c r="BA114" s="138">
        <f>'SO-02.4.3 - Obnova povrch...'!F38</f>
        <v>0</v>
      </c>
      <c r="BB114" s="138">
        <f>'SO-02.4.3 - Obnova povrch...'!F39</f>
        <v>0</v>
      </c>
      <c r="BC114" s="138">
        <f>'SO-02.4.3 - Obnova povrch...'!F40</f>
        <v>0</v>
      </c>
      <c r="BD114" s="140">
        <f>'SO-02.4.3 - Obnova povrch...'!F41</f>
        <v>0</v>
      </c>
      <c r="BE114" s="4"/>
      <c r="BT114" s="141" t="s">
        <v>90</v>
      </c>
      <c r="BV114" s="141" t="s">
        <v>75</v>
      </c>
      <c r="BW114" s="141" t="s">
        <v>140</v>
      </c>
      <c r="BX114" s="141" t="s">
        <v>119</v>
      </c>
      <c r="CL114" s="141" t="s">
        <v>1</v>
      </c>
    </row>
    <row r="115" s="4" customFormat="1" ht="23.25" customHeight="1">
      <c r="A115" s="142" t="s">
        <v>87</v>
      </c>
      <c r="B115" s="70"/>
      <c r="C115" s="132"/>
      <c r="D115" s="132"/>
      <c r="E115" s="132"/>
      <c r="F115" s="133" t="s">
        <v>141</v>
      </c>
      <c r="G115" s="133"/>
      <c r="H115" s="133"/>
      <c r="I115" s="133"/>
      <c r="J115" s="133"/>
      <c r="K115" s="132"/>
      <c r="L115" s="133" t="s">
        <v>142</v>
      </c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  <c r="AF115" s="133"/>
      <c r="AG115" s="135">
        <f>'SO-02.4.4 - Obnova povrch...'!J34</f>
        <v>0</v>
      </c>
      <c r="AH115" s="132"/>
      <c r="AI115" s="132"/>
      <c r="AJ115" s="132"/>
      <c r="AK115" s="132"/>
      <c r="AL115" s="132"/>
      <c r="AM115" s="132"/>
      <c r="AN115" s="135">
        <f>SUM(AG115,AT115)</f>
        <v>0</v>
      </c>
      <c r="AO115" s="132"/>
      <c r="AP115" s="132"/>
      <c r="AQ115" s="136" t="s">
        <v>85</v>
      </c>
      <c r="AR115" s="72"/>
      <c r="AS115" s="143">
        <v>0</v>
      </c>
      <c r="AT115" s="144">
        <f>ROUND(SUM(AV115:AW115),2)</f>
        <v>0</v>
      </c>
      <c r="AU115" s="145">
        <f>'SO-02.4.4 - Obnova povrch...'!P129</f>
        <v>0</v>
      </c>
      <c r="AV115" s="144">
        <f>'SO-02.4.4 - Obnova povrch...'!J37</f>
        <v>0</v>
      </c>
      <c r="AW115" s="144">
        <f>'SO-02.4.4 - Obnova povrch...'!J38</f>
        <v>0</v>
      </c>
      <c r="AX115" s="144">
        <f>'SO-02.4.4 - Obnova povrch...'!J39</f>
        <v>0</v>
      </c>
      <c r="AY115" s="144">
        <f>'SO-02.4.4 - Obnova povrch...'!J40</f>
        <v>0</v>
      </c>
      <c r="AZ115" s="144">
        <f>'SO-02.4.4 - Obnova povrch...'!F37</f>
        <v>0</v>
      </c>
      <c r="BA115" s="144">
        <f>'SO-02.4.4 - Obnova povrch...'!F38</f>
        <v>0</v>
      </c>
      <c r="BB115" s="144">
        <f>'SO-02.4.4 - Obnova povrch...'!F39</f>
        <v>0</v>
      </c>
      <c r="BC115" s="144">
        <f>'SO-02.4.4 - Obnova povrch...'!F40</f>
        <v>0</v>
      </c>
      <c r="BD115" s="146">
        <f>'SO-02.4.4 - Obnova povrch...'!F41</f>
        <v>0</v>
      </c>
      <c r="BE115" s="4"/>
      <c r="BT115" s="141" t="s">
        <v>90</v>
      </c>
      <c r="BV115" s="141" t="s">
        <v>75</v>
      </c>
      <c r="BW115" s="141" t="s">
        <v>143</v>
      </c>
      <c r="BX115" s="141" t="s">
        <v>119</v>
      </c>
      <c r="CL115" s="141" t="s">
        <v>1</v>
      </c>
    </row>
    <row r="116" s="2" customFormat="1" ht="30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4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="2" customFormat="1" ht="6.96" customHeight="1">
      <c r="A117" s="38"/>
      <c r="B117" s="66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44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</sheetData>
  <sheetProtection sheet="1" formatColumns="0" formatRows="0" objects="1" scenarios="1" spinCount="100000" saltValue="cqhwkL5ZZG2zaHrvcANQRqxTrOI75U1lR63hTpdouMlOm20FGsfYX/rbv2XbWCBIq8PuJ++LTu5FEcbTsqqF1Q==" hashValue="dCdoB1q0Fiv6eQzFNUjfoLawRTJ11MHRLqMTnwLtOqeEv31r/R/Yfe0x1j2eIUzWlcSZzgjutkH8TJXuoOxhTQ==" algorithmName="SHA-512" password="CC35"/>
  <mergeCells count="122">
    <mergeCell ref="C92:G92"/>
    <mergeCell ref="D99:H99"/>
    <mergeCell ref="D95:H95"/>
    <mergeCell ref="E100:I100"/>
    <mergeCell ref="E96:I96"/>
    <mergeCell ref="E101:I101"/>
    <mergeCell ref="F98:J98"/>
    <mergeCell ref="F97:J97"/>
    <mergeCell ref="F104:J104"/>
    <mergeCell ref="F102:J102"/>
    <mergeCell ref="F103:J103"/>
    <mergeCell ref="I92:AF92"/>
    <mergeCell ref="J95:AF95"/>
    <mergeCell ref="J99:AF99"/>
    <mergeCell ref="K101:AF101"/>
    <mergeCell ref="K100:AF100"/>
    <mergeCell ref="K96:AF96"/>
    <mergeCell ref="L102:AF102"/>
    <mergeCell ref="L103:AF103"/>
    <mergeCell ref="L104:AF104"/>
    <mergeCell ref="L97:AF97"/>
    <mergeCell ref="L98:AF98"/>
    <mergeCell ref="L85:AJ85"/>
    <mergeCell ref="F105:J105"/>
    <mergeCell ref="L105:AF105"/>
    <mergeCell ref="F106:J106"/>
    <mergeCell ref="L106:AF106"/>
    <mergeCell ref="E107:I107"/>
    <mergeCell ref="K107:AF107"/>
    <mergeCell ref="F108:J108"/>
    <mergeCell ref="L108:AF108"/>
    <mergeCell ref="F109:J109"/>
    <mergeCell ref="L109:AF109"/>
    <mergeCell ref="F110:J110"/>
    <mergeCell ref="L110:AF110"/>
    <mergeCell ref="F111:J111"/>
    <mergeCell ref="L111:AF111"/>
    <mergeCell ref="F112:J112"/>
    <mergeCell ref="L112:AF112"/>
    <mergeCell ref="F113:J113"/>
    <mergeCell ref="L113:AF113"/>
    <mergeCell ref="F114:J114"/>
    <mergeCell ref="L114:AF114"/>
    <mergeCell ref="F115:J115"/>
    <mergeCell ref="L115:AF115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104:AM104"/>
    <mergeCell ref="AG103:AM103"/>
    <mergeCell ref="AG102:AM102"/>
    <mergeCell ref="AG92:AM92"/>
    <mergeCell ref="AG101:AM101"/>
    <mergeCell ref="AG97:AM97"/>
    <mergeCell ref="AG100:AM100"/>
    <mergeCell ref="AG95:AM95"/>
    <mergeCell ref="AG98:AM98"/>
    <mergeCell ref="AG99:AM99"/>
    <mergeCell ref="AG96:AM96"/>
    <mergeCell ref="AM90:AP90"/>
    <mergeCell ref="AM87:AN87"/>
    <mergeCell ref="AM89:AP89"/>
    <mergeCell ref="AN96:AP96"/>
    <mergeCell ref="AN103:AP103"/>
    <mergeCell ref="AN102:AP102"/>
    <mergeCell ref="AN99:AP99"/>
    <mergeCell ref="AN104:AP104"/>
    <mergeCell ref="AN92:AP92"/>
    <mergeCell ref="AN98:AP98"/>
    <mergeCell ref="AN101:AP101"/>
    <mergeCell ref="AN95:AP95"/>
    <mergeCell ref="AN100:AP100"/>
    <mergeCell ref="AN97:AP97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N113:AP113"/>
    <mergeCell ref="AG113:AM113"/>
    <mergeCell ref="AN114:AP114"/>
    <mergeCell ref="AG114:AM114"/>
    <mergeCell ref="AN115:AP115"/>
    <mergeCell ref="AG115:AM115"/>
    <mergeCell ref="AG94:AM94"/>
    <mergeCell ref="AN94:AP94"/>
  </mergeCells>
  <hyperlinks>
    <hyperlink ref="A97" location="'SO-02.0 - Vedlejší rozpoč...'!C2" display="/"/>
    <hyperlink ref="A98" location="'SO-02.1 - Oprava povrchů'!C2" display="/"/>
    <hyperlink ref="A100" location="'SO-00 - Vedlejší rozpočto...'!C2" display="/"/>
    <hyperlink ref="A102" location="'SO-01.3.1 - Kanalizace - ...'!C2" display="/"/>
    <hyperlink ref="A103" location="'SO-01.3.2 - Kanalizační p...'!C2" display="/"/>
    <hyperlink ref="A104" location="'SO-01.3.2a - Kanalizační ...'!C2" display="/"/>
    <hyperlink ref="A105" location="'SO-01.3.3 - Obnova povrch...'!C2" display="/"/>
    <hyperlink ref="A106" location="'SO-01.3.4 - Obnova povrch...'!C2" display="/"/>
    <hyperlink ref="A108" location="'SO-02.3.1 - Vodovod - 3.část'!C2" display="/"/>
    <hyperlink ref="A109" location="'SO-02.3.2 - Vodovodní pří...'!C2" display="/"/>
    <hyperlink ref="A110" location="'SO-02.3.3 - Obnova povrch...'!C2" display="/"/>
    <hyperlink ref="A111" location="'SO-02.3.4 - Obnova povrch...'!C2" display="/"/>
    <hyperlink ref="A112" location="'SO-02.4.1 - Vodovod - 4.část'!C2" display="/"/>
    <hyperlink ref="A113" location="'SO-02.4.2 - Vodovodní pří...'!C2" display="/"/>
    <hyperlink ref="A114" location="'SO-02.4.3 - Obnova povrch...'!C2" display="/"/>
    <hyperlink ref="A115" location="'SO-02.4.4 - Obnova povrch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122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82</v>
      </c>
    </row>
    <row r="4" s="1" customFormat="1" ht="24.96" customHeight="1">
      <c r="B4" s="20"/>
      <c r="D4" s="149" t="s">
        <v>144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26.25" customHeight="1">
      <c r="B7" s="20"/>
      <c r="E7" s="152" t="str">
        <f>'Rekapitulace stavby'!K6</f>
        <v>Jihlava, ul. Holíkova, Musilova, Krajní - rekonstrukce kanalizace a vodovodu III. tlakového pásma - II. etapa</v>
      </c>
      <c r="F7" s="151"/>
      <c r="G7" s="151"/>
      <c r="H7" s="151"/>
      <c r="L7" s="20"/>
    </row>
    <row r="8">
      <c r="B8" s="20"/>
      <c r="D8" s="151" t="s">
        <v>145</v>
      </c>
      <c r="L8" s="20"/>
    </row>
    <row r="9" s="1" customFormat="1" ht="16.5" customHeight="1">
      <c r="B9" s="20"/>
      <c r="E9" s="152" t="s">
        <v>441</v>
      </c>
      <c r="F9" s="1"/>
      <c r="G9" s="1"/>
      <c r="H9" s="1"/>
      <c r="L9" s="20"/>
    </row>
    <row r="10" s="1" customFormat="1" ht="12" customHeight="1">
      <c r="B10" s="20"/>
      <c r="D10" s="151" t="s">
        <v>147</v>
      </c>
      <c r="L10" s="20"/>
    </row>
    <row r="11" s="2" customFormat="1" ht="16.5" customHeight="1">
      <c r="A11" s="38"/>
      <c r="B11" s="44"/>
      <c r="C11" s="38"/>
      <c r="D11" s="38"/>
      <c r="E11" s="153" t="s">
        <v>1064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149</v>
      </c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44"/>
      <c r="C13" s="38"/>
      <c r="D13" s="38"/>
      <c r="E13" s="154" t="s">
        <v>1065</v>
      </c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51" t="s">
        <v>18</v>
      </c>
      <c r="E15" s="38"/>
      <c r="F15" s="141" t="s">
        <v>1</v>
      </c>
      <c r="G15" s="38"/>
      <c r="H15" s="38"/>
      <c r="I15" s="151" t="s">
        <v>19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20</v>
      </c>
      <c r="E16" s="38"/>
      <c r="F16" s="141" t="s">
        <v>21</v>
      </c>
      <c r="G16" s="38"/>
      <c r="H16" s="38"/>
      <c r="I16" s="151" t="s">
        <v>22</v>
      </c>
      <c r="J16" s="155" t="str">
        <f>'Rekapitulace stavby'!AN8</f>
        <v>26. 2. 2024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51" t="s">
        <v>24</v>
      </c>
      <c r="E18" s="38"/>
      <c r="F18" s="38"/>
      <c r="G18" s="38"/>
      <c r="H18" s="38"/>
      <c r="I18" s="151" t="s">
        <v>25</v>
      </c>
      <c r="J18" s="141" t="str">
        <f>IF('Rekapitulace stavby'!AN10="","",'Rekapitulace stavby'!AN10)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tr">
        <f>IF('Rekapitulace stavby'!E11="","",'Rekapitulace stavby'!E11)</f>
        <v xml:space="preserve"> </v>
      </c>
      <c r="F19" s="38"/>
      <c r="G19" s="38"/>
      <c r="H19" s="38"/>
      <c r="I19" s="151" t="s">
        <v>26</v>
      </c>
      <c r="J19" s="141" t="str">
        <f>IF('Rekapitulace stavby'!AN11="","",'Rekapitulace stavby'!AN11)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51" t="s">
        <v>27</v>
      </c>
      <c r="E21" s="38"/>
      <c r="F21" s="38"/>
      <c r="G21" s="38"/>
      <c r="H21" s="38"/>
      <c r="I21" s="151" t="s">
        <v>25</v>
      </c>
      <c r="J21" s="33" t="str">
        <f>'Rekapitulace stavby'!AN13</f>
        <v>Vyplň údaj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33" t="str">
        <f>'Rekapitulace stavby'!E14</f>
        <v>Vyplň údaj</v>
      </c>
      <c r="F22" s="141"/>
      <c r="G22" s="141"/>
      <c r="H22" s="141"/>
      <c r="I22" s="151" t="s">
        <v>26</v>
      </c>
      <c r="J22" s="33" t="str">
        <f>'Rekapitulace stavby'!AN14</f>
        <v>Vyplň údaj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51" t="s">
        <v>29</v>
      </c>
      <c r="E24" s="38"/>
      <c r="F24" s="38"/>
      <c r="G24" s="38"/>
      <c r="H24" s="38"/>
      <c r="I24" s="151" t="s">
        <v>25</v>
      </c>
      <c r="J24" s="141" t="str">
        <f>IF('Rekapitulace stavby'!AN16="","",'Rekapitulace stavby'!AN16)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44"/>
      <c r="C25" s="38"/>
      <c r="D25" s="38"/>
      <c r="E25" s="141" t="str">
        <f>IF('Rekapitulace stavby'!E17="","",'Rekapitulace stavby'!E17)</f>
        <v xml:space="preserve"> </v>
      </c>
      <c r="F25" s="38"/>
      <c r="G25" s="38"/>
      <c r="H25" s="38"/>
      <c r="I25" s="151" t="s">
        <v>26</v>
      </c>
      <c r="J25" s="141" t="str">
        <f>IF('Rekapitulace stavby'!AN17="","",'Rekapitulace stavby'!AN17)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44"/>
      <c r="C27" s="38"/>
      <c r="D27" s="151" t="s">
        <v>31</v>
      </c>
      <c r="E27" s="38"/>
      <c r="F27" s="38"/>
      <c r="G27" s="38"/>
      <c r="H27" s="38"/>
      <c r="I27" s="151" t="s">
        <v>25</v>
      </c>
      <c r="J27" s="141" t="str">
        <f>IF('Rekapitulace stavby'!AN19="","",'Rekapitulace stavby'!AN19)</f>
        <v/>
      </c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44"/>
      <c r="C28" s="38"/>
      <c r="D28" s="38"/>
      <c r="E28" s="141" t="str">
        <f>IF('Rekapitulace stavby'!E20="","",'Rekapitulace stavby'!E20)</f>
        <v xml:space="preserve"> </v>
      </c>
      <c r="F28" s="38"/>
      <c r="G28" s="38"/>
      <c r="H28" s="38"/>
      <c r="I28" s="151" t="s">
        <v>26</v>
      </c>
      <c r="J28" s="141" t="str">
        <f>IF('Rekapitulace stavby'!AN20="","",'Rekapitulace stavby'!AN20)</f>
        <v/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38"/>
      <c r="E29" s="38"/>
      <c r="F29" s="38"/>
      <c r="G29" s="38"/>
      <c r="H29" s="38"/>
      <c r="I29" s="38"/>
      <c r="J29" s="38"/>
      <c r="K29" s="3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44"/>
      <c r="C30" s="38"/>
      <c r="D30" s="151" t="s">
        <v>32</v>
      </c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8"/>
      <c r="B32" s="44"/>
      <c r="C32" s="38"/>
      <c r="D32" s="38"/>
      <c r="E32" s="38"/>
      <c r="F32" s="38"/>
      <c r="G32" s="38"/>
      <c r="H32" s="38"/>
      <c r="I32" s="38"/>
      <c r="J32" s="38"/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60"/>
      <c r="E33" s="160"/>
      <c r="F33" s="160"/>
      <c r="G33" s="160"/>
      <c r="H33" s="160"/>
      <c r="I33" s="160"/>
      <c r="J33" s="160"/>
      <c r="K33" s="160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1" t="s">
        <v>33</v>
      </c>
      <c r="E34" s="38"/>
      <c r="F34" s="38"/>
      <c r="G34" s="38"/>
      <c r="H34" s="38"/>
      <c r="I34" s="38"/>
      <c r="J34" s="162">
        <f>ROUND(J130,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60"/>
      <c r="E35" s="160"/>
      <c r="F35" s="160"/>
      <c r="G35" s="160"/>
      <c r="H35" s="160"/>
      <c r="I35" s="160"/>
      <c r="J35" s="160"/>
      <c r="K35" s="160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3" t="s">
        <v>35</v>
      </c>
      <c r="G36" s="38"/>
      <c r="H36" s="38"/>
      <c r="I36" s="163" t="s">
        <v>34</v>
      </c>
      <c r="J36" s="163" t="s">
        <v>36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53" t="s">
        <v>37</v>
      </c>
      <c r="E37" s="151" t="s">
        <v>38</v>
      </c>
      <c r="F37" s="164">
        <f>ROUND((SUM(BE130:BE345)),  2)</f>
        <v>0</v>
      </c>
      <c r="G37" s="38"/>
      <c r="H37" s="38"/>
      <c r="I37" s="165">
        <v>0.20999999999999999</v>
      </c>
      <c r="J37" s="164">
        <f>ROUND(((SUM(BE130:BE345))*I37),  2)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51" t="s">
        <v>39</v>
      </c>
      <c r="F38" s="164">
        <f>ROUND((SUM(BF130:BF345)),  2)</f>
        <v>0</v>
      </c>
      <c r="G38" s="38"/>
      <c r="H38" s="38"/>
      <c r="I38" s="165">
        <v>0.12</v>
      </c>
      <c r="J38" s="164">
        <f>ROUND(((SUM(BF130:BF345))*I38),  2)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40</v>
      </c>
      <c r="F39" s="164">
        <f>ROUND((SUM(BG130:BG345)),  2)</f>
        <v>0</v>
      </c>
      <c r="G39" s="38"/>
      <c r="H39" s="38"/>
      <c r="I39" s="165">
        <v>0.20999999999999999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51" t="s">
        <v>41</v>
      </c>
      <c r="F40" s="164">
        <f>ROUND((SUM(BH130:BH345)),  2)</f>
        <v>0</v>
      </c>
      <c r="G40" s="38"/>
      <c r="H40" s="38"/>
      <c r="I40" s="165">
        <v>0.12</v>
      </c>
      <c r="J40" s="164">
        <f>0</f>
        <v>0</v>
      </c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51" t="s">
        <v>42</v>
      </c>
      <c r="F41" s="164">
        <f>ROUND((SUM(BI130:BI345)),  2)</f>
        <v>0</v>
      </c>
      <c r="G41" s="38"/>
      <c r="H41" s="38"/>
      <c r="I41" s="165">
        <v>0</v>
      </c>
      <c r="J41" s="164">
        <f>0</f>
        <v>0</v>
      </c>
      <c r="K41" s="38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6"/>
      <c r="D43" s="167" t="s">
        <v>43</v>
      </c>
      <c r="E43" s="168"/>
      <c r="F43" s="168"/>
      <c r="G43" s="169" t="s">
        <v>44</v>
      </c>
      <c r="H43" s="170" t="s">
        <v>45</v>
      </c>
      <c r="I43" s="168"/>
      <c r="J43" s="171">
        <f>SUM(J34:J41)</f>
        <v>0</v>
      </c>
      <c r="K43" s="172"/>
      <c r="L43" s="63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63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151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4" t="str">
        <f>E7</f>
        <v>Jihlava, ul. Holíkova, Musilova, Krajní - rekonstrukce kanalizace a vodovodu III. tlakového pásma - II. etapa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145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1" customFormat="1" ht="16.5" customHeight="1">
      <c r="B87" s="21"/>
      <c r="C87" s="22"/>
      <c r="D87" s="22"/>
      <c r="E87" s="184" t="s">
        <v>441</v>
      </c>
      <c r="F87" s="22"/>
      <c r="G87" s="22"/>
      <c r="H87" s="22"/>
      <c r="I87" s="22"/>
      <c r="J87" s="22"/>
      <c r="K87" s="22"/>
      <c r="L87" s="20"/>
    </row>
    <row r="88" s="1" customFormat="1" ht="12" customHeight="1">
      <c r="B88" s="21"/>
      <c r="C88" s="32" t="s">
        <v>147</v>
      </c>
      <c r="D88" s="22"/>
      <c r="E88" s="22"/>
      <c r="F88" s="22"/>
      <c r="G88" s="22"/>
      <c r="H88" s="22"/>
      <c r="I88" s="22"/>
      <c r="J88" s="22"/>
      <c r="K88" s="22"/>
      <c r="L88" s="20"/>
    </row>
    <row r="89" s="2" customFormat="1" ht="16.5" customHeight="1">
      <c r="A89" s="38"/>
      <c r="B89" s="39"/>
      <c r="C89" s="40"/>
      <c r="D89" s="40"/>
      <c r="E89" s="185" t="s">
        <v>1064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149</v>
      </c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40"/>
      <c r="D91" s="40"/>
      <c r="E91" s="76" t="str">
        <f>E13</f>
        <v>SO-02.3.1 - Vodovod - 3.část</v>
      </c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40"/>
      <c r="E93" s="40"/>
      <c r="F93" s="27" t="str">
        <f>F16</f>
        <v xml:space="preserve"> </v>
      </c>
      <c r="G93" s="40"/>
      <c r="H93" s="40"/>
      <c r="I93" s="32" t="s">
        <v>22</v>
      </c>
      <c r="J93" s="79" t="str">
        <f>IF(J16="","",J16)</f>
        <v>26. 2. 2024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5.15" customHeight="1">
      <c r="A95" s="38"/>
      <c r="B95" s="39"/>
      <c r="C95" s="32" t="s">
        <v>24</v>
      </c>
      <c r="D95" s="40"/>
      <c r="E95" s="40"/>
      <c r="F95" s="27" t="str">
        <f>E19</f>
        <v xml:space="preserve"> </v>
      </c>
      <c r="G95" s="40"/>
      <c r="H95" s="40"/>
      <c r="I95" s="32" t="s">
        <v>29</v>
      </c>
      <c r="J95" s="36" t="str">
        <f>E25</f>
        <v xml:space="preserve"> </v>
      </c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27</v>
      </c>
      <c r="D96" s="40"/>
      <c r="E96" s="40"/>
      <c r="F96" s="27" t="str">
        <f>IF(E22="","",E22)</f>
        <v>Vyplň údaj</v>
      </c>
      <c r="G96" s="40"/>
      <c r="H96" s="40"/>
      <c r="I96" s="32" t="s">
        <v>31</v>
      </c>
      <c r="J96" s="36" t="str">
        <f>E28</f>
        <v xml:space="preserve"> 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86" t="s">
        <v>152</v>
      </c>
      <c r="D98" s="187"/>
      <c r="E98" s="187"/>
      <c r="F98" s="187"/>
      <c r="G98" s="187"/>
      <c r="H98" s="187"/>
      <c r="I98" s="187"/>
      <c r="J98" s="188" t="s">
        <v>153</v>
      </c>
      <c r="K98" s="18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89" t="s">
        <v>154</v>
      </c>
      <c r="D100" s="40"/>
      <c r="E100" s="40"/>
      <c r="F100" s="40"/>
      <c r="G100" s="40"/>
      <c r="H100" s="40"/>
      <c r="I100" s="40"/>
      <c r="J100" s="110">
        <f>J130</f>
        <v>0</v>
      </c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7" t="s">
        <v>155</v>
      </c>
    </row>
    <row r="101" s="9" customFormat="1" ht="24.96" customHeight="1">
      <c r="A101" s="9"/>
      <c r="B101" s="190"/>
      <c r="C101" s="191"/>
      <c r="D101" s="192" t="s">
        <v>525</v>
      </c>
      <c r="E101" s="193"/>
      <c r="F101" s="193"/>
      <c r="G101" s="193"/>
      <c r="H101" s="193"/>
      <c r="I101" s="193"/>
      <c r="J101" s="194">
        <f>J131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526</v>
      </c>
      <c r="E102" s="193"/>
      <c r="F102" s="193"/>
      <c r="G102" s="193"/>
      <c r="H102" s="193"/>
      <c r="I102" s="193"/>
      <c r="J102" s="194">
        <f>J207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527</v>
      </c>
      <c r="E103" s="193"/>
      <c r="F103" s="193"/>
      <c r="G103" s="193"/>
      <c r="H103" s="193"/>
      <c r="I103" s="193"/>
      <c r="J103" s="194">
        <f>J219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0"/>
      <c r="C104" s="191"/>
      <c r="D104" s="192" t="s">
        <v>1066</v>
      </c>
      <c r="E104" s="193"/>
      <c r="F104" s="193"/>
      <c r="G104" s="193"/>
      <c r="H104" s="193"/>
      <c r="I104" s="193"/>
      <c r="J104" s="194">
        <f>J308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90"/>
      <c r="C105" s="191"/>
      <c r="D105" s="192" t="s">
        <v>530</v>
      </c>
      <c r="E105" s="193"/>
      <c r="F105" s="193"/>
      <c r="G105" s="193"/>
      <c r="H105" s="193"/>
      <c r="I105" s="193"/>
      <c r="J105" s="194">
        <f>J334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90"/>
      <c r="C106" s="191"/>
      <c r="D106" s="192" t="s">
        <v>531</v>
      </c>
      <c r="E106" s="193"/>
      <c r="F106" s="193"/>
      <c r="G106" s="193"/>
      <c r="H106" s="193"/>
      <c r="I106" s="193"/>
      <c r="J106" s="194">
        <f>J338</f>
        <v>0</v>
      </c>
      <c r="K106" s="191"/>
      <c r="L106" s="19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161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6.25" customHeight="1">
      <c r="A116" s="38"/>
      <c r="B116" s="39"/>
      <c r="C116" s="40"/>
      <c r="D116" s="40"/>
      <c r="E116" s="184" t="str">
        <f>E7</f>
        <v>Jihlava, ul. Holíkova, Musilova, Krajní - rekonstrukce kanalizace a vodovodu III. tlakového pásma - II. etapa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" customFormat="1" ht="12" customHeight="1">
      <c r="B117" s="21"/>
      <c r="C117" s="32" t="s">
        <v>145</v>
      </c>
      <c r="D117" s="22"/>
      <c r="E117" s="22"/>
      <c r="F117" s="22"/>
      <c r="G117" s="22"/>
      <c r="H117" s="22"/>
      <c r="I117" s="22"/>
      <c r="J117" s="22"/>
      <c r="K117" s="22"/>
      <c r="L117" s="20"/>
    </row>
    <row r="118" s="1" customFormat="1" ht="16.5" customHeight="1">
      <c r="B118" s="21"/>
      <c r="C118" s="22"/>
      <c r="D118" s="22"/>
      <c r="E118" s="184" t="s">
        <v>441</v>
      </c>
      <c r="F118" s="22"/>
      <c r="G118" s="22"/>
      <c r="H118" s="22"/>
      <c r="I118" s="22"/>
      <c r="J118" s="22"/>
      <c r="K118" s="22"/>
      <c r="L118" s="20"/>
    </row>
    <row r="119" s="1" customFormat="1" ht="12" customHeight="1">
      <c r="B119" s="21"/>
      <c r="C119" s="32" t="s">
        <v>147</v>
      </c>
      <c r="D119" s="22"/>
      <c r="E119" s="22"/>
      <c r="F119" s="22"/>
      <c r="G119" s="22"/>
      <c r="H119" s="22"/>
      <c r="I119" s="22"/>
      <c r="J119" s="22"/>
      <c r="K119" s="22"/>
      <c r="L119" s="20"/>
    </row>
    <row r="120" s="2" customFormat="1" ht="16.5" customHeight="1">
      <c r="A120" s="38"/>
      <c r="B120" s="39"/>
      <c r="C120" s="40"/>
      <c r="D120" s="40"/>
      <c r="E120" s="185" t="s">
        <v>1064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149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76" t="str">
        <f>E13</f>
        <v>SO-02.3.1 - Vodovod - 3.část</v>
      </c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20</v>
      </c>
      <c r="D124" s="40"/>
      <c r="E124" s="40"/>
      <c r="F124" s="27" t="str">
        <f>F16</f>
        <v xml:space="preserve"> </v>
      </c>
      <c r="G124" s="40"/>
      <c r="H124" s="40"/>
      <c r="I124" s="32" t="s">
        <v>22</v>
      </c>
      <c r="J124" s="79" t="str">
        <f>IF(J16="","",J16)</f>
        <v>26. 2. 2024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24</v>
      </c>
      <c r="D126" s="40"/>
      <c r="E126" s="40"/>
      <c r="F126" s="27" t="str">
        <f>E19</f>
        <v xml:space="preserve"> </v>
      </c>
      <c r="G126" s="40"/>
      <c r="H126" s="40"/>
      <c r="I126" s="32" t="s">
        <v>29</v>
      </c>
      <c r="J126" s="36" t="str">
        <f>E25</f>
        <v xml:space="preserve"> 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27</v>
      </c>
      <c r="D127" s="40"/>
      <c r="E127" s="40"/>
      <c r="F127" s="27" t="str">
        <f>IF(E22="","",E22)</f>
        <v>Vyplň údaj</v>
      </c>
      <c r="G127" s="40"/>
      <c r="H127" s="40"/>
      <c r="I127" s="32" t="s">
        <v>31</v>
      </c>
      <c r="J127" s="36" t="str">
        <f>E28</f>
        <v xml:space="preserve"> 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201"/>
      <c r="B129" s="202"/>
      <c r="C129" s="203" t="s">
        <v>162</v>
      </c>
      <c r="D129" s="204" t="s">
        <v>58</v>
      </c>
      <c r="E129" s="204" t="s">
        <v>54</v>
      </c>
      <c r="F129" s="204" t="s">
        <v>55</v>
      </c>
      <c r="G129" s="204" t="s">
        <v>163</v>
      </c>
      <c r="H129" s="204" t="s">
        <v>164</v>
      </c>
      <c r="I129" s="204" t="s">
        <v>165</v>
      </c>
      <c r="J129" s="205" t="s">
        <v>153</v>
      </c>
      <c r="K129" s="206" t="s">
        <v>166</v>
      </c>
      <c r="L129" s="207"/>
      <c r="M129" s="100" t="s">
        <v>1</v>
      </c>
      <c r="N129" s="101" t="s">
        <v>37</v>
      </c>
      <c r="O129" s="101" t="s">
        <v>167</v>
      </c>
      <c r="P129" s="101" t="s">
        <v>168</v>
      </c>
      <c r="Q129" s="101" t="s">
        <v>169</v>
      </c>
      <c r="R129" s="101" t="s">
        <v>170</v>
      </c>
      <c r="S129" s="101" t="s">
        <v>171</v>
      </c>
      <c r="T129" s="102" t="s">
        <v>172</v>
      </c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</row>
    <row r="130" s="2" customFormat="1" ht="22.8" customHeight="1">
      <c r="A130" s="38"/>
      <c r="B130" s="39"/>
      <c r="C130" s="107" t="s">
        <v>173</v>
      </c>
      <c r="D130" s="40"/>
      <c r="E130" s="40"/>
      <c r="F130" s="40"/>
      <c r="G130" s="40"/>
      <c r="H130" s="40"/>
      <c r="I130" s="40"/>
      <c r="J130" s="208">
        <f>BK130</f>
        <v>0</v>
      </c>
      <c r="K130" s="40"/>
      <c r="L130" s="44"/>
      <c r="M130" s="103"/>
      <c r="N130" s="209"/>
      <c r="O130" s="104"/>
      <c r="P130" s="210">
        <f>P131+P207+P219+P308+P334+P338</f>
        <v>0</v>
      </c>
      <c r="Q130" s="104"/>
      <c r="R130" s="210">
        <f>R131+R207+R219+R308+R334+R338</f>
        <v>0</v>
      </c>
      <c r="S130" s="104"/>
      <c r="T130" s="211">
        <f>T131+T207+T219+T308+T334+T338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72</v>
      </c>
      <c r="AU130" s="17" t="s">
        <v>155</v>
      </c>
      <c r="BK130" s="212">
        <f>BK131+BK207+BK219+BK308+BK334+BK338</f>
        <v>0</v>
      </c>
    </row>
    <row r="131" s="12" customFormat="1" ht="25.92" customHeight="1">
      <c r="A131" s="12"/>
      <c r="B131" s="213"/>
      <c r="C131" s="214"/>
      <c r="D131" s="215" t="s">
        <v>72</v>
      </c>
      <c r="E131" s="216" t="s">
        <v>80</v>
      </c>
      <c r="F131" s="216" t="s">
        <v>228</v>
      </c>
      <c r="G131" s="214"/>
      <c r="H131" s="214"/>
      <c r="I131" s="217"/>
      <c r="J131" s="218">
        <f>BK131</f>
        <v>0</v>
      </c>
      <c r="K131" s="214"/>
      <c r="L131" s="219"/>
      <c r="M131" s="220"/>
      <c r="N131" s="221"/>
      <c r="O131" s="221"/>
      <c r="P131" s="222">
        <f>SUM(P132:P206)</f>
        <v>0</v>
      </c>
      <c r="Q131" s="221"/>
      <c r="R131" s="222">
        <f>SUM(R132:R206)</f>
        <v>0</v>
      </c>
      <c r="S131" s="221"/>
      <c r="T131" s="223">
        <f>SUM(T132:T206)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4" t="s">
        <v>80</v>
      </c>
      <c r="AT131" s="225" t="s">
        <v>72</v>
      </c>
      <c r="AU131" s="225" t="s">
        <v>73</v>
      </c>
      <c r="AY131" s="224" t="s">
        <v>176</v>
      </c>
      <c r="BK131" s="226">
        <f>SUM(BK132:BK206)</f>
        <v>0</v>
      </c>
    </row>
    <row r="132" s="2" customFormat="1" ht="21.75" customHeight="1">
      <c r="A132" s="38"/>
      <c r="B132" s="39"/>
      <c r="C132" s="229" t="s">
        <v>80</v>
      </c>
      <c r="D132" s="229" t="s">
        <v>179</v>
      </c>
      <c r="E132" s="230" t="s">
        <v>1067</v>
      </c>
      <c r="F132" s="231" t="s">
        <v>1068</v>
      </c>
      <c r="G132" s="232" t="s">
        <v>263</v>
      </c>
      <c r="H132" s="233">
        <v>369.80000000000001</v>
      </c>
      <c r="I132" s="234"/>
      <c r="J132" s="235">
        <f>ROUND(I132*H132,2)</f>
        <v>0</v>
      </c>
      <c r="K132" s="236"/>
      <c r="L132" s="44"/>
      <c r="M132" s="237" t="s">
        <v>1</v>
      </c>
      <c r="N132" s="238" t="s">
        <v>38</v>
      </c>
      <c r="O132" s="91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41" t="s">
        <v>183</v>
      </c>
      <c r="AT132" s="241" t="s">
        <v>179</v>
      </c>
      <c r="AU132" s="241" t="s">
        <v>80</v>
      </c>
      <c r="AY132" s="17" t="s">
        <v>176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7" t="s">
        <v>80</v>
      </c>
      <c r="BK132" s="242">
        <f>ROUND(I132*H132,2)</f>
        <v>0</v>
      </c>
      <c r="BL132" s="17" t="s">
        <v>183</v>
      </c>
      <c r="BM132" s="241" t="s">
        <v>1069</v>
      </c>
    </row>
    <row r="133" s="2" customFormat="1">
      <c r="A133" s="38"/>
      <c r="B133" s="39"/>
      <c r="C133" s="40"/>
      <c r="D133" s="243" t="s">
        <v>185</v>
      </c>
      <c r="E133" s="40"/>
      <c r="F133" s="244" t="s">
        <v>1068</v>
      </c>
      <c r="G133" s="40"/>
      <c r="H133" s="40"/>
      <c r="I133" s="245"/>
      <c r="J133" s="40"/>
      <c r="K133" s="40"/>
      <c r="L133" s="44"/>
      <c r="M133" s="246"/>
      <c r="N133" s="247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185</v>
      </c>
      <c r="AU133" s="17" t="s">
        <v>80</v>
      </c>
    </row>
    <row r="134" s="2" customFormat="1" ht="24.15" customHeight="1">
      <c r="A134" s="38"/>
      <c r="B134" s="39"/>
      <c r="C134" s="229" t="s">
        <v>82</v>
      </c>
      <c r="D134" s="229" t="s">
        <v>179</v>
      </c>
      <c r="E134" s="230" t="s">
        <v>546</v>
      </c>
      <c r="F134" s="231" t="s">
        <v>547</v>
      </c>
      <c r="G134" s="232" t="s">
        <v>263</v>
      </c>
      <c r="H134" s="233">
        <v>14</v>
      </c>
      <c r="I134" s="234"/>
      <c r="J134" s="235">
        <f>ROUND(I134*H134,2)</f>
        <v>0</v>
      </c>
      <c r="K134" s="236"/>
      <c r="L134" s="44"/>
      <c r="M134" s="237" t="s">
        <v>1</v>
      </c>
      <c r="N134" s="238" t="s">
        <v>38</v>
      </c>
      <c r="O134" s="91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41" t="s">
        <v>183</v>
      </c>
      <c r="AT134" s="241" t="s">
        <v>179</v>
      </c>
      <c r="AU134" s="241" t="s">
        <v>80</v>
      </c>
      <c r="AY134" s="17" t="s">
        <v>176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7" t="s">
        <v>80</v>
      </c>
      <c r="BK134" s="242">
        <f>ROUND(I134*H134,2)</f>
        <v>0</v>
      </c>
      <c r="BL134" s="17" t="s">
        <v>183</v>
      </c>
      <c r="BM134" s="241" t="s">
        <v>1070</v>
      </c>
    </row>
    <row r="135" s="2" customFormat="1">
      <c r="A135" s="38"/>
      <c r="B135" s="39"/>
      <c r="C135" s="40"/>
      <c r="D135" s="243" t="s">
        <v>185</v>
      </c>
      <c r="E135" s="40"/>
      <c r="F135" s="244" t="s">
        <v>547</v>
      </c>
      <c r="G135" s="40"/>
      <c r="H135" s="40"/>
      <c r="I135" s="245"/>
      <c r="J135" s="40"/>
      <c r="K135" s="40"/>
      <c r="L135" s="44"/>
      <c r="M135" s="246"/>
      <c r="N135" s="247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185</v>
      </c>
      <c r="AU135" s="17" t="s">
        <v>80</v>
      </c>
    </row>
    <row r="136" s="2" customFormat="1">
      <c r="A136" s="38"/>
      <c r="B136" s="39"/>
      <c r="C136" s="40"/>
      <c r="D136" s="243" t="s">
        <v>188</v>
      </c>
      <c r="E136" s="40"/>
      <c r="F136" s="250" t="s">
        <v>549</v>
      </c>
      <c r="G136" s="40"/>
      <c r="H136" s="40"/>
      <c r="I136" s="245"/>
      <c r="J136" s="40"/>
      <c r="K136" s="40"/>
      <c r="L136" s="44"/>
      <c r="M136" s="246"/>
      <c r="N136" s="247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188</v>
      </c>
      <c r="AU136" s="17" t="s">
        <v>80</v>
      </c>
    </row>
    <row r="137" s="2" customFormat="1" ht="24.15" customHeight="1">
      <c r="A137" s="38"/>
      <c r="B137" s="39"/>
      <c r="C137" s="229" t="s">
        <v>90</v>
      </c>
      <c r="D137" s="229" t="s">
        <v>179</v>
      </c>
      <c r="E137" s="230" t="s">
        <v>550</v>
      </c>
      <c r="F137" s="231" t="s">
        <v>1071</v>
      </c>
      <c r="G137" s="232" t="s">
        <v>263</v>
      </c>
      <c r="H137" s="233">
        <v>18</v>
      </c>
      <c r="I137" s="234"/>
      <c r="J137" s="235">
        <f>ROUND(I137*H137,2)</f>
        <v>0</v>
      </c>
      <c r="K137" s="236"/>
      <c r="L137" s="44"/>
      <c r="M137" s="237" t="s">
        <v>1</v>
      </c>
      <c r="N137" s="238" t="s">
        <v>38</v>
      </c>
      <c r="O137" s="91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41" t="s">
        <v>183</v>
      </c>
      <c r="AT137" s="241" t="s">
        <v>179</v>
      </c>
      <c r="AU137" s="241" t="s">
        <v>80</v>
      </c>
      <c r="AY137" s="17" t="s">
        <v>176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7" t="s">
        <v>80</v>
      </c>
      <c r="BK137" s="242">
        <f>ROUND(I137*H137,2)</f>
        <v>0</v>
      </c>
      <c r="BL137" s="17" t="s">
        <v>183</v>
      </c>
      <c r="BM137" s="241" t="s">
        <v>1072</v>
      </c>
    </row>
    <row r="138" s="2" customFormat="1">
      <c r="A138" s="38"/>
      <c r="B138" s="39"/>
      <c r="C138" s="40"/>
      <c r="D138" s="243" t="s">
        <v>185</v>
      </c>
      <c r="E138" s="40"/>
      <c r="F138" s="244" t="s">
        <v>1071</v>
      </c>
      <c r="G138" s="40"/>
      <c r="H138" s="40"/>
      <c r="I138" s="245"/>
      <c r="J138" s="40"/>
      <c r="K138" s="40"/>
      <c r="L138" s="44"/>
      <c r="M138" s="246"/>
      <c r="N138" s="247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185</v>
      </c>
      <c r="AU138" s="17" t="s">
        <v>80</v>
      </c>
    </row>
    <row r="139" s="2" customFormat="1" ht="24.15" customHeight="1">
      <c r="A139" s="38"/>
      <c r="B139" s="39"/>
      <c r="C139" s="229" t="s">
        <v>183</v>
      </c>
      <c r="D139" s="229" t="s">
        <v>179</v>
      </c>
      <c r="E139" s="230" t="s">
        <v>553</v>
      </c>
      <c r="F139" s="231" t="s">
        <v>1073</v>
      </c>
      <c r="G139" s="232" t="s">
        <v>263</v>
      </c>
      <c r="H139" s="233">
        <v>8</v>
      </c>
      <c r="I139" s="234"/>
      <c r="J139" s="235">
        <f>ROUND(I139*H139,2)</f>
        <v>0</v>
      </c>
      <c r="K139" s="236"/>
      <c r="L139" s="44"/>
      <c r="M139" s="237" t="s">
        <v>1</v>
      </c>
      <c r="N139" s="238" t="s">
        <v>38</v>
      </c>
      <c r="O139" s="91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41" t="s">
        <v>183</v>
      </c>
      <c r="AT139" s="241" t="s">
        <v>179</v>
      </c>
      <c r="AU139" s="241" t="s">
        <v>80</v>
      </c>
      <c r="AY139" s="17" t="s">
        <v>176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7" t="s">
        <v>80</v>
      </c>
      <c r="BK139" s="242">
        <f>ROUND(I139*H139,2)</f>
        <v>0</v>
      </c>
      <c r="BL139" s="17" t="s">
        <v>183</v>
      </c>
      <c r="BM139" s="241" t="s">
        <v>1074</v>
      </c>
    </row>
    <row r="140" s="2" customFormat="1">
      <c r="A140" s="38"/>
      <c r="B140" s="39"/>
      <c r="C140" s="40"/>
      <c r="D140" s="243" t="s">
        <v>185</v>
      </c>
      <c r="E140" s="40"/>
      <c r="F140" s="244" t="s">
        <v>1073</v>
      </c>
      <c r="G140" s="40"/>
      <c r="H140" s="40"/>
      <c r="I140" s="245"/>
      <c r="J140" s="40"/>
      <c r="K140" s="40"/>
      <c r="L140" s="44"/>
      <c r="M140" s="246"/>
      <c r="N140" s="247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185</v>
      </c>
      <c r="AU140" s="17" t="s">
        <v>80</v>
      </c>
    </row>
    <row r="141" s="2" customFormat="1" ht="16.5" customHeight="1">
      <c r="A141" s="38"/>
      <c r="B141" s="39"/>
      <c r="C141" s="277" t="s">
        <v>175</v>
      </c>
      <c r="D141" s="277" t="s">
        <v>327</v>
      </c>
      <c r="E141" s="278" t="s">
        <v>556</v>
      </c>
      <c r="F141" s="279" t="s">
        <v>557</v>
      </c>
      <c r="G141" s="280" t="s">
        <v>558</v>
      </c>
      <c r="H141" s="281">
        <v>233.20400000000001</v>
      </c>
      <c r="I141" s="282"/>
      <c r="J141" s="283">
        <f>ROUND(I141*H141,2)</f>
        <v>0</v>
      </c>
      <c r="K141" s="284"/>
      <c r="L141" s="285"/>
      <c r="M141" s="286" t="s">
        <v>1</v>
      </c>
      <c r="N141" s="287" t="s">
        <v>38</v>
      </c>
      <c r="O141" s="91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41" t="s">
        <v>266</v>
      </c>
      <c r="AT141" s="241" t="s">
        <v>327</v>
      </c>
      <c r="AU141" s="241" t="s">
        <v>80</v>
      </c>
      <c r="AY141" s="17" t="s">
        <v>176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7" t="s">
        <v>80</v>
      </c>
      <c r="BK141" s="242">
        <f>ROUND(I141*H141,2)</f>
        <v>0</v>
      </c>
      <c r="BL141" s="17" t="s">
        <v>183</v>
      </c>
      <c r="BM141" s="241" t="s">
        <v>1075</v>
      </c>
    </row>
    <row r="142" s="2" customFormat="1">
      <c r="A142" s="38"/>
      <c r="B142" s="39"/>
      <c r="C142" s="40"/>
      <c r="D142" s="243" t="s">
        <v>185</v>
      </c>
      <c r="E142" s="40"/>
      <c r="F142" s="244" t="s">
        <v>557</v>
      </c>
      <c r="G142" s="40"/>
      <c r="H142" s="40"/>
      <c r="I142" s="245"/>
      <c r="J142" s="40"/>
      <c r="K142" s="40"/>
      <c r="L142" s="44"/>
      <c r="M142" s="246"/>
      <c r="N142" s="247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185</v>
      </c>
      <c r="AU142" s="17" t="s">
        <v>80</v>
      </c>
    </row>
    <row r="143" s="2" customFormat="1" ht="24.15" customHeight="1">
      <c r="A143" s="38"/>
      <c r="B143" s="39"/>
      <c r="C143" s="229" t="s">
        <v>213</v>
      </c>
      <c r="D143" s="229" t="s">
        <v>179</v>
      </c>
      <c r="E143" s="230" t="s">
        <v>560</v>
      </c>
      <c r="F143" s="231" t="s">
        <v>561</v>
      </c>
      <c r="G143" s="232" t="s">
        <v>558</v>
      </c>
      <c r="H143" s="233">
        <v>57.600000000000001</v>
      </c>
      <c r="I143" s="234"/>
      <c r="J143" s="235">
        <f>ROUND(I143*H143,2)</f>
        <v>0</v>
      </c>
      <c r="K143" s="236"/>
      <c r="L143" s="44"/>
      <c r="M143" s="237" t="s">
        <v>1</v>
      </c>
      <c r="N143" s="238" t="s">
        <v>38</v>
      </c>
      <c r="O143" s="91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41" t="s">
        <v>183</v>
      </c>
      <c r="AT143" s="241" t="s">
        <v>179</v>
      </c>
      <c r="AU143" s="241" t="s">
        <v>80</v>
      </c>
      <c r="AY143" s="17" t="s">
        <v>176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7" t="s">
        <v>80</v>
      </c>
      <c r="BK143" s="242">
        <f>ROUND(I143*H143,2)</f>
        <v>0</v>
      </c>
      <c r="BL143" s="17" t="s">
        <v>183</v>
      </c>
      <c r="BM143" s="241" t="s">
        <v>1076</v>
      </c>
    </row>
    <row r="144" s="2" customFormat="1">
      <c r="A144" s="38"/>
      <c r="B144" s="39"/>
      <c r="C144" s="40"/>
      <c r="D144" s="243" t="s">
        <v>185</v>
      </c>
      <c r="E144" s="40"/>
      <c r="F144" s="244" t="s">
        <v>561</v>
      </c>
      <c r="G144" s="40"/>
      <c r="H144" s="40"/>
      <c r="I144" s="245"/>
      <c r="J144" s="40"/>
      <c r="K144" s="40"/>
      <c r="L144" s="44"/>
      <c r="M144" s="246"/>
      <c r="N144" s="247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185</v>
      </c>
      <c r="AU144" s="17" t="s">
        <v>80</v>
      </c>
    </row>
    <row r="145" s="2" customFormat="1">
      <c r="A145" s="38"/>
      <c r="B145" s="39"/>
      <c r="C145" s="40"/>
      <c r="D145" s="243" t="s">
        <v>188</v>
      </c>
      <c r="E145" s="40"/>
      <c r="F145" s="250" t="s">
        <v>563</v>
      </c>
      <c r="G145" s="40"/>
      <c r="H145" s="40"/>
      <c r="I145" s="245"/>
      <c r="J145" s="40"/>
      <c r="K145" s="40"/>
      <c r="L145" s="44"/>
      <c r="M145" s="246"/>
      <c r="N145" s="247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188</v>
      </c>
      <c r="AU145" s="17" t="s">
        <v>80</v>
      </c>
    </row>
    <row r="146" s="2" customFormat="1" ht="24.15" customHeight="1">
      <c r="A146" s="38"/>
      <c r="B146" s="39"/>
      <c r="C146" s="229" t="s">
        <v>260</v>
      </c>
      <c r="D146" s="229" t="s">
        <v>179</v>
      </c>
      <c r="E146" s="230" t="s">
        <v>564</v>
      </c>
      <c r="F146" s="231" t="s">
        <v>565</v>
      </c>
      <c r="G146" s="232" t="s">
        <v>558</v>
      </c>
      <c r="H146" s="233">
        <v>131.63</v>
      </c>
      <c r="I146" s="234"/>
      <c r="J146" s="235">
        <f>ROUND(I146*H146,2)</f>
        <v>0</v>
      </c>
      <c r="K146" s="236"/>
      <c r="L146" s="44"/>
      <c r="M146" s="237" t="s">
        <v>1</v>
      </c>
      <c r="N146" s="238" t="s">
        <v>38</v>
      </c>
      <c r="O146" s="91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41" t="s">
        <v>183</v>
      </c>
      <c r="AT146" s="241" t="s">
        <v>179</v>
      </c>
      <c r="AU146" s="241" t="s">
        <v>80</v>
      </c>
      <c r="AY146" s="17" t="s">
        <v>176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7" t="s">
        <v>80</v>
      </c>
      <c r="BK146" s="242">
        <f>ROUND(I146*H146,2)</f>
        <v>0</v>
      </c>
      <c r="BL146" s="17" t="s">
        <v>183</v>
      </c>
      <c r="BM146" s="241" t="s">
        <v>1077</v>
      </c>
    </row>
    <row r="147" s="2" customFormat="1">
      <c r="A147" s="38"/>
      <c r="B147" s="39"/>
      <c r="C147" s="40"/>
      <c r="D147" s="243" t="s">
        <v>185</v>
      </c>
      <c r="E147" s="40"/>
      <c r="F147" s="244" t="s">
        <v>565</v>
      </c>
      <c r="G147" s="40"/>
      <c r="H147" s="40"/>
      <c r="I147" s="245"/>
      <c r="J147" s="40"/>
      <c r="K147" s="40"/>
      <c r="L147" s="44"/>
      <c r="M147" s="246"/>
      <c r="N147" s="24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185</v>
      </c>
      <c r="AU147" s="17" t="s">
        <v>80</v>
      </c>
    </row>
    <row r="148" s="2" customFormat="1">
      <c r="A148" s="38"/>
      <c r="B148" s="39"/>
      <c r="C148" s="40"/>
      <c r="D148" s="243" t="s">
        <v>188</v>
      </c>
      <c r="E148" s="40"/>
      <c r="F148" s="250" t="s">
        <v>567</v>
      </c>
      <c r="G148" s="40"/>
      <c r="H148" s="40"/>
      <c r="I148" s="245"/>
      <c r="J148" s="40"/>
      <c r="K148" s="40"/>
      <c r="L148" s="44"/>
      <c r="M148" s="246"/>
      <c r="N148" s="247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188</v>
      </c>
      <c r="AU148" s="17" t="s">
        <v>80</v>
      </c>
    </row>
    <row r="149" s="13" customFormat="1">
      <c r="A149" s="13"/>
      <c r="B149" s="255"/>
      <c r="C149" s="256"/>
      <c r="D149" s="243" t="s">
        <v>242</v>
      </c>
      <c r="E149" s="257" t="s">
        <v>1</v>
      </c>
      <c r="F149" s="258" t="s">
        <v>1078</v>
      </c>
      <c r="G149" s="256"/>
      <c r="H149" s="259">
        <v>131.63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5" t="s">
        <v>242</v>
      </c>
      <c r="AU149" s="265" t="s">
        <v>80</v>
      </c>
      <c r="AV149" s="13" t="s">
        <v>82</v>
      </c>
      <c r="AW149" s="13" t="s">
        <v>30</v>
      </c>
      <c r="AX149" s="13" t="s">
        <v>73</v>
      </c>
      <c r="AY149" s="265" t="s">
        <v>176</v>
      </c>
    </row>
    <row r="150" s="14" customFormat="1">
      <c r="A150" s="14"/>
      <c r="B150" s="266"/>
      <c r="C150" s="267"/>
      <c r="D150" s="243" t="s">
        <v>242</v>
      </c>
      <c r="E150" s="268" t="s">
        <v>1</v>
      </c>
      <c r="F150" s="269" t="s">
        <v>245</v>
      </c>
      <c r="G150" s="267"/>
      <c r="H150" s="270">
        <v>131.63</v>
      </c>
      <c r="I150" s="271"/>
      <c r="J150" s="267"/>
      <c r="K150" s="267"/>
      <c r="L150" s="272"/>
      <c r="M150" s="273"/>
      <c r="N150" s="274"/>
      <c r="O150" s="274"/>
      <c r="P150" s="274"/>
      <c r="Q150" s="274"/>
      <c r="R150" s="274"/>
      <c r="S150" s="274"/>
      <c r="T150" s="27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76" t="s">
        <v>242</v>
      </c>
      <c r="AU150" s="276" t="s">
        <v>80</v>
      </c>
      <c r="AV150" s="14" t="s">
        <v>183</v>
      </c>
      <c r="AW150" s="14" t="s">
        <v>30</v>
      </c>
      <c r="AX150" s="14" t="s">
        <v>80</v>
      </c>
      <c r="AY150" s="276" t="s">
        <v>176</v>
      </c>
    </row>
    <row r="151" s="2" customFormat="1" ht="24.15" customHeight="1">
      <c r="A151" s="38"/>
      <c r="B151" s="39"/>
      <c r="C151" s="229" t="s">
        <v>266</v>
      </c>
      <c r="D151" s="229" t="s">
        <v>179</v>
      </c>
      <c r="E151" s="230" t="s">
        <v>569</v>
      </c>
      <c r="F151" s="231" t="s">
        <v>570</v>
      </c>
      <c r="G151" s="232" t="s">
        <v>558</v>
      </c>
      <c r="H151" s="233">
        <v>131.63</v>
      </c>
      <c r="I151" s="234"/>
      <c r="J151" s="235">
        <f>ROUND(I151*H151,2)</f>
        <v>0</v>
      </c>
      <c r="K151" s="236"/>
      <c r="L151" s="44"/>
      <c r="M151" s="237" t="s">
        <v>1</v>
      </c>
      <c r="N151" s="238" t="s">
        <v>38</v>
      </c>
      <c r="O151" s="91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41" t="s">
        <v>183</v>
      </c>
      <c r="AT151" s="241" t="s">
        <v>179</v>
      </c>
      <c r="AU151" s="241" t="s">
        <v>80</v>
      </c>
      <c r="AY151" s="17" t="s">
        <v>176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7" t="s">
        <v>80</v>
      </c>
      <c r="BK151" s="242">
        <f>ROUND(I151*H151,2)</f>
        <v>0</v>
      </c>
      <c r="BL151" s="17" t="s">
        <v>183</v>
      </c>
      <c r="BM151" s="241" t="s">
        <v>1079</v>
      </c>
    </row>
    <row r="152" s="2" customFormat="1">
      <c r="A152" s="38"/>
      <c r="B152" s="39"/>
      <c r="C152" s="40"/>
      <c r="D152" s="243" t="s">
        <v>185</v>
      </c>
      <c r="E152" s="40"/>
      <c r="F152" s="244" t="s">
        <v>570</v>
      </c>
      <c r="G152" s="40"/>
      <c r="H152" s="40"/>
      <c r="I152" s="245"/>
      <c r="J152" s="40"/>
      <c r="K152" s="40"/>
      <c r="L152" s="44"/>
      <c r="M152" s="246"/>
      <c r="N152" s="247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185</v>
      </c>
      <c r="AU152" s="17" t="s">
        <v>80</v>
      </c>
    </row>
    <row r="153" s="2" customFormat="1">
      <c r="A153" s="38"/>
      <c r="B153" s="39"/>
      <c r="C153" s="40"/>
      <c r="D153" s="243" t="s">
        <v>188</v>
      </c>
      <c r="E153" s="40"/>
      <c r="F153" s="250" t="s">
        <v>567</v>
      </c>
      <c r="G153" s="40"/>
      <c r="H153" s="40"/>
      <c r="I153" s="245"/>
      <c r="J153" s="40"/>
      <c r="K153" s="40"/>
      <c r="L153" s="44"/>
      <c r="M153" s="246"/>
      <c r="N153" s="247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188</v>
      </c>
      <c r="AU153" s="17" t="s">
        <v>80</v>
      </c>
    </row>
    <row r="154" s="13" customFormat="1">
      <c r="A154" s="13"/>
      <c r="B154" s="255"/>
      <c r="C154" s="256"/>
      <c r="D154" s="243" t="s">
        <v>242</v>
      </c>
      <c r="E154" s="257" t="s">
        <v>1</v>
      </c>
      <c r="F154" s="258" t="s">
        <v>1078</v>
      </c>
      <c r="G154" s="256"/>
      <c r="H154" s="259">
        <v>131.63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5" t="s">
        <v>242</v>
      </c>
      <c r="AU154" s="265" t="s">
        <v>80</v>
      </c>
      <c r="AV154" s="13" t="s">
        <v>82</v>
      </c>
      <c r="AW154" s="13" t="s">
        <v>30</v>
      </c>
      <c r="AX154" s="13" t="s">
        <v>73</v>
      </c>
      <c r="AY154" s="265" t="s">
        <v>176</v>
      </c>
    </row>
    <row r="155" s="14" customFormat="1">
      <c r="A155" s="14"/>
      <c r="B155" s="266"/>
      <c r="C155" s="267"/>
      <c r="D155" s="243" t="s">
        <v>242</v>
      </c>
      <c r="E155" s="268" t="s">
        <v>1</v>
      </c>
      <c r="F155" s="269" t="s">
        <v>245</v>
      </c>
      <c r="G155" s="267"/>
      <c r="H155" s="270">
        <v>131.63</v>
      </c>
      <c r="I155" s="271"/>
      <c r="J155" s="267"/>
      <c r="K155" s="267"/>
      <c r="L155" s="272"/>
      <c r="M155" s="273"/>
      <c r="N155" s="274"/>
      <c r="O155" s="274"/>
      <c r="P155" s="274"/>
      <c r="Q155" s="274"/>
      <c r="R155" s="274"/>
      <c r="S155" s="274"/>
      <c r="T155" s="27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76" t="s">
        <v>242</v>
      </c>
      <c r="AU155" s="276" t="s">
        <v>80</v>
      </c>
      <c r="AV155" s="14" t="s">
        <v>183</v>
      </c>
      <c r="AW155" s="14" t="s">
        <v>30</v>
      </c>
      <c r="AX155" s="14" t="s">
        <v>80</v>
      </c>
      <c r="AY155" s="276" t="s">
        <v>176</v>
      </c>
    </row>
    <row r="156" s="2" customFormat="1" ht="24.15" customHeight="1">
      <c r="A156" s="38"/>
      <c r="B156" s="39"/>
      <c r="C156" s="229" t="s">
        <v>271</v>
      </c>
      <c r="D156" s="229" t="s">
        <v>179</v>
      </c>
      <c r="E156" s="230" t="s">
        <v>572</v>
      </c>
      <c r="F156" s="231" t="s">
        <v>573</v>
      </c>
      <c r="G156" s="232" t="s">
        <v>558</v>
      </c>
      <c r="H156" s="233">
        <v>29.251000000000001</v>
      </c>
      <c r="I156" s="234"/>
      <c r="J156" s="235">
        <f>ROUND(I156*H156,2)</f>
        <v>0</v>
      </c>
      <c r="K156" s="236"/>
      <c r="L156" s="44"/>
      <c r="M156" s="237" t="s">
        <v>1</v>
      </c>
      <c r="N156" s="238" t="s">
        <v>38</v>
      </c>
      <c r="O156" s="91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41" t="s">
        <v>183</v>
      </c>
      <c r="AT156" s="241" t="s">
        <v>179</v>
      </c>
      <c r="AU156" s="241" t="s">
        <v>80</v>
      </c>
      <c r="AY156" s="17" t="s">
        <v>176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7" t="s">
        <v>80</v>
      </c>
      <c r="BK156" s="242">
        <f>ROUND(I156*H156,2)</f>
        <v>0</v>
      </c>
      <c r="BL156" s="17" t="s">
        <v>183</v>
      </c>
      <c r="BM156" s="241" t="s">
        <v>1080</v>
      </c>
    </row>
    <row r="157" s="2" customFormat="1">
      <c r="A157" s="38"/>
      <c r="B157" s="39"/>
      <c r="C157" s="40"/>
      <c r="D157" s="243" t="s">
        <v>185</v>
      </c>
      <c r="E157" s="40"/>
      <c r="F157" s="244" t="s">
        <v>573</v>
      </c>
      <c r="G157" s="40"/>
      <c r="H157" s="40"/>
      <c r="I157" s="245"/>
      <c r="J157" s="40"/>
      <c r="K157" s="40"/>
      <c r="L157" s="44"/>
      <c r="M157" s="246"/>
      <c r="N157" s="247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185</v>
      </c>
      <c r="AU157" s="17" t="s">
        <v>80</v>
      </c>
    </row>
    <row r="158" s="2" customFormat="1">
      <c r="A158" s="38"/>
      <c r="B158" s="39"/>
      <c r="C158" s="40"/>
      <c r="D158" s="243" t="s">
        <v>188</v>
      </c>
      <c r="E158" s="40"/>
      <c r="F158" s="250" t="s">
        <v>567</v>
      </c>
      <c r="G158" s="40"/>
      <c r="H158" s="40"/>
      <c r="I158" s="245"/>
      <c r="J158" s="40"/>
      <c r="K158" s="40"/>
      <c r="L158" s="44"/>
      <c r="M158" s="246"/>
      <c r="N158" s="247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188</v>
      </c>
      <c r="AU158" s="17" t="s">
        <v>80</v>
      </c>
    </row>
    <row r="159" s="13" customFormat="1">
      <c r="A159" s="13"/>
      <c r="B159" s="255"/>
      <c r="C159" s="256"/>
      <c r="D159" s="243" t="s">
        <v>242</v>
      </c>
      <c r="E159" s="257" t="s">
        <v>1</v>
      </c>
      <c r="F159" s="258" t="s">
        <v>1081</v>
      </c>
      <c r="G159" s="256"/>
      <c r="H159" s="259">
        <v>29.251000000000001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5" t="s">
        <v>242</v>
      </c>
      <c r="AU159" s="265" t="s">
        <v>80</v>
      </c>
      <c r="AV159" s="13" t="s">
        <v>82</v>
      </c>
      <c r="AW159" s="13" t="s">
        <v>30</v>
      </c>
      <c r="AX159" s="13" t="s">
        <v>73</v>
      </c>
      <c r="AY159" s="265" t="s">
        <v>176</v>
      </c>
    </row>
    <row r="160" s="14" customFormat="1">
      <c r="A160" s="14"/>
      <c r="B160" s="266"/>
      <c r="C160" s="267"/>
      <c r="D160" s="243" t="s">
        <v>242</v>
      </c>
      <c r="E160" s="268" t="s">
        <v>1</v>
      </c>
      <c r="F160" s="269" t="s">
        <v>245</v>
      </c>
      <c r="G160" s="267"/>
      <c r="H160" s="270">
        <v>29.251000000000001</v>
      </c>
      <c r="I160" s="271"/>
      <c r="J160" s="267"/>
      <c r="K160" s="267"/>
      <c r="L160" s="272"/>
      <c r="M160" s="273"/>
      <c r="N160" s="274"/>
      <c r="O160" s="274"/>
      <c r="P160" s="274"/>
      <c r="Q160" s="274"/>
      <c r="R160" s="274"/>
      <c r="S160" s="274"/>
      <c r="T160" s="27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76" t="s">
        <v>242</v>
      </c>
      <c r="AU160" s="276" t="s">
        <v>80</v>
      </c>
      <c r="AV160" s="14" t="s">
        <v>183</v>
      </c>
      <c r="AW160" s="14" t="s">
        <v>30</v>
      </c>
      <c r="AX160" s="14" t="s">
        <v>80</v>
      </c>
      <c r="AY160" s="276" t="s">
        <v>176</v>
      </c>
    </row>
    <row r="161" s="2" customFormat="1" ht="24.15" customHeight="1">
      <c r="A161" s="38"/>
      <c r="B161" s="39"/>
      <c r="C161" s="229" t="s">
        <v>276</v>
      </c>
      <c r="D161" s="229" t="s">
        <v>179</v>
      </c>
      <c r="E161" s="230" t="s">
        <v>819</v>
      </c>
      <c r="F161" s="231" t="s">
        <v>820</v>
      </c>
      <c r="G161" s="232" t="s">
        <v>231</v>
      </c>
      <c r="H161" s="233">
        <v>591.67999999999995</v>
      </c>
      <c r="I161" s="234"/>
      <c r="J161" s="235">
        <f>ROUND(I161*H161,2)</f>
        <v>0</v>
      </c>
      <c r="K161" s="236"/>
      <c r="L161" s="44"/>
      <c r="M161" s="237" t="s">
        <v>1</v>
      </c>
      <c r="N161" s="238" t="s">
        <v>38</v>
      </c>
      <c r="O161" s="91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41" t="s">
        <v>183</v>
      </c>
      <c r="AT161" s="241" t="s">
        <v>179</v>
      </c>
      <c r="AU161" s="241" t="s">
        <v>80</v>
      </c>
      <c r="AY161" s="17" t="s">
        <v>176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7" t="s">
        <v>80</v>
      </c>
      <c r="BK161" s="242">
        <f>ROUND(I161*H161,2)</f>
        <v>0</v>
      </c>
      <c r="BL161" s="17" t="s">
        <v>183</v>
      </c>
      <c r="BM161" s="241" t="s">
        <v>1082</v>
      </c>
    </row>
    <row r="162" s="2" customFormat="1">
      <c r="A162" s="38"/>
      <c r="B162" s="39"/>
      <c r="C162" s="40"/>
      <c r="D162" s="243" t="s">
        <v>185</v>
      </c>
      <c r="E162" s="40"/>
      <c r="F162" s="244" t="s">
        <v>820</v>
      </c>
      <c r="G162" s="40"/>
      <c r="H162" s="40"/>
      <c r="I162" s="245"/>
      <c r="J162" s="40"/>
      <c r="K162" s="40"/>
      <c r="L162" s="44"/>
      <c r="M162" s="246"/>
      <c r="N162" s="24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185</v>
      </c>
      <c r="AU162" s="17" t="s">
        <v>80</v>
      </c>
    </row>
    <row r="163" s="2" customFormat="1">
      <c r="A163" s="38"/>
      <c r="B163" s="39"/>
      <c r="C163" s="40"/>
      <c r="D163" s="243" t="s">
        <v>188</v>
      </c>
      <c r="E163" s="40"/>
      <c r="F163" s="250" t="s">
        <v>579</v>
      </c>
      <c r="G163" s="40"/>
      <c r="H163" s="40"/>
      <c r="I163" s="245"/>
      <c r="J163" s="40"/>
      <c r="K163" s="40"/>
      <c r="L163" s="44"/>
      <c r="M163" s="246"/>
      <c r="N163" s="247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188</v>
      </c>
      <c r="AU163" s="17" t="s">
        <v>80</v>
      </c>
    </row>
    <row r="164" s="2" customFormat="1" ht="24.15" customHeight="1">
      <c r="A164" s="38"/>
      <c r="B164" s="39"/>
      <c r="C164" s="229" t="s">
        <v>282</v>
      </c>
      <c r="D164" s="229" t="s">
        <v>179</v>
      </c>
      <c r="E164" s="230" t="s">
        <v>822</v>
      </c>
      <c r="F164" s="231" t="s">
        <v>823</v>
      </c>
      <c r="G164" s="232" t="s">
        <v>231</v>
      </c>
      <c r="H164" s="233">
        <v>591.67999999999995</v>
      </c>
      <c r="I164" s="234"/>
      <c r="J164" s="235">
        <f>ROUND(I164*H164,2)</f>
        <v>0</v>
      </c>
      <c r="K164" s="236"/>
      <c r="L164" s="44"/>
      <c r="M164" s="237" t="s">
        <v>1</v>
      </c>
      <c r="N164" s="238" t="s">
        <v>38</v>
      </c>
      <c r="O164" s="91"/>
      <c r="P164" s="239">
        <f>O164*H164</f>
        <v>0</v>
      </c>
      <c r="Q164" s="239">
        <v>0</v>
      </c>
      <c r="R164" s="239">
        <f>Q164*H164</f>
        <v>0</v>
      </c>
      <c r="S164" s="239">
        <v>0</v>
      </c>
      <c r="T164" s="24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41" t="s">
        <v>183</v>
      </c>
      <c r="AT164" s="241" t="s">
        <v>179</v>
      </c>
      <c r="AU164" s="241" t="s">
        <v>80</v>
      </c>
      <c r="AY164" s="17" t="s">
        <v>176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7" t="s">
        <v>80</v>
      </c>
      <c r="BK164" s="242">
        <f>ROUND(I164*H164,2)</f>
        <v>0</v>
      </c>
      <c r="BL164" s="17" t="s">
        <v>183</v>
      </c>
      <c r="BM164" s="241" t="s">
        <v>1083</v>
      </c>
    </row>
    <row r="165" s="2" customFormat="1">
      <c r="A165" s="38"/>
      <c r="B165" s="39"/>
      <c r="C165" s="40"/>
      <c r="D165" s="243" t="s">
        <v>185</v>
      </c>
      <c r="E165" s="40"/>
      <c r="F165" s="244" t="s">
        <v>823</v>
      </c>
      <c r="G165" s="40"/>
      <c r="H165" s="40"/>
      <c r="I165" s="245"/>
      <c r="J165" s="40"/>
      <c r="K165" s="40"/>
      <c r="L165" s="44"/>
      <c r="M165" s="246"/>
      <c r="N165" s="247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185</v>
      </c>
      <c r="AU165" s="17" t="s">
        <v>80</v>
      </c>
    </row>
    <row r="166" s="2" customFormat="1">
      <c r="A166" s="38"/>
      <c r="B166" s="39"/>
      <c r="C166" s="40"/>
      <c r="D166" s="243" t="s">
        <v>188</v>
      </c>
      <c r="E166" s="40"/>
      <c r="F166" s="250" t="s">
        <v>583</v>
      </c>
      <c r="G166" s="40"/>
      <c r="H166" s="40"/>
      <c r="I166" s="245"/>
      <c r="J166" s="40"/>
      <c r="K166" s="40"/>
      <c r="L166" s="44"/>
      <c r="M166" s="246"/>
      <c r="N166" s="247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188</v>
      </c>
      <c r="AU166" s="17" t="s">
        <v>80</v>
      </c>
    </row>
    <row r="167" s="2" customFormat="1" ht="24.15" customHeight="1">
      <c r="A167" s="38"/>
      <c r="B167" s="39"/>
      <c r="C167" s="229" t="s">
        <v>8</v>
      </c>
      <c r="D167" s="229" t="s">
        <v>179</v>
      </c>
      <c r="E167" s="230" t="s">
        <v>825</v>
      </c>
      <c r="F167" s="231" t="s">
        <v>826</v>
      </c>
      <c r="G167" s="232" t="s">
        <v>558</v>
      </c>
      <c r="H167" s="233">
        <v>131.63</v>
      </c>
      <c r="I167" s="234"/>
      <c r="J167" s="235">
        <f>ROUND(I167*H167,2)</f>
        <v>0</v>
      </c>
      <c r="K167" s="236"/>
      <c r="L167" s="44"/>
      <c r="M167" s="237" t="s">
        <v>1</v>
      </c>
      <c r="N167" s="238" t="s">
        <v>38</v>
      </c>
      <c r="O167" s="91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41" t="s">
        <v>183</v>
      </c>
      <c r="AT167" s="241" t="s">
        <v>179</v>
      </c>
      <c r="AU167" s="241" t="s">
        <v>80</v>
      </c>
      <c r="AY167" s="17" t="s">
        <v>176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7" t="s">
        <v>80</v>
      </c>
      <c r="BK167" s="242">
        <f>ROUND(I167*H167,2)</f>
        <v>0</v>
      </c>
      <c r="BL167" s="17" t="s">
        <v>183</v>
      </c>
      <c r="BM167" s="241" t="s">
        <v>1084</v>
      </c>
    </row>
    <row r="168" s="2" customFormat="1">
      <c r="A168" s="38"/>
      <c r="B168" s="39"/>
      <c r="C168" s="40"/>
      <c r="D168" s="243" t="s">
        <v>185</v>
      </c>
      <c r="E168" s="40"/>
      <c r="F168" s="244" t="s">
        <v>826</v>
      </c>
      <c r="G168" s="40"/>
      <c r="H168" s="40"/>
      <c r="I168" s="245"/>
      <c r="J168" s="40"/>
      <c r="K168" s="40"/>
      <c r="L168" s="44"/>
      <c r="M168" s="246"/>
      <c r="N168" s="247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185</v>
      </c>
      <c r="AU168" s="17" t="s">
        <v>80</v>
      </c>
    </row>
    <row r="169" s="2" customFormat="1">
      <c r="A169" s="38"/>
      <c r="B169" s="39"/>
      <c r="C169" s="40"/>
      <c r="D169" s="243" t="s">
        <v>188</v>
      </c>
      <c r="E169" s="40"/>
      <c r="F169" s="250" t="s">
        <v>587</v>
      </c>
      <c r="G169" s="40"/>
      <c r="H169" s="40"/>
      <c r="I169" s="245"/>
      <c r="J169" s="40"/>
      <c r="K169" s="40"/>
      <c r="L169" s="44"/>
      <c r="M169" s="246"/>
      <c r="N169" s="247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188</v>
      </c>
      <c r="AU169" s="17" t="s">
        <v>80</v>
      </c>
    </row>
    <row r="170" s="13" customFormat="1">
      <c r="A170" s="13"/>
      <c r="B170" s="255"/>
      <c r="C170" s="256"/>
      <c r="D170" s="243" t="s">
        <v>242</v>
      </c>
      <c r="E170" s="257" t="s">
        <v>1</v>
      </c>
      <c r="F170" s="258" t="s">
        <v>1085</v>
      </c>
      <c r="G170" s="256"/>
      <c r="H170" s="259">
        <v>131.63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5" t="s">
        <v>242</v>
      </c>
      <c r="AU170" s="265" t="s">
        <v>80</v>
      </c>
      <c r="AV170" s="13" t="s">
        <v>82</v>
      </c>
      <c r="AW170" s="13" t="s">
        <v>30</v>
      </c>
      <c r="AX170" s="13" t="s">
        <v>73</v>
      </c>
      <c r="AY170" s="265" t="s">
        <v>176</v>
      </c>
    </row>
    <row r="171" s="14" customFormat="1">
      <c r="A171" s="14"/>
      <c r="B171" s="266"/>
      <c r="C171" s="267"/>
      <c r="D171" s="243" t="s">
        <v>242</v>
      </c>
      <c r="E171" s="268" t="s">
        <v>1</v>
      </c>
      <c r="F171" s="269" t="s">
        <v>245</v>
      </c>
      <c r="G171" s="267"/>
      <c r="H171" s="270">
        <v>131.63</v>
      </c>
      <c r="I171" s="271"/>
      <c r="J171" s="267"/>
      <c r="K171" s="267"/>
      <c r="L171" s="272"/>
      <c r="M171" s="273"/>
      <c r="N171" s="274"/>
      <c r="O171" s="274"/>
      <c r="P171" s="274"/>
      <c r="Q171" s="274"/>
      <c r="R171" s="274"/>
      <c r="S171" s="274"/>
      <c r="T171" s="27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76" t="s">
        <v>242</v>
      </c>
      <c r="AU171" s="276" t="s">
        <v>80</v>
      </c>
      <c r="AV171" s="14" t="s">
        <v>183</v>
      </c>
      <c r="AW171" s="14" t="s">
        <v>30</v>
      </c>
      <c r="AX171" s="14" t="s">
        <v>80</v>
      </c>
      <c r="AY171" s="276" t="s">
        <v>176</v>
      </c>
    </row>
    <row r="172" s="2" customFormat="1" ht="24.15" customHeight="1">
      <c r="A172" s="38"/>
      <c r="B172" s="39"/>
      <c r="C172" s="229" t="s">
        <v>291</v>
      </c>
      <c r="D172" s="229" t="s">
        <v>179</v>
      </c>
      <c r="E172" s="230" t="s">
        <v>829</v>
      </c>
      <c r="F172" s="231" t="s">
        <v>830</v>
      </c>
      <c r="G172" s="232" t="s">
        <v>558</v>
      </c>
      <c r="H172" s="233">
        <v>14.625999999999999</v>
      </c>
      <c r="I172" s="234"/>
      <c r="J172" s="235">
        <f>ROUND(I172*H172,2)</f>
        <v>0</v>
      </c>
      <c r="K172" s="236"/>
      <c r="L172" s="44"/>
      <c r="M172" s="237" t="s">
        <v>1</v>
      </c>
      <c r="N172" s="238" t="s">
        <v>38</v>
      </c>
      <c r="O172" s="91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41" t="s">
        <v>183</v>
      </c>
      <c r="AT172" s="241" t="s">
        <v>179</v>
      </c>
      <c r="AU172" s="241" t="s">
        <v>80</v>
      </c>
      <c r="AY172" s="17" t="s">
        <v>176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7" t="s">
        <v>80</v>
      </c>
      <c r="BK172" s="242">
        <f>ROUND(I172*H172,2)</f>
        <v>0</v>
      </c>
      <c r="BL172" s="17" t="s">
        <v>183</v>
      </c>
      <c r="BM172" s="241" t="s">
        <v>1086</v>
      </c>
    </row>
    <row r="173" s="2" customFormat="1">
      <c r="A173" s="38"/>
      <c r="B173" s="39"/>
      <c r="C173" s="40"/>
      <c r="D173" s="243" t="s">
        <v>185</v>
      </c>
      <c r="E173" s="40"/>
      <c r="F173" s="244" t="s">
        <v>830</v>
      </c>
      <c r="G173" s="40"/>
      <c r="H173" s="40"/>
      <c r="I173" s="245"/>
      <c r="J173" s="40"/>
      <c r="K173" s="40"/>
      <c r="L173" s="44"/>
      <c r="M173" s="246"/>
      <c r="N173" s="247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185</v>
      </c>
      <c r="AU173" s="17" t="s">
        <v>80</v>
      </c>
    </row>
    <row r="174" s="2" customFormat="1">
      <c r="A174" s="38"/>
      <c r="B174" s="39"/>
      <c r="C174" s="40"/>
      <c r="D174" s="243" t="s">
        <v>188</v>
      </c>
      <c r="E174" s="40"/>
      <c r="F174" s="250" t="s">
        <v>587</v>
      </c>
      <c r="G174" s="40"/>
      <c r="H174" s="40"/>
      <c r="I174" s="245"/>
      <c r="J174" s="40"/>
      <c r="K174" s="40"/>
      <c r="L174" s="44"/>
      <c r="M174" s="246"/>
      <c r="N174" s="247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188</v>
      </c>
      <c r="AU174" s="17" t="s">
        <v>80</v>
      </c>
    </row>
    <row r="175" s="13" customFormat="1">
      <c r="A175" s="13"/>
      <c r="B175" s="255"/>
      <c r="C175" s="256"/>
      <c r="D175" s="243" t="s">
        <v>242</v>
      </c>
      <c r="E175" s="257" t="s">
        <v>1</v>
      </c>
      <c r="F175" s="258" t="s">
        <v>1087</v>
      </c>
      <c r="G175" s="256"/>
      <c r="H175" s="259">
        <v>14.625999999999999</v>
      </c>
      <c r="I175" s="260"/>
      <c r="J175" s="256"/>
      <c r="K175" s="256"/>
      <c r="L175" s="261"/>
      <c r="M175" s="262"/>
      <c r="N175" s="263"/>
      <c r="O175" s="263"/>
      <c r="P175" s="263"/>
      <c r="Q175" s="263"/>
      <c r="R175" s="263"/>
      <c r="S175" s="263"/>
      <c r="T175" s="26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5" t="s">
        <v>242</v>
      </c>
      <c r="AU175" s="265" t="s">
        <v>80</v>
      </c>
      <c r="AV175" s="13" t="s">
        <v>82</v>
      </c>
      <c r="AW175" s="13" t="s">
        <v>30</v>
      </c>
      <c r="AX175" s="13" t="s">
        <v>73</v>
      </c>
      <c r="AY175" s="265" t="s">
        <v>176</v>
      </c>
    </row>
    <row r="176" s="14" customFormat="1">
      <c r="A176" s="14"/>
      <c r="B176" s="266"/>
      <c r="C176" s="267"/>
      <c r="D176" s="243" t="s">
        <v>242</v>
      </c>
      <c r="E176" s="268" t="s">
        <v>1</v>
      </c>
      <c r="F176" s="269" t="s">
        <v>245</v>
      </c>
      <c r="G176" s="267"/>
      <c r="H176" s="270">
        <v>14.625999999999999</v>
      </c>
      <c r="I176" s="271"/>
      <c r="J176" s="267"/>
      <c r="K176" s="267"/>
      <c r="L176" s="272"/>
      <c r="M176" s="273"/>
      <c r="N176" s="274"/>
      <c r="O176" s="274"/>
      <c r="P176" s="274"/>
      <c r="Q176" s="274"/>
      <c r="R176" s="274"/>
      <c r="S176" s="274"/>
      <c r="T176" s="27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76" t="s">
        <v>242</v>
      </c>
      <c r="AU176" s="276" t="s">
        <v>80</v>
      </c>
      <c r="AV176" s="14" t="s">
        <v>183</v>
      </c>
      <c r="AW176" s="14" t="s">
        <v>30</v>
      </c>
      <c r="AX176" s="14" t="s">
        <v>80</v>
      </c>
      <c r="AY176" s="276" t="s">
        <v>176</v>
      </c>
    </row>
    <row r="177" s="2" customFormat="1" ht="24.15" customHeight="1">
      <c r="A177" s="38"/>
      <c r="B177" s="39"/>
      <c r="C177" s="229" t="s">
        <v>296</v>
      </c>
      <c r="D177" s="229" t="s">
        <v>179</v>
      </c>
      <c r="E177" s="230" t="s">
        <v>593</v>
      </c>
      <c r="F177" s="231" t="s">
        <v>594</v>
      </c>
      <c r="G177" s="232" t="s">
        <v>558</v>
      </c>
      <c r="H177" s="233">
        <v>263.25900000000001</v>
      </c>
      <c r="I177" s="234"/>
      <c r="J177" s="235">
        <f>ROUND(I177*H177,2)</f>
        <v>0</v>
      </c>
      <c r="K177" s="236"/>
      <c r="L177" s="44"/>
      <c r="M177" s="237" t="s">
        <v>1</v>
      </c>
      <c r="N177" s="238" t="s">
        <v>38</v>
      </c>
      <c r="O177" s="91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41" t="s">
        <v>183</v>
      </c>
      <c r="AT177" s="241" t="s">
        <v>179</v>
      </c>
      <c r="AU177" s="241" t="s">
        <v>80</v>
      </c>
      <c r="AY177" s="17" t="s">
        <v>176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7" t="s">
        <v>80</v>
      </c>
      <c r="BK177" s="242">
        <f>ROUND(I177*H177,2)</f>
        <v>0</v>
      </c>
      <c r="BL177" s="17" t="s">
        <v>183</v>
      </c>
      <c r="BM177" s="241" t="s">
        <v>1088</v>
      </c>
    </row>
    <row r="178" s="2" customFormat="1">
      <c r="A178" s="38"/>
      <c r="B178" s="39"/>
      <c r="C178" s="40"/>
      <c r="D178" s="243" t="s">
        <v>185</v>
      </c>
      <c r="E178" s="40"/>
      <c r="F178" s="244" t="s">
        <v>594</v>
      </c>
      <c r="G178" s="40"/>
      <c r="H178" s="40"/>
      <c r="I178" s="245"/>
      <c r="J178" s="40"/>
      <c r="K178" s="40"/>
      <c r="L178" s="44"/>
      <c r="M178" s="246"/>
      <c r="N178" s="247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185</v>
      </c>
      <c r="AU178" s="17" t="s">
        <v>80</v>
      </c>
    </row>
    <row r="179" s="2" customFormat="1">
      <c r="A179" s="38"/>
      <c r="B179" s="39"/>
      <c r="C179" s="40"/>
      <c r="D179" s="243" t="s">
        <v>188</v>
      </c>
      <c r="E179" s="40"/>
      <c r="F179" s="250" t="s">
        <v>596</v>
      </c>
      <c r="G179" s="40"/>
      <c r="H179" s="40"/>
      <c r="I179" s="245"/>
      <c r="J179" s="40"/>
      <c r="K179" s="40"/>
      <c r="L179" s="44"/>
      <c r="M179" s="246"/>
      <c r="N179" s="247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188</v>
      </c>
      <c r="AU179" s="17" t="s">
        <v>80</v>
      </c>
    </row>
    <row r="180" s="2" customFormat="1" ht="37.8" customHeight="1">
      <c r="A180" s="38"/>
      <c r="B180" s="39"/>
      <c r="C180" s="229" t="s">
        <v>301</v>
      </c>
      <c r="D180" s="229" t="s">
        <v>179</v>
      </c>
      <c r="E180" s="230" t="s">
        <v>597</v>
      </c>
      <c r="F180" s="231" t="s">
        <v>598</v>
      </c>
      <c r="G180" s="232" t="s">
        <v>558</v>
      </c>
      <c r="H180" s="233">
        <v>4475.4030000000002</v>
      </c>
      <c r="I180" s="234"/>
      <c r="J180" s="235">
        <f>ROUND(I180*H180,2)</f>
        <v>0</v>
      </c>
      <c r="K180" s="236"/>
      <c r="L180" s="44"/>
      <c r="M180" s="237" t="s">
        <v>1</v>
      </c>
      <c r="N180" s="238" t="s">
        <v>38</v>
      </c>
      <c r="O180" s="91"/>
      <c r="P180" s="239">
        <f>O180*H180</f>
        <v>0</v>
      </c>
      <c r="Q180" s="239">
        <v>0</v>
      </c>
      <c r="R180" s="239">
        <f>Q180*H180</f>
        <v>0</v>
      </c>
      <c r="S180" s="239">
        <v>0</v>
      </c>
      <c r="T180" s="24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41" t="s">
        <v>183</v>
      </c>
      <c r="AT180" s="241" t="s">
        <v>179</v>
      </c>
      <c r="AU180" s="241" t="s">
        <v>80</v>
      </c>
      <c r="AY180" s="17" t="s">
        <v>176</v>
      </c>
      <c r="BE180" s="242">
        <f>IF(N180="základní",J180,0)</f>
        <v>0</v>
      </c>
      <c r="BF180" s="242">
        <f>IF(N180="snížená",J180,0)</f>
        <v>0</v>
      </c>
      <c r="BG180" s="242">
        <f>IF(N180="zákl. přenesená",J180,0)</f>
        <v>0</v>
      </c>
      <c r="BH180" s="242">
        <f>IF(N180="sníž. přenesená",J180,0)</f>
        <v>0</v>
      </c>
      <c r="BI180" s="242">
        <f>IF(N180="nulová",J180,0)</f>
        <v>0</v>
      </c>
      <c r="BJ180" s="17" t="s">
        <v>80</v>
      </c>
      <c r="BK180" s="242">
        <f>ROUND(I180*H180,2)</f>
        <v>0</v>
      </c>
      <c r="BL180" s="17" t="s">
        <v>183</v>
      </c>
      <c r="BM180" s="241" t="s">
        <v>1089</v>
      </c>
    </row>
    <row r="181" s="2" customFormat="1">
      <c r="A181" s="38"/>
      <c r="B181" s="39"/>
      <c r="C181" s="40"/>
      <c r="D181" s="243" t="s">
        <v>185</v>
      </c>
      <c r="E181" s="40"/>
      <c r="F181" s="244" t="s">
        <v>598</v>
      </c>
      <c r="G181" s="40"/>
      <c r="H181" s="40"/>
      <c r="I181" s="245"/>
      <c r="J181" s="40"/>
      <c r="K181" s="40"/>
      <c r="L181" s="44"/>
      <c r="M181" s="246"/>
      <c r="N181" s="247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185</v>
      </c>
      <c r="AU181" s="17" t="s">
        <v>80</v>
      </c>
    </row>
    <row r="182" s="2" customFormat="1">
      <c r="A182" s="38"/>
      <c r="B182" s="39"/>
      <c r="C182" s="40"/>
      <c r="D182" s="243" t="s">
        <v>188</v>
      </c>
      <c r="E182" s="40"/>
      <c r="F182" s="250" t="s">
        <v>596</v>
      </c>
      <c r="G182" s="40"/>
      <c r="H182" s="40"/>
      <c r="I182" s="245"/>
      <c r="J182" s="40"/>
      <c r="K182" s="40"/>
      <c r="L182" s="44"/>
      <c r="M182" s="246"/>
      <c r="N182" s="247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188</v>
      </c>
      <c r="AU182" s="17" t="s">
        <v>80</v>
      </c>
    </row>
    <row r="183" s="2" customFormat="1" ht="24.15" customHeight="1">
      <c r="A183" s="38"/>
      <c r="B183" s="39"/>
      <c r="C183" s="229" t="s">
        <v>306</v>
      </c>
      <c r="D183" s="229" t="s">
        <v>179</v>
      </c>
      <c r="E183" s="230" t="s">
        <v>600</v>
      </c>
      <c r="F183" s="231" t="s">
        <v>601</v>
      </c>
      <c r="G183" s="232" t="s">
        <v>558</v>
      </c>
      <c r="H183" s="233">
        <v>29.251000000000001</v>
      </c>
      <c r="I183" s="234"/>
      <c r="J183" s="235">
        <f>ROUND(I183*H183,2)</f>
        <v>0</v>
      </c>
      <c r="K183" s="236"/>
      <c r="L183" s="44"/>
      <c r="M183" s="237" t="s">
        <v>1</v>
      </c>
      <c r="N183" s="238" t="s">
        <v>38</v>
      </c>
      <c r="O183" s="91"/>
      <c r="P183" s="239">
        <f>O183*H183</f>
        <v>0</v>
      </c>
      <c r="Q183" s="239">
        <v>0</v>
      </c>
      <c r="R183" s="239">
        <f>Q183*H183</f>
        <v>0</v>
      </c>
      <c r="S183" s="239">
        <v>0</v>
      </c>
      <c r="T183" s="24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41" t="s">
        <v>183</v>
      </c>
      <c r="AT183" s="241" t="s">
        <v>179</v>
      </c>
      <c r="AU183" s="241" t="s">
        <v>80</v>
      </c>
      <c r="AY183" s="17" t="s">
        <v>176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17" t="s">
        <v>80</v>
      </c>
      <c r="BK183" s="242">
        <f>ROUND(I183*H183,2)</f>
        <v>0</v>
      </c>
      <c r="BL183" s="17" t="s">
        <v>183</v>
      </c>
      <c r="BM183" s="241" t="s">
        <v>1090</v>
      </c>
    </row>
    <row r="184" s="2" customFormat="1">
      <c r="A184" s="38"/>
      <c r="B184" s="39"/>
      <c r="C184" s="40"/>
      <c r="D184" s="243" t="s">
        <v>185</v>
      </c>
      <c r="E184" s="40"/>
      <c r="F184" s="244" t="s">
        <v>601</v>
      </c>
      <c r="G184" s="40"/>
      <c r="H184" s="40"/>
      <c r="I184" s="245"/>
      <c r="J184" s="40"/>
      <c r="K184" s="40"/>
      <c r="L184" s="44"/>
      <c r="M184" s="246"/>
      <c r="N184" s="247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185</v>
      </c>
      <c r="AU184" s="17" t="s">
        <v>80</v>
      </c>
    </row>
    <row r="185" s="2" customFormat="1">
      <c r="A185" s="38"/>
      <c r="B185" s="39"/>
      <c r="C185" s="40"/>
      <c r="D185" s="243" t="s">
        <v>188</v>
      </c>
      <c r="E185" s="40"/>
      <c r="F185" s="250" t="s">
        <v>596</v>
      </c>
      <c r="G185" s="40"/>
      <c r="H185" s="40"/>
      <c r="I185" s="245"/>
      <c r="J185" s="40"/>
      <c r="K185" s="40"/>
      <c r="L185" s="44"/>
      <c r="M185" s="246"/>
      <c r="N185" s="247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188</v>
      </c>
      <c r="AU185" s="17" t="s">
        <v>80</v>
      </c>
    </row>
    <row r="186" s="2" customFormat="1" ht="37.8" customHeight="1">
      <c r="A186" s="38"/>
      <c r="B186" s="39"/>
      <c r="C186" s="229" t="s">
        <v>311</v>
      </c>
      <c r="D186" s="229" t="s">
        <v>179</v>
      </c>
      <c r="E186" s="230" t="s">
        <v>603</v>
      </c>
      <c r="F186" s="231" t="s">
        <v>604</v>
      </c>
      <c r="G186" s="232" t="s">
        <v>558</v>
      </c>
      <c r="H186" s="233">
        <v>497.267</v>
      </c>
      <c r="I186" s="234"/>
      <c r="J186" s="235">
        <f>ROUND(I186*H186,2)</f>
        <v>0</v>
      </c>
      <c r="K186" s="236"/>
      <c r="L186" s="44"/>
      <c r="M186" s="237" t="s">
        <v>1</v>
      </c>
      <c r="N186" s="238" t="s">
        <v>38</v>
      </c>
      <c r="O186" s="91"/>
      <c r="P186" s="239">
        <f>O186*H186</f>
        <v>0</v>
      </c>
      <c r="Q186" s="239">
        <v>0</v>
      </c>
      <c r="R186" s="239">
        <f>Q186*H186</f>
        <v>0</v>
      </c>
      <c r="S186" s="239">
        <v>0</v>
      </c>
      <c r="T186" s="24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41" t="s">
        <v>183</v>
      </c>
      <c r="AT186" s="241" t="s">
        <v>179</v>
      </c>
      <c r="AU186" s="241" t="s">
        <v>80</v>
      </c>
      <c r="AY186" s="17" t="s">
        <v>176</v>
      </c>
      <c r="BE186" s="242">
        <f>IF(N186="základní",J186,0)</f>
        <v>0</v>
      </c>
      <c r="BF186" s="242">
        <f>IF(N186="snížená",J186,0)</f>
        <v>0</v>
      </c>
      <c r="BG186" s="242">
        <f>IF(N186="zákl. přenesená",J186,0)</f>
        <v>0</v>
      </c>
      <c r="BH186" s="242">
        <f>IF(N186="sníž. přenesená",J186,0)</f>
        <v>0</v>
      </c>
      <c r="BI186" s="242">
        <f>IF(N186="nulová",J186,0)</f>
        <v>0</v>
      </c>
      <c r="BJ186" s="17" t="s">
        <v>80</v>
      </c>
      <c r="BK186" s="242">
        <f>ROUND(I186*H186,2)</f>
        <v>0</v>
      </c>
      <c r="BL186" s="17" t="s">
        <v>183</v>
      </c>
      <c r="BM186" s="241" t="s">
        <v>1091</v>
      </c>
    </row>
    <row r="187" s="2" customFormat="1">
      <c r="A187" s="38"/>
      <c r="B187" s="39"/>
      <c r="C187" s="40"/>
      <c r="D187" s="243" t="s">
        <v>185</v>
      </c>
      <c r="E187" s="40"/>
      <c r="F187" s="244" t="s">
        <v>604</v>
      </c>
      <c r="G187" s="40"/>
      <c r="H187" s="40"/>
      <c r="I187" s="245"/>
      <c r="J187" s="40"/>
      <c r="K187" s="40"/>
      <c r="L187" s="44"/>
      <c r="M187" s="246"/>
      <c r="N187" s="247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185</v>
      </c>
      <c r="AU187" s="17" t="s">
        <v>80</v>
      </c>
    </row>
    <row r="188" s="2" customFormat="1">
      <c r="A188" s="38"/>
      <c r="B188" s="39"/>
      <c r="C188" s="40"/>
      <c r="D188" s="243" t="s">
        <v>188</v>
      </c>
      <c r="E188" s="40"/>
      <c r="F188" s="250" t="s">
        <v>596</v>
      </c>
      <c r="G188" s="40"/>
      <c r="H188" s="40"/>
      <c r="I188" s="245"/>
      <c r="J188" s="40"/>
      <c r="K188" s="40"/>
      <c r="L188" s="44"/>
      <c r="M188" s="246"/>
      <c r="N188" s="247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188</v>
      </c>
      <c r="AU188" s="17" t="s">
        <v>80</v>
      </c>
    </row>
    <row r="189" s="2" customFormat="1" ht="33" customHeight="1">
      <c r="A189" s="38"/>
      <c r="B189" s="39"/>
      <c r="C189" s="229" t="s">
        <v>315</v>
      </c>
      <c r="D189" s="229" t="s">
        <v>179</v>
      </c>
      <c r="E189" s="230" t="s">
        <v>606</v>
      </c>
      <c r="F189" s="231" t="s">
        <v>607</v>
      </c>
      <c r="G189" s="232" t="s">
        <v>558</v>
      </c>
      <c r="H189" s="233">
        <v>292.50999999999999</v>
      </c>
      <c r="I189" s="234"/>
      <c r="J189" s="235">
        <f>ROUND(I189*H189,2)</f>
        <v>0</v>
      </c>
      <c r="K189" s="236"/>
      <c r="L189" s="44"/>
      <c r="M189" s="237" t="s">
        <v>1</v>
      </c>
      <c r="N189" s="238" t="s">
        <v>38</v>
      </c>
      <c r="O189" s="91"/>
      <c r="P189" s="239">
        <f>O189*H189</f>
        <v>0</v>
      </c>
      <c r="Q189" s="239">
        <v>0</v>
      </c>
      <c r="R189" s="239">
        <f>Q189*H189</f>
        <v>0</v>
      </c>
      <c r="S189" s="239">
        <v>0</v>
      </c>
      <c r="T189" s="24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41" t="s">
        <v>183</v>
      </c>
      <c r="AT189" s="241" t="s">
        <v>179</v>
      </c>
      <c r="AU189" s="241" t="s">
        <v>80</v>
      </c>
      <c r="AY189" s="17" t="s">
        <v>176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7" t="s">
        <v>80</v>
      </c>
      <c r="BK189" s="242">
        <f>ROUND(I189*H189,2)</f>
        <v>0</v>
      </c>
      <c r="BL189" s="17" t="s">
        <v>183</v>
      </c>
      <c r="BM189" s="241" t="s">
        <v>1092</v>
      </c>
    </row>
    <row r="190" s="2" customFormat="1">
      <c r="A190" s="38"/>
      <c r="B190" s="39"/>
      <c r="C190" s="40"/>
      <c r="D190" s="243" t="s">
        <v>185</v>
      </c>
      <c r="E190" s="40"/>
      <c r="F190" s="244" t="s">
        <v>607</v>
      </c>
      <c r="G190" s="40"/>
      <c r="H190" s="40"/>
      <c r="I190" s="245"/>
      <c r="J190" s="40"/>
      <c r="K190" s="40"/>
      <c r="L190" s="44"/>
      <c r="M190" s="246"/>
      <c r="N190" s="247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185</v>
      </c>
      <c r="AU190" s="17" t="s">
        <v>80</v>
      </c>
    </row>
    <row r="191" s="2" customFormat="1" ht="24.15" customHeight="1">
      <c r="A191" s="38"/>
      <c r="B191" s="39"/>
      <c r="C191" s="229" t="s">
        <v>321</v>
      </c>
      <c r="D191" s="229" t="s">
        <v>179</v>
      </c>
      <c r="E191" s="230" t="s">
        <v>609</v>
      </c>
      <c r="F191" s="231" t="s">
        <v>610</v>
      </c>
      <c r="G191" s="232" t="s">
        <v>558</v>
      </c>
      <c r="H191" s="233">
        <v>163.08000000000001</v>
      </c>
      <c r="I191" s="234"/>
      <c r="J191" s="235">
        <f>ROUND(I191*H191,2)</f>
        <v>0</v>
      </c>
      <c r="K191" s="236"/>
      <c r="L191" s="44"/>
      <c r="M191" s="237" t="s">
        <v>1</v>
      </c>
      <c r="N191" s="238" t="s">
        <v>38</v>
      </c>
      <c r="O191" s="91"/>
      <c r="P191" s="239">
        <f>O191*H191</f>
        <v>0</v>
      </c>
      <c r="Q191" s="239">
        <v>0</v>
      </c>
      <c r="R191" s="239">
        <f>Q191*H191</f>
        <v>0</v>
      </c>
      <c r="S191" s="239">
        <v>0</v>
      </c>
      <c r="T191" s="24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41" t="s">
        <v>183</v>
      </c>
      <c r="AT191" s="241" t="s">
        <v>179</v>
      </c>
      <c r="AU191" s="241" t="s">
        <v>80</v>
      </c>
      <c r="AY191" s="17" t="s">
        <v>176</v>
      </c>
      <c r="BE191" s="242">
        <f>IF(N191="základní",J191,0)</f>
        <v>0</v>
      </c>
      <c r="BF191" s="242">
        <f>IF(N191="snížená",J191,0)</f>
        <v>0</v>
      </c>
      <c r="BG191" s="242">
        <f>IF(N191="zákl. přenesená",J191,0)</f>
        <v>0</v>
      </c>
      <c r="BH191" s="242">
        <f>IF(N191="sníž. přenesená",J191,0)</f>
        <v>0</v>
      </c>
      <c r="BI191" s="242">
        <f>IF(N191="nulová",J191,0)</f>
        <v>0</v>
      </c>
      <c r="BJ191" s="17" t="s">
        <v>80</v>
      </c>
      <c r="BK191" s="242">
        <f>ROUND(I191*H191,2)</f>
        <v>0</v>
      </c>
      <c r="BL191" s="17" t="s">
        <v>183</v>
      </c>
      <c r="BM191" s="241" t="s">
        <v>1093</v>
      </c>
    </row>
    <row r="192" s="2" customFormat="1">
      <c r="A192" s="38"/>
      <c r="B192" s="39"/>
      <c r="C192" s="40"/>
      <c r="D192" s="243" t="s">
        <v>185</v>
      </c>
      <c r="E192" s="40"/>
      <c r="F192" s="244" t="s">
        <v>610</v>
      </c>
      <c r="G192" s="40"/>
      <c r="H192" s="40"/>
      <c r="I192" s="245"/>
      <c r="J192" s="40"/>
      <c r="K192" s="40"/>
      <c r="L192" s="44"/>
      <c r="M192" s="246"/>
      <c r="N192" s="247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185</v>
      </c>
      <c r="AU192" s="17" t="s">
        <v>80</v>
      </c>
    </row>
    <row r="193" s="2" customFormat="1">
      <c r="A193" s="38"/>
      <c r="B193" s="39"/>
      <c r="C193" s="40"/>
      <c r="D193" s="243" t="s">
        <v>188</v>
      </c>
      <c r="E193" s="40"/>
      <c r="F193" s="250" t="s">
        <v>612</v>
      </c>
      <c r="G193" s="40"/>
      <c r="H193" s="40"/>
      <c r="I193" s="245"/>
      <c r="J193" s="40"/>
      <c r="K193" s="40"/>
      <c r="L193" s="44"/>
      <c r="M193" s="246"/>
      <c r="N193" s="247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188</v>
      </c>
      <c r="AU193" s="17" t="s">
        <v>80</v>
      </c>
    </row>
    <row r="194" s="2" customFormat="1" ht="24.15" customHeight="1">
      <c r="A194" s="38"/>
      <c r="B194" s="39"/>
      <c r="C194" s="229" t="s">
        <v>326</v>
      </c>
      <c r="D194" s="229" t="s">
        <v>179</v>
      </c>
      <c r="E194" s="230" t="s">
        <v>613</v>
      </c>
      <c r="F194" s="231" t="s">
        <v>614</v>
      </c>
      <c r="G194" s="232" t="s">
        <v>558</v>
      </c>
      <c r="H194" s="233">
        <v>103.544</v>
      </c>
      <c r="I194" s="234"/>
      <c r="J194" s="235">
        <f>ROUND(I194*H194,2)</f>
        <v>0</v>
      </c>
      <c r="K194" s="236"/>
      <c r="L194" s="44"/>
      <c r="M194" s="237" t="s">
        <v>1</v>
      </c>
      <c r="N194" s="238" t="s">
        <v>38</v>
      </c>
      <c r="O194" s="91"/>
      <c r="P194" s="239">
        <f>O194*H194</f>
        <v>0</v>
      </c>
      <c r="Q194" s="239">
        <v>0</v>
      </c>
      <c r="R194" s="239">
        <f>Q194*H194</f>
        <v>0</v>
      </c>
      <c r="S194" s="239">
        <v>0</v>
      </c>
      <c r="T194" s="24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41" t="s">
        <v>183</v>
      </c>
      <c r="AT194" s="241" t="s">
        <v>179</v>
      </c>
      <c r="AU194" s="241" t="s">
        <v>80</v>
      </c>
      <c r="AY194" s="17" t="s">
        <v>176</v>
      </c>
      <c r="BE194" s="242">
        <f>IF(N194="základní",J194,0)</f>
        <v>0</v>
      </c>
      <c r="BF194" s="242">
        <f>IF(N194="snížená",J194,0)</f>
        <v>0</v>
      </c>
      <c r="BG194" s="242">
        <f>IF(N194="zákl. přenesená",J194,0)</f>
        <v>0</v>
      </c>
      <c r="BH194" s="242">
        <f>IF(N194="sníž. přenesená",J194,0)</f>
        <v>0</v>
      </c>
      <c r="BI194" s="242">
        <f>IF(N194="nulová",J194,0)</f>
        <v>0</v>
      </c>
      <c r="BJ194" s="17" t="s">
        <v>80</v>
      </c>
      <c r="BK194" s="242">
        <f>ROUND(I194*H194,2)</f>
        <v>0</v>
      </c>
      <c r="BL194" s="17" t="s">
        <v>183</v>
      </c>
      <c r="BM194" s="241" t="s">
        <v>1094</v>
      </c>
    </row>
    <row r="195" s="2" customFormat="1">
      <c r="A195" s="38"/>
      <c r="B195" s="39"/>
      <c r="C195" s="40"/>
      <c r="D195" s="243" t="s">
        <v>185</v>
      </c>
      <c r="E195" s="40"/>
      <c r="F195" s="244" t="s">
        <v>614</v>
      </c>
      <c r="G195" s="40"/>
      <c r="H195" s="40"/>
      <c r="I195" s="245"/>
      <c r="J195" s="40"/>
      <c r="K195" s="40"/>
      <c r="L195" s="44"/>
      <c r="M195" s="246"/>
      <c r="N195" s="247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185</v>
      </c>
      <c r="AU195" s="17" t="s">
        <v>80</v>
      </c>
    </row>
    <row r="196" s="2" customFormat="1">
      <c r="A196" s="38"/>
      <c r="B196" s="39"/>
      <c r="C196" s="40"/>
      <c r="D196" s="243" t="s">
        <v>188</v>
      </c>
      <c r="E196" s="40"/>
      <c r="F196" s="250" t="s">
        <v>616</v>
      </c>
      <c r="G196" s="40"/>
      <c r="H196" s="40"/>
      <c r="I196" s="245"/>
      <c r="J196" s="40"/>
      <c r="K196" s="40"/>
      <c r="L196" s="44"/>
      <c r="M196" s="246"/>
      <c r="N196" s="247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188</v>
      </c>
      <c r="AU196" s="17" t="s">
        <v>80</v>
      </c>
    </row>
    <row r="197" s="13" customFormat="1">
      <c r="A197" s="13"/>
      <c r="B197" s="255"/>
      <c r="C197" s="256"/>
      <c r="D197" s="243" t="s">
        <v>242</v>
      </c>
      <c r="E197" s="257" t="s">
        <v>1</v>
      </c>
      <c r="F197" s="258" t="s">
        <v>1095</v>
      </c>
      <c r="G197" s="256"/>
      <c r="H197" s="259">
        <v>103.544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5" t="s">
        <v>242</v>
      </c>
      <c r="AU197" s="265" t="s">
        <v>80</v>
      </c>
      <c r="AV197" s="13" t="s">
        <v>82</v>
      </c>
      <c r="AW197" s="13" t="s">
        <v>30</v>
      </c>
      <c r="AX197" s="13" t="s">
        <v>73</v>
      </c>
      <c r="AY197" s="265" t="s">
        <v>176</v>
      </c>
    </row>
    <row r="198" s="14" customFormat="1">
      <c r="A198" s="14"/>
      <c r="B198" s="266"/>
      <c r="C198" s="267"/>
      <c r="D198" s="243" t="s">
        <v>242</v>
      </c>
      <c r="E198" s="268" t="s">
        <v>1</v>
      </c>
      <c r="F198" s="269" t="s">
        <v>245</v>
      </c>
      <c r="G198" s="267"/>
      <c r="H198" s="270">
        <v>103.544</v>
      </c>
      <c r="I198" s="271"/>
      <c r="J198" s="267"/>
      <c r="K198" s="267"/>
      <c r="L198" s="272"/>
      <c r="M198" s="273"/>
      <c r="N198" s="274"/>
      <c r="O198" s="274"/>
      <c r="P198" s="274"/>
      <c r="Q198" s="274"/>
      <c r="R198" s="274"/>
      <c r="S198" s="274"/>
      <c r="T198" s="27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76" t="s">
        <v>242</v>
      </c>
      <c r="AU198" s="276" t="s">
        <v>80</v>
      </c>
      <c r="AV198" s="14" t="s">
        <v>183</v>
      </c>
      <c r="AW198" s="14" t="s">
        <v>30</v>
      </c>
      <c r="AX198" s="14" t="s">
        <v>80</v>
      </c>
      <c r="AY198" s="276" t="s">
        <v>176</v>
      </c>
    </row>
    <row r="199" s="2" customFormat="1" ht="24.15" customHeight="1">
      <c r="A199" s="38"/>
      <c r="B199" s="39"/>
      <c r="C199" s="229" t="s">
        <v>7</v>
      </c>
      <c r="D199" s="229" t="s">
        <v>179</v>
      </c>
      <c r="E199" s="230" t="s">
        <v>619</v>
      </c>
      <c r="F199" s="231" t="s">
        <v>620</v>
      </c>
      <c r="G199" s="232" t="s">
        <v>558</v>
      </c>
      <c r="H199" s="233">
        <v>263.25900000000001</v>
      </c>
      <c r="I199" s="234"/>
      <c r="J199" s="235">
        <f>ROUND(I199*H199,2)</f>
        <v>0</v>
      </c>
      <c r="K199" s="236"/>
      <c r="L199" s="44"/>
      <c r="M199" s="237" t="s">
        <v>1</v>
      </c>
      <c r="N199" s="238" t="s">
        <v>38</v>
      </c>
      <c r="O199" s="91"/>
      <c r="P199" s="239">
        <f>O199*H199</f>
        <v>0</v>
      </c>
      <c r="Q199" s="239">
        <v>0</v>
      </c>
      <c r="R199" s="239">
        <f>Q199*H199</f>
        <v>0</v>
      </c>
      <c r="S199" s="239">
        <v>0</v>
      </c>
      <c r="T199" s="24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41" t="s">
        <v>183</v>
      </c>
      <c r="AT199" s="241" t="s">
        <v>179</v>
      </c>
      <c r="AU199" s="241" t="s">
        <v>80</v>
      </c>
      <c r="AY199" s="17" t="s">
        <v>176</v>
      </c>
      <c r="BE199" s="242">
        <f>IF(N199="základní",J199,0)</f>
        <v>0</v>
      </c>
      <c r="BF199" s="242">
        <f>IF(N199="snížená",J199,0)</f>
        <v>0</v>
      </c>
      <c r="BG199" s="242">
        <f>IF(N199="zákl. přenesená",J199,0)</f>
        <v>0</v>
      </c>
      <c r="BH199" s="242">
        <f>IF(N199="sníž. přenesená",J199,0)</f>
        <v>0</v>
      </c>
      <c r="BI199" s="242">
        <f>IF(N199="nulová",J199,0)</f>
        <v>0</v>
      </c>
      <c r="BJ199" s="17" t="s">
        <v>80</v>
      </c>
      <c r="BK199" s="242">
        <f>ROUND(I199*H199,2)</f>
        <v>0</v>
      </c>
      <c r="BL199" s="17" t="s">
        <v>183</v>
      </c>
      <c r="BM199" s="241" t="s">
        <v>1096</v>
      </c>
    </row>
    <row r="200" s="2" customFormat="1">
      <c r="A200" s="38"/>
      <c r="B200" s="39"/>
      <c r="C200" s="40"/>
      <c r="D200" s="243" t="s">
        <v>185</v>
      </c>
      <c r="E200" s="40"/>
      <c r="F200" s="244" t="s">
        <v>620</v>
      </c>
      <c r="G200" s="40"/>
      <c r="H200" s="40"/>
      <c r="I200" s="245"/>
      <c r="J200" s="40"/>
      <c r="K200" s="40"/>
      <c r="L200" s="44"/>
      <c r="M200" s="246"/>
      <c r="N200" s="247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185</v>
      </c>
      <c r="AU200" s="17" t="s">
        <v>80</v>
      </c>
    </row>
    <row r="201" s="13" customFormat="1">
      <c r="A201" s="13"/>
      <c r="B201" s="255"/>
      <c r="C201" s="256"/>
      <c r="D201" s="243" t="s">
        <v>242</v>
      </c>
      <c r="E201" s="257" t="s">
        <v>1</v>
      </c>
      <c r="F201" s="258" t="s">
        <v>1097</v>
      </c>
      <c r="G201" s="256"/>
      <c r="H201" s="259">
        <v>263.25900000000001</v>
      </c>
      <c r="I201" s="260"/>
      <c r="J201" s="256"/>
      <c r="K201" s="256"/>
      <c r="L201" s="261"/>
      <c r="M201" s="262"/>
      <c r="N201" s="263"/>
      <c r="O201" s="263"/>
      <c r="P201" s="263"/>
      <c r="Q201" s="263"/>
      <c r="R201" s="263"/>
      <c r="S201" s="263"/>
      <c r="T201" s="26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5" t="s">
        <v>242</v>
      </c>
      <c r="AU201" s="265" t="s">
        <v>80</v>
      </c>
      <c r="AV201" s="13" t="s">
        <v>82</v>
      </c>
      <c r="AW201" s="13" t="s">
        <v>30</v>
      </c>
      <c r="AX201" s="13" t="s">
        <v>73</v>
      </c>
      <c r="AY201" s="265" t="s">
        <v>176</v>
      </c>
    </row>
    <row r="202" s="14" customFormat="1">
      <c r="A202" s="14"/>
      <c r="B202" s="266"/>
      <c r="C202" s="267"/>
      <c r="D202" s="243" t="s">
        <v>242</v>
      </c>
      <c r="E202" s="268" t="s">
        <v>1</v>
      </c>
      <c r="F202" s="269" t="s">
        <v>245</v>
      </c>
      <c r="G202" s="267"/>
      <c r="H202" s="270">
        <v>263.25900000000001</v>
      </c>
      <c r="I202" s="271"/>
      <c r="J202" s="267"/>
      <c r="K202" s="267"/>
      <c r="L202" s="272"/>
      <c r="M202" s="273"/>
      <c r="N202" s="274"/>
      <c r="O202" s="274"/>
      <c r="P202" s="274"/>
      <c r="Q202" s="274"/>
      <c r="R202" s="274"/>
      <c r="S202" s="274"/>
      <c r="T202" s="27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76" t="s">
        <v>242</v>
      </c>
      <c r="AU202" s="276" t="s">
        <v>80</v>
      </c>
      <c r="AV202" s="14" t="s">
        <v>183</v>
      </c>
      <c r="AW202" s="14" t="s">
        <v>30</v>
      </c>
      <c r="AX202" s="14" t="s">
        <v>80</v>
      </c>
      <c r="AY202" s="276" t="s">
        <v>176</v>
      </c>
    </row>
    <row r="203" s="2" customFormat="1" ht="24.15" customHeight="1">
      <c r="A203" s="38"/>
      <c r="B203" s="39"/>
      <c r="C203" s="229" t="s">
        <v>337</v>
      </c>
      <c r="D203" s="229" t="s">
        <v>179</v>
      </c>
      <c r="E203" s="230" t="s">
        <v>623</v>
      </c>
      <c r="F203" s="231" t="s">
        <v>624</v>
      </c>
      <c r="G203" s="232" t="s">
        <v>558</v>
      </c>
      <c r="H203" s="233">
        <v>29.251000000000001</v>
      </c>
      <c r="I203" s="234"/>
      <c r="J203" s="235">
        <f>ROUND(I203*H203,2)</f>
        <v>0</v>
      </c>
      <c r="K203" s="236"/>
      <c r="L203" s="44"/>
      <c r="M203" s="237" t="s">
        <v>1</v>
      </c>
      <c r="N203" s="238" t="s">
        <v>38</v>
      </c>
      <c r="O203" s="91"/>
      <c r="P203" s="239">
        <f>O203*H203</f>
        <v>0</v>
      </c>
      <c r="Q203" s="239">
        <v>0</v>
      </c>
      <c r="R203" s="239">
        <f>Q203*H203</f>
        <v>0</v>
      </c>
      <c r="S203" s="239">
        <v>0</v>
      </c>
      <c r="T203" s="24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41" t="s">
        <v>183</v>
      </c>
      <c r="AT203" s="241" t="s">
        <v>179</v>
      </c>
      <c r="AU203" s="241" t="s">
        <v>80</v>
      </c>
      <c r="AY203" s="17" t="s">
        <v>176</v>
      </c>
      <c r="BE203" s="242">
        <f>IF(N203="základní",J203,0)</f>
        <v>0</v>
      </c>
      <c r="BF203" s="242">
        <f>IF(N203="snížená",J203,0)</f>
        <v>0</v>
      </c>
      <c r="BG203" s="242">
        <f>IF(N203="zákl. přenesená",J203,0)</f>
        <v>0</v>
      </c>
      <c r="BH203" s="242">
        <f>IF(N203="sníž. přenesená",J203,0)</f>
        <v>0</v>
      </c>
      <c r="BI203" s="242">
        <f>IF(N203="nulová",J203,0)</f>
        <v>0</v>
      </c>
      <c r="BJ203" s="17" t="s">
        <v>80</v>
      </c>
      <c r="BK203" s="242">
        <f>ROUND(I203*H203,2)</f>
        <v>0</v>
      </c>
      <c r="BL203" s="17" t="s">
        <v>183</v>
      </c>
      <c r="BM203" s="241" t="s">
        <v>1098</v>
      </c>
    </row>
    <row r="204" s="2" customFormat="1">
      <c r="A204" s="38"/>
      <c r="B204" s="39"/>
      <c r="C204" s="40"/>
      <c r="D204" s="243" t="s">
        <v>185</v>
      </c>
      <c r="E204" s="40"/>
      <c r="F204" s="244" t="s">
        <v>624</v>
      </c>
      <c r="G204" s="40"/>
      <c r="H204" s="40"/>
      <c r="I204" s="245"/>
      <c r="J204" s="40"/>
      <c r="K204" s="40"/>
      <c r="L204" s="44"/>
      <c r="M204" s="246"/>
      <c r="N204" s="247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185</v>
      </c>
      <c r="AU204" s="17" t="s">
        <v>80</v>
      </c>
    </row>
    <row r="205" s="13" customFormat="1">
      <c r="A205" s="13"/>
      <c r="B205" s="255"/>
      <c r="C205" s="256"/>
      <c r="D205" s="243" t="s">
        <v>242</v>
      </c>
      <c r="E205" s="257" t="s">
        <v>1</v>
      </c>
      <c r="F205" s="258" t="s">
        <v>1081</v>
      </c>
      <c r="G205" s="256"/>
      <c r="H205" s="259">
        <v>29.251000000000001</v>
      </c>
      <c r="I205" s="260"/>
      <c r="J205" s="256"/>
      <c r="K205" s="256"/>
      <c r="L205" s="261"/>
      <c r="M205" s="262"/>
      <c r="N205" s="263"/>
      <c r="O205" s="263"/>
      <c r="P205" s="263"/>
      <c r="Q205" s="263"/>
      <c r="R205" s="263"/>
      <c r="S205" s="263"/>
      <c r="T205" s="26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5" t="s">
        <v>242</v>
      </c>
      <c r="AU205" s="265" t="s">
        <v>80</v>
      </c>
      <c r="AV205" s="13" t="s">
        <v>82</v>
      </c>
      <c r="AW205" s="13" t="s">
        <v>30</v>
      </c>
      <c r="AX205" s="13" t="s">
        <v>73</v>
      </c>
      <c r="AY205" s="265" t="s">
        <v>176</v>
      </c>
    </row>
    <row r="206" s="14" customFormat="1">
      <c r="A206" s="14"/>
      <c r="B206" s="266"/>
      <c r="C206" s="267"/>
      <c r="D206" s="243" t="s">
        <v>242</v>
      </c>
      <c r="E206" s="268" t="s">
        <v>1</v>
      </c>
      <c r="F206" s="269" t="s">
        <v>245</v>
      </c>
      <c r="G206" s="267"/>
      <c r="H206" s="270">
        <v>29.251000000000001</v>
      </c>
      <c r="I206" s="271"/>
      <c r="J206" s="267"/>
      <c r="K206" s="267"/>
      <c r="L206" s="272"/>
      <c r="M206" s="273"/>
      <c r="N206" s="274"/>
      <c r="O206" s="274"/>
      <c r="P206" s="274"/>
      <c r="Q206" s="274"/>
      <c r="R206" s="274"/>
      <c r="S206" s="274"/>
      <c r="T206" s="27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76" t="s">
        <v>242</v>
      </c>
      <c r="AU206" s="276" t="s">
        <v>80</v>
      </c>
      <c r="AV206" s="14" t="s">
        <v>183</v>
      </c>
      <c r="AW206" s="14" t="s">
        <v>30</v>
      </c>
      <c r="AX206" s="14" t="s">
        <v>80</v>
      </c>
      <c r="AY206" s="276" t="s">
        <v>176</v>
      </c>
    </row>
    <row r="207" s="12" customFormat="1" ht="25.92" customHeight="1">
      <c r="A207" s="12"/>
      <c r="B207" s="213"/>
      <c r="C207" s="214"/>
      <c r="D207" s="215" t="s">
        <v>72</v>
      </c>
      <c r="E207" s="216" t="s">
        <v>183</v>
      </c>
      <c r="F207" s="216" t="s">
        <v>627</v>
      </c>
      <c r="G207" s="214"/>
      <c r="H207" s="214"/>
      <c r="I207" s="217"/>
      <c r="J207" s="218">
        <f>BK207</f>
        <v>0</v>
      </c>
      <c r="K207" s="214"/>
      <c r="L207" s="219"/>
      <c r="M207" s="220"/>
      <c r="N207" s="221"/>
      <c r="O207" s="221"/>
      <c r="P207" s="222">
        <f>SUM(P208:P218)</f>
        <v>0</v>
      </c>
      <c r="Q207" s="221"/>
      <c r="R207" s="222">
        <f>SUM(R208:R218)</f>
        <v>0</v>
      </c>
      <c r="S207" s="221"/>
      <c r="T207" s="223">
        <f>SUM(T208:T218)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24" t="s">
        <v>80</v>
      </c>
      <c r="AT207" s="225" t="s">
        <v>72</v>
      </c>
      <c r="AU207" s="225" t="s">
        <v>73</v>
      </c>
      <c r="AY207" s="224" t="s">
        <v>176</v>
      </c>
      <c r="BK207" s="226">
        <f>SUM(BK208:BK218)</f>
        <v>0</v>
      </c>
    </row>
    <row r="208" s="2" customFormat="1" ht="24.15" customHeight="1">
      <c r="A208" s="38"/>
      <c r="B208" s="39"/>
      <c r="C208" s="229" t="s">
        <v>342</v>
      </c>
      <c r="D208" s="229" t="s">
        <v>179</v>
      </c>
      <c r="E208" s="230" t="s">
        <v>628</v>
      </c>
      <c r="F208" s="231" t="s">
        <v>629</v>
      </c>
      <c r="G208" s="232" t="s">
        <v>558</v>
      </c>
      <c r="H208" s="233">
        <v>25.885999999999999</v>
      </c>
      <c r="I208" s="234"/>
      <c r="J208" s="235">
        <f>ROUND(I208*H208,2)</f>
        <v>0</v>
      </c>
      <c r="K208" s="236"/>
      <c r="L208" s="44"/>
      <c r="M208" s="237" t="s">
        <v>1</v>
      </c>
      <c r="N208" s="238" t="s">
        <v>38</v>
      </c>
      <c r="O208" s="91"/>
      <c r="P208" s="239">
        <f>O208*H208</f>
        <v>0</v>
      </c>
      <c r="Q208" s="239">
        <v>0</v>
      </c>
      <c r="R208" s="239">
        <f>Q208*H208</f>
        <v>0</v>
      </c>
      <c r="S208" s="239">
        <v>0</v>
      </c>
      <c r="T208" s="24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41" t="s">
        <v>183</v>
      </c>
      <c r="AT208" s="241" t="s">
        <v>179</v>
      </c>
      <c r="AU208" s="241" t="s">
        <v>80</v>
      </c>
      <c r="AY208" s="17" t="s">
        <v>176</v>
      </c>
      <c r="BE208" s="242">
        <f>IF(N208="základní",J208,0)</f>
        <v>0</v>
      </c>
      <c r="BF208" s="242">
        <f>IF(N208="snížená",J208,0)</f>
        <v>0</v>
      </c>
      <c r="BG208" s="242">
        <f>IF(N208="zákl. přenesená",J208,0)</f>
        <v>0</v>
      </c>
      <c r="BH208" s="242">
        <f>IF(N208="sníž. přenesená",J208,0)</f>
        <v>0</v>
      </c>
      <c r="BI208" s="242">
        <f>IF(N208="nulová",J208,0)</f>
        <v>0</v>
      </c>
      <c r="BJ208" s="17" t="s">
        <v>80</v>
      </c>
      <c r="BK208" s="242">
        <f>ROUND(I208*H208,2)</f>
        <v>0</v>
      </c>
      <c r="BL208" s="17" t="s">
        <v>183</v>
      </c>
      <c r="BM208" s="241" t="s">
        <v>1099</v>
      </c>
    </row>
    <row r="209" s="2" customFormat="1">
      <c r="A209" s="38"/>
      <c r="B209" s="39"/>
      <c r="C209" s="40"/>
      <c r="D209" s="243" t="s">
        <v>185</v>
      </c>
      <c r="E209" s="40"/>
      <c r="F209" s="244" t="s">
        <v>629</v>
      </c>
      <c r="G209" s="40"/>
      <c r="H209" s="40"/>
      <c r="I209" s="245"/>
      <c r="J209" s="40"/>
      <c r="K209" s="40"/>
      <c r="L209" s="44"/>
      <c r="M209" s="246"/>
      <c r="N209" s="247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185</v>
      </c>
      <c r="AU209" s="17" t="s">
        <v>80</v>
      </c>
    </row>
    <row r="210" s="2" customFormat="1">
      <c r="A210" s="38"/>
      <c r="B210" s="39"/>
      <c r="C210" s="40"/>
      <c r="D210" s="243" t="s">
        <v>188</v>
      </c>
      <c r="E210" s="40"/>
      <c r="F210" s="250" t="s">
        <v>631</v>
      </c>
      <c r="G210" s="40"/>
      <c r="H210" s="40"/>
      <c r="I210" s="245"/>
      <c r="J210" s="40"/>
      <c r="K210" s="40"/>
      <c r="L210" s="44"/>
      <c r="M210" s="246"/>
      <c r="N210" s="247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188</v>
      </c>
      <c r="AU210" s="17" t="s">
        <v>80</v>
      </c>
    </row>
    <row r="211" s="13" customFormat="1">
      <c r="A211" s="13"/>
      <c r="B211" s="255"/>
      <c r="C211" s="256"/>
      <c r="D211" s="243" t="s">
        <v>242</v>
      </c>
      <c r="E211" s="257" t="s">
        <v>1</v>
      </c>
      <c r="F211" s="258" t="s">
        <v>1100</v>
      </c>
      <c r="G211" s="256"/>
      <c r="H211" s="259">
        <v>25.885999999999999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65" t="s">
        <v>242</v>
      </c>
      <c r="AU211" s="265" t="s">
        <v>80</v>
      </c>
      <c r="AV211" s="13" t="s">
        <v>82</v>
      </c>
      <c r="AW211" s="13" t="s">
        <v>30</v>
      </c>
      <c r="AX211" s="13" t="s">
        <v>73</v>
      </c>
      <c r="AY211" s="265" t="s">
        <v>176</v>
      </c>
    </row>
    <row r="212" s="14" customFormat="1">
      <c r="A212" s="14"/>
      <c r="B212" s="266"/>
      <c r="C212" s="267"/>
      <c r="D212" s="243" t="s">
        <v>242</v>
      </c>
      <c r="E212" s="268" t="s">
        <v>1</v>
      </c>
      <c r="F212" s="269" t="s">
        <v>245</v>
      </c>
      <c r="G212" s="267"/>
      <c r="H212" s="270">
        <v>25.885999999999999</v>
      </c>
      <c r="I212" s="271"/>
      <c r="J212" s="267"/>
      <c r="K212" s="267"/>
      <c r="L212" s="272"/>
      <c r="M212" s="273"/>
      <c r="N212" s="274"/>
      <c r="O212" s="274"/>
      <c r="P212" s="274"/>
      <c r="Q212" s="274"/>
      <c r="R212" s="274"/>
      <c r="S212" s="274"/>
      <c r="T212" s="27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76" t="s">
        <v>242</v>
      </c>
      <c r="AU212" s="276" t="s">
        <v>80</v>
      </c>
      <c r="AV212" s="14" t="s">
        <v>183</v>
      </c>
      <c r="AW212" s="14" t="s">
        <v>30</v>
      </c>
      <c r="AX212" s="14" t="s">
        <v>80</v>
      </c>
      <c r="AY212" s="276" t="s">
        <v>176</v>
      </c>
    </row>
    <row r="213" s="2" customFormat="1" ht="33" customHeight="1">
      <c r="A213" s="38"/>
      <c r="B213" s="39"/>
      <c r="C213" s="229" t="s">
        <v>347</v>
      </c>
      <c r="D213" s="229" t="s">
        <v>179</v>
      </c>
      <c r="E213" s="230" t="s">
        <v>1101</v>
      </c>
      <c r="F213" s="231" t="s">
        <v>1102</v>
      </c>
      <c r="G213" s="232" t="s">
        <v>558</v>
      </c>
      <c r="H213" s="233">
        <v>0.13400000000000001</v>
      </c>
      <c r="I213" s="234"/>
      <c r="J213" s="235">
        <f>ROUND(I213*H213,2)</f>
        <v>0</v>
      </c>
      <c r="K213" s="236"/>
      <c r="L213" s="44"/>
      <c r="M213" s="237" t="s">
        <v>1</v>
      </c>
      <c r="N213" s="238" t="s">
        <v>38</v>
      </c>
      <c r="O213" s="91"/>
      <c r="P213" s="239">
        <f>O213*H213</f>
        <v>0</v>
      </c>
      <c r="Q213" s="239">
        <v>0</v>
      </c>
      <c r="R213" s="239">
        <f>Q213*H213</f>
        <v>0</v>
      </c>
      <c r="S213" s="239">
        <v>0</v>
      </c>
      <c r="T213" s="24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41" t="s">
        <v>183</v>
      </c>
      <c r="AT213" s="241" t="s">
        <v>179</v>
      </c>
      <c r="AU213" s="241" t="s">
        <v>80</v>
      </c>
      <c r="AY213" s="17" t="s">
        <v>176</v>
      </c>
      <c r="BE213" s="242">
        <f>IF(N213="základní",J213,0)</f>
        <v>0</v>
      </c>
      <c r="BF213" s="242">
        <f>IF(N213="snížená",J213,0)</f>
        <v>0</v>
      </c>
      <c r="BG213" s="242">
        <f>IF(N213="zákl. přenesená",J213,0)</f>
        <v>0</v>
      </c>
      <c r="BH213" s="242">
        <f>IF(N213="sníž. přenesená",J213,0)</f>
        <v>0</v>
      </c>
      <c r="BI213" s="242">
        <f>IF(N213="nulová",J213,0)</f>
        <v>0</v>
      </c>
      <c r="BJ213" s="17" t="s">
        <v>80</v>
      </c>
      <c r="BK213" s="242">
        <f>ROUND(I213*H213,2)</f>
        <v>0</v>
      </c>
      <c r="BL213" s="17" t="s">
        <v>183</v>
      </c>
      <c r="BM213" s="241" t="s">
        <v>1103</v>
      </c>
    </row>
    <row r="214" s="2" customFormat="1">
      <c r="A214" s="38"/>
      <c r="B214" s="39"/>
      <c r="C214" s="40"/>
      <c r="D214" s="243" t="s">
        <v>185</v>
      </c>
      <c r="E214" s="40"/>
      <c r="F214" s="244" t="s">
        <v>1102</v>
      </c>
      <c r="G214" s="40"/>
      <c r="H214" s="40"/>
      <c r="I214" s="245"/>
      <c r="J214" s="40"/>
      <c r="K214" s="40"/>
      <c r="L214" s="44"/>
      <c r="M214" s="246"/>
      <c r="N214" s="247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185</v>
      </c>
      <c r="AU214" s="17" t="s">
        <v>80</v>
      </c>
    </row>
    <row r="215" s="2" customFormat="1">
      <c r="A215" s="38"/>
      <c r="B215" s="39"/>
      <c r="C215" s="40"/>
      <c r="D215" s="243" t="s">
        <v>188</v>
      </c>
      <c r="E215" s="40"/>
      <c r="F215" s="250" t="s">
        <v>641</v>
      </c>
      <c r="G215" s="40"/>
      <c r="H215" s="40"/>
      <c r="I215" s="245"/>
      <c r="J215" s="40"/>
      <c r="K215" s="40"/>
      <c r="L215" s="44"/>
      <c r="M215" s="246"/>
      <c r="N215" s="247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188</v>
      </c>
      <c r="AU215" s="17" t="s">
        <v>80</v>
      </c>
    </row>
    <row r="216" s="2" customFormat="1" ht="24.15" customHeight="1">
      <c r="A216" s="38"/>
      <c r="B216" s="39"/>
      <c r="C216" s="229" t="s">
        <v>351</v>
      </c>
      <c r="D216" s="229" t="s">
        <v>179</v>
      </c>
      <c r="E216" s="230" t="s">
        <v>1104</v>
      </c>
      <c r="F216" s="231" t="s">
        <v>1105</v>
      </c>
      <c r="G216" s="232" t="s">
        <v>231</v>
      </c>
      <c r="H216" s="233">
        <v>2.4950000000000001</v>
      </c>
      <c r="I216" s="234"/>
      <c r="J216" s="235">
        <f>ROUND(I216*H216,2)</f>
        <v>0</v>
      </c>
      <c r="K216" s="236"/>
      <c r="L216" s="44"/>
      <c r="M216" s="237" t="s">
        <v>1</v>
      </c>
      <c r="N216" s="238" t="s">
        <v>38</v>
      </c>
      <c r="O216" s="91"/>
      <c r="P216" s="239">
        <f>O216*H216</f>
        <v>0</v>
      </c>
      <c r="Q216" s="239">
        <v>0</v>
      </c>
      <c r="R216" s="239">
        <f>Q216*H216</f>
        <v>0</v>
      </c>
      <c r="S216" s="239">
        <v>0</v>
      </c>
      <c r="T216" s="24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41" t="s">
        <v>183</v>
      </c>
      <c r="AT216" s="241" t="s">
        <v>179</v>
      </c>
      <c r="AU216" s="241" t="s">
        <v>80</v>
      </c>
      <c r="AY216" s="17" t="s">
        <v>176</v>
      </c>
      <c r="BE216" s="242">
        <f>IF(N216="základní",J216,0)</f>
        <v>0</v>
      </c>
      <c r="BF216" s="242">
        <f>IF(N216="snížená",J216,0)</f>
        <v>0</v>
      </c>
      <c r="BG216" s="242">
        <f>IF(N216="zákl. přenesená",J216,0)</f>
        <v>0</v>
      </c>
      <c r="BH216" s="242">
        <f>IF(N216="sníž. přenesená",J216,0)</f>
        <v>0</v>
      </c>
      <c r="BI216" s="242">
        <f>IF(N216="nulová",J216,0)</f>
        <v>0</v>
      </c>
      <c r="BJ216" s="17" t="s">
        <v>80</v>
      </c>
      <c r="BK216" s="242">
        <f>ROUND(I216*H216,2)</f>
        <v>0</v>
      </c>
      <c r="BL216" s="17" t="s">
        <v>183</v>
      </c>
      <c r="BM216" s="241" t="s">
        <v>1106</v>
      </c>
    </row>
    <row r="217" s="2" customFormat="1">
      <c r="A217" s="38"/>
      <c r="B217" s="39"/>
      <c r="C217" s="40"/>
      <c r="D217" s="243" t="s">
        <v>185</v>
      </c>
      <c r="E217" s="40"/>
      <c r="F217" s="244" t="s">
        <v>1105</v>
      </c>
      <c r="G217" s="40"/>
      <c r="H217" s="40"/>
      <c r="I217" s="245"/>
      <c r="J217" s="40"/>
      <c r="K217" s="40"/>
      <c r="L217" s="44"/>
      <c r="M217" s="246"/>
      <c r="N217" s="247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185</v>
      </c>
      <c r="AU217" s="17" t="s">
        <v>80</v>
      </c>
    </row>
    <row r="218" s="2" customFormat="1">
      <c r="A218" s="38"/>
      <c r="B218" s="39"/>
      <c r="C218" s="40"/>
      <c r="D218" s="243" t="s">
        <v>188</v>
      </c>
      <c r="E218" s="40"/>
      <c r="F218" s="250" t="s">
        <v>631</v>
      </c>
      <c r="G218" s="40"/>
      <c r="H218" s="40"/>
      <c r="I218" s="245"/>
      <c r="J218" s="40"/>
      <c r="K218" s="40"/>
      <c r="L218" s="44"/>
      <c r="M218" s="246"/>
      <c r="N218" s="247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188</v>
      </c>
      <c r="AU218" s="17" t="s">
        <v>80</v>
      </c>
    </row>
    <row r="219" s="12" customFormat="1" ht="25.92" customHeight="1">
      <c r="A219" s="12"/>
      <c r="B219" s="213"/>
      <c r="C219" s="214"/>
      <c r="D219" s="215" t="s">
        <v>72</v>
      </c>
      <c r="E219" s="216" t="s">
        <v>266</v>
      </c>
      <c r="F219" s="216" t="s">
        <v>665</v>
      </c>
      <c r="G219" s="214"/>
      <c r="H219" s="214"/>
      <c r="I219" s="217"/>
      <c r="J219" s="218">
        <f>BK219</f>
        <v>0</v>
      </c>
      <c r="K219" s="214"/>
      <c r="L219" s="219"/>
      <c r="M219" s="220"/>
      <c r="N219" s="221"/>
      <c r="O219" s="221"/>
      <c r="P219" s="222">
        <f>SUM(P220:P307)</f>
        <v>0</v>
      </c>
      <c r="Q219" s="221"/>
      <c r="R219" s="222">
        <f>SUM(R220:R307)</f>
        <v>0</v>
      </c>
      <c r="S219" s="221"/>
      <c r="T219" s="223">
        <f>SUM(T220:T307)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24" t="s">
        <v>80</v>
      </c>
      <c r="AT219" s="225" t="s">
        <v>72</v>
      </c>
      <c r="AU219" s="225" t="s">
        <v>73</v>
      </c>
      <c r="AY219" s="224" t="s">
        <v>176</v>
      </c>
      <c r="BK219" s="226">
        <f>SUM(BK220:BK307)</f>
        <v>0</v>
      </c>
    </row>
    <row r="220" s="2" customFormat="1" ht="24.15" customHeight="1">
      <c r="A220" s="38"/>
      <c r="B220" s="39"/>
      <c r="C220" s="229" t="s">
        <v>356</v>
      </c>
      <c r="D220" s="229" t="s">
        <v>179</v>
      </c>
      <c r="E220" s="230" t="s">
        <v>1107</v>
      </c>
      <c r="F220" s="231" t="s">
        <v>1108</v>
      </c>
      <c r="G220" s="232" t="s">
        <v>363</v>
      </c>
      <c r="H220" s="233">
        <v>21</v>
      </c>
      <c r="I220" s="234"/>
      <c r="J220" s="235">
        <f>ROUND(I220*H220,2)</f>
        <v>0</v>
      </c>
      <c r="K220" s="236"/>
      <c r="L220" s="44"/>
      <c r="M220" s="237" t="s">
        <v>1</v>
      </c>
      <c r="N220" s="238" t="s">
        <v>38</v>
      </c>
      <c r="O220" s="91"/>
      <c r="P220" s="239">
        <f>O220*H220</f>
        <v>0</v>
      </c>
      <c r="Q220" s="239">
        <v>0</v>
      </c>
      <c r="R220" s="239">
        <f>Q220*H220</f>
        <v>0</v>
      </c>
      <c r="S220" s="239">
        <v>0</v>
      </c>
      <c r="T220" s="24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41" t="s">
        <v>183</v>
      </c>
      <c r="AT220" s="241" t="s">
        <v>179</v>
      </c>
      <c r="AU220" s="241" t="s">
        <v>80</v>
      </c>
      <c r="AY220" s="17" t="s">
        <v>176</v>
      </c>
      <c r="BE220" s="242">
        <f>IF(N220="základní",J220,0)</f>
        <v>0</v>
      </c>
      <c r="BF220" s="242">
        <f>IF(N220="snížená",J220,0)</f>
        <v>0</v>
      </c>
      <c r="BG220" s="242">
        <f>IF(N220="zákl. přenesená",J220,0)</f>
        <v>0</v>
      </c>
      <c r="BH220" s="242">
        <f>IF(N220="sníž. přenesená",J220,0)</f>
        <v>0</v>
      </c>
      <c r="BI220" s="242">
        <f>IF(N220="nulová",J220,0)</f>
        <v>0</v>
      </c>
      <c r="BJ220" s="17" t="s">
        <v>80</v>
      </c>
      <c r="BK220" s="242">
        <f>ROUND(I220*H220,2)</f>
        <v>0</v>
      </c>
      <c r="BL220" s="17" t="s">
        <v>183</v>
      </c>
      <c r="BM220" s="241" t="s">
        <v>1109</v>
      </c>
    </row>
    <row r="221" s="2" customFormat="1">
      <c r="A221" s="38"/>
      <c r="B221" s="39"/>
      <c r="C221" s="40"/>
      <c r="D221" s="243" t="s">
        <v>185</v>
      </c>
      <c r="E221" s="40"/>
      <c r="F221" s="244" t="s">
        <v>1108</v>
      </c>
      <c r="G221" s="40"/>
      <c r="H221" s="40"/>
      <c r="I221" s="245"/>
      <c r="J221" s="40"/>
      <c r="K221" s="40"/>
      <c r="L221" s="44"/>
      <c r="M221" s="246"/>
      <c r="N221" s="247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185</v>
      </c>
      <c r="AU221" s="17" t="s">
        <v>80</v>
      </c>
    </row>
    <row r="222" s="13" customFormat="1">
      <c r="A222" s="13"/>
      <c r="B222" s="255"/>
      <c r="C222" s="256"/>
      <c r="D222" s="243" t="s">
        <v>242</v>
      </c>
      <c r="E222" s="257" t="s">
        <v>1</v>
      </c>
      <c r="F222" s="258" t="s">
        <v>7</v>
      </c>
      <c r="G222" s="256"/>
      <c r="H222" s="259">
        <v>21</v>
      </c>
      <c r="I222" s="260"/>
      <c r="J222" s="256"/>
      <c r="K222" s="256"/>
      <c r="L222" s="261"/>
      <c r="M222" s="262"/>
      <c r="N222" s="263"/>
      <c r="O222" s="263"/>
      <c r="P222" s="263"/>
      <c r="Q222" s="263"/>
      <c r="R222" s="263"/>
      <c r="S222" s="263"/>
      <c r="T222" s="26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65" t="s">
        <v>242</v>
      </c>
      <c r="AU222" s="265" t="s">
        <v>80</v>
      </c>
      <c r="AV222" s="13" t="s">
        <v>82</v>
      </c>
      <c r="AW222" s="13" t="s">
        <v>30</v>
      </c>
      <c r="AX222" s="13" t="s">
        <v>73</v>
      </c>
      <c r="AY222" s="265" t="s">
        <v>176</v>
      </c>
    </row>
    <row r="223" s="14" customFormat="1">
      <c r="A223" s="14"/>
      <c r="B223" s="266"/>
      <c r="C223" s="267"/>
      <c r="D223" s="243" t="s">
        <v>242</v>
      </c>
      <c r="E223" s="268" t="s">
        <v>1</v>
      </c>
      <c r="F223" s="269" t="s">
        <v>245</v>
      </c>
      <c r="G223" s="267"/>
      <c r="H223" s="270">
        <v>21</v>
      </c>
      <c r="I223" s="271"/>
      <c r="J223" s="267"/>
      <c r="K223" s="267"/>
      <c r="L223" s="272"/>
      <c r="M223" s="273"/>
      <c r="N223" s="274"/>
      <c r="O223" s="274"/>
      <c r="P223" s="274"/>
      <c r="Q223" s="274"/>
      <c r="R223" s="274"/>
      <c r="S223" s="274"/>
      <c r="T223" s="27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76" t="s">
        <v>242</v>
      </c>
      <c r="AU223" s="276" t="s">
        <v>80</v>
      </c>
      <c r="AV223" s="14" t="s">
        <v>183</v>
      </c>
      <c r="AW223" s="14" t="s">
        <v>30</v>
      </c>
      <c r="AX223" s="14" t="s">
        <v>80</v>
      </c>
      <c r="AY223" s="276" t="s">
        <v>176</v>
      </c>
    </row>
    <row r="224" s="2" customFormat="1" ht="44.25" customHeight="1">
      <c r="A224" s="38"/>
      <c r="B224" s="39"/>
      <c r="C224" s="277" t="s">
        <v>360</v>
      </c>
      <c r="D224" s="277" t="s">
        <v>327</v>
      </c>
      <c r="E224" s="278" t="s">
        <v>1110</v>
      </c>
      <c r="F224" s="279" t="s">
        <v>1111</v>
      </c>
      <c r="G224" s="280" t="s">
        <v>363</v>
      </c>
      <c r="H224" s="281">
        <v>2</v>
      </c>
      <c r="I224" s="282"/>
      <c r="J224" s="283">
        <f>ROUND(I224*H224,2)</f>
        <v>0</v>
      </c>
      <c r="K224" s="284"/>
      <c r="L224" s="285"/>
      <c r="M224" s="286" t="s">
        <v>1</v>
      </c>
      <c r="N224" s="287" t="s">
        <v>38</v>
      </c>
      <c r="O224" s="91"/>
      <c r="P224" s="239">
        <f>O224*H224</f>
        <v>0</v>
      </c>
      <c r="Q224" s="239">
        <v>0</v>
      </c>
      <c r="R224" s="239">
        <f>Q224*H224</f>
        <v>0</v>
      </c>
      <c r="S224" s="239">
        <v>0</v>
      </c>
      <c r="T224" s="24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41" t="s">
        <v>266</v>
      </c>
      <c r="AT224" s="241" t="s">
        <v>327</v>
      </c>
      <c r="AU224" s="241" t="s">
        <v>80</v>
      </c>
      <c r="AY224" s="17" t="s">
        <v>176</v>
      </c>
      <c r="BE224" s="242">
        <f>IF(N224="základní",J224,0)</f>
        <v>0</v>
      </c>
      <c r="BF224" s="242">
        <f>IF(N224="snížená",J224,0)</f>
        <v>0</v>
      </c>
      <c r="BG224" s="242">
        <f>IF(N224="zákl. přenesená",J224,0)</f>
        <v>0</v>
      </c>
      <c r="BH224" s="242">
        <f>IF(N224="sníž. přenesená",J224,0)</f>
        <v>0</v>
      </c>
      <c r="BI224" s="242">
        <f>IF(N224="nulová",J224,0)</f>
        <v>0</v>
      </c>
      <c r="BJ224" s="17" t="s">
        <v>80</v>
      </c>
      <c r="BK224" s="242">
        <f>ROUND(I224*H224,2)</f>
        <v>0</v>
      </c>
      <c r="BL224" s="17" t="s">
        <v>183</v>
      </c>
      <c r="BM224" s="241" t="s">
        <v>1112</v>
      </c>
    </row>
    <row r="225" s="2" customFormat="1">
      <c r="A225" s="38"/>
      <c r="B225" s="39"/>
      <c r="C225" s="40"/>
      <c r="D225" s="243" t="s">
        <v>185</v>
      </c>
      <c r="E225" s="40"/>
      <c r="F225" s="244" t="s">
        <v>1111</v>
      </c>
      <c r="G225" s="40"/>
      <c r="H225" s="40"/>
      <c r="I225" s="245"/>
      <c r="J225" s="40"/>
      <c r="K225" s="40"/>
      <c r="L225" s="44"/>
      <c r="M225" s="246"/>
      <c r="N225" s="247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185</v>
      </c>
      <c r="AU225" s="17" t="s">
        <v>80</v>
      </c>
    </row>
    <row r="226" s="2" customFormat="1" ht="66.75" customHeight="1">
      <c r="A226" s="38"/>
      <c r="B226" s="39"/>
      <c r="C226" s="277" t="s">
        <v>366</v>
      </c>
      <c r="D226" s="277" t="s">
        <v>327</v>
      </c>
      <c r="E226" s="278" t="s">
        <v>1113</v>
      </c>
      <c r="F226" s="279" t="s">
        <v>1114</v>
      </c>
      <c r="G226" s="280" t="s">
        <v>363</v>
      </c>
      <c r="H226" s="281">
        <v>2</v>
      </c>
      <c r="I226" s="282"/>
      <c r="J226" s="283">
        <f>ROUND(I226*H226,2)</f>
        <v>0</v>
      </c>
      <c r="K226" s="284"/>
      <c r="L226" s="285"/>
      <c r="M226" s="286" t="s">
        <v>1</v>
      </c>
      <c r="N226" s="287" t="s">
        <v>38</v>
      </c>
      <c r="O226" s="91"/>
      <c r="P226" s="239">
        <f>O226*H226</f>
        <v>0</v>
      </c>
      <c r="Q226" s="239">
        <v>0</v>
      </c>
      <c r="R226" s="239">
        <f>Q226*H226</f>
        <v>0</v>
      </c>
      <c r="S226" s="239">
        <v>0</v>
      </c>
      <c r="T226" s="240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41" t="s">
        <v>266</v>
      </c>
      <c r="AT226" s="241" t="s">
        <v>327</v>
      </c>
      <c r="AU226" s="241" t="s">
        <v>80</v>
      </c>
      <c r="AY226" s="17" t="s">
        <v>176</v>
      </c>
      <c r="BE226" s="242">
        <f>IF(N226="základní",J226,0)</f>
        <v>0</v>
      </c>
      <c r="BF226" s="242">
        <f>IF(N226="snížená",J226,0)</f>
        <v>0</v>
      </c>
      <c r="BG226" s="242">
        <f>IF(N226="zákl. přenesená",J226,0)</f>
        <v>0</v>
      </c>
      <c r="BH226" s="242">
        <f>IF(N226="sníž. přenesená",J226,0)</f>
        <v>0</v>
      </c>
      <c r="BI226" s="242">
        <f>IF(N226="nulová",J226,0)</f>
        <v>0</v>
      </c>
      <c r="BJ226" s="17" t="s">
        <v>80</v>
      </c>
      <c r="BK226" s="242">
        <f>ROUND(I226*H226,2)</f>
        <v>0</v>
      </c>
      <c r="BL226" s="17" t="s">
        <v>183</v>
      </c>
      <c r="BM226" s="241" t="s">
        <v>1115</v>
      </c>
    </row>
    <row r="227" s="2" customFormat="1">
      <c r="A227" s="38"/>
      <c r="B227" s="39"/>
      <c r="C227" s="40"/>
      <c r="D227" s="243" t="s">
        <v>185</v>
      </c>
      <c r="E227" s="40"/>
      <c r="F227" s="244" t="s">
        <v>1116</v>
      </c>
      <c r="G227" s="40"/>
      <c r="H227" s="40"/>
      <c r="I227" s="245"/>
      <c r="J227" s="40"/>
      <c r="K227" s="40"/>
      <c r="L227" s="44"/>
      <c r="M227" s="246"/>
      <c r="N227" s="247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185</v>
      </c>
      <c r="AU227" s="17" t="s">
        <v>80</v>
      </c>
    </row>
    <row r="228" s="2" customFormat="1" ht="62.7" customHeight="1">
      <c r="A228" s="38"/>
      <c r="B228" s="39"/>
      <c r="C228" s="277" t="s">
        <v>371</v>
      </c>
      <c r="D228" s="277" t="s">
        <v>327</v>
      </c>
      <c r="E228" s="278" t="s">
        <v>1117</v>
      </c>
      <c r="F228" s="279" t="s">
        <v>1118</v>
      </c>
      <c r="G228" s="280" t="s">
        <v>363</v>
      </c>
      <c r="H228" s="281">
        <v>21</v>
      </c>
      <c r="I228" s="282"/>
      <c r="J228" s="283">
        <f>ROUND(I228*H228,2)</f>
        <v>0</v>
      </c>
      <c r="K228" s="284"/>
      <c r="L228" s="285"/>
      <c r="M228" s="286" t="s">
        <v>1</v>
      </c>
      <c r="N228" s="287" t="s">
        <v>38</v>
      </c>
      <c r="O228" s="91"/>
      <c r="P228" s="239">
        <f>O228*H228</f>
        <v>0</v>
      </c>
      <c r="Q228" s="239">
        <v>0</v>
      </c>
      <c r="R228" s="239">
        <f>Q228*H228</f>
        <v>0</v>
      </c>
      <c r="S228" s="239">
        <v>0</v>
      </c>
      <c r="T228" s="24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41" t="s">
        <v>266</v>
      </c>
      <c r="AT228" s="241" t="s">
        <v>327</v>
      </c>
      <c r="AU228" s="241" t="s">
        <v>80</v>
      </c>
      <c r="AY228" s="17" t="s">
        <v>176</v>
      </c>
      <c r="BE228" s="242">
        <f>IF(N228="základní",J228,0)</f>
        <v>0</v>
      </c>
      <c r="BF228" s="242">
        <f>IF(N228="snížená",J228,0)</f>
        <v>0</v>
      </c>
      <c r="BG228" s="242">
        <f>IF(N228="zákl. přenesená",J228,0)</f>
        <v>0</v>
      </c>
      <c r="BH228" s="242">
        <f>IF(N228="sníž. přenesená",J228,0)</f>
        <v>0</v>
      </c>
      <c r="BI228" s="242">
        <f>IF(N228="nulová",J228,0)</f>
        <v>0</v>
      </c>
      <c r="BJ228" s="17" t="s">
        <v>80</v>
      </c>
      <c r="BK228" s="242">
        <f>ROUND(I228*H228,2)</f>
        <v>0</v>
      </c>
      <c r="BL228" s="17" t="s">
        <v>183</v>
      </c>
      <c r="BM228" s="241" t="s">
        <v>1119</v>
      </c>
    </row>
    <row r="229" s="2" customFormat="1">
      <c r="A229" s="38"/>
      <c r="B229" s="39"/>
      <c r="C229" s="40"/>
      <c r="D229" s="243" t="s">
        <v>185</v>
      </c>
      <c r="E229" s="40"/>
      <c r="F229" s="244" t="s">
        <v>1118</v>
      </c>
      <c r="G229" s="40"/>
      <c r="H229" s="40"/>
      <c r="I229" s="245"/>
      <c r="J229" s="40"/>
      <c r="K229" s="40"/>
      <c r="L229" s="44"/>
      <c r="M229" s="246"/>
      <c r="N229" s="247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185</v>
      </c>
      <c r="AU229" s="17" t="s">
        <v>80</v>
      </c>
    </row>
    <row r="230" s="2" customFormat="1" ht="66.75" customHeight="1">
      <c r="A230" s="38"/>
      <c r="B230" s="39"/>
      <c r="C230" s="277" t="s">
        <v>376</v>
      </c>
      <c r="D230" s="277" t="s">
        <v>327</v>
      </c>
      <c r="E230" s="278" t="s">
        <v>1120</v>
      </c>
      <c r="F230" s="279" t="s">
        <v>1121</v>
      </c>
      <c r="G230" s="280" t="s">
        <v>363</v>
      </c>
      <c r="H230" s="281">
        <v>2</v>
      </c>
      <c r="I230" s="282"/>
      <c r="J230" s="283">
        <f>ROUND(I230*H230,2)</f>
        <v>0</v>
      </c>
      <c r="K230" s="284"/>
      <c r="L230" s="285"/>
      <c r="M230" s="286" t="s">
        <v>1</v>
      </c>
      <c r="N230" s="287" t="s">
        <v>38</v>
      </c>
      <c r="O230" s="91"/>
      <c r="P230" s="239">
        <f>O230*H230</f>
        <v>0</v>
      </c>
      <c r="Q230" s="239">
        <v>0</v>
      </c>
      <c r="R230" s="239">
        <f>Q230*H230</f>
        <v>0</v>
      </c>
      <c r="S230" s="239">
        <v>0</v>
      </c>
      <c r="T230" s="240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41" t="s">
        <v>266</v>
      </c>
      <c r="AT230" s="241" t="s">
        <v>327</v>
      </c>
      <c r="AU230" s="241" t="s">
        <v>80</v>
      </c>
      <c r="AY230" s="17" t="s">
        <v>176</v>
      </c>
      <c r="BE230" s="242">
        <f>IF(N230="základní",J230,0)</f>
        <v>0</v>
      </c>
      <c r="BF230" s="242">
        <f>IF(N230="snížená",J230,0)</f>
        <v>0</v>
      </c>
      <c r="BG230" s="242">
        <f>IF(N230="zákl. přenesená",J230,0)</f>
        <v>0</v>
      </c>
      <c r="BH230" s="242">
        <f>IF(N230="sníž. přenesená",J230,0)</f>
        <v>0</v>
      </c>
      <c r="BI230" s="242">
        <f>IF(N230="nulová",J230,0)</f>
        <v>0</v>
      </c>
      <c r="BJ230" s="17" t="s">
        <v>80</v>
      </c>
      <c r="BK230" s="242">
        <f>ROUND(I230*H230,2)</f>
        <v>0</v>
      </c>
      <c r="BL230" s="17" t="s">
        <v>183</v>
      </c>
      <c r="BM230" s="241" t="s">
        <v>1122</v>
      </c>
    </row>
    <row r="231" s="2" customFormat="1">
      <c r="A231" s="38"/>
      <c r="B231" s="39"/>
      <c r="C231" s="40"/>
      <c r="D231" s="243" t="s">
        <v>185</v>
      </c>
      <c r="E231" s="40"/>
      <c r="F231" s="244" t="s">
        <v>1121</v>
      </c>
      <c r="G231" s="40"/>
      <c r="H231" s="40"/>
      <c r="I231" s="245"/>
      <c r="J231" s="40"/>
      <c r="K231" s="40"/>
      <c r="L231" s="44"/>
      <c r="M231" s="246"/>
      <c r="N231" s="247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185</v>
      </c>
      <c r="AU231" s="17" t="s">
        <v>80</v>
      </c>
    </row>
    <row r="232" s="2" customFormat="1" ht="66.75" customHeight="1">
      <c r="A232" s="38"/>
      <c r="B232" s="39"/>
      <c r="C232" s="277" t="s">
        <v>381</v>
      </c>
      <c r="D232" s="277" t="s">
        <v>327</v>
      </c>
      <c r="E232" s="278" t="s">
        <v>1123</v>
      </c>
      <c r="F232" s="279" t="s">
        <v>1124</v>
      </c>
      <c r="G232" s="280" t="s">
        <v>363</v>
      </c>
      <c r="H232" s="281">
        <v>21</v>
      </c>
      <c r="I232" s="282"/>
      <c r="J232" s="283">
        <f>ROUND(I232*H232,2)</f>
        <v>0</v>
      </c>
      <c r="K232" s="284"/>
      <c r="L232" s="285"/>
      <c r="M232" s="286" t="s">
        <v>1</v>
      </c>
      <c r="N232" s="287" t="s">
        <v>38</v>
      </c>
      <c r="O232" s="91"/>
      <c r="P232" s="239">
        <f>O232*H232</f>
        <v>0</v>
      </c>
      <c r="Q232" s="239">
        <v>0</v>
      </c>
      <c r="R232" s="239">
        <f>Q232*H232</f>
        <v>0</v>
      </c>
      <c r="S232" s="239">
        <v>0</v>
      </c>
      <c r="T232" s="240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41" t="s">
        <v>266</v>
      </c>
      <c r="AT232" s="241" t="s">
        <v>327</v>
      </c>
      <c r="AU232" s="241" t="s">
        <v>80</v>
      </c>
      <c r="AY232" s="17" t="s">
        <v>176</v>
      </c>
      <c r="BE232" s="242">
        <f>IF(N232="základní",J232,0)</f>
        <v>0</v>
      </c>
      <c r="BF232" s="242">
        <f>IF(N232="snížená",J232,0)</f>
        <v>0</v>
      </c>
      <c r="BG232" s="242">
        <f>IF(N232="zákl. přenesená",J232,0)</f>
        <v>0</v>
      </c>
      <c r="BH232" s="242">
        <f>IF(N232="sníž. přenesená",J232,0)</f>
        <v>0</v>
      </c>
      <c r="BI232" s="242">
        <f>IF(N232="nulová",J232,0)</f>
        <v>0</v>
      </c>
      <c r="BJ232" s="17" t="s">
        <v>80</v>
      </c>
      <c r="BK232" s="242">
        <f>ROUND(I232*H232,2)</f>
        <v>0</v>
      </c>
      <c r="BL232" s="17" t="s">
        <v>183</v>
      </c>
      <c r="BM232" s="241" t="s">
        <v>1125</v>
      </c>
    </row>
    <row r="233" s="2" customFormat="1">
      <c r="A233" s="38"/>
      <c r="B233" s="39"/>
      <c r="C233" s="40"/>
      <c r="D233" s="243" t="s">
        <v>185</v>
      </c>
      <c r="E233" s="40"/>
      <c r="F233" s="244" t="s">
        <v>1126</v>
      </c>
      <c r="G233" s="40"/>
      <c r="H233" s="40"/>
      <c r="I233" s="245"/>
      <c r="J233" s="40"/>
      <c r="K233" s="40"/>
      <c r="L233" s="44"/>
      <c r="M233" s="246"/>
      <c r="N233" s="247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185</v>
      </c>
      <c r="AU233" s="17" t="s">
        <v>80</v>
      </c>
    </row>
    <row r="234" s="2" customFormat="1" ht="66.75" customHeight="1">
      <c r="A234" s="38"/>
      <c r="B234" s="39"/>
      <c r="C234" s="277" t="s">
        <v>386</v>
      </c>
      <c r="D234" s="277" t="s">
        <v>327</v>
      </c>
      <c r="E234" s="278" t="s">
        <v>1127</v>
      </c>
      <c r="F234" s="279" t="s">
        <v>1128</v>
      </c>
      <c r="G234" s="280" t="s">
        <v>363</v>
      </c>
      <c r="H234" s="281">
        <v>2</v>
      </c>
      <c r="I234" s="282"/>
      <c r="J234" s="283">
        <f>ROUND(I234*H234,2)</f>
        <v>0</v>
      </c>
      <c r="K234" s="284"/>
      <c r="L234" s="285"/>
      <c r="M234" s="286" t="s">
        <v>1</v>
      </c>
      <c r="N234" s="287" t="s">
        <v>38</v>
      </c>
      <c r="O234" s="91"/>
      <c r="P234" s="239">
        <f>O234*H234</f>
        <v>0</v>
      </c>
      <c r="Q234" s="239">
        <v>0</v>
      </c>
      <c r="R234" s="239">
        <f>Q234*H234</f>
        <v>0</v>
      </c>
      <c r="S234" s="239">
        <v>0</v>
      </c>
      <c r="T234" s="24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41" t="s">
        <v>266</v>
      </c>
      <c r="AT234" s="241" t="s">
        <v>327</v>
      </c>
      <c r="AU234" s="241" t="s">
        <v>80</v>
      </c>
      <c r="AY234" s="17" t="s">
        <v>176</v>
      </c>
      <c r="BE234" s="242">
        <f>IF(N234="základní",J234,0)</f>
        <v>0</v>
      </c>
      <c r="BF234" s="242">
        <f>IF(N234="snížená",J234,0)</f>
        <v>0</v>
      </c>
      <c r="BG234" s="242">
        <f>IF(N234="zákl. přenesená",J234,0)</f>
        <v>0</v>
      </c>
      <c r="BH234" s="242">
        <f>IF(N234="sníž. přenesená",J234,0)</f>
        <v>0</v>
      </c>
      <c r="BI234" s="242">
        <f>IF(N234="nulová",J234,0)</f>
        <v>0</v>
      </c>
      <c r="BJ234" s="17" t="s">
        <v>80</v>
      </c>
      <c r="BK234" s="242">
        <f>ROUND(I234*H234,2)</f>
        <v>0</v>
      </c>
      <c r="BL234" s="17" t="s">
        <v>183</v>
      </c>
      <c r="BM234" s="241" t="s">
        <v>1129</v>
      </c>
    </row>
    <row r="235" s="2" customFormat="1">
      <c r="A235" s="38"/>
      <c r="B235" s="39"/>
      <c r="C235" s="40"/>
      <c r="D235" s="243" t="s">
        <v>185</v>
      </c>
      <c r="E235" s="40"/>
      <c r="F235" s="244" t="s">
        <v>1130</v>
      </c>
      <c r="G235" s="40"/>
      <c r="H235" s="40"/>
      <c r="I235" s="245"/>
      <c r="J235" s="40"/>
      <c r="K235" s="40"/>
      <c r="L235" s="44"/>
      <c r="M235" s="246"/>
      <c r="N235" s="247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185</v>
      </c>
      <c r="AU235" s="17" t="s">
        <v>80</v>
      </c>
    </row>
    <row r="236" s="2" customFormat="1" ht="24.15" customHeight="1">
      <c r="A236" s="38"/>
      <c r="B236" s="39"/>
      <c r="C236" s="277" t="s">
        <v>393</v>
      </c>
      <c r="D236" s="277" t="s">
        <v>327</v>
      </c>
      <c r="E236" s="278" t="s">
        <v>1131</v>
      </c>
      <c r="F236" s="279" t="s">
        <v>1132</v>
      </c>
      <c r="G236" s="280" t="s">
        <v>363</v>
      </c>
      <c r="H236" s="281">
        <v>23</v>
      </c>
      <c r="I236" s="282"/>
      <c r="J236" s="283">
        <f>ROUND(I236*H236,2)</f>
        <v>0</v>
      </c>
      <c r="K236" s="284"/>
      <c r="L236" s="285"/>
      <c r="M236" s="286" t="s">
        <v>1</v>
      </c>
      <c r="N236" s="287" t="s">
        <v>38</v>
      </c>
      <c r="O236" s="91"/>
      <c r="P236" s="239">
        <f>O236*H236</f>
        <v>0</v>
      </c>
      <c r="Q236" s="239">
        <v>0</v>
      </c>
      <c r="R236" s="239">
        <f>Q236*H236</f>
        <v>0</v>
      </c>
      <c r="S236" s="239">
        <v>0</v>
      </c>
      <c r="T236" s="240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41" t="s">
        <v>266</v>
      </c>
      <c r="AT236" s="241" t="s">
        <v>327</v>
      </c>
      <c r="AU236" s="241" t="s">
        <v>80</v>
      </c>
      <c r="AY236" s="17" t="s">
        <v>176</v>
      </c>
      <c r="BE236" s="242">
        <f>IF(N236="základní",J236,0)</f>
        <v>0</v>
      </c>
      <c r="BF236" s="242">
        <f>IF(N236="snížená",J236,0)</f>
        <v>0</v>
      </c>
      <c r="BG236" s="242">
        <f>IF(N236="zákl. přenesená",J236,0)</f>
        <v>0</v>
      </c>
      <c r="BH236" s="242">
        <f>IF(N236="sníž. přenesená",J236,0)</f>
        <v>0</v>
      </c>
      <c r="BI236" s="242">
        <f>IF(N236="nulová",J236,0)</f>
        <v>0</v>
      </c>
      <c r="BJ236" s="17" t="s">
        <v>80</v>
      </c>
      <c r="BK236" s="242">
        <f>ROUND(I236*H236,2)</f>
        <v>0</v>
      </c>
      <c r="BL236" s="17" t="s">
        <v>183</v>
      </c>
      <c r="BM236" s="241" t="s">
        <v>1133</v>
      </c>
    </row>
    <row r="237" s="2" customFormat="1">
      <c r="A237" s="38"/>
      <c r="B237" s="39"/>
      <c r="C237" s="40"/>
      <c r="D237" s="243" t="s">
        <v>185</v>
      </c>
      <c r="E237" s="40"/>
      <c r="F237" s="244" t="s">
        <v>1132</v>
      </c>
      <c r="G237" s="40"/>
      <c r="H237" s="40"/>
      <c r="I237" s="245"/>
      <c r="J237" s="40"/>
      <c r="K237" s="40"/>
      <c r="L237" s="44"/>
      <c r="M237" s="246"/>
      <c r="N237" s="247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185</v>
      </c>
      <c r="AU237" s="17" t="s">
        <v>80</v>
      </c>
    </row>
    <row r="238" s="13" customFormat="1">
      <c r="A238" s="13"/>
      <c r="B238" s="255"/>
      <c r="C238" s="256"/>
      <c r="D238" s="243" t="s">
        <v>242</v>
      </c>
      <c r="E238" s="257" t="s">
        <v>1</v>
      </c>
      <c r="F238" s="258" t="s">
        <v>1134</v>
      </c>
      <c r="G238" s="256"/>
      <c r="H238" s="259">
        <v>23</v>
      </c>
      <c r="I238" s="260"/>
      <c r="J238" s="256"/>
      <c r="K238" s="256"/>
      <c r="L238" s="261"/>
      <c r="M238" s="262"/>
      <c r="N238" s="263"/>
      <c r="O238" s="263"/>
      <c r="P238" s="263"/>
      <c r="Q238" s="263"/>
      <c r="R238" s="263"/>
      <c r="S238" s="263"/>
      <c r="T238" s="26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65" t="s">
        <v>242</v>
      </c>
      <c r="AU238" s="265" t="s">
        <v>80</v>
      </c>
      <c r="AV238" s="13" t="s">
        <v>82</v>
      </c>
      <c r="AW238" s="13" t="s">
        <v>30</v>
      </c>
      <c r="AX238" s="13" t="s">
        <v>73</v>
      </c>
      <c r="AY238" s="265" t="s">
        <v>176</v>
      </c>
    </row>
    <row r="239" s="14" customFormat="1">
      <c r="A239" s="14"/>
      <c r="B239" s="266"/>
      <c r="C239" s="267"/>
      <c r="D239" s="243" t="s">
        <v>242</v>
      </c>
      <c r="E239" s="268" t="s">
        <v>1</v>
      </c>
      <c r="F239" s="269" t="s">
        <v>245</v>
      </c>
      <c r="G239" s="267"/>
      <c r="H239" s="270">
        <v>23</v>
      </c>
      <c r="I239" s="271"/>
      <c r="J239" s="267"/>
      <c r="K239" s="267"/>
      <c r="L239" s="272"/>
      <c r="M239" s="273"/>
      <c r="N239" s="274"/>
      <c r="O239" s="274"/>
      <c r="P239" s="274"/>
      <c r="Q239" s="274"/>
      <c r="R239" s="274"/>
      <c r="S239" s="274"/>
      <c r="T239" s="27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76" t="s">
        <v>242</v>
      </c>
      <c r="AU239" s="276" t="s">
        <v>80</v>
      </c>
      <c r="AV239" s="14" t="s">
        <v>183</v>
      </c>
      <c r="AW239" s="14" t="s">
        <v>30</v>
      </c>
      <c r="AX239" s="14" t="s">
        <v>80</v>
      </c>
      <c r="AY239" s="276" t="s">
        <v>176</v>
      </c>
    </row>
    <row r="240" s="2" customFormat="1" ht="21.75" customHeight="1">
      <c r="A240" s="38"/>
      <c r="B240" s="39"/>
      <c r="C240" s="277" t="s">
        <v>399</v>
      </c>
      <c r="D240" s="277" t="s">
        <v>327</v>
      </c>
      <c r="E240" s="278" t="s">
        <v>1135</v>
      </c>
      <c r="F240" s="279" t="s">
        <v>1136</v>
      </c>
      <c r="G240" s="280" t="s">
        <v>363</v>
      </c>
      <c r="H240" s="281">
        <v>2</v>
      </c>
      <c r="I240" s="282"/>
      <c r="J240" s="283">
        <f>ROUND(I240*H240,2)</f>
        <v>0</v>
      </c>
      <c r="K240" s="284"/>
      <c r="L240" s="285"/>
      <c r="M240" s="286" t="s">
        <v>1</v>
      </c>
      <c r="N240" s="287" t="s">
        <v>38</v>
      </c>
      <c r="O240" s="91"/>
      <c r="P240" s="239">
        <f>O240*H240</f>
        <v>0</v>
      </c>
      <c r="Q240" s="239">
        <v>0</v>
      </c>
      <c r="R240" s="239">
        <f>Q240*H240</f>
        <v>0</v>
      </c>
      <c r="S240" s="239">
        <v>0</v>
      </c>
      <c r="T240" s="240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41" t="s">
        <v>266</v>
      </c>
      <c r="AT240" s="241" t="s">
        <v>327</v>
      </c>
      <c r="AU240" s="241" t="s">
        <v>80</v>
      </c>
      <c r="AY240" s="17" t="s">
        <v>176</v>
      </c>
      <c r="BE240" s="242">
        <f>IF(N240="základní",J240,0)</f>
        <v>0</v>
      </c>
      <c r="BF240" s="242">
        <f>IF(N240="snížená",J240,0)</f>
        <v>0</v>
      </c>
      <c r="BG240" s="242">
        <f>IF(N240="zákl. přenesená",J240,0)</f>
        <v>0</v>
      </c>
      <c r="BH240" s="242">
        <f>IF(N240="sníž. přenesená",J240,0)</f>
        <v>0</v>
      </c>
      <c r="BI240" s="242">
        <f>IF(N240="nulová",J240,0)</f>
        <v>0</v>
      </c>
      <c r="BJ240" s="17" t="s">
        <v>80</v>
      </c>
      <c r="BK240" s="242">
        <f>ROUND(I240*H240,2)</f>
        <v>0</v>
      </c>
      <c r="BL240" s="17" t="s">
        <v>183</v>
      </c>
      <c r="BM240" s="241" t="s">
        <v>1137</v>
      </c>
    </row>
    <row r="241" s="2" customFormat="1">
      <c r="A241" s="38"/>
      <c r="B241" s="39"/>
      <c r="C241" s="40"/>
      <c r="D241" s="243" t="s">
        <v>185</v>
      </c>
      <c r="E241" s="40"/>
      <c r="F241" s="244" t="s">
        <v>1136</v>
      </c>
      <c r="G241" s="40"/>
      <c r="H241" s="40"/>
      <c r="I241" s="245"/>
      <c r="J241" s="40"/>
      <c r="K241" s="40"/>
      <c r="L241" s="44"/>
      <c r="M241" s="246"/>
      <c r="N241" s="247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185</v>
      </c>
      <c r="AU241" s="17" t="s">
        <v>80</v>
      </c>
    </row>
    <row r="242" s="2" customFormat="1" ht="24.15" customHeight="1">
      <c r="A242" s="38"/>
      <c r="B242" s="39"/>
      <c r="C242" s="229" t="s">
        <v>401</v>
      </c>
      <c r="D242" s="229" t="s">
        <v>179</v>
      </c>
      <c r="E242" s="230" t="s">
        <v>1138</v>
      </c>
      <c r="F242" s="231" t="s">
        <v>1139</v>
      </c>
      <c r="G242" s="232" t="s">
        <v>671</v>
      </c>
      <c r="H242" s="233">
        <v>1</v>
      </c>
      <c r="I242" s="234"/>
      <c r="J242" s="235">
        <f>ROUND(I242*H242,2)</f>
        <v>0</v>
      </c>
      <c r="K242" s="236"/>
      <c r="L242" s="44"/>
      <c r="M242" s="237" t="s">
        <v>1</v>
      </c>
      <c r="N242" s="238" t="s">
        <v>38</v>
      </c>
      <c r="O242" s="91"/>
      <c r="P242" s="239">
        <f>O242*H242</f>
        <v>0</v>
      </c>
      <c r="Q242" s="239">
        <v>0</v>
      </c>
      <c r="R242" s="239">
        <f>Q242*H242</f>
        <v>0</v>
      </c>
      <c r="S242" s="239">
        <v>0</v>
      </c>
      <c r="T242" s="24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41" t="s">
        <v>183</v>
      </c>
      <c r="AT242" s="241" t="s">
        <v>179</v>
      </c>
      <c r="AU242" s="241" t="s">
        <v>80</v>
      </c>
      <c r="AY242" s="17" t="s">
        <v>176</v>
      </c>
      <c r="BE242" s="242">
        <f>IF(N242="základní",J242,0)</f>
        <v>0</v>
      </c>
      <c r="BF242" s="242">
        <f>IF(N242="snížená",J242,0)</f>
        <v>0</v>
      </c>
      <c r="BG242" s="242">
        <f>IF(N242="zákl. přenesená",J242,0)</f>
        <v>0</v>
      </c>
      <c r="BH242" s="242">
        <f>IF(N242="sníž. přenesená",J242,0)</f>
        <v>0</v>
      </c>
      <c r="BI242" s="242">
        <f>IF(N242="nulová",J242,0)</f>
        <v>0</v>
      </c>
      <c r="BJ242" s="17" t="s">
        <v>80</v>
      </c>
      <c r="BK242" s="242">
        <f>ROUND(I242*H242,2)</f>
        <v>0</v>
      </c>
      <c r="BL242" s="17" t="s">
        <v>183</v>
      </c>
      <c r="BM242" s="241" t="s">
        <v>1140</v>
      </c>
    </row>
    <row r="243" s="2" customFormat="1">
      <c r="A243" s="38"/>
      <c r="B243" s="39"/>
      <c r="C243" s="40"/>
      <c r="D243" s="243" t="s">
        <v>185</v>
      </c>
      <c r="E243" s="40"/>
      <c r="F243" s="244" t="s">
        <v>1139</v>
      </c>
      <c r="G243" s="40"/>
      <c r="H243" s="40"/>
      <c r="I243" s="245"/>
      <c r="J243" s="40"/>
      <c r="K243" s="40"/>
      <c r="L243" s="44"/>
      <c r="M243" s="246"/>
      <c r="N243" s="247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185</v>
      </c>
      <c r="AU243" s="17" t="s">
        <v>80</v>
      </c>
    </row>
    <row r="244" s="2" customFormat="1" ht="21.75" customHeight="1">
      <c r="A244" s="38"/>
      <c r="B244" s="39"/>
      <c r="C244" s="229" t="s">
        <v>407</v>
      </c>
      <c r="D244" s="229" t="s">
        <v>179</v>
      </c>
      <c r="E244" s="230" t="s">
        <v>1141</v>
      </c>
      <c r="F244" s="231" t="s">
        <v>1142</v>
      </c>
      <c r="G244" s="232" t="s">
        <v>263</v>
      </c>
      <c r="H244" s="233">
        <v>377.19600000000003</v>
      </c>
      <c r="I244" s="234"/>
      <c r="J244" s="235">
        <f>ROUND(I244*H244,2)</f>
        <v>0</v>
      </c>
      <c r="K244" s="236"/>
      <c r="L244" s="44"/>
      <c r="M244" s="237" t="s">
        <v>1</v>
      </c>
      <c r="N244" s="238" t="s">
        <v>38</v>
      </c>
      <c r="O244" s="91"/>
      <c r="P244" s="239">
        <f>O244*H244</f>
        <v>0</v>
      </c>
      <c r="Q244" s="239">
        <v>0</v>
      </c>
      <c r="R244" s="239">
        <f>Q244*H244</f>
        <v>0</v>
      </c>
      <c r="S244" s="239">
        <v>0</v>
      </c>
      <c r="T244" s="240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41" t="s">
        <v>183</v>
      </c>
      <c r="AT244" s="241" t="s">
        <v>179</v>
      </c>
      <c r="AU244" s="241" t="s">
        <v>80</v>
      </c>
      <c r="AY244" s="17" t="s">
        <v>176</v>
      </c>
      <c r="BE244" s="242">
        <f>IF(N244="základní",J244,0)</f>
        <v>0</v>
      </c>
      <c r="BF244" s="242">
        <f>IF(N244="snížená",J244,0)</f>
        <v>0</v>
      </c>
      <c r="BG244" s="242">
        <f>IF(N244="zákl. přenesená",J244,0)</f>
        <v>0</v>
      </c>
      <c r="BH244" s="242">
        <f>IF(N244="sníž. přenesená",J244,0)</f>
        <v>0</v>
      </c>
      <c r="BI244" s="242">
        <f>IF(N244="nulová",J244,0)</f>
        <v>0</v>
      </c>
      <c r="BJ244" s="17" t="s">
        <v>80</v>
      </c>
      <c r="BK244" s="242">
        <f>ROUND(I244*H244,2)</f>
        <v>0</v>
      </c>
      <c r="BL244" s="17" t="s">
        <v>183</v>
      </c>
      <c r="BM244" s="241" t="s">
        <v>1143</v>
      </c>
    </row>
    <row r="245" s="2" customFormat="1">
      <c r="A245" s="38"/>
      <c r="B245" s="39"/>
      <c r="C245" s="40"/>
      <c r="D245" s="243" t="s">
        <v>185</v>
      </c>
      <c r="E245" s="40"/>
      <c r="F245" s="244" t="s">
        <v>1142</v>
      </c>
      <c r="G245" s="40"/>
      <c r="H245" s="40"/>
      <c r="I245" s="245"/>
      <c r="J245" s="40"/>
      <c r="K245" s="40"/>
      <c r="L245" s="44"/>
      <c r="M245" s="246"/>
      <c r="N245" s="247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185</v>
      </c>
      <c r="AU245" s="17" t="s">
        <v>80</v>
      </c>
    </row>
    <row r="246" s="13" customFormat="1">
      <c r="A246" s="13"/>
      <c r="B246" s="255"/>
      <c r="C246" s="256"/>
      <c r="D246" s="243" t="s">
        <v>242</v>
      </c>
      <c r="E246" s="257" t="s">
        <v>1</v>
      </c>
      <c r="F246" s="258" t="s">
        <v>1144</v>
      </c>
      <c r="G246" s="256"/>
      <c r="H246" s="259">
        <v>377.19600000000003</v>
      </c>
      <c r="I246" s="260"/>
      <c r="J246" s="256"/>
      <c r="K246" s="256"/>
      <c r="L246" s="261"/>
      <c r="M246" s="262"/>
      <c r="N246" s="263"/>
      <c r="O246" s="263"/>
      <c r="P246" s="263"/>
      <c r="Q246" s="263"/>
      <c r="R246" s="263"/>
      <c r="S246" s="263"/>
      <c r="T246" s="26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65" t="s">
        <v>242</v>
      </c>
      <c r="AU246" s="265" t="s">
        <v>80</v>
      </c>
      <c r="AV246" s="13" t="s">
        <v>82</v>
      </c>
      <c r="AW246" s="13" t="s">
        <v>30</v>
      </c>
      <c r="AX246" s="13" t="s">
        <v>73</v>
      </c>
      <c r="AY246" s="265" t="s">
        <v>176</v>
      </c>
    </row>
    <row r="247" s="14" customFormat="1">
      <c r="A247" s="14"/>
      <c r="B247" s="266"/>
      <c r="C247" s="267"/>
      <c r="D247" s="243" t="s">
        <v>242</v>
      </c>
      <c r="E247" s="268" t="s">
        <v>1</v>
      </c>
      <c r="F247" s="269" t="s">
        <v>245</v>
      </c>
      <c r="G247" s="267"/>
      <c r="H247" s="270">
        <v>377.19600000000003</v>
      </c>
      <c r="I247" s="271"/>
      <c r="J247" s="267"/>
      <c r="K247" s="267"/>
      <c r="L247" s="272"/>
      <c r="M247" s="273"/>
      <c r="N247" s="274"/>
      <c r="O247" s="274"/>
      <c r="P247" s="274"/>
      <c r="Q247" s="274"/>
      <c r="R247" s="274"/>
      <c r="S247" s="274"/>
      <c r="T247" s="27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76" t="s">
        <v>242</v>
      </c>
      <c r="AU247" s="276" t="s">
        <v>80</v>
      </c>
      <c r="AV247" s="14" t="s">
        <v>183</v>
      </c>
      <c r="AW247" s="14" t="s">
        <v>30</v>
      </c>
      <c r="AX247" s="14" t="s">
        <v>80</v>
      </c>
      <c r="AY247" s="276" t="s">
        <v>176</v>
      </c>
    </row>
    <row r="248" s="2" customFormat="1" ht="33" customHeight="1">
      <c r="A248" s="38"/>
      <c r="B248" s="39"/>
      <c r="C248" s="277" t="s">
        <v>412</v>
      </c>
      <c r="D248" s="277" t="s">
        <v>327</v>
      </c>
      <c r="E248" s="278" t="s">
        <v>1145</v>
      </c>
      <c r="F248" s="279" t="s">
        <v>1146</v>
      </c>
      <c r="G248" s="280" t="s">
        <v>363</v>
      </c>
      <c r="H248" s="281">
        <v>1</v>
      </c>
      <c r="I248" s="282"/>
      <c r="J248" s="283">
        <f>ROUND(I248*H248,2)</f>
        <v>0</v>
      </c>
      <c r="K248" s="284"/>
      <c r="L248" s="285"/>
      <c r="M248" s="286" t="s">
        <v>1</v>
      </c>
      <c r="N248" s="287" t="s">
        <v>38</v>
      </c>
      <c r="O248" s="91"/>
      <c r="P248" s="239">
        <f>O248*H248</f>
        <v>0</v>
      </c>
      <c r="Q248" s="239">
        <v>0</v>
      </c>
      <c r="R248" s="239">
        <f>Q248*H248</f>
        <v>0</v>
      </c>
      <c r="S248" s="239">
        <v>0</v>
      </c>
      <c r="T248" s="240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41" t="s">
        <v>266</v>
      </c>
      <c r="AT248" s="241" t="s">
        <v>327</v>
      </c>
      <c r="AU248" s="241" t="s">
        <v>80</v>
      </c>
      <c r="AY248" s="17" t="s">
        <v>176</v>
      </c>
      <c r="BE248" s="242">
        <f>IF(N248="základní",J248,0)</f>
        <v>0</v>
      </c>
      <c r="BF248" s="242">
        <f>IF(N248="snížená",J248,0)</f>
        <v>0</v>
      </c>
      <c r="BG248" s="242">
        <f>IF(N248="zákl. přenesená",J248,0)</f>
        <v>0</v>
      </c>
      <c r="BH248" s="242">
        <f>IF(N248="sníž. přenesená",J248,0)</f>
        <v>0</v>
      </c>
      <c r="BI248" s="242">
        <f>IF(N248="nulová",J248,0)</f>
        <v>0</v>
      </c>
      <c r="BJ248" s="17" t="s">
        <v>80</v>
      </c>
      <c r="BK248" s="242">
        <f>ROUND(I248*H248,2)</f>
        <v>0</v>
      </c>
      <c r="BL248" s="17" t="s">
        <v>183</v>
      </c>
      <c r="BM248" s="241" t="s">
        <v>1147</v>
      </c>
    </row>
    <row r="249" s="2" customFormat="1">
      <c r="A249" s="38"/>
      <c r="B249" s="39"/>
      <c r="C249" s="40"/>
      <c r="D249" s="243" t="s">
        <v>185</v>
      </c>
      <c r="E249" s="40"/>
      <c r="F249" s="244" t="s">
        <v>1146</v>
      </c>
      <c r="G249" s="40"/>
      <c r="H249" s="40"/>
      <c r="I249" s="245"/>
      <c r="J249" s="40"/>
      <c r="K249" s="40"/>
      <c r="L249" s="44"/>
      <c r="M249" s="246"/>
      <c r="N249" s="247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185</v>
      </c>
      <c r="AU249" s="17" t="s">
        <v>80</v>
      </c>
    </row>
    <row r="250" s="2" customFormat="1" ht="24.15" customHeight="1">
      <c r="A250" s="38"/>
      <c r="B250" s="39"/>
      <c r="C250" s="229" t="s">
        <v>417</v>
      </c>
      <c r="D250" s="229" t="s">
        <v>179</v>
      </c>
      <c r="E250" s="230" t="s">
        <v>1148</v>
      </c>
      <c r="F250" s="231" t="s">
        <v>1149</v>
      </c>
      <c r="G250" s="232" t="s">
        <v>363</v>
      </c>
      <c r="H250" s="233">
        <v>2</v>
      </c>
      <c r="I250" s="234"/>
      <c r="J250" s="235">
        <f>ROUND(I250*H250,2)</f>
        <v>0</v>
      </c>
      <c r="K250" s="236"/>
      <c r="L250" s="44"/>
      <c r="M250" s="237" t="s">
        <v>1</v>
      </c>
      <c r="N250" s="238" t="s">
        <v>38</v>
      </c>
      <c r="O250" s="91"/>
      <c r="P250" s="239">
        <f>O250*H250</f>
        <v>0</v>
      </c>
      <c r="Q250" s="239">
        <v>0</v>
      </c>
      <c r="R250" s="239">
        <f>Q250*H250</f>
        <v>0</v>
      </c>
      <c r="S250" s="239">
        <v>0</v>
      </c>
      <c r="T250" s="240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41" t="s">
        <v>183</v>
      </c>
      <c r="AT250" s="241" t="s">
        <v>179</v>
      </c>
      <c r="AU250" s="241" t="s">
        <v>80</v>
      </c>
      <c r="AY250" s="17" t="s">
        <v>176</v>
      </c>
      <c r="BE250" s="242">
        <f>IF(N250="základní",J250,0)</f>
        <v>0</v>
      </c>
      <c r="BF250" s="242">
        <f>IF(N250="snížená",J250,0)</f>
        <v>0</v>
      </c>
      <c r="BG250" s="242">
        <f>IF(N250="zákl. přenesená",J250,0)</f>
        <v>0</v>
      </c>
      <c r="BH250" s="242">
        <f>IF(N250="sníž. přenesená",J250,0)</f>
        <v>0</v>
      </c>
      <c r="BI250" s="242">
        <f>IF(N250="nulová",J250,0)</f>
        <v>0</v>
      </c>
      <c r="BJ250" s="17" t="s">
        <v>80</v>
      </c>
      <c r="BK250" s="242">
        <f>ROUND(I250*H250,2)</f>
        <v>0</v>
      </c>
      <c r="BL250" s="17" t="s">
        <v>183</v>
      </c>
      <c r="BM250" s="241" t="s">
        <v>1150</v>
      </c>
    </row>
    <row r="251" s="2" customFormat="1">
      <c r="A251" s="38"/>
      <c r="B251" s="39"/>
      <c r="C251" s="40"/>
      <c r="D251" s="243" t="s">
        <v>185</v>
      </c>
      <c r="E251" s="40"/>
      <c r="F251" s="244" t="s">
        <v>1149</v>
      </c>
      <c r="G251" s="40"/>
      <c r="H251" s="40"/>
      <c r="I251" s="245"/>
      <c r="J251" s="40"/>
      <c r="K251" s="40"/>
      <c r="L251" s="44"/>
      <c r="M251" s="246"/>
      <c r="N251" s="247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185</v>
      </c>
      <c r="AU251" s="17" t="s">
        <v>80</v>
      </c>
    </row>
    <row r="252" s="2" customFormat="1" ht="24.15" customHeight="1">
      <c r="A252" s="38"/>
      <c r="B252" s="39"/>
      <c r="C252" s="229" t="s">
        <v>422</v>
      </c>
      <c r="D252" s="229" t="s">
        <v>179</v>
      </c>
      <c r="E252" s="230" t="s">
        <v>1151</v>
      </c>
      <c r="F252" s="231" t="s">
        <v>1152</v>
      </c>
      <c r="G252" s="232" t="s">
        <v>363</v>
      </c>
      <c r="H252" s="233">
        <v>2</v>
      </c>
      <c r="I252" s="234"/>
      <c r="J252" s="235">
        <f>ROUND(I252*H252,2)</f>
        <v>0</v>
      </c>
      <c r="K252" s="236"/>
      <c r="L252" s="44"/>
      <c r="M252" s="237" t="s">
        <v>1</v>
      </c>
      <c r="N252" s="238" t="s">
        <v>38</v>
      </c>
      <c r="O252" s="91"/>
      <c r="P252" s="239">
        <f>O252*H252</f>
        <v>0</v>
      </c>
      <c r="Q252" s="239">
        <v>0</v>
      </c>
      <c r="R252" s="239">
        <f>Q252*H252</f>
        <v>0</v>
      </c>
      <c r="S252" s="239">
        <v>0</v>
      </c>
      <c r="T252" s="240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41" t="s">
        <v>183</v>
      </c>
      <c r="AT252" s="241" t="s">
        <v>179</v>
      </c>
      <c r="AU252" s="241" t="s">
        <v>80</v>
      </c>
      <c r="AY252" s="17" t="s">
        <v>176</v>
      </c>
      <c r="BE252" s="242">
        <f>IF(N252="základní",J252,0)</f>
        <v>0</v>
      </c>
      <c r="BF252" s="242">
        <f>IF(N252="snížená",J252,0)</f>
        <v>0</v>
      </c>
      <c r="BG252" s="242">
        <f>IF(N252="zákl. přenesená",J252,0)</f>
        <v>0</v>
      </c>
      <c r="BH252" s="242">
        <f>IF(N252="sníž. přenesená",J252,0)</f>
        <v>0</v>
      </c>
      <c r="BI252" s="242">
        <f>IF(N252="nulová",J252,0)</f>
        <v>0</v>
      </c>
      <c r="BJ252" s="17" t="s">
        <v>80</v>
      </c>
      <c r="BK252" s="242">
        <f>ROUND(I252*H252,2)</f>
        <v>0</v>
      </c>
      <c r="BL252" s="17" t="s">
        <v>183</v>
      </c>
      <c r="BM252" s="241" t="s">
        <v>1153</v>
      </c>
    </row>
    <row r="253" s="2" customFormat="1">
      <c r="A253" s="38"/>
      <c r="B253" s="39"/>
      <c r="C253" s="40"/>
      <c r="D253" s="243" t="s">
        <v>185</v>
      </c>
      <c r="E253" s="40"/>
      <c r="F253" s="244" t="s">
        <v>1152</v>
      </c>
      <c r="G253" s="40"/>
      <c r="H253" s="40"/>
      <c r="I253" s="245"/>
      <c r="J253" s="40"/>
      <c r="K253" s="40"/>
      <c r="L253" s="44"/>
      <c r="M253" s="246"/>
      <c r="N253" s="247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185</v>
      </c>
      <c r="AU253" s="17" t="s">
        <v>80</v>
      </c>
    </row>
    <row r="254" s="2" customFormat="1" ht="24.15" customHeight="1">
      <c r="A254" s="38"/>
      <c r="B254" s="39"/>
      <c r="C254" s="229" t="s">
        <v>429</v>
      </c>
      <c r="D254" s="229" t="s">
        <v>179</v>
      </c>
      <c r="E254" s="230" t="s">
        <v>1154</v>
      </c>
      <c r="F254" s="231" t="s">
        <v>1155</v>
      </c>
      <c r="G254" s="232" t="s">
        <v>363</v>
      </c>
      <c r="H254" s="233">
        <v>2</v>
      </c>
      <c r="I254" s="234"/>
      <c r="J254" s="235">
        <f>ROUND(I254*H254,2)</f>
        <v>0</v>
      </c>
      <c r="K254" s="236"/>
      <c r="L254" s="44"/>
      <c r="M254" s="237" t="s">
        <v>1</v>
      </c>
      <c r="N254" s="238" t="s">
        <v>38</v>
      </c>
      <c r="O254" s="91"/>
      <c r="P254" s="239">
        <f>O254*H254</f>
        <v>0</v>
      </c>
      <c r="Q254" s="239">
        <v>0</v>
      </c>
      <c r="R254" s="239">
        <f>Q254*H254</f>
        <v>0</v>
      </c>
      <c r="S254" s="239">
        <v>0</v>
      </c>
      <c r="T254" s="240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41" t="s">
        <v>183</v>
      </c>
      <c r="AT254" s="241" t="s">
        <v>179</v>
      </c>
      <c r="AU254" s="241" t="s">
        <v>80</v>
      </c>
      <c r="AY254" s="17" t="s">
        <v>176</v>
      </c>
      <c r="BE254" s="242">
        <f>IF(N254="základní",J254,0)</f>
        <v>0</v>
      </c>
      <c r="BF254" s="242">
        <f>IF(N254="snížená",J254,0)</f>
        <v>0</v>
      </c>
      <c r="BG254" s="242">
        <f>IF(N254="zákl. přenesená",J254,0)</f>
        <v>0</v>
      </c>
      <c r="BH254" s="242">
        <f>IF(N254="sníž. přenesená",J254,0)</f>
        <v>0</v>
      </c>
      <c r="BI254" s="242">
        <f>IF(N254="nulová",J254,0)</f>
        <v>0</v>
      </c>
      <c r="BJ254" s="17" t="s">
        <v>80</v>
      </c>
      <c r="BK254" s="242">
        <f>ROUND(I254*H254,2)</f>
        <v>0</v>
      </c>
      <c r="BL254" s="17" t="s">
        <v>183</v>
      </c>
      <c r="BM254" s="241" t="s">
        <v>1156</v>
      </c>
    </row>
    <row r="255" s="2" customFormat="1">
      <c r="A255" s="38"/>
      <c r="B255" s="39"/>
      <c r="C255" s="40"/>
      <c r="D255" s="243" t="s">
        <v>185</v>
      </c>
      <c r="E255" s="40"/>
      <c r="F255" s="244" t="s">
        <v>1155</v>
      </c>
      <c r="G255" s="40"/>
      <c r="H255" s="40"/>
      <c r="I255" s="245"/>
      <c r="J255" s="40"/>
      <c r="K255" s="40"/>
      <c r="L255" s="44"/>
      <c r="M255" s="246"/>
      <c r="N255" s="247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185</v>
      </c>
      <c r="AU255" s="17" t="s">
        <v>80</v>
      </c>
    </row>
    <row r="256" s="2" customFormat="1" ht="37.8" customHeight="1">
      <c r="A256" s="38"/>
      <c r="B256" s="39"/>
      <c r="C256" s="277" t="s">
        <v>435</v>
      </c>
      <c r="D256" s="277" t="s">
        <v>327</v>
      </c>
      <c r="E256" s="278" t="s">
        <v>1157</v>
      </c>
      <c r="F256" s="279" t="s">
        <v>1158</v>
      </c>
      <c r="G256" s="280" t="s">
        <v>363</v>
      </c>
      <c r="H256" s="281">
        <v>2</v>
      </c>
      <c r="I256" s="282"/>
      <c r="J256" s="283">
        <f>ROUND(I256*H256,2)</f>
        <v>0</v>
      </c>
      <c r="K256" s="284"/>
      <c r="L256" s="285"/>
      <c r="M256" s="286" t="s">
        <v>1</v>
      </c>
      <c r="N256" s="287" t="s">
        <v>38</v>
      </c>
      <c r="O256" s="91"/>
      <c r="P256" s="239">
        <f>O256*H256</f>
        <v>0</v>
      </c>
      <c r="Q256" s="239">
        <v>0</v>
      </c>
      <c r="R256" s="239">
        <f>Q256*H256</f>
        <v>0</v>
      </c>
      <c r="S256" s="239">
        <v>0</v>
      </c>
      <c r="T256" s="240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41" t="s">
        <v>266</v>
      </c>
      <c r="AT256" s="241" t="s">
        <v>327</v>
      </c>
      <c r="AU256" s="241" t="s">
        <v>80</v>
      </c>
      <c r="AY256" s="17" t="s">
        <v>176</v>
      </c>
      <c r="BE256" s="242">
        <f>IF(N256="základní",J256,0)</f>
        <v>0</v>
      </c>
      <c r="BF256" s="242">
        <f>IF(N256="snížená",J256,0)</f>
        <v>0</v>
      </c>
      <c r="BG256" s="242">
        <f>IF(N256="zákl. přenesená",J256,0)</f>
        <v>0</v>
      </c>
      <c r="BH256" s="242">
        <f>IF(N256="sníž. přenesená",J256,0)</f>
        <v>0</v>
      </c>
      <c r="BI256" s="242">
        <f>IF(N256="nulová",J256,0)</f>
        <v>0</v>
      </c>
      <c r="BJ256" s="17" t="s">
        <v>80</v>
      </c>
      <c r="BK256" s="242">
        <f>ROUND(I256*H256,2)</f>
        <v>0</v>
      </c>
      <c r="BL256" s="17" t="s">
        <v>183</v>
      </c>
      <c r="BM256" s="241" t="s">
        <v>1159</v>
      </c>
    </row>
    <row r="257" s="2" customFormat="1">
      <c r="A257" s="38"/>
      <c r="B257" s="39"/>
      <c r="C257" s="40"/>
      <c r="D257" s="243" t="s">
        <v>185</v>
      </c>
      <c r="E257" s="40"/>
      <c r="F257" s="244" t="s">
        <v>1158</v>
      </c>
      <c r="G257" s="40"/>
      <c r="H257" s="40"/>
      <c r="I257" s="245"/>
      <c r="J257" s="40"/>
      <c r="K257" s="40"/>
      <c r="L257" s="44"/>
      <c r="M257" s="246"/>
      <c r="N257" s="247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185</v>
      </c>
      <c r="AU257" s="17" t="s">
        <v>80</v>
      </c>
    </row>
    <row r="258" s="2" customFormat="1" ht="21.75" customHeight="1">
      <c r="A258" s="38"/>
      <c r="B258" s="39"/>
      <c r="C258" s="229" t="s">
        <v>685</v>
      </c>
      <c r="D258" s="229" t="s">
        <v>179</v>
      </c>
      <c r="E258" s="230" t="s">
        <v>1160</v>
      </c>
      <c r="F258" s="231" t="s">
        <v>1161</v>
      </c>
      <c r="G258" s="232" t="s">
        <v>363</v>
      </c>
      <c r="H258" s="233">
        <v>1</v>
      </c>
      <c r="I258" s="234"/>
      <c r="J258" s="235">
        <f>ROUND(I258*H258,2)</f>
        <v>0</v>
      </c>
      <c r="K258" s="236"/>
      <c r="L258" s="44"/>
      <c r="M258" s="237" t="s">
        <v>1</v>
      </c>
      <c r="N258" s="238" t="s">
        <v>38</v>
      </c>
      <c r="O258" s="91"/>
      <c r="P258" s="239">
        <f>O258*H258</f>
        <v>0</v>
      </c>
      <c r="Q258" s="239">
        <v>0</v>
      </c>
      <c r="R258" s="239">
        <f>Q258*H258</f>
        <v>0</v>
      </c>
      <c r="S258" s="239">
        <v>0</v>
      </c>
      <c r="T258" s="240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41" t="s">
        <v>183</v>
      </c>
      <c r="AT258" s="241" t="s">
        <v>179</v>
      </c>
      <c r="AU258" s="241" t="s">
        <v>80</v>
      </c>
      <c r="AY258" s="17" t="s">
        <v>176</v>
      </c>
      <c r="BE258" s="242">
        <f>IF(N258="základní",J258,0)</f>
        <v>0</v>
      </c>
      <c r="BF258" s="242">
        <f>IF(N258="snížená",J258,0)</f>
        <v>0</v>
      </c>
      <c r="BG258" s="242">
        <f>IF(N258="zákl. přenesená",J258,0)</f>
        <v>0</v>
      </c>
      <c r="BH258" s="242">
        <f>IF(N258="sníž. přenesená",J258,0)</f>
        <v>0</v>
      </c>
      <c r="BI258" s="242">
        <f>IF(N258="nulová",J258,0)</f>
        <v>0</v>
      </c>
      <c r="BJ258" s="17" t="s">
        <v>80</v>
      </c>
      <c r="BK258" s="242">
        <f>ROUND(I258*H258,2)</f>
        <v>0</v>
      </c>
      <c r="BL258" s="17" t="s">
        <v>183</v>
      </c>
      <c r="BM258" s="241" t="s">
        <v>1162</v>
      </c>
    </row>
    <row r="259" s="2" customFormat="1">
      <c r="A259" s="38"/>
      <c r="B259" s="39"/>
      <c r="C259" s="40"/>
      <c r="D259" s="243" t="s">
        <v>185</v>
      </c>
      <c r="E259" s="40"/>
      <c r="F259" s="244" t="s">
        <v>1161</v>
      </c>
      <c r="G259" s="40"/>
      <c r="H259" s="40"/>
      <c r="I259" s="245"/>
      <c r="J259" s="40"/>
      <c r="K259" s="40"/>
      <c r="L259" s="44"/>
      <c r="M259" s="246"/>
      <c r="N259" s="247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185</v>
      </c>
      <c r="AU259" s="17" t="s">
        <v>80</v>
      </c>
    </row>
    <row r="260" s="2" customFormat="1" ht="24.15" customHeight="1">
      <c r="A260" s="38"/>
      <c r="B260" s="39"/>
      <c r="C260" s="229" t="s">
        <v>689</v>
      </c>
      <c r="D260" s="229" t="s">
        <v>179</v>
      </c>
      <c r="E260" s="230" t="s">
        <v>1163</v>
      </c>
      <c r="F260" s="231" t="s">
        <v>1164</v>
      </c>
      <c r="G260" s="232" t="s">
        <v>263</v>
      </c>
      <c r="H260" s="233">
        <v>369.80000000000001</v>
      </c>
      <c r="I260" s="234"/>
      <c r="J260" s="235">
        <f>ROUND(I260*H260,2)</f>
        <v>0</v>
      </c>
      <c r="K260" s="236"/>
      <c r="L260" s="44"/>
      <c r="M260" s="237" t="s">
        <v>1</v>
      </c>
      <c r="N260" s="238" t="s">
        <v>38</v>
      </c>
      <c r="O260" s="91"/>
      <c r="P260" s="239">
        <f>O260*H260</f>
        <v>0</v>
      </c>
      <c r="Q260" s="239">
        <v>0</v>
      </c>
      <c r="R260" s="239">
        <f>Q260*H260</f>
        <v>0</v>
      </c>
      <c r="S260" s="239">
        <v>0</v>
      </c>
      <c r="T260" s="240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41" t="s">
        <v>183</v>
      </c>
      <c r="AT260" s="241" t="s">
        <v>179</v>
      </c>
      <c r="AU260" s="241" t="s">
        <v>80</v>
      </c>
      <c r="AY260" s="17" t="s">
        <v>176</v>
      </c>
      <c r="BE260" s="242">
        <f>IF(N260="základní",J260,0)</f>
        <v>0</v>
      </c>
      <c r="BF260" s="242">
        <f>IF(N260="snížená",J260,0)</f>
        <v>0</v>
      </c>
      <c r="BG260" s="242">
        <f>IF(N260="zákl. přenesená",J260,0)</f>
        <v>0</v>
      </c>
      <c r="BH260" s="242">
        <f>IF(N260="sníž. přenesená",J260,0)</f>
        <v>0</v>
      </c>
      <c r="BI260" s="242">
        <f>IF(N260="nulová",J260,0)</f>
        <v>0</v>
      </c>
      <c r="BJ260" s="17" t="s">
        <v>80</v>
      </c>
      <c r="BK260" s="242">
        <f>ROUND(I260*H260,2)</f>
        <v>0</v>
      </c>
      <c r="BL260" s="17" t="s">
        <v>183</v>
      </c>
      <c r="BM260" s="241" t="s">
        <v>1165</v>
      </c>
    </row>
    <row r="261" s="2" customFormat="1">
      <c r="A261" s="38"/>
      <c r="B261" s="39"/>
      <c r="C261" s="40"/>
      <c r="D261" s="243" t="s">
        <v>185</v>
      </c>
      <c r="E261" s="40"/>
      <c r="F261" s="244" t="s">
        <v>1164</v>
      </c>
      <c r="G261" s="40"/>
      <c r="H261" s="40"/>
      <c r="I261" s="245"/>
      <c r="J261" s="40"/>
      <c r="K261" s="40"/>
      <c r="L261" s="44"/>
      <c r="M261" s="246"/>
      <c r="N261" s="247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185</v>
      </c>
      <c r="AU261" s="17" t="s">
        <v>80</v>
      </c>
    </row>
    <row r="262" s="2" customFormat="1">
      <c r="A262" s="38"/>
      <c r="B262" s="39"/>
      <c r="C262" s="40"/>
      <c r="D262" s="243" t="s">
        <v>188</v>
      </c>
      <c r="E262" s="40"/>
      <c r="F262" s="250" t="s">
        <v>1166</v>
      </c>
      <c r="G262" s="40"/>
      <c r="H262" s="40"/>
      <c r="I262" s="245"/>
      <c r="J262" s="40"/>
      <c r="K262" s="40"/>
      <c r="L262" s="44"/>
      <c r="M262" s="246"/>
      <c r="N262" s="247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188</v>
      </c>
      <c r="AU262" s="17" t="s">
        <v>80</v>
      </c>
    </row>
    <row r="263" s="2" customFormat="1" ht="44.25" customHeight="1">
      <c r="A263" s="38"/>
      <c r="B263" s="39"/>
      <c r="C263" s="229" t="s">
        <v>693</v>
      </c>
      <c r="D263" s="229" t="s">
        <v>179</v>
      </c>
      <c r="E263" s="230" t="s">
        <v>1167</v>
      </c>
      <c r="F263" s="231" t="s">
        <v>1168</v>
      </c>
      <c r="G263" s="232" t="s">
        <v>363</v>
      </c>
      <c r="H263" s="233">
        <v>4</v>
      </c>
      <c r="I263" s="234"/>
      <c r="J263" s="235">
        <f>ROUND(I263*H263,2)</f>
        <v>0</v>
      </c>
      <c r="K263" s="236"/>
      <c r="L263" s="44"/>
      <c r="M263" s="237" t="s">
        <v>1</v>
      </c>
      <c r="N263" s="238" t="s">
        <v>38</v>
      </c>
      <c r="O263" s="91"/>
      <c r="P263" s="239">
        <f>O263*H263</f>
        <v>0</v>
      </c>
      <c r="Q263" s="239">
        <v>0</v>
      </c>
      <c r="R263" s="239">
        <f>Q263*H263</f>
        <v>0</v>
      </c>
      <c r="S263" s="239">
        <v>0</v>
      </c>
      <c r="T263" s="240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41" t="s">
        <v>183</v>
      </c>
      <c r="AT263" s="241" t="s">
        <v>179</v>
      </c>
      <c r="AU263" s="241" t="s">
        <v>80</v>
      </c>
      <c r="AY263" s="17" t="s">
        <v>176</v>
      </c>
      <c r="BE263" s="242">
        <f>IF(N263="základní",J263,0)</f>
        <v>0</v>
      </c>
      <c r="BF263" s="242">
        <f>IF(N263="snížená",J263,0)</f>
        <v>0</v>
      </c>
      <c r="BG263" s="242">
        <f>IF(N263="zákl. přenesená",J263,0)</f>
        <v>0</v>
      </c>
      <c r="BH263" s="242">
        <f>IF(N263="sníž. přenesená",J263,0)</f>
        <v>0</v>
      </c>
      <c r="BI263" s="242">
        <f>IF(N263="nulová",J263,0)</f>
        <v>0</v>
      </c>
      <c r="BJ263" s="17" t="s">
        <v>80</v>
      </c>
      <c r="BK263" s="242">
        <f>ROUND(I263*H263,2)</f>
        <v>0</v>
      </c>
      <c r="BL263" s="17" t="s">
        <v>183</v>
      </c>
      <c r="BM263" s="241" t="s">
        <v>1169</v>
      </c>
    </row>
    <row r="264" s="2" customFormat="1">
      <c r="A264" s="38"/>
      <c r="B264" s="39"/>
      <c r="C264" s="40"/>
      <c r="D264" s="243" t="s">
        <v>185</v>
      </c>
      <c r="E264" s="40"/>
      <c r="F264" s="244" t="s">
        <v>1168</v>
      </c>
      <c r="G264" s="40"/>
      <c r="H264" s="40"/>
      <c r="I264" s="245"/>
      <c r="J264" s="40"/>
      <c r="K264" s="40"/>
      <c r="L264" s="44"/>
      <c r="M264" s="246"/>
      <c r="N264" s="247"/>
      <c r="O264" s="91"/>
      <c r="P264" s="91"/>
      <c r="Q264" s="91"/>
      <c r="R264" s="91"/>
      <c r="S264" s="91"/>
      <c r="T264" s="92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185</v>
      </c>
      <c r="AU264" s="17" t="s">
        <v>80</v>
      </c>
    </row>
    <row r="265" s="2" customFormat="1" ht="44.25" customHeight="1">
      <c r="A265" s="38"/>
      <c r="B265" s="39"/>
      <c r="C265" s="229" t="s">
        <v>697</v>
      </c>
      <c r="D265" s="229" t="s">
        <v>179</v>
      </c>
      <c r="E265" s="230" t="s">
        <v>1170</v>
      </c>
      <c r="F265" s="231" t="s">
        <v>1171</v>
      </c>
      <c r="G265" s="232" t="s">
        <v>363</v>
      </c>
      <c r="H265" s="233">
        <v>5</v>
      </c>
      <c r="I265" s="234"/>
      <c r="J265" s="235">
        <f>ROUND(I265*H265,2)</f>
        <v>0</v>
      </c>
      <c r="K265" s="236"/>
      <c r="L265" s="44"/>
      <c r="M265" s="237" t="s">
        <v>1</v>
      </c>
      <c r="N265" s="238" t="s">
        <v>38</v>
      </c>
      <c r="O265" s="91"/>
      <c r="P265" s="239">
        <f>O265*H265</f>
        <v>0</v>
      </c>
      <c r="Q265" s="239">
        <v>0</v>
      </c>
      <c r="R265" s="239">
        <f>Q265*H265</f>
        <v>0</v>
      </c>
      <c r="S265" s="239">
        <v>0</v>
      </c>
      <c r="T265" s="240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41" t="s">
        <v>183</v>
      </c>
      <c r="AT265" s="241" t="s">
        <v>179</v>
      </c>
      <c r="AU265" s="241" t="s">
        <v>80</v>
      </c>
      <c r="AY265" s="17" t="s">
        <v>176</v>
      </c>
      <c r="BE265" s="242">
        <f>IF(N265="základní",J265,0)</f>
        <v>0</v>
      </c>
      <c r="BF265" s="242">
        <f>IF(N265="snížená",J265,0)</f>
        <v>0</v>
      </c>
      <c r="BG265" s="242">
        <f>IF(N265="zákl. přenesená",J265,0)</f>
        <v>0</v>
      </c>
      <c r="BH265" s="242">
        <f>IF(N265="sníž. přenesená",J265,0)</f>
        <v>0</v>
      </c>
      <c r="BI265" s="242">
        <f>IF(N265="nulová",J265,0)</f>
        <v>0</v>
      </c>
      <c r="BJ265" s="17" t="s">
        <v>80</v>
      </c>
      <c r="BK265" s="242">
        <f>ROUND(I265*H265,2)</f>
        <v>0</v>
      </c>
      <c r="BL265" s="17" t="s">
        <v>183</v>
      </c>
      <c r="BM265" s="241" t="s">
        <v>1172</v>
      </c>
    </row>
    <row r="266" s="2" customFormat="1">
      <c r="A266" s="38"/>
      <c r="B266" s="39"/>
      <c r="C266" s="40"/>
      <c r="D266" s="243" t="s">
        <v>185</v>
      </c>
      <c r="E266" s="40"/>
      <c r="F266" s="244" t="s">
        <v>1171</v>
      </c>
      <c r="G266" s="40"/>
      <c r="H266" s="40"/>
      <c r="I266" s="245"/>
      <c r="J266" s="40"/>
      <c r="K266" s="40"/>
      <c r="L266" s="44"/>
      <c r="M266" s="246"/>
      <c r="N266" s="247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185</v>
      </c>
      <c r="AU266" s="17" t="s">
        <v>80</v>
      </c>
    </row>
    <row r="267" s="2" customFormat="1" ht="44.25" customHeight="1">
      <c r="A267" s="38"/>
      <c r="B267" s="39"/>
      <c r="C267" s="229" t="s">
        <v>701</v>
      </c>
      <c r="D267" s="229" t="s">
        <v>179</v>
      </c>
      <c r="E267" s="230" t="s">
        <v>1173</v>
      </c>
      <c r="F267" s="231" t="s">
        <v>1174</v>
      </c>
      <c r="G267" s="232" t="s">
        <v>363</v>
      </c>
      <c r="H267" s="233">
        <v>2</v>
      </c>
      <c r="I267" s="234"/>
      <c r="J267" s="235">
        <f>ROUND(I267*H267,2)</f>
        <v>0</v>
      </c>
      <c r="K267" s="236"/>
      <c r="L267" s="44"/>
      <c r="M267" s="237" t="s">
        <v>1</v>
      </c>
      <c r="N267" s="238" t="s">
        <v>38</v>
      </c>
      <c r="O267" s="91"/>
      <c r="P267" s="239">
        <f>O267*H267</f>
        <v>0</v>
      </c>
      <c r="Q267" s="239">
        <v>0</v>
      </c>
      <c r="R267" s="239">
        <f>Q267*H267</f>
        <v>0</v>
      </c>
      <c r="S267" s="239">
        <v>0</v>
      </c>
      <c r="T267" s="240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41" t="s">
        <v>183</v>
      </c>
      <c r="AT267" s="241" t="s">
        <v>179</v>
      </c>
      <c r="AU267" s="241" t="s">
        <v>80</v>
      </c>
      <c r="AY267" s="17" t="s">
        <v>176</v>
      </c>
      <c r="BE267" s="242">
        <f>IF(N267="základní",J267,0)</f>
        <v>0</v>
      </c>
      <c r="BF267" s="242">
        <f>IF(N267="snížená",J267,0)</f>
        <v>0</v>
      </c>
      <c r="BG267" s="242">
        <f>IF(N267="zákl. přenesená",J267,0)</f>
        <v>0</v>
      </c>
      <c r="BH267" s="242">
        <f>IF(N267="sníž. přenesená",J267,0)</f>
        <v>0</v>
      </c>
      <c r="BI267" s="242">
        <f>IF(N267="nulová",J267,0)</f>
        <v>0</v>
      </c>
      <c r="BJ267" s="17" t="s">
        <v>80</v>
      </c>
      <c r="BK267" s="242">
        <f>ROUND(I267*H267,2)</f>
        <v>0</v>
      </c>
      <c r="BL267" s="17" t="s">
        <v>183</v>
      </c>
      <c r="BM267" s="241" t="s">
        <v>1175</v>
      </c>
    </row>
    <row r="268" s="2" customFormat="1">
      <c r="A268" s="38"/>
      <c r="B268" s="39"/>
      <c r="C268" s="40"/>
      <c r="D268" s="243" t="s">
        <v>185</v>
      </c>
      <c r="E268" s="40"/>
      <c r="F268" s="244" t="s">
        <v>1174</v>
      </c>
      <c r="G268" s="40"/>
      <c r="H268" s="40"/>
      <c r="I268" s="245"/>
      <c r="J268" s="40"/>
      <c r="K268" s="40"/>
      <c r="L268" s="44"/>
      <c r="M268" s="246"/>
      <c r="N268" s="247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185</v>
      </c>
      <c r="AU268" s="17" t="s">
        <v>80</v>
      </c>
    </row>
    <row r="269" s="2" customFormat="1" ht="44.25" customHeight="1">
      <c r="A269" s="38"/>
      <c r="B269" s="39"/>
      <c r="C269" s="229" t="s">
        <v>705</v>
      </c>
      <c r="D269" s="229" t="s">
        <v>179</v>
      </c>
      <c r="E269" s="230" t="s">
        <v>1176</v>
      </c>
      <c r="F269" s="231" t="s">
        <v>1177</v>
      </c>
      <c r="G269" s="232" t="s">
        <v>363</v>
      </c>
      <c r="H269" s="233">
        <v>21</v>
      </c>
      <c r="I269" s="234"/>
      <c r="J269" s="235">
        <f>ROUND(I269*H269,2)</f>
        <v>0</v>
      </c>
      <c r="K269" s="236"/>
      <c r="L269" s="44"/>
      <c r="M269" s="237" t="s">
        <v>1</v>
      </c>
      <c r="N269" s="238" t="s">
        <v>38</v>
      </c>
      <c r="O269" s="91"/>
      <c r="P269" s="239">
        <f>O269*H269</f>
        <v>0</v>
      </c>
      <c r="Q269" s="239">
        <v>0</v>
      </c>
      <c r="R269" s="239">
        <f>Q269*H269</f>
        <v>0</v>
      </c>
      <c r="S269" s="239">
        <v>0</v>
      </c>
      <c r="T269" s="240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41" t="s">
        <v>183</v>
      </c>
      <c r="AT269" s="241" t="s">
        <v>179</v>
      </c>
      <c r="AU269" s="241" t="s">
        <v>80</v>
      </c>
      <c r="AY269" s="17" t="s">
        <v>176</v>
      </c>
      <c r="BE269" s="242">
        <f>IF(N269="základní",J269,0)</f>
        <v>0</v>
      </c>
      <c r="BF269" s="242">
        <f>IF(N269="snížená",J269,0)</f>
        <v>0</v>
      </c>
      <c r="BG269" s="242">
        <f>IF(N269="zákl. přenesená",J269,0)</f>
        <v>0</v>
      </c>
      <c r="BH269" s="242">
        <f>IF(N269="sníž. přenesená",J269,0)</f>
        <v>0</v>
      </c>
      <c r="BI269" s="242">
        <f>IF(N269="nulová",J269,0)</f>
        <v>0</v>
      </c>
      <c r="BJ269" s="17" t="s">
        <v>80</v>
      </c>
      <c r="BK269" s="242">
        <f>ROUND(I269*H269,2)</f>
        <v>0</v>
      </c>
      <c r="BL269" s="17" t="s">
        <v>183</v>
      </c>
      <c r="BM269" s="241" t="s">
        <v>1178</v>
      </c>
    </row>
    <row r="270" s="2" customFormat="1">
      <c r="A270" s="38"/>
      <c r="B270" s="39"/>
      <c r="C270" s="40"/>
      <c r="D270" s="243" t="s">
        <v>185</v>
      </c>
      <c r="E270" s="40"/>
      <c r="F270" s="244" t="s">
        <v>1177</v>
      </c>
      <c r="G270" s="40"/>
      <c r="H270" s="40"/>
      <c r="I270" s="245"/>
      <c r="J270" s="40"/>
      <c r="K270" s="40"/>
      <c r="L270" s="44"/>
      <c r="M270" s="246"/>
      <c r="N270" s="247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185</v>
      </c>
      <c r="AU270" s="17" t="s">
        <v>80</v>
      </c>
    </row>
    <row r="271" s="2" customFormat="1" ht="44.25" customHeight="1">
      <c r="A271" s="38"/>
      <c r="B271" s="39"/>
      <c r="C271" s="229" t="s">
        <v>709</v>
      </c>
      <c r="D271" s="229" t="s">
        <v>179</v>
      </c>
      <c r="E271" s="230" t="s">
        <v>1179</v>
      </c>
      <c r="F271" s="231" t="s">
        <v>1180</v>
      </c>
      <c r="G271" s="232" t="s">
        <v>363</v>
      </c>
      <c r="H271" s="233">
        <v>2</v>
      </c>
      <c r="I271" s="234"/>
      <c r="J271" s="235">
        <f>ROUND(I271*H271,2)</f>
        <v>0</v>
      </c>
      <c r="K271" s="236"/>
      <c r="L271" s="44"/>
      <c r="M271" s="237" t="s">
        <v>1</v>
      </c>
      <c r="N271" s="238" t="s">
        <v>38</v>
      </c>
      <c r="O271" s="91"/>
      <c r="P271" s="239">
        <f>O271*H271</f>
        <v>0</v>
      </c>
      <c r="Q271" s="239">
        <v>0</v>
      </c>
      <c r="R271" s="239">
        <f>Q271*H271</f>
        <v>0</v>
      </c>
      <c r="S271" s="239">
        <v>0</v>
      </c>
      <c r="T271" s="240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41" t="s">
        <v>183</v>
      </c>
      <c r="AT271" s="241" t="s">
        <v>179</v>
      </c>
      <c r="AU271" s="241" t="s">
        <v>80</v>
      </c>
      <c r="AY271" s="17" t="s">
        <v>176</v>
      </c>
      <c r="BE271" s="242">
        <f>IF(N271="základní",J271,0)</f>
        <v>0</v>
      </c>
      <c r="BF271" s="242">
        <f>IF(N271="snížená",J271,0)</f>
        <v>0</v>
      </c>
      <c r="BG271" s="242">
        <f>IF(N271="zákl. přenesená",J271,0)</f>
        <v>0</v>
      </c>
      <c r="BH271" s="242">
        <f>IF(N271="sníž. přenesená",J271,0)</f>
        <v>0</v>
      </c>
      <c r="BI271" s="242">
        <f>IF(N271="nulová",J271,0)</f>
        <v>0</v>
      </c>
      <c r="BJ271" s="17" t="s">
        <v>80</v>
      </c>
      <c r="BK271" s="242">
        <f>ROUND(I271*H271,2)</f>
        <v>0</v>
      </c>
      <c r="BL271" s="17" t="s">
        <v>183</v>
      </c>
      <c r="BM271" s="241" t="s">
        <v>1181</v>
      </c>
    </row>
    <row r="272" s="2" customFormat="1">
      <c r="A272" s="38"/>
      <c r="B272" s="39"/>
      <c r="C272" s="40"/>
      <c r="D272" s="243" t="s">
        <v>185</v>
      </c>
      <c r="E272" s="40"/>
      <c r="F272" s="244" t="s">
        <v>1180</v>
      </c>
      <c r="G272" s="40"/>
      <c r="H272" s="40"/>
      <c r="I272" s="245"/>
      <c r="J272" s="40"/>
      <c r="K272" s="40"/>
      <c r="L272" s="44"/>
      <c r="M272" s="246"/>
      <c r="N272" s="247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185</v>
      </c>
      <c r="AU272" s="17" t="s">
        <v>80</v>
      </c>
    </row>
    <row r="273" s="2" customFormat="1" ht="24.15" customHeight="1">
      <c r="A273" s="38"/>
      <c r="B273" s="39"/>
      <c r="C273" s="229" t="s">
        <v>713</v>
      </c>
      <c r="D273" s="229" t="s">
        <v>179</v>
      </c>
      <c r="E273" s="230" t="s">
        <v>1182</v>
      </c>
      <c r="F273" s="231" t="s">
        <v>1183</v>
      </c>
      <c r="G273" s="232" t="s">
        <v>363</v>
      </c>
      <c r="H273" s="233">
        <v>2</v>
      </c>
      <c r="I273" s="234"/>
      <c r="J273" s="235">
        <f>ROUND(I273*H273,2)</f>
        <v>0</v>
      </c>
      <c r="K273" s="236"/>
      <c r="L273" s="44"/>
      <c r="M273" s="237" t="s">
        <v>1</v>
      </c>
      <c r="N273" s="238" t="s">
        <v>38</v>
      </c>
      <c r="O273" s="91"/>
      <c r="P273" s="239">
        <f>O273*H273</f>
        <v>0</v>
      </c>
      <c r="Q273" s="239">
        <v>0</v>
      </c>
      <c r="R273" s="239">
        <f>Q273*H273</f>
        <v>0</v>
      </c>
      <c r="S273" s="239">
        <v>0</v>
      </c>
      <c r="T273" s="240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41" t="s">
        <v>183</v>
      </c>
      <c r="AT273" s="241" t="s">
        <v>179</v>
      </c>
      <c r="AU273" s="241" t="s">
        <v>80</v>
      </c>
      <c r="AY273" s="17" t="s">
        <v>176</v>
      </c>
      <c r="BE273" s="242">
        <f>IF(N273="základní",J273,0)</f>
        <v>0</v>
      </c>
      <c r="BF273" s="242">
        <f>IF(N273="snížená",J273,0)</f>
        <v>0</v>
      </c>
      <c r="BG273" s="242">
        <f>IF(N273="zákl. přenesená",J273,0)</f>
        <v>0</v>
      </c>
      <c r="BH273" s="242">
        <f>IF(N273="sníž. přenesená",J273,0)</f>
        <v>0</v>
      </c>
      <c r="BI273" s="242">
        <f>IF(N273="nulová",J273,0)</f>
        <v>0</v>
      </c>
      <c r="BJ273" s="17" t="s">
        <v>80</v>
      </c>
      <c r="BK273" s="242">
        <f>ROUND(I273*H273,2)</f>
        <v>0</v>
      </c>
      <c r="BL273" s="17" t="s">
        <v>183</v>
      </c>
      <c r="BM273" s="241" t="s">
        <v>1184</v>
      </c>
    </row>
    <row r="274" s="2" customFormat="1">
      <c r="A274" s="38"/>
      <c r="B274" s="39"/>
      <c r="C274" s="40"/>
      <c r="D274" s="243" t="s">
        <v>185</v>
      </c>
      <c r="E274" s="40"/>
      <c r="F274" s="244" t="s">
        <v>1183</v>
      </c>
      <c r="G274" s="40"/>
      <c r="H274" s="40"/>
      <c r="I274" s="245"/>
      <c r="J274" s="40"/>
      <c r="K274" s="40"/>
      <c r="L274" s="44"/>
      <c r="M274" s="246"/>
      <c r="N274" s="247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185</v>
      </c>
      <c r="AU274" s="17" t="s">
        <v>80</v>
      </c>
    </row>
    <row r="275" s="2" customFormat="1" ht="49.05" customHeight="1">
      <c r="A275" s="38"/>
      <c r="B275" s="39"/>
      <c r="C275" s="229" t="s">
        <v>717</v>
      </c>
      <c r="D275" s="229" t="s">
        <v>179</v>
      </c>
      <c r="E275" s="230" t="s">
        <v>1185</v>
      </c>
      <c r="F275" s="231" t="s">
        <v>1186</v>
      </c>
      <c r="G275" s="232" t="s">
        <v>363</v>
      </c>
      <c r="H275" s="233">
        <v>21</v>
      </c>
      <c r="I275" s="234"/>
      <c r="J275" s="235">
        <f>ROUND(I275*H275,2)</f>
        <v>0</v>
      </c>
      <c r="K275" s="236"/>
      <c r="L275" s="44"/>
      <c r="M275" s="237" t="s">
        <v>1</v>
      </c>
      <c r="N275" s="238" t="s">
        <v>38</v>
      </c>
      <c r="O275" s="91"/>
      <c r="P275" s="239">
        <f>O275*H275</f>
        <v>0</v>
      </c>
      <c r="Q275" s="239">
        <v>0</v>
      </c>
      <c r="R275" s="239">
        <f>Q275*H275</f>
        <v>0</v>
      </c>
      <c r="S275" s="239">
        <v>0</v>
      </c>
      <c r="T275" s="240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41" t="s">
        <v>183</v>
      </c>
      <c r="AT275" s="241" t="s">
        <v>179</v>
      </c>
      <c r="AU275" s="241" t="s">
        <v>80</v>
      </c>
      <c r="AY275" s="17" t="s">
        <v>176</v>
      </c>
      <c r="BE275" s="242">
        <f>IF(N275="základní",J275,0)</f>
        <v>0</v>
      </c>
      <c r="BF275" s="242">
        <f>IF(N275="snížená",J275,0)</f>
        <v>0</v>
      </c>
      <c r="BG275" s="242">
        <f>IF(N275="zákl. přenesená",J275,0)</f>
        <v>0</v>
      </c>
      <c r="BH275" s="242">
        <f>IF(N275="sníž. přenesená",J275,0)</f>
        <v>0</v>
      </c>
      <c r="BI275" s="242">
        <f>IF(N275="nulová",J275,0)</f>
        <v>0</v>
      </c>
      <c r="BJ275" s="17" t="s">
        <v>80</v>
      </c>
      <c r="BK275" s="242">
        <f>ROUND(I275*H275,2)</f>
        <v>0</v>
      </c>
      <c r="BL275" s="17" t="s">
        <v>183</v>
      </c>
      <c r="BM275" s="241" t="s">
        <v>1187</v>
      </c>
    </row>
    <row r="276" s="2" customFormat="1">
      <c r="A276" s="38"/>
      <c r="B276" s="39"/>
      <c r="C276" s="40"/>
      <c r="D276" s="243" t="s">
        <v>185</v>
      </c>
      <c r="E276" s="40"/>
      <c r="F276" s="244" t="s">
        <v>1186</v>
      </c>
      <c r="G276" s="40"/>
      <c r="H276" s="40"/>
      <c r="I276" s="245"/>
      <c r="J276" s="40"/>
      <c r="K276" s="40"/>
      <c r="L276" s="44"/>
      <c r="M276" s="246"/>
      <c r="N276" s="247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185</v>
      </c>
      <c r="AU276" s="17" t="s">
        <v>80</v>
      </c>
    </row>
    <row r="277" s="2" customFormat="1" ht="24.15" customHeight="1">
      <c r="A277" s="38"/>
      <c r="B277" s="39"/>
      <c r="C277" s="229" t="s">
        <v>721</v>
      </c>
      <c r="D277" s="229" t="s">
        <v>179</v>
      </c>
      <c r="E277" s="230" t="s">
        <v>1188</v>
      </c>
      <c r="F277" s="231" t="s">
        <v>1189</v>
      </c>
      <c r="G277" s="232" t="s">
        <v>263</v>
      </c>
      <c r="H277" s="233">
        <v>369.80000000000001</v>
      </c>
      <c r="I277" s="234"/>
      <c r="J277" s="235">
        <f>ROUND(I277*H277,2)</f>
        <v>0</v>
      </c>
      <c r="K277" s="236"/>
      <c r="L277" s="44"/>
      <c r="M277" s="237" t="s">
        <v>1</v>
      </c>
      <c r="N277" s="238" t="s">
        <v>38</v>
      </c>
      <c r="O277" s="91"/>
      <c r="P277" s="239">
        <f>O277*H277</f>
        <v>0</v>
      </c>
      <c r="Q277" s="239">
        <v>0</v>
      </c>
      <c r="R277" s="239">
        <f>Q277*H277</f>
        <v>0</v>
      </c>
      <c r="S277" s="239">
        <v>0</v>
      </c>
      <c r="T277" s="240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41" t="s">
        <v>183</v>
      </c>
      <c r="AT277" s="241" t="s">
        <v>179</v>
      </c>
      <c r="AU277" s="241" t="s">
        <v>80</v>
      </c>
      <c r="AY277" s="17" t="s">
        <v>176</v>
      </c>
      <c r="BE277" s="242">
        <f>IF(N277="základní",J277,0)</f>
        <v>0</v>
      </c>
      <c r="BF277" s="242">
        <f>IF(N277="snížená",J277,0)</f>
        <v>0</v>
      </c>
      <c r="BG277" s="242">
        <f>IF(N277="zákl. přenesená",J277,0)</f>
        <v>0</v>
      </c>
      <c r="BH277" s="242">
        <f>IF(N277="sníž. přenesená",J277,0)</f>
        <v>0</v>
      </c>
      <c r="BI277" s="242">
        <f>IF(N277="nulová",J277,0)</f>
        <v>0</v>
      </c>
      <c r="BJ277" s="17" t="s">
        <v>80</v>
      </c>
      <c r="BK277" s="242">
        <f>ROUND(I277*H277,2)</f>
        <v>0</v>
      </c>
      <c r="BL277" s="17" t="s">
        <v>183</v>
      </c>
      <c r="BM277" s="241" t="s">
        <v>1190</v>
      </c>
    </row>
    <row r="278" s="2" customFormat="1">
      <c r="A278" s="38"/>
      <c r="B278" s="39"/>
      <c r="C278" s="40"/>
      <c r="D278" s="243" t="s">
        <v>185</v>
      </c>
      <c r="E278" s="40"/>
      <c r="F278" s="244" t="s">
        <v>1189</v>
      </c>
      <c r="G278" s="40"/>
      <c r="H278" s="40"/>
      <c r="I278" s="245"/>
      <c r="J278" s="40"/>
      <c r="K278" s="40"/>
      <c r="L278" s="44"/>
      <c r="M278" s="246"/>
      <c r="N278" s="247"/>
      <c r="O278" s="91"/>
      <c r="P278" s="91"/>
      <c r="Q278" s="91"/>
      <c r="R278" s="91"/>
      <c r="S278" s="91"/>
      <c r="T278" s="9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185</v>
      </c>
      <c r="AU278" s="17" t="s">
        <v>80</v>
      </c>
    </row>
    <row r="279" s="2" customFormat="1">
      <c r="A279" s="38"/>
      <c r="B279" s="39"/>
      <c r="C279" s="40"/>
      <c r="D279" s="243" t="s">
        <v>188</v>
      </c>
      <c r="E279" s="40"/>
      <c r="F279" s="250" t="s">
        <v>1191</v>
      </c>
      <c r="G279" s="40"/>
      <c r="H279" s="40"/>
      <c r="I279" s="245"/>
      <c r="J279" s="40"/>
      <c r="K279" s="40"/>
      <c r="L279" s="44"/>
      <c r="M279" s="246"/>
      <c r="N279" s="247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188</v>
      </c>
      <c r="AU279" s="17" t="s">
        <v>80</v>
      </c>
    </row>
    <row r="280" s="13" customFormat="1">
      <c r="A280" s="13"/>
      <c r="B280" s="255"/>
      <c r="C280" s="256"/>
      <c r="D280" s="243" t="s">
        <v>242</v>
      </c>
      <c r="E280" s="257" t="s">
        <v>1</v>
      </c>
      <c r="F280" s="258" t="s">
        <v>1192</v>
      </c>
      <c r="G280" s="256"/>
      <c r="H280" s="259">
        <v>369.80000000000001</v>
      </c>
      <c r="I280" s="260"/>
      <c r="J280" s="256"/>
      <c r="K280" s="256"/>
      <c r="L280" s="261"/>
      <c r="M280" s="262"/>
      <c r="N280" s="263"/>
      <c r="O280" s="263"/>
      <c r="P280" s="263"/>
      <c r="Q280" s="263"/>
      <c r="R280" s="263"/>
      <c r="S280" s="263"/>
      <c r="T280" s="26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65" t="s">
        <v>242</v>
      </c>
      <c r="AU280" s="265" t="s">
        <v>80</v>
      </c>
      <c r="AV280" s="13" t="s">
        <v>82</v>
      </c>
      <c r="AW280" s="13" t="s">
        <v>30</v>
      </c>
      <c r="AX280" s="13" t="s">
        <v>73</v>
      </c>
      <c r="AY280" s="265" t="s">
        <v>176</v>
      </c>
    </row>
    <row r="281" s="14" customFormat="1">
      <c r="A281" s="14"/>
      <c r="B281" s="266"/>
      <c r="C281" s="267"/>
      <c r="D281" s="243" t="s">
        <v>242</v>
      </c>
      <c r="E281" s="268" t="s">
        <v>1</v>
      </c>
      <c r="F281" s="269" t="s">
        <v>245</v>
      </c>
      <c r="G281" s="267"/>
      <c r="H281" s="270">
        <v>369.80000000000001</v>
      </c>
      <c r="I281" s="271"/>
      <c r="J281" s="267"/>
      <c r="K281" s="267"/>
      <c r="L281" s="272"/>
      <c r="M281" s="273"/>
      <c r="N281" s="274"/>
      <c r="O281" s="274"/>
      <c r="P281" s="274"/>
      <c r="Q281" s="274"/>
      <c r="R281" s="274"/>
      <c r="S281" s="274"/>
      <c r="T281" s="27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76" t="s">
        <v>242</v>
      </c>
      <c r="AU281" s="276" t="s">
        <v>80</v>
      </c>
      <c r="AV281" s="14" t="s">
        <v>183</v>
      </c>
      <c r="AW281" s="14" t="s">
        <v>30</v>
      </c>
      <c r="AX281" s="14" t="s">
        <v>80</v>
      </c>
      <c r="AY281" s="276" t="s">
        <v>176</v>
      </c>
    </row>
    <row r="282" s="2" customFormat="1" ht="24.15" customHeight="1">
      <c r="A282" s="38"/>
      <c r="B282" s="39"/>
      <c r="C282" s="229" t="s">
        <v>725</v>
      </c>
      <c r="D282" s="229" t="s">
        <v>179</v>
      </c>
      <c r="E282" s="230" t="s">
        <v>1193</v>
      </c>
      <c r="F282" s="231" t="s">
        <v>1194</v>
      </c>
      <c r="G282" s="232" t="s">
        <v>263</v>
      </c>
      <c r="H282" s="233">
        <v>369.80000000000001</v>
      </c>
      <c r="I282" s="234"/>
      <c r="J282" s="235">
        <f>ROUND(I282*H282,2)</f>
        <v>0</v>
      </c>
      <c r="K282" s="236"/>
      <c r="L282" s="44"/>
      <c r="M282" s="237" t="s">
        <v>1</v>
      </c>
      <c r="N282" s="238" t="s">
        <v>38</v>
      </c>
      <c r="O282" s="91"/>
      <c r="P282" s="239">
        <f>O282*H282</f>
        <v>0</v>
      </c>
      <c r="Q282" s="239">
        <v>0</v>
      </c>
      <c r="R282" s="239">
        <f>Q282*H282</f>
        <v>0</v>
      </c>
      <c r="S282" s="239">
        <v>0</v>
      </c>
      <c r="T282" s="240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41" t="s">
        <v>183</v>
      </c>
      <c r="AT282" s="241" t="s">
        <v>179</v>
      </c>
      <c r="AU282" s="241" t="s">
        <v>80</v>
      </c>
      <c r="AY282" s="17" t="s">
        <v>176</v>
      </c>
      <c r="BE282" s="242">
        <f>IF(N282="základní",J282,0)</f>
        <v>0</v>
      </c>
      <c r="BF282" s="242">
        <f>IF(N282="snížená",J282,0)</f>
        <v>0</v>
      </c>
      <c r="BG282" s="242">
        <f>IF(N282="zákl. přenesená",J282,0)</f>
        <v>0</v>
      </c>
      <c r="BH282" s="242">
        <f>IF(N282="sníž. přenesená",J282,0)</f>
        <v>0</v>
      </c>
      <c r="BI282" s="242">
        <f>IF(N282="nulová",J282,0)</f>
        <v>0</v>
      </c>
      <c r="BJ282" s="17" t="s">
        <v>80</v>
      </c>
      <c r="BK282" s="242">
        <f>ROUND(I282*H282,2)</f>
        <v>0</v>
      </c>
      <c r="BL282" s="17" t="s">
        <v>183</v>
      </c>
      <c r="BM282" s="241" t="s">
        <v>1195</v>
      </c>
    </row>
    <row r="283" s="2" customFormat="1">
      <c r="A283" s="38"/>
      <c r="B283" s="39"/>
      <c r="C283" s="40"/>
      <c r="D283" s="243" t="s">
        <v>185</v>
      </c>
      <c r="E283" s="40"/>
      <c r="F283" s="244" t="s">
        <v>1194</v>
      </c>
      <c r="G283" s="40"/>
      <c r="H283" s="40"/>
      <c r="I283" s="245"/>
      <c r="J283" s="40"/>
      <c r="K283" s="40"/>
      <c r="L283" s="44"/>
      <c r="M283" s="246"/>
      <c r="N283" s="247"/>
      <c r="O283" s="91"/>
      <c r="P283" s="91"/>
      <c r="Q283" s="91"/>
      <c r="R283" s="91"/>
      <c r="S283" s="91"/>
      <c r="T283" s="92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185</v>
      </c>
      <c r="AU283" s="17" t="s">
        <v>80</v>
      </c>
    </row>
    <row r="284" s="2" customFormat="1">
      <c r="A284" s="38"/>
      <c r="B284" s="39"/>
      <c r="C284" s="40"/>
      <c r="D284" s="243" t="s">
        <v>188</v>
      </c>
      <c r="E284" s="40"/>
      <c r="F284" s="250" t="s">
        <v>1196</v>
      </c>
      <c r="G284" s="40"/>
      <c r="H284" s="40"/>
      <c r="I284" s="245"/>
      <c r="J284" s="40"/>
      <c r="K284" s="40"/>
      <c r="L284" s="44"/>
      <c r="M284" s="246"/>
      <c r="N284" s="247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188</v>
      </c>
      <c r="AU284" s="17" t="s">
        <v>80</v>
      </c>
    </row>
    <row r="285" s="2" customFormat="1" ht="16.5" customHeight="1">
      <c r="A285" s="38"/>
      <c r="B285" s="39"/>
      <c r="C285" s="229" t="s">
        <v>730</v>
      </c>
      <c r="D285" s="229" t="s">
        <v>179</v>
      </c>
      <c r="E285" s="230" t="s">
        <v>1197</v>
      </c>
      <c r="F285" s="231" t="s">
        <v>1198</v>
      </c>
      <c r="G285" s="232" t="s">
        <v>363</v>
      </c>
      <c r="H285" s="233">
        <v>21</v>
      </c>
      <c r="I285" s="234"/>
      <c r="J285" s="235">
        <f>ROUND(I285*H285,2)</f>
        <v>0</v>
      </c>
      <c r="K285" s="236"/>
      <c r="L285" s="44"/>
      <c r="M285" s="237" t="s">
        <v>1</v>
      </c>
      <c r="N285" s="238" t="s">
        <v>38</v>
      </c>
      <c r="O285" s="91"/>
      <c r="P285" s="239">
        <f>O285*H285</f>
        <v>0</v>
      </c>
      <c r="Q285" s="239">
        <v>0</v>
      </c>
      <c r="R285" s="239">
        <f>Q285*H285</f>
        <v>0</v>
      </c>
      <c r="S285" s="239">
        <v>0</v>
      </c>
      <c r="T285" s="240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41" t="s">
        <v>183</v>
      </c>
      <c r="AT285" s="241" t="s">
        <v>179</v>
      </c>
      <c r="AU285" s="241" t="s">
        <v>80</v>
      </c>
      <c r="AY285" s="17" t="s">
        <v>176</v>
      </c>
      <c r="BE285" s="242">
        <f>IF(N285="základní",J285,0)</f>
        <v>0</v>
      </c>
      <c r="BF285" s="242">
        <f>IF(N285="snížená",J285,0)</f>
        <v>0</v>
      </c>
      <c r="BG285" s="242">
        <f>IF(N285="zákl. přenesená",J285,0)</f>
        <v>0</v>
      </c>
      <c r="BH285" s="242">
        <f>IF(N285="sníž. přenesená",J285,0)</f>
        <v>0</v>
      </c>
      <c r="BI285" s="242">
        <f>IF(N285="nulová",J285,0)</f>
        <v>0</v>
      </c>
      <c r="BJ285" s="17" t="s">
        <v>80</v>
      </c>
      <c r="BK285" s="242">
        <f>ROUND(I285*H285,2)</f>
        <v>0</v>
      </c>
      <c r="BL285" s="17" t="s">
        <v>183</v>
      </c>
      <c r="BM285" s="241" t="s">
        <v>1199</v>
      </c>
    </row>
    <row r="286" s="2" customFormat="1">
      <c r="A286" s="38"/>
      <c r="B286" s="39"/>
      <c r="C286" s="40"/>
      <c r="D286" s="243" t="s">
        <v>185</v>
      </c>
      <c r="E286" s="40"/>
      <c r="F286" s="244" t="s">
        <v>1198</v>
      </c>
      <c r="G286" s="40"/>
      <c r="H286" s="40"/>
      <c r="I286" s="245"/>
      <c r="J286" s="40"/>
      <c r="K286" s="40"/>
      <c r="L286" s="44"/>
      <c r="M286" s="246"/>
      <c r="N286" s="247"/>
      <c r="O286" s="91"/>
      <c r="P286" s="91"/>
      <c r="Q286" s="91"/>
      <c r="R286" s="91"/>
      <c r="S286" s="91"/>
      <c r="T286" s="9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185</v>
      </c>
      <c r="AU286" s="17" t="s">
        <v>80</v>
      </c>
    </row>
    <row r="287" s="2" customFormat="1">
      <c r="A287" s="38"/>
      <c r="B287" s="39"/>
      <c r="C287" s="40"/>
      <c r="D287" s="243" t="s">
        <v>188</v>
      </c>
      <c r="E287" s="40"/>
      <c r="F287" s="250" t="s">
        <v>1200</v>
      </c>
      <c r="G287" s="40"/>
      <c r="H287" s="40"/>
      <c r="I287" s="245"/>
      <c r="J287" s="40"/>
      <c r="K287" s="40"/>
      <c r="L287" s="44"/>
      <c r="M287" s="246"/>
      <c r="N287" s="247"/>
      <c r="O287" s="91"/>
      <c r="P287" s="91"/>
      <c r="Q287" s="91"/>
      <c r="R287" s="91"/>
      <c r="S287" s="91"/>
      <c r="T287" s="92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188</v>
      </c>
      <c r="AU287" s="17" t="s">
        <v>80</v>
      </c>
    </row>
    <row r="288" s="2" customFormat="1" ht="16.5" customHeight="1">
      <c r="A288" s="38"/>
      <c r="B288" s="39"/>
      <c r="C288" s="229" t="s">
        <v>735</v>
      </c>
      <c r="D288" s="229" t="s">
        <v>179</v>
      </c>
      <c r="E288" s="230" t="s">
        <v>1201</v>
      </c>
      <c r="F288" s="231" t="s">
        <v>1202</v>
      </c>
      <c r="G288" s="232" t="s">
        <v>363</v>
      </c>
      <c r="H288" s="233">
        <v>2</v>
      </c>
      <c r="I288" s="234"/>
      <c r="J288" s="235">
        <f>ROUND(I288*H288,2)</f>
        <v>0</v>
      </c>
      <c r="K288" s="236"/>
      <c r="L288" s="44"/>
      <c r="M288" s="237" t="s">
        <v>1</v>
      </c>
      <c r="N288" s="238" t="s">
        <v>38</v>
      </c>
      <c r="O288" s="91"/>
      <c r="P288" s="239">
        <f>O288*H288</f>
        <v>0</v>
      </c>
      <c r="Q288" s="239">
        <v>0</v>
      </c>
      <c r="R288" s="239">
        <f>Q288*H288</f>
        <v>0</v>
      </c>
      <c r="S288" s="239">
        <v>0</v>
      </c>
      <c r="T288" s="240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41" t="s">
        <v>183</v>
      </c>
      <c r="AT288" s="241" t="s">
        <v>179</v>
      </c>
      <c r="AU288" s="241" t="s">
        <v>80</v>
      </c>
      <c r="AY288" s="17" t="s">
        <v>176</v>
      </c>
      <c r="BE288" s="242">
        <f>IF(N288="základní",J288,0)</f>
        <v>0</v>
      </c>
      <c r="BF288" s="242">
        <f>IF(N288="snížená",J288,0)</f>
        <v>0</v>
      </c>
      <c r="BG288" s="242">
        <f>IF(N288="zákl. přenesená",J288,0)</f>
        <v>0</v>
      </c>
      <c r="BH288" s="242">
        <f>IF(N288="sníž. přenesená",J288,0)</f>
        <v>0</v>
      </c>
      <c r="BI288" s="242">
        <f>IF(N288="nulová",J288,0)</f>
        <v>0</v>
      </c>
      <c r="BJ288" s="17" t="s">
        <v>80</v>
      </c>
      <c r="BK288" s="242">
        <f>ROUND(I288*H288,2)</f>
        <v>0</v>
      </c>
      <c r="BL288" s="17" t="s">
        <v>183</v>
      </c>
      <c r="BM288" s="241" t="s">
        <v>1203</v>
      </c>
    </row>
    <row r="289" s="2" customFormat="1">
      <c r="A289" s="38"/>
      <c r="B289" s="39"/>
      <c r="C289" s="40"/>
      <c r="D289" s="243" t="s">
        <v>185</v>
      </c>
      <c r="E289" s="40"/>
      <c r="F289" s="244" t="s">
        <v>1202</v>
      </c>
      <c r="G289" s="40"/>
      <c r="H289" s="40"/>
      <c r="I289" s="245"/>
      <c r="J289" s="40"/>
      <c r="K289" s="40"/>
      <c r="L289" s="44"/>
      <c r="M289" s="246"/>
      <c r="N289" s="247"/>
      <c r="O289" s="91"/>
      <c r="P289" s="91"/>
      <c r="Q289" s="91"/>
      <c r="R289" s="91"/>
      <c r="S289" s="91"/>
      <c r="T289" s="92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185</v>
      </c>
      <c r="AU289" s="17" t="s">
        <v>80</v>
      </c>
    </row>
    <row r="290" s="2" customFormat="1">
      <c r="A290" s="38"/>
      <c r="B290" s="39"/>
      <c r="C290" s="40"/>
      <c r="D290" s="243" t="s">
        <v>188</v>
      </c>
      <c r="E290" s="40"/>
      <c r="F290" s="250" t="s">
        <v>1200</v>
      </c>
      <c r="G290" s="40"/>
      <c r="H290" s="40"/>
      <c r="I290" s="245"/>
      <c r="J290" s="40"/>
      <c r="K290" s="40"/>
      <c r="L290" s="44"/>
      <c r="M290" s="246"/>
      <c r="N290" s="247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188</v>
      </c>
      <c r="AU290" s="17" t="s">
        <v>80</v>
      </c>
    </row>
    <row r="291" s="2" customFormat="1" ht="16.5" customHeight="1">
      <c r="A291" s="38"/>
      <c r="B291" s="39"/>
      <c r="C291" s="229" t="s">
        <v>739</v>
      </c>
      <c r="D291" s="229" t="s">
        <v>179</v>
      </c>
      <c r="E291" s="230" t="s">
        <v>1204</v>
      </c>
      <c r="F291" s="231" t="s">
        <v>1205</v>
      </c>
      <c r="G291" s="232" t="s">
        <v>363</v>
      </c>
      <c r="H291" s="233">
        <v>2</v>
      </c>
      <c r="I291" s="234"/>
      <c r="J291" s="235">
        <f>ROUND(I291*H291,2)</f>
        <v>0</v>
      </c>
      <c r="K291" s="236"/>
      <c r="L291" s="44"/>
      <c r="M291" s="237" t="s">
        <v>1</v>
      </c>
      <c r="N291" s="238" t="s">
        <v>38</v>
      </c>
      <c r="O291" s="91"/>
      <c r="P291" s="239">
        <f>O291*H291</f>
        <v>0</v>
      </c>
      <c r="Q291" s="239">
        <v>0</v>
      </c>
      <c r="R291" s="239">
        <f>Q291*H291</f>
        <v>0</v>
      </c>
      <c r="S291" s="239">
        <v>0</v>
      </c>
      <c r="T291" s="240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41" t="s">
        <v>183</v>
      </c>
      <c r="AT291" s="241" t="s">
        <v>179</v>
      </c>
      <c r="AU291" s="241" t="s">
        <v>80</v>
      </c>
      <c r="AY291" s="17" t="s">
        <v>176</v>
      </c>
      <c r="BE291" s="242">
        <f>IF(N291="základní",J291,0)</f>
        <v>0</v>
      </c>
      <c r="BF291" s="242">
        <f>IF(N291="snížená",J291,0)</f>
        <v>0</v>
      </c>
      <c r="BG291" s="242">
        <f>IF(N291="zákl. přenesená",J291,0)</f>
        <v>0</v>
      </c>
      <c r="BH291" s="242">
        <f>IF(N291="sníž. přenesená",J291,0)</f>
        <v>0</v>
      </c>
      <c r="BI291" s="242">
        <f>IF(N291="nulová",J291,0)</f>
        <v>0</v>
      </c>
      <c r="BJ291" s="17" t="s">
        <v>80</v>
      </c>
      <c r="BK291" s="242">
        <f>ROUND(I291*H291,2)</f>
        <v>0</v>
      </c>
      <c r="BL291" s="17" t="s">
        <v>183</v>
      </c>
      <c r="BM291" s="241" t="s">
        <v>1206</v>
      </c>
    </row>
    <row r="292" s="2" customFormat="1">
      <c r="A292" s="38"/>
      <c r="B292" s="39"/>
      <c r="C292" s="40"/>
      <c r="D292" s="243" t="s">
        <v>185</v>
      </c>
      <c r="E292" s="40"/>
      <c r="F292" s="244" t="s">
        <v>1205</v>
      </c>
      <c r="G292" s="40"/>
      <c r="H292" s="40"/>
      <c r="I292" s="245"/>
      <c r="J292" s="40"/>
      <c r="K292" s="40"/>
      <c r="L292" s="44"/>
      <c r="M292" s="246"/>
      <c r="N292" s="247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185</v>
      </c>
      <c r="AU292" s="17" t="s">
        <v>80</v>
      </c>
    </row>
    <row r="293" s="2" customFormat="1">
      <c r="A293" s="38"/>
      <c r="B293" s="39"/>
      <c r="C293" s="40"/>
      <c r="D293" s="243" t="s">
        <v>188</v>
      </c>
      <c r="E293" s="40"/>
      <c r="F293" s="250" t="s">
        <v>1200</v>
      </c>
      <c r="G293" s="40"/>
      <c r="H293" s="40"/>
      <c r="I293" s="245"/>
      <c r="J293" s="40"/>
      <c r="K293" s="40"/>
      <c r="L293" s="44"/>
      <c r="M293" s="246"/>
      <c r="N293" s="247"/>
      <c r="O293" s="91"/>
      <c r="P293" s="91"/>
      <c r="Q293" s="91"/>
      <c r="R293" s="91"/>
      <c r="S293" s="91"/>
      <c r="T293" s="92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7" t="s">
        <v>188</v>
      </c>
      <c r="AU293" s="17" t="s">
        <v>80</v>
      </c>
    </row>
    <row r="294" s="2" customFormat="1" ht="24.15" customHeight="1">
      <c r="A294" s="38"/>
      <c r="B294" s="39"/>
      <c r="C294" s="229" t="s">
        <v>744</v>
      </c>
      <c r="D294" s="229" t="s">
        <v>179</v>
      </c>
      <c r="E294" s="230" t="s">
        <v>1207</v>
      </c>
      <c r="F294" s="231" t="s">
        <v>1208</v>
      </c>
      <c r="G294" s="232" t="s">
        <v>363</v>
      </c>
      <c r="H294" s="233">
        <v>3</v>
      </c>
      <c r="I294" s="234"/>
      <c r="J294" s="235">
        <f>ROUND(I294*H294,2)</f>
        <v>0</v>
      </c>
      <c r="K294" s="236"/>
      <c r="L294" s="44"/>
      <c r="M294" s="237" t="s">
        <v>1</v>
      </c>
      <c r="N294" s="238" t="s">
        <v>38</v>
      </c>
      <c r="O294" s="91"/>
      <c r="P294" s="239">
        <f>O294*H294</f>
        <v>0</v>
      </c>
      <c r="Q294" s="239">
        <v>0</v>
      </c>
      <c r="R294" s="239">
        <f>Q294*H294</f>
        <v>0</v>
      </c>
      <c r="S294" s="239">
        <v>0</v>
      </c>
      <c r="T294" s="240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41" t="s">
        <v>183</v>
      </c>
      <c r="AT294" s="241" t="s">
        <v>179</v>
      </c>
      <c r="AU294" s="241" t="s">
        <v>80</v>
      </c>
      <c r="AY294" s="17" t="s">
        <v>176</v>
      </c>
      <c r="BE294" s="242">
        <f>IF(N294="základní",J294,0)</f>
        <v>0</v>
      </c>
      <c r="BF294" s="242">
        <f>IF(N294="snížená",J294,0)</f>
        <v>0</v>
      </c>
      <c r="BG294" s="242">
        <f>IF(N294="zákl. přenesená",J294,0)</f>
        <v>0</v>
      </c>
      <c r="BH294" s="242">
        <f>IF(N294="sníž. přenesená",J294,0)</f>
        <v>0</v>
      </c>
      <c r="BI294" s="242">
        <f>IF(N294="nulová",J294,0)</f>
        <v>0</v>
      </c>
      <c r="BJ294" s="17" t="s">
        <v>80</v>
      </c>
      <c r="BK294" s="242">
        <f>ROUND(I294*H294,2)</f>
        <v>0</v>
      </c>
      <c r="BL294" s="17" t="s">
        <v>183</v>
      </c>
      <c r="BM294" s="241" t="s">
        <v>1209</v>
      </c>
    </row>
    <row r="295" s="2" customFormat="1">
      <c r="A295" s="38"/>
      <c r="B295" s="39"/>
      <c r="C295" s="40"/>
      <c r="D295" s="243" t="s">
        <v>185</v>
      </c>
      <c r="E295" s="40"/>
      <c r="F295" s="244" t="s">
        <v>1208</v>
      </c>
      <c r="G295" s="40"/>
      <c r="H295" s="40"/>
      <c r="I295" s="245"/>
      <c r="J295" s="40"/>
      <c r="K295" s="40"/>
      <c r="L295" s="44"/>
      <c r="M295" s="246"/>
      <c r="N295" s="247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185</v>
      </c>
      <c r="AU295" s="17" t="s">
        <v>80</v>
      </c>
    </row>
    <row r="296" s="2" customFormat="1" ht="21.75" customHeight="1">
      <c r="A296" s="38"/>
      <c r="B296" s="39"/>
      <c r="C296" s="229" t="s">
        <v>749</v>
      </c>
      <c r="D296" s="229" t="s">
        <v>179</v>
      </c>
      <c r="E296" s="230" t="s">
        <v>1210</v>
      </c>
      <c r="F296" s="231" t="s">
        <v>1211</v>
      </c>
      <c r="G296" s="232" t="s">
        <v>263</v>
      </c>
      <c r="H296" s="233">
        <v>389</v>
      </c>
      <c r="I296" s="234"/>
      <c r="J296" s="235">
        <f>ROUND(I296*H296,2)</f>
        <v>0</v>
      </c>
      <c r="K296" s="236"/>
      <c r="L296" s="44"/>
      <c r="M296" s="237" t="s">
        <v>1</v>
      </c>
      <c r="N296" s="238" t="s">
        <v>38</v>
      </c>
      <c r="O296" s="91"/>
      <c r="P296" s="239">
        <f>O296*H296</f>
        <v>0</v>
      </c>
      <c r="Q296" s="239">
        <v>0</v>
      </c>
      <c r="R296" s="239">
        <f>Q296*H296</f>
        <v>0</v>
      </c>
      <c r="S296" s="239">
        <v>0</v>
      </c>
      <c r="T296" s="240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41" t="s">
        <v>183</v>
      </c>
      <c r="AT296" s="241" t="s">
        <v>179</v>
      </c>
      <c r="AU296" s="241" t="s">
        <v>80</v>
      </c>
      <c r="AY296" s="17" t="s">
        <v>176</v>
      </c>
      <c r="BE296" s="242">
        <f>IF(N296="základní",J296,0)</f>
        <v>0</v>
      </c>
      <c r="BF296" s="242">
        <f>IF(N296="snížená",J296,0)</f>
        <v>0</v>
      </c>
      <c r="BG296" s="242">
        <f>IF(N296="zákl. přenesená",J296,0)</f>
        <v>0</v>
      </c>
      <c r="BH296" s="242">
        <f>IF(N296="sníž. přenesená",J296,0)</f>
        <v>0</v>
      </c>
      <c r="BI296" s="242">
        <f>IF(N296="nulová",J296,0)</f>
        <v>0</v>
      </c>
      <c r="BJ296" s="17" t="s">
        <v>80</v>
      </c>
      <c r="BK296" s="242">
        <f>ROUND(I296*H296,2)</f>
        <v>0</v>
      </c>
      <c r="BL296" s="17" t="s">
        <v>183</v>
      </c>
      <c r="BM296" s="241" t="s">
        <v>1212</v>
      </c>
    </row>
    <row r="297" s="2" customFormat="1">
      <c r="A297" s="38"/>
      <c r="B297" s="39"/>
      <c r="C297" s="40"/>
      <c r="D297" s="243" t="s">
        <v>185</v>
      </c>
      <c r="E297" s="40"/>
      <c r="F297" s="244" t="s">
        <v>1211</v>
      </c>
      <c r="G297" s="40"/>
      <c r="H297" s="40"/>
      <c r="I297" s="245"/>
      <c r="J297" s="40"/>
      <c r="K297" s="40"/>
      <c r="L297" s="44"/>
      <c r="M297" s="246"/>
      <c r="N297" s="247"/>
      <c r="O297" s="91"/>
      <c r="P297" s="91"/>
      <c r="Q297" s="91"/>
      <c r="R297" s="91"/>
      <c r="S297" s="91"/>
      <c r="T297" s="92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185</v>
      </c>
      <c r="AU297" s="17" t="s">
        <v>80</v>
      </c>
    </row>
    <row r="298" s="13" customFormat="1">
      <c r="A298" s="13"/>
      <c r="B298" s="255"/>
      <c r="C298" s="256"/>
      <c r="D298" s="243" t="s">
        <v>242</v>
      </c>
      <c r="E298" s="257" t="s">
        <v>1</v>
      </c>
      <c r="F298" s="258" t="s">
        <v>1213</v>
      </c>
      <c r="G298" s="256"/>
      <c r="H298" s="259">
        <v>389</v>
      </c>
      <c r="I298" s="260"/>
      <c r="J298" s="256"/>
      <c r="K298" s="256"/>
      <c r="L298" s="261"/>
      <c r="M298" s="262"/>
      <c r="N298" s="263"/>
      <c r="O298" s="263"/>
      <c r="P298" s="263"/>
      <c r="Q298" s="263"/>
      <c r="R298" s="263"/>
      <c r="S298" s="263"/>
      <c r="T298" s="26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65" t="s">
        <v>242</v>
      </c>
      <c r="AU298" s="265" t="s">
        <v>80</v>
      </c>
      <c r="AV298" s="13" t="s">
        <v>82</v>
      </c>
      <c r="AW298" s="13" t="s">
        <v>30</v>
      </c>
      <c r="AX298" s="13" t="s">
        <v>73</v>
      </c>
      <c r="AY298" s="265" t="s">
        <v>176</v>
      </c>
    </row>
    <row r="299" s="14" customFormat="1">
      <c r="A299" s="14"/>
      <c r="B299" s="266"/>
      <c r="C299" s="267"/>
      <c r="D299" s="243" t="s">
        <v>242</v>
      </c>
      <c r="E299" s="268" t="s">
        <v>1</v>
      </c>
      <c r="F299" s="269" t="s">
        <v>245</v>
      </c>
      <c r="G299" s="267"/>
      <c r="H299" s="270">
        <v>389</v>
      </c>
      <c r="I299" s="271"/>
      <c r="J299" s="267"/>
      <c r="K299" s="267"/>
      <c r="L299" s="272"/>
      <c r="M299" s="273"/>
      <c r="N299" s="274"/>
      <c r="O299" s="274"/>
      <c r="P299" s="274"/>
      <c r="Q299" s="274"/>
      <c r="R299" s="274"/>
      <c r="S299" s="274"/>
      <c r="T299" s="27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76" t="s">
        <v>242</v>
      </c>
      <c r="AU299" s="276" t="s">
        <v>80</v>
      </c>
      <c r="AV299" s="14" t="s">
        <v>183</v>
      </c>
      <c r="AW299" s="14" t="s">
        <v>30</v>
      </c>
      <c r="AX299" s="14" t="s">
        <v>80</v>
      </c>
      <c r="AY299" s="276" t="s">
        <v>176</v>
      </c>
    </row>
    <row r="300" s="2" customFormat="1" ht="16.5" customHeight="1">
      <c r="A300" s="38"/>
      <c r="B300" s="39"/>
      <c r="C300" s="229" t="s">
        <v>753</v>
      </c>
      <c r="D300" s="229" t="s">
        <v>179</v>
      </c>
      <c r="E300" s="230" t="s">
        <v>1214</v>
      </c>
      <c r="F300" s="231" t="s">
        <v>1215</v>
      </c>
      <c r="G300" s="232" t="s">
        <v>263</v>
      </c>
      <c r="H300" s="233">
        <v>389</v>
      </c>
      <c r="I300" s="234"/>
      <c r="J300" s="235">
        <f>ROUND(I300*H300,2)</f>
        <v>0</v>
      </c>
      <c r="K300" s="236"/>
      <c r="L300" s="44"/>
      <c r="M300" s="237" t="s">
        <v>1</v>
      </c>
      <c r="N300" s="238" t="s">
        <v>38</v>
      </c>
      <c r="O300" s="91"/>
      <c r="P300" s="239">
        <f>O300*H300</f>
        <v>0</v>
      </c>
      <c r="Q300" s="239">
        <v>0</v>
      </c>
      <c r="R300" s="239">
        <f>Q300*H300</f>
        <v>0</v>
      </c>
      <c r="S300" s="239">
        <v>0</v>
      </c>
      <c r="T300" s="240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41" t="s">
        <v>183</v>
      </c>
      <c r="AT300" s="241" t="s">
        <v>179</v>
      </c>
      <c r="AU300" s="241" t="s">
        <v>80</v>
      </c>
      <c r="AY300" s="17" t="s">
        <v>176</v>
      </c>
      <c r="BE300" s="242">
        <f>IF(N300="základní",J300,0)</f>
        <v>0</v>
      </c>
      <c r="BF300" s="242">
        <f>IF(N300="snížená",J300,0)</f>
        <v>0</v>
      </c>
      <c r="BG300" s="242">
        <f>IF(N300="zákl. přenesená",J300,0)</f>
        <v>0</v>
      </c>
      <c r="BH300" s="242">
        <f>IF(N300="sníž. přenesená",J300,0)</f>
        <v>0</v>
      </c>
      <c r="BI300" s="242">
        <f>IF(N300="nulová",J300,0)</f>
        <v>0</v>
      </c>
      <c r="BJ300" s="17" t="s">
        <v>80</v>
      </c>
      <c r="BK300" s="242">
        <f>ROUND(I300*H300,2)</f>
        <v>0</v>
      </c>
      <c r="BL300" s="17" t="s">
        <v>183</v>
      </c>
      <c r="BM300" s="241" t="s">
        <v>1216</v>
      </c>
    </row>
    <row r="301" s="2" customFormat="1">
      <c r="A301" s="38"/>
      <c r="B301" s="39"/>
      <c r="C301" s="40"/>
      <c r="D301" s="243" t="s">
        <v>185</v>
      </c>
      <c r="E301" s="40"/>
      <c r="F301" s="244" t="s">
        <v>1215</v>
      </c>
      <c r="G301" s="40"/>
      <c r="H301" s="40"/>
      <c r="I301" s="245"/>
      <c r="J301" s="40"/>
      <c r="K301" s="40"/>
      <c r="L301" s="44"/>
      <c r="M301" s="246"/>
      <c r="N301" s="247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185</v>
      </c>
      <c r="AU301" s="17" t="s">
        <v>80</v>
      </c>
    </row>
    <row r="302" s="13" customFormat="1">
      <c r="A302" s="13"/>
      <c r="B302" s="255"/>
      <c r="C302" s="256"/>
      <c r="D302" s="243" t="s">
        <v>242</v>
      </c>
      <c r="E302" s="257" t="s">
        <v>1</v>
      </c>
      <c r="F302" s="258" t="s">
        <v>1213</v>
      </c>
      <c r="G302" s="256"/>
      <c r="H302" s="259">
        <v>389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65" t="s">
        <v>242</v>
      </c>
      <c r="AU302" s="265" t="s">
        <v>80</v>
      </c>
      <c r="AV302" s="13" t="s">
        <v>82</v>
      </c>
      <c r="AW302" s="13" t="s">
        <v>30</v>
      </c>
      <c r="AX302" s="13" t="s">
        <v>73</v>
      </c>
      <c r="AY302" s="265" t="s">
        <v>176</v>
      </c>
    </row>
    <row r="303" s="14" customFormat="1">
      <c r="A303" s="14"/>
      <c r="B303" s="266"/>
      <c r="C303" s="267"/>
      <c r="D303" s="243" t="s">
        <v>242</v>
      </c>
      <c r="E303" s="268" t="s">
        <v>1</v>
      </c>
      <c r="F303" s="269" t="s">
        <v>245</v>
      </c>
      <c r="G303" s="267"/>
      <c r="H303" s="270">
        <v>389</v>
      </c>
      <c r="I303" s="271"/>
      <c r="J303" s="267"/>
      <c r="K303" s="267"/>
      <c r="L303" s="272"/>
      <c r="M303" s="273"/>
      <c r="N303" s="274"/>
      <c r="O303" s="274"/>
      <c r="P303" s="274"/>
      <c r="Q303" s="274"/>
      <c r="R303" s="274"/>
      <c r="S303" s="274"/>
      <c r="T303" s="27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76" t="s">
        <v>242</v>
      </c>
      <c r="AU303" s="276" t="s">
        <v>80</v>
      </c>
      <c r="AV303" s="14" t="s">
        <v>183</v>
      </c>
      <c r="AW303" s="14" t="s">
        <v>30</v>
      </c>
      <c r="AX303" s="14" t="s">
        <v>80</v>
      </c>
      <c r="AY303" s="276" t="s">
        <v>176</v>
      </c>
    </row>
    <row r="304" s="2" customFormat="1" ht="44.25" customHeight="1">
      <c r="A304" s="38"/>
      <c r="B304" s="39"/>
      <c r="C304" s="277" t="s">
        <v>758</v>
      </c>
      <c r="D304" s="277" t="s">
        <v>327</v>
      </c>
      <c r="E304" s="278" t="s">
        <v>1217</v>
      </c>
      <c r="F304" s="279" t="s">
        <v>1218</v>
      </c>
      <c r="G304" s="280" t="s">
        <v>363</v>
      </c>
      <c r="H304" s="281">
        <v>21</v>
      </c>
      <c r="I304" s="282"/>
      <c r="J304" s="283">
        <f>ROUND(I304*H304,2)</f>
        <v>0</v>
      </c>
      <c r="K304" s="284"/>
      <c r="L304" s="285"/>
      <c r="M304" s="286" t="s">
        <v>1</v>
      </c>
      <c r="N304" s="287" t="s">
        <v>38</v>
      </c>
      <c r="O304" s="91"/>
      <c r="P304" s="239">
        <f>O304*H304</f>
        <v>0</v>
      </c>
      <c r="Q304" s="239">
        <v>0</v>
      </c>
      <c r="R304" s="239">
        <f>Q304*H304</f>
        <v>0</v>
      </c>
      <c r="S304" s="239">
        <v>0</v>
      </c>
      <c r="T304" s="240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41" t="s">
        <v>266</v>
      </c>
      <c r="AT304" s="241" t="s">
        <v>327</v>
      </c>
      <c r="AU304" s="241" t="s">
        <v>80</v>
      </c>
      <c r="AY304" s="17" t="s">
        <v>176</v>
      </c>
      <c r="BE304" s="242">
        <f>IF(N304="základní",J304,0)</f>
        <v>0</v>
      </c>
      <c r="BF304" s="242">
        <f>IF(N304="snížená",J304,0)</f>
        <v>0</v>
      </c>
      <c r="BG304" s="242">
        <f>IF(N304="zákl. přenesená",J304,0)</f>
        <v>0</v>
      </c>
      <c r="BH304" s="242">
        <f>IF(N304="sníž. přenesená",J304,0)</f>
        <v>0</v>
      </c>
      <c r="BI304" s="242">
        <f>IF(N304="nulová",J304,0)</f>
        <v>0</v>
      </c>
      <c r="BJ304" s="17" t="s">
        <v>80</v>
      </c>
      <c r="BK304" s="242">
        <f>ROUND(I304*H304,2)</f>
        <v>0</v>
      </c>
      <c r="BL304" s="17" t="s">
        <v>183</v>
      </c>
      <c r="BM304" s="241" t="s">
        <v>1219</v>
      </c>
    </row>
    <row r="305" s="2" customFormat="1">
      <c r="A305" s="38"/>
      <c r="B305" s="39"/>
      <c r="C305" s="40"/>
      <c r="D305" s="243" t="s">
        <v>185</v>
      </c>
      <c r="E305" s="40"/>
      <c r="F305" s="244" t="s">
        <v>1218</v>
      </c>
      <c r="G305" s="40"/>
      <c r="H305" s="40"/>
      <c r="I305" s="245"/>
      <c r="J305" s="40"/>
      <c r="K305" s="40"/>
      <c r="L305" s="44"/>
      <c r="M305" s="246"/>
      <c r="N305" s="247"/>
      <c r="O305" s="91"/>
      <c r="P305" s="91"/>
      <c r="Q305" s="91"/>
      <c r="R305" s="91"/>
      <c r="S305" s="91"/>
      <c r="T305" s="92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185</v>
      </c>
      <c r="AU305" s="17" t="s">
        <v>80</v>
      </c>
    </row>
    <row r="306" s="2" customFormat="1" ht="66.75" customHeight="1">
      <c r="A306" s="38"/>
      <c r="B306" s="39"/>
      <c r="C306" s="277" t="s">
        <v>762</v>
      </c>
      <c r="D306" s="277" t="s">
        <v>327</v>
      </c>
      <c r="E306" s="278" t="s">
        <v>1220</v>
      </c>
      <c r="F306" s="279" t="s">
        <v>1221</v>
      </c>
      <c r="G306" s="280" t="s">
        <v>363</v>
      </c>
      <c r="H306" s="281">
        <v>2</v>
      </c>
      <c r="I306" s="282"/>
      <c r="J306" s="283">
        <f>ROUND(I306*H306,2)</f>
        <v>0</v>
      </c>
      <c r="K306" s="284"/>
      <c r="L306" s="285"/>
      <c r="M306" s="286" t="s">
        <v>1</v>
      </c>
      <c r="N306" s="287" t="s">
        <v>38</v>
      </c>
      <c r="O306" s="91"/>
      <c r="P306" s="239">
        <f>O306*H306</f>
        <v>0</v>
      </c>
      <c r="Q306" s="239">
        <v>0</v>
      </c>
      <c r="R306" s="239">
        <f>Q306*H306</f>
        <v>0</v>
      </c>
      <c r="S306" s="239">
        <v>0</v>
      </c>
      <c r="T306" s="240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41" t="s">
        <v>266</v>
      </c>
      <c r="AT306" s="241" t="s">
        <v>327</v>
      </c>
      <c r="AU306" s="241" t="s">
        <v>80</v>
      </c>
      <c r="AY306" s="17" t="s">
        <v>176</v>
      </c>
      <c r="BE306" s="242">
        <f>IF(N306="základní",J306,0)</f>
        <v>0</v>
      </c>
      <c r="BF306" s="242">
        <f>IF(N306="snížená",J306,0)</f>
        <v>0</v>
      </c>
      <c r="BG306" s="242">
        <f>IF(N306="zákl. přenesená",J306,0)</f>
        <v>0</v>
      </c>
      <c r="BH306" s="242">
        <f>IF(N306="sníž. přenesená",J306,0)</f>
        <v>0</v>
      </c>
      <c r="BI306" s="242">
        <f>IF(N306="nulová",J306,0)</f>
        <v>0</v>
      </c>
      <c r="BJ306" s="17" t="s">
        <v>80</v>
      </c>
      <c r="BK306" s="242">
        <f>ROUND(I306*H306,2)</f>
        <v>0</v>
      </c>
      <c r="BL306" s="17" t="s">
        <v>183</v>
      </c>
      <c r="BM306" s="241" t="s">
        <v>1222</v>
      </c>
    </row>
    <row r="307" s="2" customFormat="1">
      <c r="A307" s="38"/>
      <c r="B307" s="39"/>
      <c r="C307" s="40"/>
      <c r="D307" s="243" t="s">
        <v>185</v>
      </c>
      <c r="E307" s="40"/>
      <c r="F307" s="244" t="s">
        <v>1223</v>
      </c>
      <c r="G307" s="40"/>
      <c r="H307" s="40"/>
      <c r="I307" s="245"/>
      <c r="J307" s="40"/>
      <c r="K307" s="40"/>
      <c r="L307" s="44"/>
      <c r="M307" s="246"/>
      <c r="N307" s="247"/>
      <c r="O307" s="91"/>
      <c r="P307" s="91"/>
      <c r="Q307" s="91"/>
      <c r="R307" s="91"/>
      <c r="S307" s="91"/>
      <c r="T307" s="92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185</v>
      </c>
      <c r="AU307" s="17" t="s">
        <v>80</v>
      </c>
    </row>
    <row r="308" s="12" customFormat="1" ht="25.92" customHeight="1">
      <c r="A308" s="12"/>
      <c r="B308" s="213"/>
      <c r="C308" s="214"/>
      <c r="D308" s="215" t="s">
        <v>72</v>
      </c>
      <c r="E308" s="216" t="s">
        <v>1224</v>
      </c>
      <c r="F308" s="216" t="s">
        <v>1225</v>
      </c>
      <c r="G308" s="214"/>
      <c r="H308" s="214"/>
      <c r="I308" s="217"/>
      <c r="J308" s="218">
        <f>BK308</f>
        <v>0</v>
      </c>
      <c r="K308" s="214"/>
      <c r="L308" s="219"/>
      <c r="M308" s="220"/>
      <c r="N308" s="221"/>
      <c r="O308" s="221"/>
      <c r="P308" s="222">
        <f>SUM(P309:P333)</f>
        <v>0</v>
      </c>
      <c r="Q308" s="221"/>
      <c r="R308" s="222">
        <f>SUM(R309:R333)</f>
        <v>0</v>
      </c>
      <c r="S308" s="221"/>
      <c r="T308" s="223">
        <f>SUM(T309:T333)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24" t="s">
        <v>80</v>
      </c>
      <c r="AT308" s="225" t="s">
        <v>72</v>
      </c>
      <c r="AU308" s="225" t="s">
        <v>73</v>
      </c>
      <c r="AY308" s="224" t="s">
        <v>176</v>
      </c>
      <c r="BK308" s="226">
        <f>SUM(BK309:BK333)</f>
        <v>0</v>
      </c>
    </row>
    <row r="309" s="2" customFormat="1" ht="24.15" customHeight="1">
      <c r="A309" s="38"/>
      <c r="B309" s="39"/>
      <c r="C309" s="229" t="s">
        <v>768</v>
      </c>
      <c r="D309" s="229" t="s">
        <v>179</v>
      </c>
      <c r="E309" s="230" t="s">
        <v>1226</v>
      </c>
      <c r="F309" s="231" t="s">
        <v>1227</v>
      </c>
      <c r="G309" s="232" t="s">
        <v>263</v>
      </c>
      <c r="H309" s="233">
        <v>690</v>
      </c>
      <c r="I309" s="234"/>
      <c r="J309" s="235">
        <f>ROUND(I309*H309,2)</f>
        <v>0</v>
      </c>
      <c r="K309" s="236"/>
      <c r="L309" s="44"/>
      <c r="M309" s="237" t="s">
        <v>1</v>
      </c>
      <c r="N309" s="238" t="s">
        <v>38</v>
      </c>
      <c r="O309" s="91"/>
      <c r="P309" s="239">
        <f>O309*H309</f>
        <v>0</v>
      </c>
      <c r="Q309" s="239">
        <v>0</v>
      </c>
      <c r="R309" s="239">
        <f>Q309*H309</f>
        <v>0</v>
      </c>
      <c r="S309" s="239">
        <v>0</v>
      </c>
      <c r="T309" s="240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41" t="s">
        <v>183</v>
      </c>
      <c r="AT309" s="241" t="s">
        <v>179</v>
      </c>
      <c r="AU309" s="241" t="s">
        <v>80</v>
      </c>
      <c r="AY309" s="17" t="s">
        <v>176</v>
      </c>
      <c r="BE309" s="242">
        <f>IF(N309="základní",J309,0)</f>
        <v>0</v>
      </c>
      <c r="BF309" s="242">
        <f>IF(N309="snížená",J309,0)</f>
        <v>0</v>
      </c>
      <c r="BG309" s="242">
        <f>IF(N309="zákl. přenesená",J309,0)</f>
        <v>0</v>
      </c>
      <c r="BH309" s="242">
        <f>IF(N309="sníž. přenesená",J309,0)</f>
        <v>0</v>
      </c>
      <c r="BI309" s="242">
        <f>IF(N309="nulová",J309,0)</f>
        <v>0</v>
      </c>
      <c r="BJ309" s="17" t="s">
        <v>80</v>
      </c>
      <c r="BK309" s="242">
        <f>ROUND(I309*H309,2)</f>
        <v>0</v>
      </c>
      <c r="BL309" s="17" t="s">
        <v>183</v>
      </c>
      <c r="BM309" s="241" t="s">
        <v>1228</v>
      </c>
    </row>
    <row r="310" s="2" customFormat="1">
      <c r="A310" s="38"/>
      <c r="B310" s="39"/>
      <c r="C310" s="40"/>
      <c r="D310" s="243" t="s">
        <v>185</v>
      </c>
      <c r="E310" s="40"/>
      <c r="F310" s="244" t="s">
        <v>1227</v>
      </c>
      <c r="G310" s="40"/>
      <c r="H310" s="40"/>
      <c r="I310" s="245"/>
      <c r="J310" s="40"/>
      <c r="K310" s="40"/>
      <c r="L310" s="44"/>
      <c r="M310" s="246"/>
      <c r="N310" s="247"/>
      <c r="O310" s="91"/>
      <c r="P310" s="91"/>
      <c r="Q310" s="91"/>
      <c r="R310" s="91"/>
      <c r="S310" s="91"/>
      <c r="T310" s="92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185</v>
      </c>
      <c r="AU310" s="17" t="s">
        <v>80</v>
      </c>
    </row>
    <row r="311" s="13" customFormat="1">
      <c r="A311" s="13"/>
      <c r="B311" s="255"/>
      <c r="C311" s="256"/>
      <c r="D311" s="243" t="s">
        <v>242</v>
      </c>
      <c r="E311" s="257" t="s">
        <v>1</v>
      </c>
      <c r="F311" s="258" t="s">
        <v>1229</v>
      </c>
      <c r="G311" s="256"/>
      <c r="H311" s="259">
        <v>690</v>
      </c>
      <c r="I311" s="260"/>
      <c r="J311" s="256"/>
      <c r="K311" s="256"/>
      <c r="L311" s="261"/>
      <c r="M311" s="262"/>
      <c r="N311" s="263"/>
      <c r="O311" s="263"/>
      <c r="P311" s="263"/>
      <c r="Q311" s="263"/>
      <c r="R311" s="263"/>
      <c r="S311" s="263"/>
      <c r="T311" s="26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65" t="s">
        <v>242</v>
      </c>
      <c r="AU311" s="265" t="s">
        <v>80</v>
      </c>
      <c r="AV311" s="13" t="s">
        <v>82</v>
      </c>
      <c r="AW311" s="13" t="s">
        <v>30</v>
      </c>
      <c r="AX311" s="13" t="s">
        <v>73</v>
      </c>
      <c r="AY311" s="265" t="s">
        <v>176</v>
      </c>
    </row>
    <row r="312" s="14" customFormat="1">
      <c r="A312" s="14"/>
      <c r="B312" s="266"/>
      <c r="C312" s="267"/>
      <c r="D312" s="243" t="s">
        <v>242</v>
      </c>
      <c r="E312" s="268" t="s">
        <v>1</v>
      </c>
      <c r="F312" s="269" t="s">
        <v>245</v>
      </c>
      <c r="G312" s="267"/>
      <c r="H312" s="270">
        <v>690</v>
      </c>
      <c r="I312" s="271"/>
      <c r="J312" s="267"/>
      <c r="K312" s="267"/>
      <c r="L312" s="272"/>
      <c r="M312" s="273"/>
      <c r="N312" s="274"/>
      <c r="O312" s="274"/>
      <c r="P312" s="274"/>
      <c r="Q312" s="274"/>
      <c r="R312" s="274"/>
      <c r="S312" s="274"/>
      <c r="T312" s="275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76" t="s">
        <v>242</v>
      </c>
      <c r="AU312" s="276" t="s">
        <v>80</v>
      </c>
      <c r="AV312" s="14" t="s">
        <v>183</v>
      </c>
      <c r="AW312" s="14" t="s">
        <v>30</v>
      </c>
      <c r="AX312" s="14" t="s">
        <v>80</v>
      </c>
      <c r="AY312" s="276" t="s">
        <v>176</v>
      </c>
    </row>
    <row r="313" s="2" customFormat="1" ht="24.15" customHeight="1">
      <c r="A313" s="38"/>
      <c r="B313" s="39"/>
      <c r="C313" s="229" t="s">
        <v>775</v>
      </c>
      <c r="D313" s="229" t="s">
        <v>179</v>
      </c>
      <c r="E313" s="230" t="s">
        <v>1230</v>
      </c>
      <c r="F313" s="231" t="s">
        <v>1231</v>
      </c>
      <c r="G313" s="232" t="s">
        <v>449</v>
      </c>
      <c r="H313" s="233">
        <v>2</v>
      </c>
      <c r="I313" s="234"/>
      <c r="J313" s="235">
        <f>ROUND(I313*H313,2)</f>
        <v>0</v>
      </c>
      <c r="K313" s="236"/>
      <c r="L313" s="44"/>
      <c r="M313" s="237" t="s">
        <v>1</v>
      </c>
      <c r="N313" s="238" t="s">
        <v>38</v>
      </c>
      <c r="O313" s="91"/>
      <c r="P313" s="239">
        <f>O313*H313</f>
        <v>0</v>
      </c>
      <c r="Q313" s="239">
        <v>0</v>
      </c>
      <c r="R313" s="239">
        <f>Q313*H313</f>
        <v>0</v>
      </c>
      <c r="S313" s="239">
        <v>0</v>
      </c>
      <c r="T313" s="240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41" t="s">
        <v>183</v>
      </c>
      <c r="AT313" s="241" t="s">
        <v>179</v>
      </c>
      <c r="AU313" s="241" t="s">
        <v>80</v>
      </c>
      <c r="AY313" s="17" t="s">
        <v>176</v>
      </c>
      <c r="BE313" s="242">
        <f>IF(N313="základní",J313,0)</f>
        <v>0</v>
      </c>
      <c r="BF313" s="242">
        <f>IF(N313="snížená",J313,0)</f>
        <v>0</v>
      </c>
      <c r="BG313" s="242">
        <f>IF(N313="zákl. přenesená",J313,0)</f>
        <v>0</v>
      </c>
      <c r="BH313" s="242">
        <f>IF(N313="sníž. přenesená",J313,0)</f>
        <v>0</v>
      </c>
      <c r="BI313" s="242">
        <f>IF(N313="nulová",J313,0)</f>
        <v>0</v>
      </c>
      <c r="BJ313" s="17" t="s">
        <v>80</v>
      </c>
      <c r="BK313" s="242">
        <f>ROUND(I313*H313,2)</f>
        <v>0</v>
      </c>
      <c r="BL313" s="17" t="s">
        <v>183</v>
      </c>
      <c r="BM313" s="241" t="s">
        <v>1232</v>
      </c>
    </row>
    <row r="314" s="2" customFormat="1">
      <c r="A314" s="38"/>
      <c r="B314" s="39"/>
      <c r="C314" s="40"/>
      <c r="D314" s="243" t="s">
        <v>185</v>
      </c>
      <c r="E314" s="40"/>
      <c r="F314" s="244" t="s">
        <v>1231</v>
      </c>
      <c r="G314" s="40"/>
      <c r="H314" s="40"/>
      <c r="I314" s="245"/>
      <c r="J314" s="40"/>
      <c r="K314" s="40"/>
      <c r="L314" s="44"/>
      <c r="M314" s="246"/>
      <c r="N314" s="247"/>
      <c r="O314" s="91"/>
      <c r="P314" s="91"/>
      <c r="Q314" s="91"/>
      <c r="R314" s="91"/>
      <c r="S314" s="91"/>
      <c r="T314" s="92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185</v>
      </c>
      <c r="AU314" s="17" t="s">
        <v>80</v>
      </c>
    </row>
    <row r="315" s="2" customFormat="1" ht="16.5" customHeight="1">
      <c r="A315" s="38"/>
      <c r="B315" s="39"/>
      <c r="C315" s="229" t="s">
        <v>779</v>
      </c>
      <c r="D315" s="229" t="s">
        <v>179</v>
      </c>
      <c r="E315" s="230" t="s">
        <v>1233</v>
      </c>
      <c r="F315" s="231" t="s">
        <v>1234</v>
      </c>
      <c r="G315" s="232" t="s">
        <v>263</v>
      </c>
      <c r="H315" s="233">
        <v>690</v>
      </c>
      <c r="I315" s="234"/>
      <c r="J315" s="235">
        <f>ROUND(I315*H315,2)</f>
        <v>0</v>
      </c>
      <c r="K315" s="236"/>
      <c r="L315" s="44"/>
      <c r="M315" s="237" t="s">
        <v>1</v>
      </c>
      <c r="N315" s="238" t="s">
        <v>38</v>
      </c>
      <c r="O315" s="91"/>
      <c r="P315" s="239">
        <f>O315*H315</f>
        <v>0</v>
      </c>
      <c r="Q315" s="239">
        <v>0</v>
      </c>
      <c r="R315" s="239">
        <f>Q315*H315</f>
        <v>0</v>
      </c>
      <c r="S315" s="239">
        <v>0</v>
      </c>
      <c r="T315" s="240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41" t="s">
        <v>183</v>
      </c>
      <c r="AT315" s="241" t="s">
        <v>179</v>
      </c>
      <c r="AU315" s="241" t="s">
        <v>80</v>
      </c>
      <c r="AY315" s="17" t="s">
        <v>176</v>
      </c>
      <c r="BE315" s="242">
        <f>IF(N315="základní",J315,0)</f>
        <v>0</v>
      </c>
      <c r="BF315" s="242">
        <f>IF(N315="snížená",J315,0)</f>
        <v>0</v>
      </c>
      <c r="BG315" s="242">
        <f>IF(N315="zákl. přenesená",J315,0)</f>
        <v>0</v>
      </c>
      <c r="BH315" s="242">
        <f>IF(N315="sníž. přenesená",J315,0)</f>
        <v>0</v>
      </c>
      <c r="BI315" s="242">
        <f>IF(N315="nulová",J315,0)</f>
        <v>0</v>
      </c>
      <c r="BJ315" s="17" t="s">
        <v>80</v>
      </c>
      <c r="BK315" s="242">
        <f>ROUND(I315*H315,2)</f>
        <v>0</v>
      </c>
      <c r="BL315" s="17" t="s">
        <v>183</v>
      </c>
      <c r="BM315" s="241" t="s">
        <v>1235</v>
      </c>
    </row>
    <row r="316" s="2" customFormat="1">
      <c r="A316" s="38"/>
      <c r="B316" s="39"/>
      <c r="C316" s="40"/>
      <c r="D316" s="243" t="s">
        <v>185</v>
      </c>
      <c r="E316" s="40"/>
      <c r="F316" s="244" t="s">
        <v>1234</v>
      </c>
      <c r="G316" s="40"/>
      <c r="H316" s="40"/>
      <c r="I316" s="245"/>
      <c r="J316" s="40"/>
      <c r="K316" s="40"/>
      <c r="L316" s="44"/>
      <c r="M316" s="246"/>
      <c r="N316" s="247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185</v>
      </c>
      <c r="AU316" s="17" t="s">
        <v>80</v>
      </c>
    </row>
    <row r="317" s="13" customFormat="1">
      <c r="A317" s="13"/>
      <c r="B317" s="255"/>
      <c r="C317" s="256"/>
      <c r="D317" s="243" t="s">
        <v>242</v>
      </c>
      <c r="E317" s="257" t="s">
        <v>1</v>
      </c>
      <c r="F317" s="258" t="s">
        <v>1236</v>
      </c>
      <c r="G317" s="256"/>
      <c r="H317" s="259">
        <v>690</v>
      </c>
      <c r="I317" s="260"/>
      <c r="J317" s="256"/>
      <c r="K317" s="256"/>
      <c r="L317" s="261"/>
      <c r="M317" s="262"/>
      <c r="N317" s="263"/>
      <c r="O317" s="263"/>
      <c r="P317" s="263"/>
      <c r="Q317" s="263"/>
      <c r="R317" s="263"/>
      <c r="S317" s="263"/>
      <c r="T317" s="264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65" t="s">
        <v>242</v>
      </c>
      <c r="AU317" s="265" t="s">
        <v>80</v>
      </c>
      <c r="AV317" s="13" t="s">
        <v>82</v>
      </c>
      <c r="AW317" s="13" t="s">
        <v>30</v>
      </c>
      <c r="AX317" s="13" t="s">
        <v>73</v>
      </c>
      <c r="AY317" s="265" t="s">
        <v>176</v>
      </c>
    </row>
    <row r="318" s="14" customFormat="1">
      <c r="A318" s="14"/>
      <c r="B318" s="266"/>
      <c r="C318" s="267"/>
      <c r="D318" s="243" t="s">
        <v>242</v>
      </c>
      <c r="E318" s="268" t="s">
        <v>1</v>
      </c>
      <c r="F318" s="269" t="s">
        <v>245</v>
      </c>
      <c r="G318" s="267"/>
      <c r="H318" s="270">
        <v>690</v>
      </c>
      <c r="I318" s="271"/>
      <c r="J318" s="267"/>
      <c r="K318" s="267"/>
      <c r="L318" s="272"/>
      <c r="M318" s="273"/>
      <c r="N318" s="274"/>
      <c r="O318" s="274"/>
      <c r="P318" s="274"/>
      <c r="Q318" s="274"/>
      <c r="R318" s="274"/>
      <c r="S318" s="274"/>
      <c r="T318" s="275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76" t="s">
        <v>242</v>
      </c>
      <c r="AU318" s="276" t="s">
        <v>80</v>
      </c>
      <c r="AV318" s="14" t="s">
        <v>183</v>
      </c>
      <c r="AW318" s="14" t="s">
        <v>30</v>
      </c>
      <c r="AX318" s="14" t="s">
        <v>80</v>
      </c>
      <c r="AY318" s="276" t="s">
        <v>176</v>
      </c>
    </row>
    <row r="319" s="2" customFormat="1" ht="49.05" customHeight="1">
      <c r="A319" s="38"/>
      <c r="B319" s="39"/>
      <c r="C319" s="277" t="s">
        <v>783</v>
      </c>
      <c r="D319" s="277" t="s">
        <v>327</v>
      </c>
      <c r="E319" s="278" t="s">
        <v>1237</v>
      </c>
      <c r="F319" s="279" t="s">
        <v>1238</v>
      </c>
      <c r="G319" s="280" t="s">
        <v>263</v>
      </c>
      <c r="H319" s="281">
        <v>690</v>
      </c>
      <c r="I319" s="282"/>
      <c r="J319" s="283">
        <f>ROUND(I319*H319,2)</f>
        <v>0</v>
      </c>
      <c r="K319" s="284"/>
      <c r="L319" s="285"/>
      <c r="M319" s="286" t="s">
        <v>1</v>
      </c>
      <c r="N319" s="287" t="s">
        <v>38</v>
      </c>
      <c r="O319" s="91"/>
      <c r="P319" s="239">
        <f>O319*H319</f>
        <v>0</v>
      </c>
      <c r="Q319" s="239">
        <v>0</v>
      </c>
      <c r="R319" s="239">
        <f>Q319*H319</f>
        <v>0</v>
      </c>
      <c r="S319" s="239">
        <v>0</v>
      </c>
      <c r="T319" s="240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41" t="s">
        <v>266</v>
      </c>
      <c r="AT319" s="241" t="s">
        <v>327</v>
      </c>
      <c r="AU319" s="241" t="s">
        <v>80</v>
      </c>
      <c r="AY319" s="17" t="s">
        <v>176</v>
      </c>
      <c r="BE319" s="242">
        <f>IF(N319="základní",J319,0)</f>
        <v>0</v>
      </c>
      <c r="BF319" s="242">
        <f>IF(N319="snížená",J319,0)</f>
        <v>0</v>
      </c>
      <c r="BG319" s="242">
        <f>IF(N319="zákl. přenesená",J319,0)</f>
        <v>0</v>
      </c>
      <c r="BH319" s="242">
        <f>IF(N319="sníž. přenesená",J319,0)</f>
        <v>0</v>
      </c>
      <c r="BI319" s="242">
        <f>IF(N319="nulová",J319,0)</f>
        <v>0</v>
      </c>
      <c r="BJ319" s="17" t="s">
        <v>80</v>
      </c>
      <c r="BK319" s="242">
        <f>ROUND(I319*H319,2)</f>
        <v>0</v>
      </c>
      <c r="BL319" s="17" t="s">
        <v>183</v>
      </c>
      <c r="BM319" s="241" t="s">
        <v>1239</v>
      </c>
    </row>
    <row r="320" s="2" customFormat="1">
      <c r="A320" s="38"/>
      <c r="B320" s="39"/>
      <c r="C320" s="40"/>
      <c r="D320" s="243" t="s">
        <v>185</v>
      </c>
      <c r="E320" s="40"/>
      <c r="F320" s="244" t="s">
        <v>1238</v>
      </c>
      <c r="G320" s="40"/>
      <c r="H320" s="40"/>
      <c r="I320" s="245"/>
      <c r="J320" s="40"/>
      <c r="K320" s="40"/>
      <c r="L320" s="44"/>
      <c r="M320" s="246"/>
      <c r="N320" s="247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185</v>
      </c>
      <c r="AU320" s="17" t="s">
        <v>80</v>
      </c>
    </row>
    <row r="321" s="13" customFormat="1">
      <c r="A321" s="13"/>
      <c r="B321" s="255"/>
      <c r="C321" s="256"/>
      <c r="D321" s="243" t="s">
        <v>242</v>
      </c>
      <c r="E321" s="257" t="s">
        <v>1</v>
      </c>
      <c r="F321" s="258" t="s">
        <v>1229</v>
      </c>
      <c r="G321" s="256"/>
      <c r="H321" s="259">
        <v>690</v>
      </c>
      <c r="I321" s="260"/>
      <c r="J321" s="256"/>
      <c r="K321" s="256"/>
      <c r="L321" s="261"/>
      <c r="M321" s="262"/>
      <c r="N321" s="263"/>
      <c r="O321" s="263"/>
      <c r="P321" s="263"/>
      <c r="Q321" s="263"/>
      <c r="R321" s="263"/>
      <c r="S321" s="263"/>
      <c r="T321" s="26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65" t="s">
        <v>242</v>
      </c>
      <c r="AU321" s="265" t="s">
        <v>80</v>
      </c>
      <c r="AV321" s="13" t="s">
        <v>82</v>
      </c>
      <c r="AW321" s="13" t="s">
        <v>30</v>
      </c>
      <c r="AX321" s="13" t="s">
        <v>73</v>
      </c>
      <c r="AY321" s="265" t="s">
        <v>176</v>
      </c>
    </row>
    <row r="322" s="14" customFormat="1">
      <c r="A322" s="14"/>
      <c r="B322" s="266"/>
      <c r="C322" s="267"/>
      <c r="D322" s="243" t="s">
        <v>242</v>
      </c>
      <c r="E322" s="268" t="s">
        <v>1</v>
      </c>
      <c r="F322" s="269" t="s">
        <v>245</v>
      </c>
      <c r="G322" s="267"/>
      <c r="H322" s="270">
        <v>690</v>
      </c>
      <c r="I322" s="271"/>
      <c r="J322" s="267"/>
      <c r="K322" s="267"/>
      <c r="L322" s="272"/>
      <c r="M322" s="273"/>
      <c r="N322" s="274"/>
      <c r="O322" s="274"/>
      <c r="P322" s="274"/>
      <c r="Q322" s="274"/>
      <c r="R322" s="274"/>
      <c r="S322" s="274"/>
      <c r="T322" s="275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76" t="s">
        <v>242</v>
      </c>
      <c r="AU322" s="276" t="s">
        <v>80</v>
      </c>
      <c r="AV322" s="14" t="s">
        <v>183</v>
      </c>
      <c r="AW322" s="14" t="s">
        <v>30</v>
      </c>
      <c r="AX322" s="14" t="s">
        <v>80</v>
      </c>
      <c r="AY322" s="276" t="s">
        <v>176</v>
      </c>
    </row>
    <row r="323" s="2" customFormat="1" ht="37.8" customHeight="1">
      <c r="A323" s="38"/>
      <c r="B323" s="39"/>
      <c r="C323" s="277" t="s">
        <v>789</v>
      </c>
      <c r="D323" s="277" t="s">
        <v>327</v>
      </c>
      <c r="E323" s="278" t="s">
        <v>1240</v>
      </c>
      <c r="F323" s="279" t="s">
        <v>1241</v>
      </c>
      <c r="G323" s="280" t="s">
        <v>263</v>
      </c>
      <c r="H323" s="281">
        <v>700.35000000000002</v>
      </c>
      <c r="I323" s="282"/>
      <c r="J323" s="283">
        <f>ROUND(I323*H323,2)</f>
        <v>0</v>
      </c>
      <c r="K323" s="284"/>
      <c r="L323" s="285"/>
      <c r="M323" s="286" t="s">
        <v>1</v>
      </c>
      <c r="N323" s="287" t="s">
        <v>38</v>
      </c>
      <c r="O323" s="91"/>
      <c r="P323" s="239">
        <f>O323*H323</f>
        <v>0</v>
      </c>
      <c r="Q323" s="239">
        <v>0</v>
      </c>
      <c r="R323" s="239">
        <f>Q323*H323</f>
        <v>0</v>
      </c>
      <c r="S323" s="239">
        <v>0</v>
      </c>
      <c r="T323" s="240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41" t="s">
        <v>266</v>
      </c>
      <c r="AT323" s="241" t="s">
        <v>327</v>
      </c>
      <c r="AU323" s="241" t="s">
        <v>80</v>
      </c>
      <c r="AY323" s="17" t="s">
        <v>176</v>
      </c>
      <c r="BE323" s="242">
        <f>IF(N323="základní",J323,0)</f>
        <v>0</v>
      </c>
      <c r="BF323" s="242">
        <f>IF(N323="snížená",J323,0)</f>
        <v>0</v>
      </c>
      <c r="BG323" s="242">
        <f>IF(N323="zákl. přenesená",J323,0)</f>
        <v>0</v>
      </c>
      <c r="BH323" s="242">
        <f>IF(N323="sníž. přenesená",J323,0)</f>
        <v>0</v>
      </c>
      <c r="BI323" s="242">
        <f>IF(N323="nulová",J323,0)</f>
        <v>0</v>
      </c>
      <c r="BJ323" s="17" t="s">
        <v>80</v>
      </c>
      <c r="BK323" s="242">
        <f>ROUND(I323*H323,2)</f>
        <v>0</v>
      </c>
      <c r="BL323" s="17" t="s">
        <v>183</v>
      </c>
      <c r="BM323" s="241" t="s">
        <v>1242</v>
      </c>
    </row>
    <row r="324" s="2" customFormat="1">
      <c r="A324" s="38"/>
      <c r="B324" s="39"/>
      <c r="C324" s="40"/>
      <c r="D324" s="243" t="s">
        <v>185</v>
      </c>
      <c r="E324" s="40"/>
      <c r="F324" s="244" t="s">
        <v>1241</v>
      </c>
      <c r="G324" s="40"/>
      <c r="H324" s="40"/>
      <c r="I324" s="245"/>
      <c r="J324" s="40"/>
      <c r="K324" s="40"/>
      <c r="L324" s="44"/>
      <c r="M324" s="246"/>
      <c r="N324" s="247"/>
      <c r="O324" s="91"/>
      <c r="P324" s="91"/>
      <c r="Q324" s="91"/>
      <c r="R324" s="91"/>
      <c r="S324" s="91"/>
      <c r="T324" s="92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185</v>
      </c>
      <c r="AU324" s="17" t="s">
        <v>80</v>
      </c>
    </row>
    <row r="325" s="2" customFormat="1" ht="24.15" customHeight="1">
      <c r="A325" s="38"/>
      <c r="B325" s="39"/>
      <c r="C325" s="229" t="s">
        <v>796</v>
      </c>
      <c r="D325" s="229" t="s">
        <v>179</v>
      </c>
      <c r="E325" s="230" t="s">
        <v>1243</v>
      </c>
      <c r="F325" s="231" t="s">
        <v>1244</v>
      </c>
      <c r="G325" s="232" t="s">
        <v>263</v>
      </c>
      <c r="H325" s="233">
        <v>690</v>
      </c>
      <c r="I325" s="234"/>
      <c r="J325" s="235">
        <f>ROUND(I325*H325,2)</f>
        <v>0</v>
      </c>
      <c r="K325" s="236"/>
      <c r="L325" s="44"/>
      <c r="M325" s="237" t="s">
        <v>1</v>
      </c>
      <c r="N325" s="238" t="s">
        <v>38</v>
      </c>
      <c r="O325" s="91"/>
      <c r="P325" s="239">
        <f>O325*H325</f>
        <v>0</v>
      </c>
      <c r="Q325" s="239">
        <v>0</v>
      </c>
      <c r="R325" s="239">
        <f>Q325*H325</f>
        <v>0</v>
      </c>
      <c r="S325" s="239">
        <v>0</v>
      </c>
      <c r="T325" s="240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41" t="s">
        <v>183</v>
      </c>
      <c r="AT325" s="241" t="s">
        <v>179</v>
      </c>
      <c r="AU325" s="241" t="s">
        <v>80</v>
      </c>
      <c r="AY325" s="17" t="s">
        <v>176</v>
      </c>
      <c r="BE325" s="242">
        <f>IF(N325="základní",J325,0)</f>
        <v>0</v>
      </c>
      <c r="BF325" s="242">
        <f>IF(N325="snížená",J325,0)</f>
        <v>0</v>
      </c>
      <c r="BG325" s="242">
        <f>IF(N325="zákl. přenesená",J325,0)</f>
        <v>0</v>
      </c>
      <c r="BH325" s="242">
        <f>IF(N325="sníž. přenesená",J325,0)</f>
        <v>0</v>
      </c>
      <c r="BI325" s="242">
        <f>IF(N325="nulová",J325,0)</f>
        <v>0</v>
      </c>
      <c r="BJ325" s="17" t="s">
        <v>80</v>
      </c>
      <c r="BK325" s="242">
        <f>ROUND(I325*H325,2)</f>
        <v>0</v>
      </c>
      <c r="BL325" s="17" t="s">
        <v>183</v>
      </c>
      <c r="BM325" s="241" t="s">
        <v>1245</v>
      </c>
    </row>
    <row r="326" s="2" customFormat="1">
      <c r="A326" s="38"/>
      <c r="B326" s="39"/>
      <c r="C326" s="40"/>
      <c r="D326" s="243" t="s">
        <v>185</v>
      </c>
      <c r="E326" s="40"/>
      <c r="F326" s="244" t="s">
        <v>1244</v>
      </c>
      <c r="G326" s="40"/>
      <c r="H326" s="40"/>
      <c r="I326" s="245"/>
      <c r="J326" s="40"/>
      <c r="K326" s="40"/>
      <c r="L326" s="44"/>
      <c r="M326" s="246"/>
      <c r="N326" s="247"/>
      <c r="O326" s="91"/>
      <c r="P326" s="91"/>
      <c r="Q326" s="91"/>
      <c r="R326" s="91"/>
      <c r="S326" s="91"/>
      <c r="T326" s="92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185</v>
      </c>
      <c r="AU326" s="17" t="s">
        <v>80</v>
      </c>
    </row>
    <row r="327" s="2" customFormat="1">
      <c r="A327" s="38"/>
      <c r="B327" s="39"/>
      <c r="C327" s="40"/>
      <c r="D327" s="243" t="s">
        <v>188</v>
      </c>
      <c r="E327" s="40"/>
      <c r="F327" s="250" t="s">
        <v>631</v>
      </c>
      <c r="G327" s="40"/>
      <c r="H327" s="40"/>
      <c r="I327" s="245"/>
      <c r="J327" s="40"/>
      <c r="K327" s="40"/>
      <c r="L327" s="44"/>
      <c r="M327" s="246"/>
      <c r="N327" s="247"/>
      <c r="O327" s="91"/>
      <c r="P327" s="91"/>
      <c r="Q327" s="91"/>
      <c r="R327" s="91"/>
      <c r="S327" s="91"/>
      <c r="T327" s="92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188</v>
      </c>
      <c r="AU327" s="17" t="s">
        <v>80</v>
      </c>
    </row>
    <row r="328" s="2" customFormat="1" ht="24.15" customHeight="1">
      <c r="A328" s="38"/>
      <c r="B328" s="39"/>
      <c r="C328" s="229" t="s">
        <v>800</v>
      </c>
      <c r="D328" s="229" t="s">
        <v>179</v>
      </c>
      <c r="E328" s="230" t="s">
        <v>1246</v>
      </c>
      <c r="F328" s="231" t="s">
        <v>1247</v>
      </c>
      <c r="G328" s="232" t="s">
        <v>263</v>
      </c>
      <c r="H328" s="233">
        <v>690</v>
      </c>
      <c r="I328" s="234"/>
      <c r="J328" s="235">
        <f>ROUND(I328*H328,2)</f>
        <v>0</v>
      </c>
      <c r="K328" s="236"/>
      <c r="L328" s="44"/>
      <c r="M328" s="237" t="s">
        <v>1</v>
      </c>
      <c r="N328" s="238" t="s">
        <v>38</v>
      </c>
      <c r="O328" s="91"/>
      <c r="P328" s="239">
        <f>O328*H328</f>
        <v>0</v>
      </c>
      <c r="Q328" s="239">
        <v>0</v>
      </c>
      <c r="R328" s="239">
        <f>Q328*H328</f>
        <v>0</v>
      </c>
      <c r="S328" s="239">
        <v>0</v>
      </c>
      <c r="T328" s="240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41" t="s">
        <v>183</v>
      </c>
      <c r="AT328" s="241" t="s">
        <v>179</v>
      </c>
      <c r="AU328" s="241" t="s">
        <v>80</v>
      </c>
      <c r="AY328" s="17" t="s">
        <v>176</v>
      </c>
      <c r="BE328" s="242">
        <f>IF(N328="základní",J328,0)</f>
        <v>0</v>
      </c>
      <c r="BF328" s="242">
        <f>IF(N328="snížená",J328,0)</f>
        <v>0</v>
      </c>
      <c r="BG328" s="242">
        <f>IF(N328="zákl. přenesená",J328,0)</f>
        <v>0</v>
      </c>
      <c r="BH328" s="242">
        <f>IF(N328="sníž. přenesená",J328,0)</f>
        <v>0</v>
      </c>
      <c r="BI328" s="242">
        <f>IF(N328="nulová",J328,0)</f>
        <v>0</v>
      </c>
      <c r="BJ328" s="17" t="s">
        <v>80</v>
      </c>
      <c r="BK328" s="242">
        <f>ROUND(I328*H328,2)</f>
        <v>0</v>
      </c>
      <c r="BL328" s="17" t="s">
        <v>183</v>
      </c>
      <c r="BM328" s="241" t="s">
        <v>1248</v>
      </c>
    </row>
    <row r="329" s="2" customFormat="1">
      <c r="A329" s="38"/>
      <c r="B329" s="39"/>
      <c r="C329" s="40"/>
      <c r="D329" s="243" t="s">
        <v>185</v>
      </c>
      <c r="E329" s="40"/>
      <c r="F329" s="244" t="s">
        <v>1247</v>
      </c>
      <c r="G329" s="40"/>
      <c r="H329" s="40"/>
      <c r="I329" s="245"/>
      <c r="J329" s="40"/>
      <c r="K329" s="40"/>
      <c r="L329" s="44"/>
      <c r="M329" s="246"/>
      <c r="N329" s="247"/>
      <c r="O329" s="91"/>
      <c r="P329" s="91"/>
      <c r="Q329" s="91"/>
      <c r="R329" s="91"/>
      <c r="S329" s="91"/>
      <c r="T329" s="92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185</v>
      </c>
      <c r="AU329" s="17" t="s">
        <v>80</v>
      </c>
    </row>
    <row r="330" s="2" customFormat="1">
      <c r="A330" s="38"/>
      <c r="B330" s="39"/>
      <c r="C330" s="40"/>
      <c r="D330" s="243" t="s">
        <v>188</v>
      </c>
      <c r="E330" s="40"/>
      <c r="F330" s="250" t="s">
        <v>1196</v>
      </c>
      <c r="G330" s="40"/>
      <c r="H330" s="40"/>
      <c r="I330" s="245"/>
      <c r="J330" s="40"/>
      <c r="K330" s="40"/>
      <c r="L330" s="44"/>
      <c r="M330" s="246"/>
      <c r="N330" s="247"/>
      <c r="O330" s="91"/>
      <c r="P330" s="91"/>
      <c r="Q330" s="91"/>
      <c r="R330" s="91"/>
      <c r="S330" s="91"/>
      <c r="T330" s="92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188</v>
      </c>
      <c r="AU330" s="17" t="s">
        <v>80</v>
      </c>
    </row>
    <row r="331" s="2" customFormat="1" ht="21.75" customHeight="1">
      <c r="A331" s="38"/>
      <c r="B331" s="39"/>
      <c r="C331" s="229" t="s">
        <v>805</v>
      </c>
      <c r="D331" s="229" t="s">
        <v>179</v>
      </c>
      <c r="E331" s="230" t="s">
        <v>1249</v>
      </c>
      <c r="F331" s="231" t="s">
        <v>1250</v>
      </c>
      <c r="G331" s="232" t="s">
        <v>263</v>
      </c>
      <c r="H331" s="233">
        <v>690</v>
      </c>
      <c r="I331" s="234"/>
      <c r="J331" s="235">
        <f>ROUND(I331*H331,2)</f>
        <v>0</v>
      </c>
      <c r="K331" s="236"/>
      <c r="L331" s="44"/>
      <c r="M331" s="237" t="s">
        <v>1</v>
      </c>
      <c r="N331" s="238" t="s">
        <v>38</v>
      </c>
      <c r="O331" s="91"/>
      <c r="P331" s="239">
        <f>O331*H331</f>
        <v>0</v>
      </c>
      <c r="Q331" s="239">
        <v>0</v>
      </c>
      <c r="R331" s="239">
        <f>Q331*H331</f>
        <v>0</v>
      </c>
      <c r="S331" s="239">
        <v>0</v>
      </c>
      <c r="T331" s="240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41" t="s">
        <v>183</v>
      </c>
      <c r="AT331" s="241" t="s">
        <v>179</v>
      </c>
      <c r="AU331" s="241" t="s">
        <v>80</v>
      </c>
      <c r="AY331" s="17" t="s">
        <v>176</v>
      </c>
      <c r="BE331" s="242">
        <f>IF(N331="základní",J331,0)</f>
        <v>0</v>
      </c>
      <c r="BF331" s="242">
        <f>IF(N331="snížená",J331,0)</f>
        <v>0</v>
      </c>
      <c r="BG331" s="242">
        <f>IF(N331="zákl. přenesená",J331,0)</f>
        <v>0</v>
      </c>
      <c r="BH331" s="242">
        <f>IF(N331="sníž. přenesená",J331,0)</f>
        <v>0</v>
      </c>
      <c r="BI331" s="242">
        <f>IF(N331="nulová",J331,0)</f>
        <v>0</v>
      </c>
      <c r="BJ331" s="17" t="s">
        <v>80</v>
      </c>
      <c r="BK331" s="242">
        <f>ROUND(I331*H331,2)</f>
        <v>0</v>
      </c>
      <c r="BL331" s="17" t="s">
        <v>183</v>
      </c>
      <c r="BM331" s="241" t="s">
        <v>1251</v>
      </c>
    </row>
    <row r="332" s="2" customFormat="1">
      <c r="A332" s="38"/>
      <c r="B332" s="39"/>
      <c r="C332" s="40"/>
      <c r="D332" s="243" t="s">
        <v>185</v>
      </c>
      <c r="E332" s="40"/>
      <c r="F332" s="244" t="s">
        <v>1250</v>
      </c>
      <c r="G332" s="40"/>
      <c r="H332" s="40"/>
      <c r="I332" s="245"/>
      <c r="J332" s="40"/>
      <c r="K332" s="40"/>
      <c r="L332" s="44"/>
      <c r="M332" s="246"/>
      <c r="N332" s="247"/>
      <c r="O332" s="91"/>
      <c r="P332" s="91"/>
      <c r="Q332" s="91"/>
      <c r="R332" s="91"/>
      <c r="S332" s="91"/>
      <c r="T332" s="92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185</v>
      </c>
      <c r="AU332" s="17" t="s">
        <v>80</v>
      </c>
    </row>
    <row r="333" s="2" customFormat="1">
      <c r="A333" s="38"/>
      <c r="B333" s="39"/>
      <c r="C333" s="40"/>
      <c r="D333" s="243" t="s">
        <v>188</v>
      </c>
      <c r="E333" s="40"/>
      <c r="F333" s="250" t="s">
        <v>1191</v>
      </c>
      <c r="G333" s="40"/>
      <c r="H333" s="40"/>
      <c r="I333" s="245"/>
      <c r="J333" s="40"/>
      <c r="K333" s="40"/>
      <c r="L333" s="44"/>
      <c r="M333" s="246"/>
      <c r="N333" s="247"/>
      <c r="O333" s="91"/>
      <c r="P333" s="91"/>
      <c r="Q333" s="91"/>
      <c r="R333" s="91"/>
      <c r="S333" s="91"/>
      <c r="T333" s="92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188</v>
      </c>
      <c r="AU333" s="17" t="s">
        <v>80</v>
      </c>
    </row>
    <row r="334" s="12" customFormat="1" ht="25.92" customHeight="1">
      <c r="A334" s="12"/>
      <c r="B334" s="213"/>
      <c r="C334" s="214"/>
      <c r="D334" s="215" t="s">
        <v>72</v>
      </c>
      <c r="E334" s="216" t="s">
        <v>787</v>
      </c>
      <c r="F334" s="216" t="s">
        <v>788</v>
      </c>
      <c r="G334" s="214"/>
      <c r="H334" s="214"/>
      <c r="I334" s="217"/>
      <c r="J334" s="218">
        <f>BK334</f>
        <v>0</v>
      </c>
      <c r="K334" s="214"/>
      <c r="L334" s="219"/>
      <c r="M334" s="220"/>
      <c r="N334" s="221"/>
      <c r="O334" s="221"/>
      <c r="P334" s="222">
        <f>SUM(P335:P337)</f>
        <v>0</v>
      </c>
      <c r="Q334" s="221"/>
      <c r="R334" s="222">
        <f>SUM(R335:R337)</f>
        <v>0</v>
      </c>
      <c r="S334" s="221"/>
      <c r="T334" s="223">
        <f>SUM(T335:T337)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24" t="s">
        <v>80</v>
      </c>
      <c r="AT334" s="225" t="s">
        <v>72</v>
      </c>
      <c r="AU334" s="225" t="s">
        <v>73</v>
      </c>
      <c r="AY334" s="224" t="s">
        <v>176</v>
      </c>
      <c r="BK334" s="226">
        <f>SUM(BK335:BK337)</f>
        <v>0</v>
      </c>
    </row>
    <row r="335" s="2" customFormat="1" ht="24.15" customHeight="1">
      <c r="A335" s="38"/>
      <c r="B335" s="39"/>
      <c r="C335" s="229" t="s">
        <v>1252</v>
      </c>
      <c r="D335" s="229" t="s">
        <v>179</v>
      </c>
      <c r="E335" s="230" t="s">
        <v>1253</v>
      </c>
      <c r="F335" s="231" t="s">
        <v>1254</v>
      </c>
      <c r="G335" s="232" t="s">
        <v>396</v>
      </c>
      <c r="H335" s="233">
        <v>624.92399999999998</v>
      </c>
      <c r="I335" s="234"/>
      <c r="J335" s="235">
        <f>ROUND(I335*H335,2)</f>
        <v>0</v>
      </c>
      <c r="K335" s="236"/>
      <c r="L335" s="44"/>
      <c r="M335" s="237" t="s">
        <v>1</v>
      </c>
      <c r="N335" s="238" t="s">
        <v>38</v>
      </c>
      <c r="O335" s="91"/>
      <c r="P335" s="239">
        <f>O335*H335</f>
        <v>0</v>
      </c>
      <c r="Q335" s="239">
        <v>0</v>
      </c>
      <c r="R335" s="239">
        <f>Q335*H335</f>
        <v>0</v>
      </c>
      <c r="S335" s="239">
        <v>0</v>
      </c>
      <c r="T335" s="240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41" t="s">
        <v>183</v>
      </c>
      <c r="AT335" s="241" t="s">
        <v>179</v>
      </c>
      <c r="AU335" s="241" t="s">
        <v>80</v>
      </c>
      <c r="AY335" s="17" t="s">
        <v>176</v>
      </c>
      <c r="BE335" s="242">
        <f>IF(N335="základní",J335,0)</f>
        <v>0</v>
      </c>
      <c r="BF335" s="242">
        <f>IF(N335="snížená",J335,0)</f>
        <v>0</v>
      </c>
      <c r="BG335" s="242">
        <f>IF(N335="zákl. přenesená",J335,0)</f>
        <v>0</v>
      </c>
      <c r="BH335" s="242">
        <f>IF(N335="sníž. přenesená",J335,0)</f>
        <v>0</v>
      </c>
      <c r="BI335" s="242">
        <f>IF(N335="nulová",J335,0)</f>
        <v>0</v>
      </c>
      <c r="BJ335" s="17" t="s">
        <v>80</v>
      </c>
      <c r="BK335" s="242">
        <f>ROUND(I335*H335,2)</f>
        <v>0</v>
      </c>
      <c r="BL335" s="17" t="s">
        <v>183</v>
      </c>
      <c r="BM335" s="241" t="s">
        <v>1255</v>
      </c>
    </row>
    <row r="336" s="2" customFormat="1">
      <c r="A336" s="38"/>
      <c r="B336" s="39"/>
      <c r="C336" s="40"/>
      <c r="D336" s="243" t="s">
        <v>185</v>
      </c>
      <c r="E336" s="40"/>
      <c r="F336" s="244" t="s">
        <v>1254</v>
      </c>
      <c r="G336" s="40"/>
      <c r="H336" s="40"/>
      <c r="I336" s="245"/>
      <c r="J336" s="40"/>
      <c r="K336" s="40"/>
      <c r="L336" s="44"/>
      <c r="M336" s="246"/>
      <c r="N336" s="247"/>
      <c r="O336" s="91"/>
      <c r="P336" s="91"/>
      <c r="Q336" s="91"/>
      <c r="R336" s="91"/>
      <c r="S336" s="91"/>
      <c r="T336" s="92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185</v>
      </c>
      <c r="AU336" s="17" t="s">
        <v>80</v>
      </c>
    </row>
    <row r="337" s="2" customFormat="1">
      <c r="A337" s="38"/>
      <c r="B337" s="39"/>
      <c r="C337" s="40"/>
      <c r="D337" s="243" t="s">
        <v>188</v>
      </c>
      <c r="E337" s="40"/>
      <c r="F337" s="250" t="s">
        <v>1256</v>
      </c>
      <c r="G337" s="40"/>
      <c r="H337" s="40"/>
      <c r="I337" s="245"/>
      <c r="J337" s="40"/>
      <c r="K337" s="40"/>
      <c r="L337" s="44"/>
      <c r="M337" s="246"/>
      <c r="N337" s="247"/>
      <c r="O337" s="91"/>
      <c r="P337" s="91"/>
      <c r="Q337" s="91"/>
      <c r="R337" s="91"/>
      <c r="S337" s="91"/>
      <c r="T337" s="92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188</v>
      </c>
      <c r="AU337" s="17" t="s">
        <v>80</v>
      </c>
    </row>
    <row r="338" s="12" customFormat="1" ht="25.92" customHeight="1">
      <c r="A338" s="12"/>
      <c r="B338" s="213"/>
      <c r="C338" s="214"/>
      <c r="D338" s="215" t="s">
        <v>72</v>
      </c>
      <c r="E338" s="216" t="s">
        <v>794</v>
      </c>
      <c r="F338" s="216" t="s">
        <v>795</v>
      </c>
      <c r="G338" s="214"/>
      <c r="H338" s="214"/>
      <c r="I338" s="217"/>
      <c r="J338" s="218">
        <f>BK338</f>
        <v>0</v>
      </c>
      <c r="K338" s="214"/>
      <c r="L338" s="219"/>
      <c r="M338" s="220"/>
      <c r="N338" s="221"/>
      <c r="O338" s="221"/>
      <c r="P338" s="222">
        <f>SUM(P339:P345)</f>
        <v>0</v>
      </c>
      <c r="Q338" s="221"/>
      <c r="R338" s="222">
        <f>SUM(R339:R345)</f>
        <v>0</v>
      </c>
      <c r="S338" s="221"/>
      <c r="T338" s="223">
        <f>SUM(T339:T345)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24" t="s">
        <v>80</v>
      </c>
      <c r="AT338" s="225" t="s">
        <v>72</v>
      </c>
      <c r="AU338" s="225" t="s">
        <v>73</v>
      </c>
      <c r="AY338" s="224" t="s">
        <v>176</v>
      </c>
      <c r="BK338" s="226">
        <f>SUM(BK339:BK345)</f>
        <v>0</v>
      </c>
    </row>
    <row r="339" s="2" customFormat="1" ht="24.15" customHeight="1">
      <c r="A339" s="38"/>
      <c r="B339" s="39"/>
      <c r="C339" s="229" t="s">
        <v>1257</v>
      </c>
      <c r="D339" s="229" t="s">
        <v>179</v>
      </c>
      <c r="E339" s="230" t="s">
        <v>797</v>
      </c>
      <c r="F339" s="231" t="s">
        <v>798</v>
      </c>
      <c r="G339" s="232" t="s">
        <v>396</v>
      </c>
      <c r="H339" s="233">
        <v>14.792</v>
      </c>
      <c r="I339" s="234"/>
      <c r="J339" s="235">
        <f>ROUND(I339*H339,2)</f>
        <v>0</v>
      </c>
      <c r="K339" s="236"/>
      <c r="L339" s="44"/>
      <c r="M339" s="237" t="s">
        <v>1</v>
      </c>
      <c r="N339" s="238" t="s">
        <v>38</v>
      </c>
      <c r="O339" s="91"/>
      <c r="P339" s="239">
        <f>O339*H339</f>
        <v>0</v>
      </c>
      <c r="Q339" s="239">
        <v>0</v>
      </c>
      <c r="R339" s="239">
        <f>Q339*H339</f>
        <v>0</v>
      </c>
      <c r="S339" s="239">
        <v>0</v>
      </c>
      <c r="T339" s="240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41" t="s">
        <v>183</v>
      </c>
      <c r="AT339" s="241" t="s">
        <v>179</v>
      </c>
      <c r="AU339" s="241" t="s">
        <v>80</v>
      </c>
      <c r="AY339" s="17" t="s">
        <v>176</v>
      </c>
      <c r="BE339" s="242">
        <f>IF(N339="základní",J339,0)</f>
        <v>0</v>
      </c>
      <c r="BF339" s="242">
        <f>IF(N339="snížená",J339,0)</f>
        <v>0</v>
      </c>
      <c r="BG339" s="242">
        <f>IF(N339="zákl. přenesená",J339,0)</f>
        <v>0</v>
      </c>
      <c r="BH339" s="242">
        <f>IF(N339="sníž. přenesená",J339,0)</f>
        <v>0</v>
      </c>
      <c r="BI339" s="242">
        <f>IF(N339="nulová",J339,0)</f>
        <v>0</v>
      </c>
      <c r="BJ339" s="17" t="s">
        <v>80</v>
      </c>
      <c r="BK339" s="242">
        <f>ROUND(I339*H339,2)</f>
        <v>0</v>
      </c>
      <c r="BL339" s="17" t="s">
        <v>183</v>
      </c>
      <c r="BM339" s="241" t="s">
        <v>1258</v>
      </c>
    </row>
    <row r="340" s="2" customFormat="1">
      <c r="A340" s="38"/>
      <c r="B340" s="39"/>
      <c r="C340" s="40"/>
      <c r="D340" s="243" t="s">
        <v>185</v>
      </c>
      <c r="E340" s="40"/>
      <c r="F340" s="244" t="s">
        <v>798</v>
      </c>
      <c r="G340" s="40"/>
      <c r="H340" s="40"/>
      <c r="I340" s="245"/>
      <c r="J340" s="40"/>
      <c r="K340" s="40"/>
      <c r="L340" s="44"/>
      <c r="M340" s="246"/>
      <c r="N340" s="247"/>
      <c r="O340" s="91"/>
      <c r="P340" s="91"/>
      <c r="Q340" s="91"/>
      <c r="R340" s="91"/>
      <c r="S340" s="91"/>
      <c r="T340" s="92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185</v>
      </c>
      <c r="AU340" s="17" t="s">
        <v>80</v>
      </c>
    </row>
    <row r="341" s="2" customFormat="1" ht="62.7" customHeight="1">
      <c r="A341" s="38"/>
      <c r="B341" s="39"/>
      <c r="C341" s="229" t="s">
        <v>1259</v>
      </c>
      <c r="D341" s="229" t="s">
        <v>179</v>
      </c>
      <c r="E341" s="230" t="s">
        <v>801</v>
      </c>
      <c r="F341" s="231" t="s">
        <v>802</v>
      </c>
      <c r="G341" s="232" t="s">
        <v>396</v>
      </c>
      <c r="H341" s="233">
        <v>384.59199999999998</v>
      </c>
      <c r="I341" s="234"/>
      <c r="J341" s="235">
        <f>ROUND(I341*H341,2)</f>
        <v>0</v>
      </c>
      <c r="K341" s="236"/>
      <c r="L341" s="44"/>
      <c r="M341" s="237" t="s">
        <v>1</v>
      </c>
      <c r="N341" s="238" t="s">
        <v>38</v>
      </c>
      <c r="O341" s="91"/>
      <c r="P341" s="239">
        <f>O341*H341</f>
        <v>0</v>
      </c>
      <c r="Q341" s="239">
        <v>0</v>
      </c>
      <c r="R341" s="239">
        <f>Q341*H341</f>
        <v>0</v>
      </c>
      <c r="S341" s="239">
        <v>0</v>
      </c>
      <c r="T341" s="240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41" t="s">
        <v>183</v>
      </c>
      <c r="AT341" s="241" t="s">
        <v>179</v>
      </c>
      <c r="AU341" s="241" t="s">
        <v>80</v>
      </c>
      <c r="AY341" s="17" t="s">
        <v>176</v>
      </c>
      <c r="BE341" s="242">
        <f>IF(N341="základní",J341,0)</f>
        <v>0</v>
      </c>
      <c r="BF341" s="242">
        <f>IF(N341="snížená",J341,0)</f>
        <v>0</v>
      </c>
      <c r="BG341" s="242">
        <f>IF(N341="zákl. přenesená",J341,0)</f>
        <v>0</v>
      </c>
      <c r="BH341" s="242">
        <f>IF(N341="sníž. přenesená",J341,0)</f>
        <v>0</v>
      </c>
      <c r="BI341" s="242">
        <f>IF(N341="nulová",J341,0)</f>
        <v>0</v>
      </c>
      <c r="BJ341" s="17" t="s">
        <v>80</v>
      </c>
      <c r="BK341" s="242">
        <f>ROUND(I341*H341,2)</f>
        <v>0</v>
      </c>
      <c r="BL341" s="17" t="s">
        <v>183</v>
      </c>
      <c r="BM341" s="241" t="s">
        <v>1260</v>
      </c>
    </row>
    <row r="342" s="2" customFormat="1">
      <c r="A342" s="38"/>
      <c r="B342" s="39"/>
      <c r="C342" s="40"/>
      <c r="D342" s="243" t="s">
        <v>185</v>
      </c>
      <c r="E342" s="40"/>
      <c r="F342" s="244" t="s">
        <v>802</v>
      </c>
      <c r="G342" s="40"/>
      <c r="H342" s="40"/>
      <c r="I342" s="245"/>
      <c r="J342" s="40"/>
      <c r="K342" s="40"/>
      <c r="L342" s="44"/>
      <c r="M342" s="246"/>
      <c r="N342" s="247"/>
      <c r="O342" s="91"/>
      <c r="P342" s="91"/>
      <c r="Q342" s="91"/>
      <c r="R342" s="91"/>
      <c r="S342" s="91"/>
      <c r="T342" s="92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T342" s="17" t="s">
        <v>185</v>
      </c>
      <c r="AU342" s="17" t="s">
        <v>80</v>
      </c>
    </row>
    <row r="343" s="2" customFormat="1">
      <c r="A343" s="38"/>
      <c r="B343" s="39"/>
      <c r="C343" s="40"/>
      <c r="D343" s="243" t="s">
        <v>188</v>
      </c>
      <c r="E343" s="40"/>
      <c r="F343" s="250" t="s">
        <v>804</v>
      </c>
      <c r="G343" s="40"/>
      <c r="H343" s="40"/>
      <c r="I343" s="245"/>
      <c r="J343" s="40"/>
      <c r="K343" s="40"/>
      <c r="L343" s="44"/>
      <c r="M343" s="246"/>
      <c r="N343" s="247"/>
      <c r="O343" s="91"/>
      <c r="P343" s="91"/>
      <c r="Q343" s="91"/>
      <c r="R343" s="91"/>
      <c r="S343" s="91"/>
      <c r="T343" s="92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188</v>
      </c>
      <c r="AU343" s="17" t="s">
        <v>80</v>
      </c>
    </row>
    <row r="344" s="2" customFormat="1" ht="16.5" customHeight="1">
      <c r="A344" s="38"/>
      <c r="B344" s="39"/>
      <c r="C344" s="229" t="s">
        <v>1261</v>
      </c>
      <c r="D344" s="229" t="s">
        <v>179</v>
      </c>
      <c r="E344" s="230" t="s">
        <v>806</v>
      </c>
      <c r="F344" s="231" t="s">
        <v>807</v>
      </c>
      <c r="G344" s="232" t="s">
        <v>396</v>
      </c>
      <c r="H344" s="233">
        <v>14.792</v>
      </c>
      <c r="I344" s="234"/>
      <c r="J344" s="235">
        <f>ROUND(I344*H344,2)</f>
        <v>0</v>
      </c>
      <c r="K344" s="236"/>
      <c r="L344" s="44"/>
      <c r="M344" s="237" t="s">
        <v>1</v>
      </c>
      <c r="N344" s="238" t="s">
        <v>38</v>
      </c>
      <c r="O344" s="91"/>
      <c r="P344" s="239">
        <f>O344*H344</f>
        <v>0</v>
      </c>
      <c r="Q344" s="239">
        <v>0</v>
      </c>
      <c r="R344" s="239">
        <f>Q344*H344</f>
        <v>0</v>
      </c>
      <c r="S344" s="239">
        <v>0</v>
      </c>
      <c r="T344" s="240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41" t="s">
        <v>183</v>
      </c>
      <c r="AT344" s="241" t="s">
        <v>179</v>
      </c>
      <c r="AU344" s="241" t="s">
        <v>80</v>
      </c>
      <c r="AY344" s="17" t="s">
        <v>176</v>
      </c>
      <c r="BE344" s="242">
        <f>IF(N344="základní",J344,0)</f>
        <v>0</v>
      </c>
      <c r="BF344" s="242">
        <f>IF(N344="snížená",J344,0)</f>
        <v>0</v>
      </c>
      <c r="BG344" s="242">
        <f>IF(N344="zákl. přenesená",J344,0)</f>
        <v>0</v>
      </c>
      <c r="BH344" s="242">
        <f>IF(N344="sníž. přenesená",J344,0)</f>
        <v>0</v>
      </c>
      <c r="BI344" s="242">
        <f>IF(N344="nulová",J344,0)</f>
        <v>0</v>
      </c>
      <c r="BJ344" s="17" t="s">
        <v>80</v>
      </c>
      <c r="BK344" s="242">
        <f>ROUND(I344*H344,2)</f>
        <v>0</v>
      </c>
      <c r="BL344" s="17" t="s">
        <v>183</v>
      </c>
      <c r="BM344" s="241" t="s">
        <v>1262</v>
      </c>
    </row>
    <row r="345" s="2" customFormat="1">
      <c r="A345" s="38"/>
      <c r="B345" s="39"/>
      <c r="C345" s="40"/>
      <c r="D345" s="243" t="s">
        <v>185</v>
      </c>
      <c r="E345" s="40"/>
      <c r="F345" s="244" t="s">
        <v>807</v>
      </c>
      <c r="G345" s="40"/>
      <c r="H345" s="40"/>
      <c r="I345" s="245"/>
      <c r="J345" s="40"/>
      <c r="K345" s="40"/>
      <c r="L345" s="44"/>
      <c r="M345" s="251"/>
      <c r="N345" s="252"/>
      <c r="O345" s="253"/>
      <c r="P345" s="253"/>
      <c r="Q345" s="253"/>
      <c r="R345" s="253"/>
      <c r="S345" s="253"/>
      <c r="T345" s="254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185</v>
      </c>
      <c r="AU345" s="17" t="s">
        <v>80</v>
      </c>
    </row>
    <row r="346" s="2" customFormat="1" ht="6.96" customHeight="1">
      <c r="A346" s="38"/>
      <c r="B346" s="66"/>
      <c r="C346" s="67"/>
      <c r="D346" s="67"/>
      <c r="E346" s="67"/>
      <c r="F346" s="67"/>
      <c r="G346" s="67"/>
      <c r="H346" s="67"/>
      <c r="I346" s="67"/>
      <c r="J346" s="67"/>
      <c r="K346" s="67"/>
      <c r="L346" s="44"/>
      <c r="M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</row>
  </sheetData>
  <sheetProtection sheet="1" autoFilter="0" formatColumns="0" formatRows="0" objects="1" scenarios="1" spinCount="100000" saltValue="2skcq2kTYUTNSANM5eeU44B6bmJYQS+582hF2BP7+EW482NekUehoWyVRqMZ6bGscuTWJNgnoCFYupwGEi7SLQ==" hashValue="KBcJhnpzirjsLRxZHSUNRiSx1NaH/XACpw0eXvBhsBlJ8QjdkF2LclU8xSgwAYpBPYRrd2fz+Ha3PKJUWvQtkQ==" algorithmName="SHA-512" password="CC35"/>
  <autoFilter ref="C129:K345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6:H116"/>
    <mergeCell ref="E120:H120"/>
    <mergeCell ref="E118:H118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82</v>
      </c>
    </row>
    <row r="4" s="1" customFormat="1" ht="24.96" customHeight="1">
      <c r="B4" s="20"/>
      <c r="D4" s="149" t="s">
        <v>144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26.25" customHeight="1">
      <c r="B7" s="20"/>
      <c r="E7" s="152" t="str">
        <f>'Rekapitulace stavby'!K6</f>
        <v>Jihlava, ul. Holíkova, Musilova, Krajní - rekonstrukce kanalizace a vodovodu III. tlakového pásma - II. etapa</v>
      </c>
      <c r="F7" s="151"/>
      <c r="G7" s="151"/>
      <c r="H7" s="151"/>
      <c r="L7" s="20"/>
    </row>
    <row r="8">
      <c r="B8" s="20"/>
      <c r="D8" s="151" t="s">
        <v>145</v>
      </c>
      <c r="L8" s="20"/>
    </row>
    <row r="9" s="1" customFormat="1" ht="16.5" customHeight="1">
      <c r="B9" s="20"/>
      <c r="E9" s="152" t="s">
        <v>441</v>
      </c>
      <c r="F9" s="1"/>
      <c r="G9" s="1"/>
      <c r="H9" s="1"/>
      <c r="L9" s="20"/>
    </row>
    <row r="10" s="1" customFormat="1" ht="12" customHeight="1">
      <c r="B10" s="20"/>
      <c r="D10" s="151" t="s">
        <v>147</v>
      </c>
      <c r="L10" s="20"/>
    </row>
    <row r="11" s="2" customFormat="1" ht="16.5" customHeight="1">
      <c r="A11" s="38"/>
      <c r="B11" s="44"/>
      <c r="C11" s="38"/>
      <c r="D11" s="38"/>
      <c r="E11" s="153" t="s">
        <v>1064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149</v>
      </c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44"/>
      <c r="C13" s="38"/>
      <c r="D13" s="38"/>
      <c r="E13" s="154" t="s">
        <v>1263</v>
      </c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51" t="s">
        <v>18</v>
      </c>
      <c r="E15" s="38"/>
      <c r="F15" s="141" t="s">
        <v>1</v>
      </c>
      <c r="G15" s="38"/>
      <c r="H15" s="38"/>
      <c r="I15" s="151" t="s">
        <v>19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20</v>
      </c>
      <c r="E16" s="38"/>
      <c r="F16" s="141" t="s">
        <v>21</v>
      </c>
      <c r="G16" s="38"/>
      <c r="H16" s="38"/>
      <c r="I16" s="151" t="s">
        <v>22</v>
      </c>
      <c r="J16" s="155" t="str">
        <f>'Rekapitulace stavby'!AN8</f>
        <v>26. 2. 2024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51" t="s">
        <v>24</v>
      </c>
      <c r="E18" s="38"/>
      <c r="F18" s="38"/>
      <c r="G18" s="38"/>
      <c r="H18" s="38"/>
      <c r="I18" s="151" t="s">
        <v>25</v>
      </c>
      <c r="J18" s="141" t="str">
        <f>IF('Rekapitulace stavby'!AN10="","",'Rekapitulace stavby'!AN10)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tr">
        <f>IF('Rekapitulace stavby'!E11="","",'Rekapitulace stavby'!E11)</f>
        <v xml:space="preserve"> </v>
      </c>
      <c r="F19" s="38"/>
      <c r="G19" s="38"/>
      <c r="H19" s="38"/>
      <c r="I19" s="151" t="s">
        <v>26</v>
      </c>
      <c r="J19" s="141" t="str">
        <f>IF('Rekapitulace stavby'!AN11="","",'Rekapitulace stavby'!AN11)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51" t="s">
        <v>27</v>
      </c>
      <c r="E21" s="38"/>
      <c r="F21" s="38"/>
      <c r="G21" s="38"/>
      <c r="H21" s="38"/>
      <c r="I21" s="151" t="s">
        <v>25</v>
      </c>
      <c r="J21" s="33" t="str">
        <f>'Rekapitulace stavby'!AN13</f>
        <v>Vyplň údaj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33" t="str">
        <f>'Rekapitulace stavby'!E14</f>
        <v>Vyplň údaj</v>
      </c>
      <c r="F22" s="141"/>
      <c r="G22" s="141"/>
      <c r="H22" s="141"/>
      <c r="I22" s="151" t="s">
        <v>26</v>
      </c>
      <c r="J22" s="33" t="str">
        <f>'Rekapitulace stavby'!AN14</f>
        <v>Vyplň údaj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51" t="s">
        <v>29</v>
      </c>
      <c r="E24" s="38"/>
      <c r="F24" s="38"/>
      <c r="G24" s="38"/>
      <c r="H24" s="38"/>
      <c r="I24" s="151" t="s">
        <v>25</v>
      </c>
      <c r="J24" s="141" t="str">
        <f>IF('Rekapitulace stavby'!AN16="","",'Rekapitulace stavby'!AN16)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44"/>
      <c r="C25" s="38"/>
      <c r="D25" s="38"/>
      <c r="E25" s="141" t="str">
        <f>IF('Rekapitulace stavby'!E17="","",'Rekapitulace stavby'!E17)</f>
        <v xml:space="preserve"> </v>
      </c>
      <c r="F25" s="38"/>
      <c r="G25" s="38"/>
      <c r="H25" s="38"/>
      <c r="I25" s="151" t="s">
        <v>26</v>
      </c>
      <c r="J25" s="141" t="str">
        <f>IF('Rekapitulace stavby'!AN17="","",'Rekapitulace stavby'!AN17)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44"/>
      <c r="C27" s="38"/>
      <c r="D27" s="151" t="s">
        <v>31</v>
      </c>
      <c r="E27" s="38"/>
      <c r="F27" s="38"/>
      <c r="G27" s="38"/>
      <c r="H27" s="38"/>
      <c r="I27" s="151" t="s">
        <v>25</v>
      </c>
      <c r="J27" s="141" t="str">
        <f>IF('Rekapitulace stavby'!AN19="","",'Rekapitulace stavby'!AN19)</f>
        <v/>
      </c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44"/>
      <c r="C28" s="38"/>
      <c r="D28" s="38"/>
      <c r="E28" s="141" t="str">
        <f>IF('Rekapitulace stavby'!E20="","",'Rekapitulace stavby'!E20)</f>
        <v xml:space="preserve"> </v>
      </c>
      <c r="F28" s="38"/>
      <c r="G28" s="38"/>
      <c r="H28" s="38"/>
      <c r="I28" s="151" t="s">
        <v>26</v>
      </c>
      <c r="J28" s="141" t="str">
        <f>IF('Rekapitulace stavby'!AN20="","",'Rekapitulace stavby'!AN20)</f>
        <v/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38"/>
      <c r="E29" s="38"/>
      <c r="F29" s="38"/>
      <c r="G29" s="38"/>
      <c r="H29" s="38"/>
      <c r="I29" s="38"/>
      <c r="J29" s="38"/>
      <c r="K29" s="3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44"/>
      <c r="C30" s="38"/>
      <c r="D30" s="151" t="s">
        <v>32</v>
      </c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8"/>
      <c r="B32" s="44"/>
      <c r="C32" s="38"/>
      <c r="D32" s="38"/>
      <c r="E32" s="38"/>
      <c r="F32" s="38"/>
      <c r="G32" s="38"/>
      <c r="H32" s="38"/>
      <c r="I32" s="38"/>
      <c r="J32" s="38"/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60"/>
      <c r="E33" s="160"/>
      <c r="F33" s="160"/>
      <c r="G33" s="160"/>
      <c r="H33" s="160"/>
      <c r="I33" s="160"/>
      <c r="J33" s="160"/>
      <c r="K33" s="160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1" t="s">
        <v>33</v>
      </c>
      <c r="E34" s="38"/>
      <c r="F34" s="38"/>
      <c r="G34" s="38"/>
      <c r="H34" s="38"/>
      <c r="I34" s="38"/>
      <c r="J34" s="162">
        <f>ROUND(J129,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60"/>
      <c r="E35" s="160"/>
      <c r="F35" s="160"/>
      <c r="G35" s="160"/>
      <c r="H35" s="160"/>
      <c r="I35" s="160"/>
      <c r="J35" s="160"/>
      <c r="K35" s="160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3" t="s">
        <v>35</v>
      </c>
      <c r="G36" s="38"/>
      <c r="H36" s="38"/>
      <c r="I36" s="163" t="s">
        <v>34</v>
      </c>
      <c r="J36" s="163" t="s">
        <v>36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53" t="s">
        <v>37</v>
      </c>
      <c r="E37" s="151" t="s">
        <v>38</v>
      </c>
      <c r="F37" s="164">
        <f>ROUND((SUM(BE129:BE239)),  2)</f>
        <v>0</v>
      </c>
      <c r="G37" s="38"/>
      <c r="H37" s="38"/>
      <c r="I37" s="165">
        <v>0.20999999999999999</v>
      </c>
      <c r="J37" s="164">
        <f>ROUND(((SUM(BE129:BE239))*I37),  2)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51" t="s">
        <v>39</v>
      </c>
      <c r="F38" s="164">
        <f>ROUND((SUM(BF129:BF239)),  2)</f>
        <v>0</v>
      </c>
      <c r="G38" s="38"/>
      <c r="H38" s="38"/>
      <c r="I38" s="165">
        <v>0.12</v>
      </c>
      <c r="J38" s="164">
        <f>ROUND(((SUM(BF129:BF239))*I38),  2)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40</v>
      </c>
      <c r="F39" s="164">
        <f>ROUND((SUM(BG129:BG239)),  2)</f>
        <v>0</v>
      </c>
      <c r="G39" s="38"/>
      <c r="H39" s="38"/>
      <c r="I39" s="165">
        <v>0.20999999999999999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51" t="s">
        <v>41</v>
      </c>
      <c r="F40" s="164">
        <f>ROUND((SUM(BH129:BH239)),  2)</f>
        <v>0</v>
      </c>
      <c r="G40" s="38"/>
      <c r="H40" s="38"/>
      <c r="I40" s="165">
        <v>0.12</v>
      </c>
      <c r="J40" s="164">
        <f>0</f>
        <v>0</v>
      </c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51" t="s">
        <v>42</v>
      </c>
      <c r="F41" s="164">
        <f>ROUND((SUM(BI129:BI239)),  2)</f>
        <v>0</v>
      </c>
      <c r="G41" s="38"/>
      <c r="H41" s="38"/>
      <c r="I41" s="165">
        <v>0</v>
      </c>
      <c r="J41" s="164">
        <f>0</f>
        <v>0</v>
      </c>
      <c r="K41" s="38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6"/>
      <c r="D43" s="167" t="s">
        <v>43</v>
      </c>
      <c r="E43" s="168"/>
      <c r="F43" s="168"/>
      <c r="G43" s="169" t="s">
        <v>44</v>
      </c>
      <c r="H43" s="170" t="s">
        <v>45</v>
      </c>
      <c r="I43" s="168"/>
      <c r="J43" s="171">
        <f>SUM(J34:J41)</f>
        <v>0</v>
      </c>
      <c r="K43" s="172"/>
      <c r="L43" s="63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63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151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4" t="str">
        <f>E7</f>
        <v>Jihlava, ul. Holíkova, Musilova, Krajní - rekonstrukce kanalizace a vodovodu III. tlakového pásma - II. etapa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145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1" customFormat="1" ht="16.5" customHeight="1">
      <c r="B87" s="21"/>
      <c r="C87" s="22"/>
      <c r="D87" s="22"/>
      <c r="E87" s="184" t="s">
        <v>441</v>
      </c>
      <c r="F87" s="22"/>
      <c r="G87" s="22"/>
      <c r="H87" s="22"/>
      <c r="I87" s="22"/>
      <c r="J87" s="22"/>
      <c r="K87" s="22"/>
      <c r="L87" s="20"/>
    </row>
    <row r="88" s="1" customFormat="1" ht="12" customHeight="1">
      <c r="B88" s="21"/>
      <c r="C88" s="32" t="s">
        <v>147</v>
      </c>
      <c r="D88" s="22"/>
      <c r="E88" s="22"/>
      <c r="F88" s="22"/>
      <c r="G88" s="22"/>
      <c r="H88" s="22"/>
      <c r="I88" s="22"/>
      <c r="J88" s="22"/>
      <c r="K88" s="22"/>
      <c r="L88" s="20"/>
    </row>
    <row r="89" s="2" customFormat="1" ht="16.5" customHeight="1">
      <c r="A89" s="38"/>
      <c r="B89" s="39"/>
      <c r="C89" s="40"/>
      <c r="D89" s="40"/>
      <c r="E89" s="185" t="s">
        <v>1064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149</v>
      </c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40"/>
      <c r="D91" s="40"/>
      <c r="E91" s="76" t="str">
        <f>E13</f>
        <v>SO-02.3.2 - Vodovodní přípojky - 3.část</v>
      </c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40"/>
      <c r="E93" s="40"/>
      <c r="F93" s="27" t="str">
        <f>F16</f>
        <v xml:space="preserve"> </v>
      </c>
      <c r="G93" s="40"/>
      <c r="H93" s="40"/>
      <c r="I93" s="32" t="s">
        <v>22</v>
      </c>
      <c r="J93" s="79" t="str">
        <f>IF(J16="","",J16)</f>
        <v>26. 2. 2024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5.15" customHeight="1">
      <c r="A95" s="38"/>
      <c r="B95" s="39"/>
      <c r="C95" s="32" t="s">
        <v>24</v>
      </c>
      <c r="D95" s="40"/>
      <c r="E95" s="40"/>
      <c r="F95" s="27" t="str">
        <f>E19</f>
        <v xml:space="preserve"> </v>
      </c>
      <c r="G95" s="40"/>
      <c r="H95" s="40"/>
      <c r="I95" s="32" t="s">
        <v>29</v>
      </c>
      <c r="J95" s="36" t="str">
        <f>E25</f>
        <v xml:space="preserve"> </v>
      </c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27</v>
      </c>
      <c r="D96" s="40"/>
      <c r="E96" s="40"/>
      <c r="F96" s="27" t="str">
        <f>IF(E22="","",E22)</f>
        <v>Vyplň údaj</v>
      </c>
      <c r="G96" s="40"/>
      <c r="H96" s="40"/>
      <c r="I96" s="32" t="s">
        <v>31</v>
      </c>
      <c r="J96" s="36" t="str">
        <f>E28</f>
        <v xml:space="preserve"> 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86" t="s">
        <v>152</v>
      </c>
      <c r="D98" s="187"/>
      <c r="E98" s="187"/>
      <c r="F98" s="187"/>
      <c r="G98" s="187"/>
      <c r="H98" s="187"/>
      <c r="I98" s="187"/>
      <c r="J98" s="188" t="s">
        <v>153</v>
      </c>
      <c r="K98" s="18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89" t="s">
        <v>154</v>
      </c>
      <c r="D100" s="40"/>
      <c r="E100" s="40"/>
      <c r="F100" s="40"/>
      <c r="G100" s="40"/>
      <c r="H100" s="40"/>
      <c r="I100" s="40"/>
      <c r="J100" s="110">
        <f>J129</f>
        <v>0</v>
      </c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7" t="s">
        <v>155</v>
      </c>
    </row>
    <row r="101" s="9" customFormat="1" ht="24.96" customHeight="1">
      <c r="A101" s="9"/>
      <c r="B101" s="190"/>
      <c r="C101" s="191"/>
      <c r="D101" s="192" t="s">
        <v>525</v>
      </c>
      <c r="E101" s="193"/>
      <c r="F101" s="193"/>
      <c r="G101" s="193"/>
      <c r="H101" s="193"/>
      <c r="I101" s="193"/>
      <c r="J101" s="194">
        <f>J130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526</v>
      </c>
      <c r="E102" s="193"/>
      <c r="F102" s="193"/>
      <c r="G102" s="193"/>
      <c r="H102" s="193"/>
      <c r="I102" s="193"/>
      <c r="J102" s="194">
        <f>J203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527</v>
      </c>
      <c r="E103" s="193"/>
      <c r="F103" s="193"/>
      <c r="G103" s="193"/>
      <c r="H103" s="193"/>
      <c r="I103" s="193"/>
      <c r="J103" s="194">
        <f>J207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0"/>
      <c r="C104" s="191"/>
      <c r="D104" s="192" t="s">
        <v>1264</v>
      </c>
      <c r="E104" s="193"/>
      <c r="F104" s="193"/>
      <c r="G104" s="193"/>
      <c r="H104" s="193"/>
      <c r="I104" s="193"/>
      <c r="J104" s="194">
        <f>J233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90"/>
      <c r="C105" s="191"/>
      <c r="D105" s="192" t="s">
        <v>530</v>
      </c>
      <c r="E105" s="193"/>
      <c r="F105" s="193"/>
      <c r="G105" s="193"/>
      <c r="H105" s="193"/>
      <c r="I105" s="193"/>
      <c r="J105" s="194">
        <f>J236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161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6.25" customHeight="1">
      <c r="A115" s="38"/>
      <c r="B115" s="39"/>
      <c r="C115" s="40"/>
      <c r="D115" s="40"/>
      <c r="E115" s="184" t="str">
        <f>E7</f>
        <v>Jihlava, ul. Holíkova, Musilova, Krajní - rekonstrukce kanalizace a vodovodu III. tlakového pásma - II. etapa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" customFormat="1" ht="12" customHeight="1">
      <c r="B116" s="21"/>
      <c r="C116" s="32" t="s">
        <v>145</v>
      </c>
      <c r="D116" s="22"/>
      <c r="E116" s="22"/>
      <c r="F116" s="22"/>
      <c r="G116" s="22"/>
      <c r="H116" s="22"/>
      <c r="I116" s="22"/>
      <c r="J116" s="22"/>
      <c r="K116" s="22"/>
      <c r="L116" s="20"/>
    </row>
    <row r="117" s="1" customFormat="1" ht="16.5" customHeight="1">
      <c r="B117" s="21"/>
      <c r="C117" s="22"/>
      <c r="D117" s="22"/>
      <c r="E117" s="184" t="s">
        <v>441</v>
      </c>
      <c r="F117" s="22"/>
      <c r="G117" s="22"/>
      <c r="H117" s="22"/>
      <c r="I117" s="22"/>
      <c r="J117" s="22"/>
      <c r="K117" s="22"/>
      <c r="L117" s="20"/>
    </row>
    <row r="118" s="1" customFormat="1" ht="12" customHeight="1">
      <c r="B118" s="21"/>
      <c r="C118" s="32" t="s">
        <v>147</v>
      </c>
      <c r="D118" s="22"/>
      <c r="E118" s="22"/>
      <c r="F118" s="22"/>
      <c r="G118" s="22"/>
      <c r="H118" s="22"/>
      <c r="I118" s="22"/>
      <c r="J118" s="22"/>
      <c r="K118" s="22"/>
      <c r="L118" s="20"/>
    </row>
    <row r="119" s="2" customFormat="1" ht="16.5" customHeight="1">
      <c r="A119" s="38"/>
      <c r="B119" s="39"/>
      <c r="C119" s="40"/>
      <c r="D119" s="40"/>
      <c r="E119" s="185" t="s">
        <v>1064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149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76" t="str">
        <f>E13</f>
        <v>SO-02.3.2 - Vodovodní přípojky - 3.část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F16</f>
        <v xml:space="preserve"> </v>
      </c>
      <c r="G123" s="40"/>
      <c r="H123" s="40"/>
      <c r="I123" s="32" t="s">
        <v>22</v>
      </c>
      <c r="J123" s="79" t="str">
        <f>IF(J16="","",J16)</f>
        <v>26. 2. 2024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40"/>
      <c r="E125" s="40"/>
      <c r="F125" s="27" t="str">
        <f>E19</f>
        <v xml:space="preserve"> </v>
      </c>
      <c r="G125" s="40"/>
      <c r="H125" s="40"/>
      <c r="I125" s="32" t="s">
        <v>29</v>
      </c>
      <c r="J125" s="36" t="str">
        <f>E25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27</v>
      </c>
      <c r="D126" s="40"/>
      <c r="E126" s="40"/>
      <c r="F126" s="27" t="str">
        <f>IF(E22="","",E22)</f>
        <v>Vyplň údaj</v>
      </c>
      <c r="G126" s="40"/>
      <c r="H126" s="40"/>
      <c r="I126" s="32" t="s">
        <v>31</v>
      </c>
      <c r="J126" s="36" t="str">
        <f>E28</f>
        <v xml:space="preserve"> 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201"/>
      <c r="B128" s="202"/>
      <c r="C128" s="203" t="s">
        <v>162</v>
      </c>
      <c r="D128" s="204" t="s">
        <v>58</v>
      </c>
      <c r="E128" s="204" t="s">
        <v>54</v>
      </c>
      <c r="F128" s="204" t="s">
        <v>55</v>
      </c>
      <c r="G128" s="204" t="s">
        <v>163</v>
      </c>
      <c r="H128" s="204" t="s">
        <v>164</v>
      </c>
      <c r="I128" s="204" t="s">
        <v>165</v>
      </c>
      <c r="J128" s="205" t="s">
        <v>153</v>
      </c>
      <c r="K128" s="206" t="s">
        <v>166</v>
      </c>
      <c r="L128" s="207"/>
      <c r="M128" s="100" t="s">
        <v>1</v>
      </c>
      <c r="N128" s="101" t="s">
        <v>37</v>
      </c>
      <c r="O128" s="101" t="s">
        <v>167</v>
      </c>
      <c r="P128" s="101" t="s">
        <v>168</v>
      </c>
      <c r="Q128" s="101" t="s">
        <v>169</v>
      </c>
      <c r="R128" s="101" t="s">
        <v>170</v>
      </c>
      <c r="S128" s="101" t="s">
        <v>171</v>
      </c>
      <c r="T128" s="102" t="s">
        <v>172</v>
      </c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</row>
    <row r="129" s="2" customFormat="1" ht="22.8" customHeight="1">
      <c r="A129" s="38"/>
      <c r="B129" s="39"/>
      <c r="C129" s="107" t="s">
        <v>173</v>
      </c>
      <c r="D129" s="40"/>
      <c r="E129" s="40"/>
      <c r="F129" s="40"/>
      <c r="G129" s="40"/>
      <c r="H129" s="40"/>
      <c r="I129" s="40"/>
      <c r="J129" s="208">
        <f>BK129</f>
        <v>0</v>
      </c>
      <c r="K129" s="40"/>
      <c r="L129" s="44"/>
      <c r="M129" s="103"/>
      <c r="N129" s="209"/>
      <c r="O129" s="104"/>
      <c r="P129" s="210">
        <f>P130+P203+P207+P233+P236</f>
        <v>0</v>
      </c>
      <c r="Q129" s="104"/>
      <c r="R129" s="210">
        <f>R130+R203+R207+R233+R236</f>
        <v>0</v>
      </c>
      <c r="S129" s="104"/>
      <c r="T129" s="211">
        <f>T130+T203+T207+T233+T236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72</v>
      </c>
      <c r="AU129" s="17" t="s">
        <v>155</v>
      </c>
      <c r="BK129" s="212">
        <f>BK130+BK203+BK207+BK233+BK236</f>
        <v>0</v>
      </c>
    </row>
    <row r="130" s="12" customFormat="1" ht="25.92" customHeight="1">
      <c r="A130" s="12"/>
      <c r="B130" s="213"/>
      <c r="C130" s="214"/>
      <c r="D130" s="215" t="s">
        <v>72</v>
      </c>
      <c r="E130" s="216" t="s">
        <v>80</v>
      </c>
      <c r="F130" s="216" t="s">
        <v>228</v>
      </c>
      <c r="G130" s="214"/>
      <c r="H130" s="214"/>
      <c r="I130" s="217"/>
      <c r="J130" s="218">
        <f>BK130</f>
        <v>0</v>
      </c>
      <c r="K130" s="214"/>
      <c r="L130" s="219"/>
      <c r="M130" s="220"/>
      <c r="N130" s="221"/>
      <c r="O130" s="221"/>
      <c r="P130" s="222">
        <f>SUM(P131:P202)</f>
        <v>0</v>
      </c>
      <c r="Q130" s="221"/>
      <c r="R130" s="222">
        <f>SUM(R131:R202)</f>
        <v>0</v>
      </c>
      <c r="S130" s="221"/>
      <c r="T130" s="223">
        <f>SUM(T131:T202)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4" t="s">
        <v>80</v>
      </c>
      <c r="AT130" s="225" t="s">
        <v>72</v>
      </c>
      <c r="AU130" s="225" t="s">
        <v>73</v>
      </c>
      <c r="AY130" s="224" t="s">
        <v>176</v>
      </c>
      <c r="BK130" s="226">
        <f>SUM(BK131:BK202)</f>
        <v>0</v>
      </c>
    </row>
    <row r="131" s="2" customFormat="1" ht="24.15" customHeight="1">
      <c r="A131" s="38"/>
      <c r="B131" s="39"/>
      <c r="C131" s="229" t="s">
        <v>80</v>
      </c>
      <c r="D131" s="229" t="s">
        <v>179</v>
      </c>
      <c r="E131" s="230" t="s">
        <v>550</v>
      </c>
      <c r="F131" s="231" t="s">
        <v>1265</v>
      </c>
      <c r="G131" s="232" t="s">
        <v>263</v>
      </c>
      <c r="H131" s="233">
        <v>60</v>
      </c>
      <c r="I131" s="234"/>
      <c r="J131" s="235">
        <f>ROUND(I131*H131,2)</f>
        <v>0</v>
      </c>
      <c r="K131" s="236"/>
      <c r="L131" s="44"/>
      <c r="M131" s="237" t="s">
        <v>1</v>
      </c>
      <c r="N131" s="238" t="s">
        <v>38</v>
      </c>
      <c r="O131" s="91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41" t="s">
        <v>183</v>
      </c>
      <c r="AT131" s="241" t="s">
        <v>179</v>
      </c>
      <c r="AU131" s="241" t="s">
        <v>80</v>
      </c>
      <c r="AY131" s="17" t="s">
        <v>176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7" t="s">
        <v>80</v>
      </c>
      <c r="BK131" s="242">
        <f>ROUND(I131*H131,2)</f>
        <v>0</v>
      </c>
      <c r="BL131" s="17" t="s">
        <v>183</v>
      </c>
      <c r="BM131" s="241" t="s">
        <v>1266</v>
      </c>
    </row>
    <row r="132" s="2" customFormat="1">
      <c r="A132" s="38"/>
      <c r="B132" s="39"/>
      <c r="C132" s="40"/>
      <c r="D132" s="243" t="s">
        <v>185</v>
      </c>
      <c r="E132" s="40"/>
      <c r="F132" s="244" t="s">
        <v>1265</v>
      </c>
      <c r="G132" s="40"/>
      <c r="H132" s="40"/>
      <c r="I132" s="245"/>
      <c r="J132" s="40"/>
      <c r="K132" s="40"/>
      <c r="L132" s="44"/>
      <c r="M132" s="246"/>
      <c r="N132" s="24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185</v>
      </c>
      <c r="AU132" s="17" t="s">
        <v>80</v>
      </c>
    </row>
    <row r="133" s="2" customFormat="1" ht="24.15" customHeight="1">
      <c r="A133" s="38"/>
      <c r="B133" s="39"/>
      <c r="C133" s="229" t="s">
        <v>82</v>
      </c>
      <c r="D133" s="229" t="s">
        <v>179</v>
      </c>
      <c r="E133" s="230" t="s">
        <v>553</v>
      </c>
      <c r="F133" s="231" t="s">
        <v>1267</v>
      </c>
      <c r="G133" s="232" t="s">
        <v>263</v>
      </c>
      <c r="H133" s="233">
        <v>24</v>
      </c>
      <c r="I133" s="234"/>
      <c r="J133" s="235">
        <f>ROUND(I133*H133,2)</f>
        <v>0</v>
      </c>
      <c r="K133" s="236"/>
      <c r="L133" s="44"/>
      <c r="M133" s="237" t="s">
        <v>1</v>
      </c>
      <c r="N133" s="238" t="s">
        <v>38</v>
      </c>
      <c r="O133" s="91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41" t="s">
        <v>183</v>
      </c>
      <c r="AT133" s="241" t="s">
        <v>179</v>
      </c>
      <c r="AU133" s="241" t="s">
        <v>80</v>
      </c>
      <c r="AY133" s="17" t="s">
        <v>176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7" t="s">
        <v>80</v>
      </c>
      <c r="BK133" s="242">
        <f>ROUND(I133*H133,2)</f>
        <v>0</v>
      </c>
      <c r="BL133" s="17" t="s">
        <v>183</v>
      </c>
      <c r="BM133" s="241" t="s">
        <v>1268</v>
      </c>
    </row>
    <row r="134" s="2" customFormat="1">
      <c r="A134" s="38"/>
      <c r="B134" s="39"/>
      <c r="C134" s="40"/>
      <c r="D134" s="243" t="s">
        <v>185</v>
      </c>
      <c r="E134" s="40"/>
      <c r="F134" s="244" t="s">
        <v>1267</v>
      </c>
      <c r="G134" s="40"/>
      <c r="H134" s="40"/>
      <c r="I134" s="245"/>
      <c r="J134" s="40"/>
      <c r="K134" s="40"/>
      <c r="L134" s="44"/>
      <c r="M134" s="246"/>
      <c r="N134" s="247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185</v>
      </c>
      <c r="AU134" s="17" t="s">
        <v>80</v>
      </c>
    </row>
    <row r="135" s="2" customFormat="1" ht="16.5" customHeight="1">
      <c r="A135" s="38"/>
      <c r="B135" s="39"/>
      <c r="C135" s="277" t="s">
        <v>90</v>
      </c>
      <c r="D135" s="277" t="s">
        <v>327</v>
      </c>
      <c r="E135" s="278" t="s">
        <v>556</v>
      </c>
      <c r="F135" s="279" t="s">
        <v>557</v>
      </c>
      <c r="G135" s="280" t="s">
        <v>558</v>
      </c>
      <c r="H135" s="281">
        <v>33.805</v>
      </c>
      <c r="I135" s="282"/>
      <c r="J135" s="283">
        <f>ROUND(I135*H135,2)</f>
        <v>0</v>
      </c>
      <c r="K135" s="284"/>
      <c r="L135" s="285"/>
      <c r="M135" s="286" t="s">
        <v>1</v>
      </c>
      <c r="N135" s="287" t="s">
        <v>38</v>
      </c>
      <c r="O135" s="91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41" t="s">
        <v>266</v>
      </c>
      <c r="AT135" s="241" t="s">
        <v>327</v>
      </c>
      <c r="AU135" s="241" t="s">
        <v>80</v>
      </c>
      <c r="AY135" s="17" t="s">
        <v>176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7" t="s">
        <v>80</v>
      </c>
      <c r="BK135" s="242">
        <f>ROUND(I135*H135,2)</f>
        <v>0</v>
      </c>
      <c r="BL135" s="17" t="s">
        <v>183</v>
      </c>
      <c r="BM135" s="241" t="s">
        <v>1269</v>
      </c>
    </row>
    <row r="136" s="2" customFormat="1">
      <c r="A136" s="38"/>
      <c r="B136" s="39"/>
      <c r="C136" s="40"/>
      <c r="D136" s="243" t="s">
        <v>185</v>
      </c>
      <c r="E136" s="40"/>
      <c r="F136" s="244" t="s">
        <v>557</v>
      </c>
      <c r="G136" s="40"/>
      <c r="H136" s="40"/>
      <c r="I136" s="245"/>
      <c r="J136" s="40"/>
      <c r="K136" s="40"/>
      <c r="L136" s="44"/>
      <c r="M136" s="246"/>
      <c r="N136" s="247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185</v>
      </c>
      <c r="AU136" s="17" t="s">
        <v>80</v>
      </c>
    </row>
    <row r="137" s="2" customFormat="1" ht="24.15" customHeight="1">
      <c r="A137" s="38"/>
      <c r="B137" s="39"/>
      <c r="C137" s="229" t="s">
        <v>183</v>
      </c>
      <c r="D137" s="229" t="s">
        <v>179</v>
      </c>
      <c r="E137" s="230" t="s">
        <v>560</v>
      </c>
      <c r="F137" s="231" t="s">
        <v>561</v>
      </c>
      <c r="G137" s="232" t="s">
        <v>558</v>
      </c>
      <c r="H137" s="233">
        <v>105.84</v>
      </c>
      <c r="I137" s="234"/>
      <c r="J137" s="235">
        <f>ROUND(I137*H137,2)</f>
        <v>0</v>
      </c>
      <c r="K137" s="236"/>
      <c r="L137" s="44"/>
      <c r="M137" s="237" t="s">
        <v>1</v>
      </c>
      <c r="N137" s="238" t="s">
        <v>38</v>
      </c>
      <c r="O137" s="91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41" t="s">
        <v>183</v>
      </c>
      <c r="AT137" s="241" t="s">
        <v>179</v>
      </c>
      <c r="AU137" s="241" t="s">
        <v>80</v>
      </c>
      <c r="AY137" s="17" t="s">
        <v>176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7" t="s">
        <v>80</v>
      </c>
      <c r="BK137" s="242">
        <f>ROUND(I137*H137,2)</f>
        <v>0</v>
      </c>
      <c r="BL137" s="17" t="s">
        <v>183</v>
      </c>
      <c r="BM137" s="241" t="s">
        <v>1270</v>
      </c>
    </row>
    <row r="138" s="2" customFormat="1">
      <c r="A138" s="38"/>
      <c r="B138" s="39"/>
      <c r="C138" s="40"/>
      <c r="D138" s="243" t="s">
        <v>185</v>
      </c>
      <c r="E138" s="40"/>
      <c r="F138" s="244" t="s">
        <v>561</v>
      </c>
      <c r="G138" s="40"/>
      <c r="H138" s="40"/>
      <c r="I138" s="245"/>
      <c r="J138" s="40"/>
      <c r="K138" s="40"/>
      <c r="L138" s="44"/>
      <c r="M138" s="246"/>
      <c r="N138" s="247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185</v>
      </c>
      <c r="AU138" s="17" t="s">
        <v>80</v>
      </c>
    </row>
    <row r="139" s="2" customFormat="1">
      <c r="A139" s="38"/>
      <c r="B139" s="39"/>
      <c r="C139" s="40"/>
      <c r="D139" s="243" t="s">
        <v>188</v>
      </c>
      <c r="E139" s="40"/>
      <c r="F139" s="250" t="s">
        <v>563</v>
      </c>
      <c r="G139" s="40"/>
      <c r="H139" s="40"/>
      <c r="I139" s="245"/>
      <c r="J139" s="40"/>
      <c r="K139" s="40"/>
      <c r="L139" s="44"/>
      <c r="M139" s="246"/>
      <c r="N139" s="247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188</v>
      </c>
      <c r="AU139" s="17" t="s">
        <v>80</v>
      </c>
    </row>
    <row r="140" s="2" customFormat="1" ht="24.15" customHeight="1">
      <c r="A140" s="38"/>
      <c r="B140" s="39"/>
      <c r="C140" s="229" t="s">
        <v>175</v>
      </c>
      <c r="D140" s="229" t="s">
        <v>179</v>
      </c>
      <c r="E140" s="230" t="s">
        <v>1271</v>
      </c>
      <c r="F140" s="231" t="s">
        <v>1272</v>
      </c>
      <c r="G140" s="232" t="s">
        <v>558</v>
      </c>
      <c r="H140" s="233">
        <v>23.373000000000001</v>
      </c>
      <c r="I140" s="234"/>
      <c r="J140" s="235">
        <f>ROUND(I140*H140,2)</f>
        <v>0</v>
      </c>
      <c r="K140" s="236"/>
      <c r="L140" s="44"/>
      <c r="M140" s="237" t="s">
        <v>1</v>
      </c>
      <c r="N140" s="238" t="s">
        <v>38</v>
      </c>
      <c r="O140" s="91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41" t="s">
        <v>183</v>
      </c>
      <c r="AT140" s="241" t="s">
        <v>179</v>
      </c>
      <c r="AU140" s="241" t="s">
        <v>80</v>
      </c>
      <c r="AY140" s="17" t="s">
        <v>176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7" t="s">
        <v>80</v>
      </c>
      <c r="BK140" s="242">
        <f>ROUND(I140*H140,2)</f>
        <v>0</v>
      </c>
      <c r="BL140" s="17" t="s">
        <v>183</v>
      </c>
      <c r="BM140" s="241" t="s">
        <v>1273</v>
      </c>
    </row>
    <row r="141" s="2" customFormat="1">
      <c r="A141" s="38"/>
      <c r="B141" s="39"/>
      <c r="C141" s="40"/>
      <c r="D141" s="243" t="s">
        <v>185</v>
      </c>
      <c r="E141" s="40"/>
      <c r="F141" s="244" t="s">
        <v>1272</v>
      </c>
      <c r="G141" s="40"/>
      <c r="H141" s="40"/>
      <c r="I141" s="245"/>
      <c r="J141" s="40"/>
      <c r="K141" s="40"/>
      <c r="L141" s="44"/>
      <c r="M141" s="246"/>
      <c r="N141" s="247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185</v>
      </c>
      <c r="AU141" s="17" t="s">
        <v>80</v>
      </c>
    </row>
    <row r="142" s="2" customFormat="1">
      <c r="A142" s="38"/>
      <c r="B142" s="39"/>
      <c r="C142" s="40"/>
      <c r="D142" s="243" t="s">
        <v>188</v>
      </c>
      <c r="E142" s="40"/>
      <c r="F142" s="250" t="s">
        <v>567</v>
      </c>
      <c r="G142" s="40"/>
      <c r="H142" s="40"/>
      <c r="I142" s="245"/>
      <c r="J142" s="40"/>
      <c r="K142" s="40"/>
      <c r="L142" s="44"/>
      <c r="M142" s="246"/>
      <c r="N142" s="247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188</v>
      </c>
      <c r="AU142" s="17" t="s">
        <v>80</v>
      </c>
    </row>
    <row r="143" s="13" customFormat="1">
      <c r="A143" s="13"/>
      <c r="B143" s="255"/>
      <c r="C143" s="256"/>
      <c r="D143" s="243" t="s">
        <v>242</v>
      </c>
      <c r="E143" s="257" t="s">
        <v>1</v>
      </c>
      <c r="F143" s="258" t="s">
        <v>1274</v>
      </c>
      <c r="G143" s="256"/>
      <c r="H143" s="259">
        <v>23.373000000000001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5" t="s">
        <v>242</v>
      </c>
      <c r="AU143" s="265" t="s">
        <v>80</v>
      </c>
      <c r="AV143" s="13" t="s">
        <v>82</v>
      </c>
      <c r="AW143" s="13" t="s">
        <v>30</v>
      </c>
      <c r="AX143" s="13" t="s">
        <v>73</v>
      </c>
      <c r="AY143" s="265" t="s">
        <v>176</v>
      </c>
    </row>
    <row r="144" s="14" customFormat="1">
      <c r="A144" s="14"/>
      <c r="B144" s="266"/>
      <c r="C144" s="267"/>
      <c r="D144" s="243" t="s">
        <v>242</v>
      </c>
      <c r="E144" s="268" t="s">
        <v>1</v>
      </c>
      <c r="F144" s="269" t="s">
        <v>245</v>
      </c>
      <c r="G144" s="267"/>
      <c r="H144" s="270">
        <v>23.373000000000001</v>
      </c>
      <c r="I144" s="271"/>
      <c r="J144" s="267"/>
      <c r="K144" s="267"/>
      <c r="L144" s="272"/>
      <c r="M144" s="273"/>
      <c r="N144" s="274"/>
      <c r="O144" s="274"/>
      <c r="P144" s="274"/>
      <c r="Q144" s="274"/>
      <c r="R144" s="274"/>
      <c r="S144" s="274"/>
      <c r="T144" s="27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76" t="s">
        <v>242</v>
      </c>
      <c r="AU144" s="276" t="s">
        <v>80</v>
      </c>
      <c r="AV144" s="14" t="s">
        <v>183</v>
      </c>
      <c r="AW144" s="14" t="s">
        <v>30</v>
      </c>
      <c r="AX144" s="14" t="s">
        <v>80</v>
      </c>
      <c r="AY144" s="276" t="s">
        <v>176</v>
      </c>
    </row>
    <row r="145" s="2" customFormat="1" ht="24.15" customHeight="1">
      <c r="A145" s="38"/>
      <c r="B145" s="39"/>
      <c r="C145" s="229" t="s">
        <v>213</v>
      </c>
      <c r="D145" s="229" t="s">
        <v>179</v>
      </c>
      <c r="E145" s="230" t="s">
        <v>1275</v>
      </c>
      <c r="F145" s="231" t="s">
        <v>1276</v>
      </c>
      <c r="G145" s="232" t="s">
        <v>558</v>
      </c>
      <c r="H145" s="233">
        <v>23.373000000000001</v>
      </c>
      <c r="I145" s="234"/>
      <c r="J145" s="235">
        <f>ROUND(I145*H145,2)</f>
        <v>0</v>
      </c>
      <c r="K145" s="236"/>
      <c r="L145" s="44"/>
      <c r="M145" s="237" t="s">
        <v>1</v>
      </c>
      <c r="N145" s="238" t="s">
        <v>38</v>
      </c>
      <c r="O145" s="91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41" t="s">
        <v>183</v>
      </c>
      <c r="AT145" s="241" t="s">
        <v>179</v>
      </c>
      <c r="AU145" s="241" t="s">
        <v>80</v>
      </c>
      <c r="AY145" s="17" t="s">
        <v>176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7" t="s">
        <v>80</v>
      </c>
      <c r="BK145" s="242">
        <f>ROUND(I145*H145,2)</f>
        <v>0</v>
      </c>
      <c r="BL145" s="17" t="s">
        <v>183</v>
      </c>
      <c r="BM145" s="241" t="s">
        <v>1277</v>
      </c>
    </row>
    <row r="146" s="2" customFormat="1">
      <c r="A146" s="38"/>
      <c r="B146" s="39"/>
      <c r="C146" s="40"/>
      <c r="D146" s="243" t="s">
        <v>185</v>
      </c>
      <c r="E146" s="40"/>
      <c r="F146" s="244" t="s">
        <v>1276</v>
      </c>
      <c r="G146" s="40"/>
      <c r="H146" s="40"/>
      <c r="I146" s="245"/>
      <c r="J146" s="40"/>
      <c r="K146" s="40"/>
      <c r="L146" s="44"/>
      <c r="M146" s="246"/>
      <c r="N146" s="247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185</v>
      </c>
      <c r="AU146" s="17" t="s">
        <v>80</v>
      </c>
    </row>
    <row r="147" s="2" customFormat="1">
      <c r="A147" s="38"/>
      <c r="B147" s="39"/>
      <c r="C147" s="40"/>
      <c r="D147" s="243" t="s">
        <v>188</v>
      </c>
      <c r="E147" s="40"/>
      <c r="F147" s="250" t="s">
        <v>567</v>
      </c>
      <c r="G147" s="40"/>
      <c r="H147" s="40"/>
      <c r="I147" s="245"/>
      <c r="J147" s="40"/>
      <c r="K147" s="40"/>
      <c r="L147" s="44"/>
      <c r="M147" s="246"/>
      <c r="N147" s="24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188</v>
      </c>
      <c r="AU147" s="17" t="s">
        <v>80</v>
      </c>
    </row>
    <row r="148" s="13" customFormat="1">
      <c r="A148" s="13"/>
      <c r="B148" s="255"/>
      <c r="C148" s="256"/>
      <c r="D148" s="243" t="s">
        <v>242</v>
      </c>
      <c r="E148" s="257" t="s">
        <v>1</v>
      </c>
      <c r="F148" s="258" t="s">
        <v>1274</v>
      </c>
      <c r="G148" s="256"/>
      <c r="H148" s="259">
        <v>23.373000000000001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5" t="s">
        <v>242</v>
      </c>
      <c r="AU148" s="265" t="s">
        <v>80</v>
      </c>
      <c r="AV148" s="13" t="s">
        <v>82</v>
      </c>
      <c r="AW148" s="13" t="s">
        <v>30</v>
      </c>
      <c r="AX148" s="13" t="s">
        <v>73</v>
      </c>
      <c r="AY148" s="265" t="s">
        <v>176</v>
      </c>
    </row>
    <row r="149" s="14" customFormat="1">
      <c r="A149" s="14"/>
      <c r="B149" s="266"/>
      <c r="C149" s="267"/>
      <c r="D149" s="243" t="s">
        <v>242</v>
      </c>
      <c r="E149" s="268" t="s">
        <v>1</v>
      </c>
      <c r="F149" s="269" t="s">
        <v>245</v>
      </c>
      <c r="G149" s="267"/>
      <c r="H149" s="270">
        <v>23.373000000000001</v>
      </c>
      <c r="I149" s="271"/>
      <c r="J149" s="267"/>
      <c r="K149" s="267"/>
      <c r="L149" s="272"/>
      <c r="M149" s="273"/>
      <c r="N149" s="274"/>
      <c r="O149" s="274"/>
      <c r="P149" s="274"/>
      <c r="Q149" s="274"/>
      <c r="R149" s="274"/>
      <c r="S149" s="274"/>
      <c r="T149" s="27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76" t="s">
        <v>242</v>
      </c>
      <c r="AU149" s="276" t="s">
        <v>80</v>
      </c>
      <c r="AV149" s="14" t="s">
        <v>183</v>
      </c>
      <c r="AW149" s="14" t="s">
        <v>30</v>
      </c>
      <c r="AX149" s="14" t="s">
        <v>80</v>
      </c>
      <c r="AY149" s="276" t="s">
        <v>176</v>
      </c>
    </row>
    <row r="150" s="2" customFormat="1" ht="24.15" customHeight="1">
      <c r="A150" s="38"/>
      <c r="B150" s="39"/>
      <c r="C150" s="229" t="s">
        <v>260</v>
      </c>
      <c r="D150" s="229" t="s">
        <v>179</v>
      </c>
      <c r="E150" s="230" t="s">
        <v>572</v>
      </c>
      <c r="F150" s="231" t="s">
        <v>573</v>
      </c>
      <c r="G150" s="232" t="s">
        <v>558</v>
      </c>
      <c r="H150" s="233">
        <v>51.939999999999998</v>
      </c>
      <c r="I150" s="234"/>
      <c r="J150" s="235">
        <f>ROUND(I150*H150,2)</f>
        <v>0</v>
      </c>
      <c r="K150" s="236"/>
      <c r="L150" s="44"/>
      <c r="M150" s="237" t="s">
        <v>1</v>
      </c>
      <c r="N150" s="238" t="s">
        <v>38</v>
      </c>
      <c r="O150" s="91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41" t="s">
        <v>183</v>
      </c>
      <c r="AT150" s="241" t="s">
        <v>179</v>
      </c>
      <c r="AU150" s="241" t="s">
        <v>80</v>
      </c>
      <c r="AY150" s="17" t="s">
        <v>176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7" t="s">
        <v>80</v>
      </c>
      <c r="BK150" s="242">
        <f>ROUND(I150*H150,2)</f>
        <v>0</v>
      </c>
      <c r="BL150" s="17" t="s">
        <v>183</v>
      </c>
      <c r="BM150" s="241" t="s">
        <v>1278</v>
      </c>
    </row>
    <row r="151" s="2" customFormat="1">
      <c r="A151" s="38"/>
      <c r="B151" s="39"/>
      <c r="C151" s="40"/>
      <c r="D151" s="243" t="s">
        <v>185</v>
      </c>
      <c r="E151" s="40"/>
      <c r="F151" s="244" t="s">
        <v>573</v>
      </c>
      <c r="G151" s="40"/>
      <c r="H151" s="40"/>
      <c r="I151" s="245"/>
      <c r="J151" s="40"/>
      <c r="K151" s="40"/>
      <c r="L151" s="44"/>
      <c r="M151" s="246"/>
      <c r="N151" s="247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185</v>
      </c>
      <c r="AU151" s="17" t="s">
        <v>80</v>
      </c>
    </row>
    <row r="152" s="2" customFormat="1">
      <c r="A152" s="38"/>
      <c r="B152" s="39"/>
      <c r="C152" s="40"/>
      <c r="D152" s="243" t="s">
        <v>188</v>
      </c>
      <c r="E152" s="40"/>
      <c r="F152" s="250" t="s">
        <v>567</v>
      </c>
      <c r="G152" s="40"/>
      <c r="H152" s="40"/>
      <c r="I152" s="245"/>
      <c r="J152" s="40"/>
      <c r="K152" s="40"/>
      <c r="L152" s="44"/>
      <c r="M152" s="246"/>
      <c r="N152" s="247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188</v>
      </c>
      <c r="AU152" s="17" t="s">
        <v>80</v>
      </c>
    </row>
    <row r="153" s="13" customFormat="1">
      <c r="A153" s="13"/>
      <c r="B153" s="255"/>
      <c r="C153" s="256"/>
      <c r="D153" s="243" t="s">
        <v>242</v>
      </c>
      <c r="E153" s="257" t="s">
        <v>1</v>
      </c>
      <c r="F153" s="258" t="s">
        <v>1279</v>
      </c>
      <c r="G153" s="256"/>
      <c r="H153" s="259">
        <v>51.939999999999998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5" t="s">
        <v>242</v>
      </c>
      <c r="AU153" s="265" t="s">
        <v>80</v>
      </c>
      <c r="AV153" s="13" t="s">
        <v>82</v>
      </c>
      <c r="AW153" s="13" t="s">
        <v>30</v>
      </c>
      <c r="AX153" s="13" t="s">
        <v>73</v>
      </c>
      <c r="AY153" s="265" t="s">
        <v>176</v>
      </c>
    </row>
    <row r="154" s="14" customFormat="1">
      <c r="A154" s="14"/>
      <c r="B154" s="266"/>
      <c r="C154" s="267"/>
      <c r="D154" s="243" t="s">
        <v>242</v>
      </c>
      <c r="E154" s="268" t="s">
        <v>1</v>
      </c>
      <c r="F154" s="269" t="s">
        <v>245</v>
      </c>
      <c r="G154" s="267"/>
      <c r="H154" s="270">
        <v>51.939999999999998</v>
      </c>
      <c r="I154" s="271"/>
      <c r="J154" s="267"/>
      <c r="K154" s="267"/>
      <c r="L154" s="272"/>
      <c r="M154" s="273"/>
      <c r="N154" s="274"/>
      <c r="O154" s="274"/>
      <c r="P154" s="274"/>
      <c r="Q154" s="274"/>
      <c r="R154" s="274"/>
      <c r="S154" s="274"/>
      <c r="T154" s="27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76" t="s">
        <v>242</v>
      </c>
      <c r="AU154" s="276" t="s">
        <v>80</v>
      </c>
      <c r="AV154" s="14" t="s">
        <v>183</v>
      </c>
      <c r="AW154" s="14" t="s">
        <v>30</v>
      </c>
      <c r="AX154" s="14" t="s">
        <v>80</v>
      </c>
      <c r="AY154" s="276" t="s">
        <v>176</v>
      </c>
    </row>
    <row r="155" s="2" customFormat="1" ht="24.15" customHeight="1">
      <c r="A155" s="38"/>
      <c r="B155" s="39"/>
      <c r="C155" s="229" t="s">
        <v>266</v>
      </c>
      <c r="D155" s="229" t="s">
        <v>179</v>
      </c>
      <c r="E155" s="230" t="s">
        <v>819</v>
      </c>
      <c r="F155" s="231" t="s">
        <v>820</v>
      </c>
      <c r="G155" s="232" t="s">
        <v>231</v>
      </c>
      <c r="H155" s="233">
        <v>155.96000000000001</v>
      </c>
      <c r="I155" s="234"/>
      <c r="J155" s="235">
        <f>ROUND(I155*H155,2)</f>
        <v>0</v>
      </c>
      <c r="K155" s="236"/>
      <c r="L155" s="44"/>
      <c r="M155" s="237" t="s">
        <v>1</v>
      </c>
      <c r="N155" s="238" t="s">
        <v>38</v>
      </c>
      <c r="O155" s="91"/>
      <c r="P155" s="239">
        <f>O155*H155</f>
        <v>0</v>
      </c>
      <c r="Q155" s="239">
        <v>0</v>
      </c>
      <c r="R155" s="239">
        <f>Q155*H155</f>
        <v>0</v>
      </c>
      <c r="S155" s="239">
        <v>0</v>
      </c>
      <c r="T155" s="24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41" t="s">
        <v>183</v>
      </c>
      <c r="AT155" s="241" t="s">
        <v>179</v>
      </c>
      <c r="AU155" s="241" t="s">
        <v>80</v>
      </c>
      <c r="AY155" s="17" t="s">
        <v>176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7" t="s">
        <v>80</v>
      </c>
      <c r="BK155" s="242">
        <f>ROUND(I155*H155,2)</f>
        <v>0</v>
      </c>
      <c r="BL155" s="17" t="s">
        <v>183</v>
      </c>
      <c r="BM155" s="241" t="s">
        <v>1280</v>
      </c>
    </row>
    <row r="156" s="2" customFormat="1">
      <c r="A156" s="38"/>
      <c r="B156" s="39"/>
      <c r="C156" s="40"/>
      <c r="D156" s="243" t="s">
        <v>185</v>
      </c>
      <c r="E156" s="40"/>
      <c r="F156" s="244" t="s">
        <v>820</v>
      </c>
      <c r="G156" s="40"/>
      <c r="H156" s="40"/>
      <c r="I156" s="245"/>
      <c r="J156" s="40"/>
      <c r="K156" s="40"/>
      <c r="L156" s="44"/>
      <c r="M156" s="246"/>
      <c r="N156" s="247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185</v>
      </c>
      <c r="AU156" s="17" t="s">
        <v>80</v>
      </c>
    </row>
    <row r="157" s="2" customFormat="1">
      <c r="A157" s="38"/>
      <c r="B157" s="39"/>
      <c r="C157" s="40"/>
      <c r="D157" s="243" t="s">
        <v>188</v>
      </c>
      <c r="E157" s="40"/>
      <c r="F157" s="250" t="s">
        <v>579</v>
      </c>
      <c r="G157" s="40"/>
      <c r="H157" s="40"/>
      <c r="I157" s="245"/>
      <c r="J157" s="40"/>
      <c r="K157" s="40"/>
      <c r="L157" s="44"/>
      <c r="M157" s="246"/>
      <c r="N157" s="247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188</v>
      </c>
      <c r="AU157" s="17" t="s">
        <v>80</v>
      </c>
    </row>
    <row r="158" s="13" customFormat="1">
      <c r="A158" s="13"/>
      <c r="B158" s="255"/>
      <c r="C158" s="256"/>
      <c r="D158" s="243" t="s">
        <v>242</v>
      </c>
      <c r="E158" s="257" t="s">
        <v>1</v>
      </c>
      <c r="F158" s="258" t="s">
        <v>1281</v>
      </c>
      <c r="G158" s="256"/>
      <c r="H158" s="259">
        <v>155.96000000000001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5" t="s">
        <v>242</v>
      </c>
      <c r="AU158" s="265" t="s">
        <v>80</v>
      </c>
      <c r="AV158" s="13" t="s">
        <v>82</v>
      </c>
      <c r="AW158" s="13" t="s">
        <v>30</v>
      </c>
      <c r="AX158" s="13" t="s">
        <v>73</v>
      </c>
      <c r="AY158" s="265" t="s">
        <v>176</v>
      </c>
    </row>
    <row r="159" s="14" customFormat="1">
      <c r="A159" s="14"/>
      <c r="B159" s="266"/>
      <c r="C159" s="267"/>
      <c r="D159" s="243" t="s">
        <v>242</v>
      </c>
      <c r="E159" s="268" t="s">
        <v>1</v>
      </c>
      <c r="F159" s="269" t="s">
        <v>245</v>
      </c>
      <c r="G159" s="267"/>
      <c r="H159" s="270">
        <v>155.96000000000001</v>
      </c>
      <c r="I159" s="271"/>
      <c r="J159" s="267"/>
      <c r="K159" s="267"/>
      <c r="L159" s="272"/>
      <c r="M159" s="273"/>
      <c r="N159" s="274"/>
      <c r="O159" s="274"/>
      <c r="P159" s="274"/>
      <c r="Q159" s="274"/>
      <c r="R159" s="274"/>
      <c r="S159" s="274"/>
      <c r="T159" s="27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76" t="s">
        <v>242</v>
      </c>
      <c r="AU159" s="276" t="s">
        <v>80</v>
      </c>
      <c r="AV159" s="14" t="s">
        <v>183</v>
      </c>
      <c r="AW159" s="14" t="s">
        <v>30</v>
      </c>
      <c r="AX159" s="14" t="s">
        <v>80</v>
      </c>
      <c r="AY159" s="276" t="s">
        <v>176</v>
      </c>
    </row>
    <row r="160" s="2" customFormat="1" ht="24.15" customHeight="1">
      <c r="A160" s="38"/>
      <c r="B160" s="39"/>
      <c r="C160" s="229" t="s">
        <v>271</v>
      </c>
      <c r="D160" s="229" t="s">
        <v>179</v>
      </c>
      <c r="E160" s="230" t="s">
        <v>822</v>
      </c>
      <c r="F160" s="231" t="s">
        <v>823</v>
      </c>
      <c r="G160" s="232" t="s">
        <v>231</v>
      </c>
      <c r="H160" s="233">
        <v>155.96000000000001</v>
      </c>
      <c r="I160" s="234"/>
      <c r="J160" s="235">
        <f>ROUND(I160*H160,2)</f>
        <v>0</v>
      </c>
      <c r="K160" s="236"/>
      <c r="L160" s="44"/>
      <c r="M160" s="237" t="s">
        <v>1</v>
      </c>
      <c r="N160" s="238" t="s">
        <v>38</v>
      </c>
      <c r="O160" s="91"/>
      <c r="P160" s="239">
        <f>O160*H160</f>
        <v>0</v>
      </c>
      <c r="Q160" s="239">
        <v>0</v>
      </c>
      <c r="R160" s="239">
        <f>Q160*H160</f>
        <v>0</v>
      </c>
      <c r="S160" s="239">
        <v>0</v>
      </c>
      <c r="T160" s="24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41" t="s">
        <v>183</v>
      </c>
      <c r="AT160" s="241" t="s">
        <v>179</v>
      </c>
      <c r="AU160" s="241" t="s">
        <v>80</v>
      </c>
      <c r="AY160" s="17" t="s">
        <v>176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7" t="s">
        <v>80</v>
      </c>
      <c r="BK160" s="242">
        <f>ROUND(I160*H160,2)</f>
        <v>0</v>
      </c>
      <c r="BL160" s="17" t="s">
        <v>183</v>
      </c>
      <c r="BM160" s="241" t="s">
        <v>1282</v>
      </c>
    </row>
    <row r="161" s="2" customFormat="1">
      <c r="A161" s="38"/>
      <c r="B161" s="39"/>
      <c r="C161" s="40"/>
      <c r="D161" s="243" t="s">
        <v>185</v>
      </c>
      <c r="E161" s="40"/>
      <c r="F161" s="244" t="s">
        <v>823</v>
      </c>
      <c r="G161" s="40"/>
      <c r="H161" s="40"/>
      <c r="I161" s="245"/>
      <c r="J161" s="40"/>
      <c r="K161" s="40"/>
      <c r="L161" s="44"/>
      <c r="M161" s="246"/>
      <c r="N161" s="247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185</v>
      </c>
      <c r="AU161" s="17" t="s">
        <v>80</v>
      </c>
    </row>
    <row r="162" s="2" customFormat="1">
      <c r="A162" s="38"/>
      <c r="B162" s="39"/>
      <c r="C162" s="40"/>
      <c r="D162" s="243" t="s">
        <v>188</v>
      </c>
      <c r="E162" s="40"/>
      <c r="F162" s="250" t="s">
        <v>583</v>
      </c>
      <c r="G162" s="40"/>
      <c r="H162" s="40"/>
      <c r="I162" s="245"/>
      <c r="J162" s="40"/>
      <c r="K162" s="40"/>
      <c r="L162" s="44"/>
      <c r="M162" s="246"/>
      <c r="N162" s="24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188</v>
      </c>
      <c r="AU162" s="17" t="s">
        <v>80</v>
      </c>
    </row>
    <row r="163" s="2" customFormat="1" ht="24.15" customHeight="1">
      <c r="A163" s="38"/>
      <c r="B163" s="39"/>
      <c r="C163" s="229" t="s">
        <v>276</v>
      </c>
      <c r="D163" s="229" t="s">
        <v>179</v>
      </c>
      <c r="E163" s="230" t="s">
        <v>825</v>
      </c>
      <c r="F163" s="231" t="s">
        <v>826</v>
      </c>
      <c r="G163" s="232" t="s">
        <v>558</v>
      </c>
      <c r="H163" s="233">
        <v>23.373000000000001</v>
      </c>
      <c r="I163" s="234"/>
      <c r="J163" s="235">
        <f>ROUND(I163*H163,2)</f>
        <v>0</v>
      </c>
      <c r="K163" s="236"/>
      <c r="L163" s="44"/>
      <c r="M163" s="237" t="s">
        <v>1</v>
      </c>
      <c r="N163" s="238" t="s">
        <v>38</v>
      </c>
      <c r="O163" s="91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41" t="s">
        <v>183</v>
      </c>
      <c r="AT163" s="241" t="s">
        <v>179</v>
      </c>
      <c r="AU163" s="241" t="s">
        <v>80</v>
      </c>
      <c r="AY163" s="17" t="s">
        <v>176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7" t="s">
        <v>80</v>
      </c>
      <c r="BK163" s="242">
        <f>ROUND(I163*H163,2)</f>
        <v>0</v>
      </c>
      <c r="BL163" s="17" t="s">
        <v>183</v>
      </c>
      <c r="BM163" s="241" t="s">
        <v>1283</v>
      </c>
    </row>
    <row r="164" s="2" customFormat="1">
      <c r="A164" s="38"/>
      <c r="B164" s="39"/>
      <c r="C164" s="40"/>
      <c r="D164" s="243" t="s">
        <v>185</v>
      </c>
      <c r="E164" s="40"/>
      <c r="F164" s="244" t="s">
        <v>826</v>
      </c>
      <c r="G164" s="40"/>
      <c r="H164" s="40"/>
      <c r="I164" s="245"/>
      <c r="J164" s="40"/>
      <c r="K164" s="40"/>
      <c r="L164" s="44"/>
      <c r="M164" s="246"/>
      <c r="N164" s="247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185</v>
      </c>
      <c r="AU164" s="17" t="s">
        <v>80</v>
      </c>
    </row>
    <row r="165" s="2" customFormat="1">
      <c r="A165" s="38"/>
      <c r="B165" s="39"/>
      <c r="C165" s="40"/>
      <c r="D165" s="243" t="s">
        <v>188</v>
      </c>
      <c r="E165" s="40"/>
      <c r="F165" s="250" t="s">
        <v>587</v>
      </c>
      <c r="G165" s="40"/>
      <c r="H165" s="40"/>
      <c r="I165" s="245"/>
      <c r="J165" s="40"/>
      <c r="K165" s="40"/>
      <c r="L165" s="44"/>
      <c r="M165" s="246"/>
      <c r="N165" s="247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188</v>
      </c>
      <c r="AU165" s="17" t="s">
        <v>80</v>
      </c>
    </row>
    <row r="166" s="13" customFormat="1">
      <c r="A166" s="13"/>
      <c r="B166" s="255"/>
      <c r="C166" s="256"/>
      <c r="D166" s="243" t="s">
        <v>242</v>
      </c>
      <c r="E166" s="257" t="s">
        <v>1</v>
      </c>
      <c r="F166" s="258" t="s">
        <v>1284</v>
      </c>
      <c r="G166" s="256"/>
      <c r="H166" s="259">
        <v>23.373000000000001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5" t="s">
        <v>242</v>
      </c>
      <c r="AU166" s="265" t="s">
        <v>80</v>
      </c>
      <c r="AV166" s="13" t="s">
        <v>82</v>
      </c>
      <c r="AW166" s="13" t="s">
        <v>30</v>
      </c>
      <c r="AX166" s="13" t="s">
        <v>73</v>
      </c>
      <c r="AY166" s="265" t="s">
        <v>176</v>
      </c>
    </row>
    <row r="167" s="14" customFormat="1">
      <c r="A167" s="14"/>
      <c r="B167" s="266"/>
      <c r="C167" s="267"/>
      <c r="D167" s="243" t="s">
        <v>242</v>
      </c>
      <c r="E167" s="268" t="s">
        <v>1</v>
      </c>
      <c r="F167" s="269" t="s">
        <v>245</v>
      </c>
      <c r="G167" s="267"/>
      <c r="H167" s="270">
        <v>23.373000000000001</v>
      </c>
      <c r="I167" s="271"/>
      <c r="J167" s="267"/>
      <c r="K167" s="267"/>
      <c r="L167" s="272"/>
      <c r="M167" s="273"/>
      <c r="N167" s="274"/>
      <c r="O167" s="274"/>
      <c r="P167" s="274"/>
      <c r="Q167" s="274"/>
      <c r="R167" s="274"/>
      <c r="S167" s="274"/>
      <c r="T167" s="27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76" t="s">
        <v>242</v>
      </c>
      <c r="AU167" s="276" t="s">
        <v>80</v>
      </c>
      <c r="AV167" s="14" t="s">
        <v>183</v>
      </c>
      <c r="AW167" s="14" t="s">
        <v>30</v>
      </c>
      <c r="AX167" s="14" t="s">
        <v>80</v>
      </c>
      <c r="AY167" s="276" t="s">
        <v>176</v>
      </c>
    </row>
    <row r="168" s="2" customFormat="1" ht="24.15" customHeight="1">
      <c r="A168" s="38"/>
      <c r="B168" s="39"/>
      <c r="C168" s="229" t="s">
        <v>282</v>
      </c>
      <c r="D168" s="229" t="s">
        <v>179</v>
      </c>
      <c r="E168" s="230" t="s">
        <v>829</v>
      </c>
      <c r="F168" s="231" t="s">
        <v>830</v>
      </c>
      <c r="G168" s="232" t="s">
        <v>558</v>
      </c>
      <c r="H168" s="233">
        <v>2.597</v>
      </c>
      <c r="I168" s="234"/>
      <c r="J168" s="235">
        <f>ROUND(I168*H168,2)</f>
        <v>0</v>
      </c>
      <c r="K168" s="236"/>
      <c r="L168" s="44"/>
      <c r="M168" s="237" t="s">
        <v>1</v>
      </c>
      <c r="N168" s="238" t="s">
        <v>38</v>
      </c>
      <c r="O168" s="91"/>
      <c r="P168" s="239">
        <f>O168*H168</f>
        <v>0</v>
      </c>
      <c r="Q168" s="239">
        <v>0</v>
      </c>
      <c r="R168" s="239">
        <f>Q168*H168</f>
        <v>0</v>
      </c>
      <c r="S168" s="239">
        <v>0</v>
      </c>
      <c r="T168" s="24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41" t="s">
        <v>183</v>
      </c>
      <c r="AT168" s="241" t="s">
        <v>179</v>
      </c>
      <c r="AU168" s="241" t="s">
        <v>80</v>
      </c>
      <c r="AY168" s="17" t="s">
        <v>176</v>
      </c>
      <c r="BE168" s="242">
        <f>IF(N168="základní",J168,0)</f>
        <v>0</v>
      </c>
      <c r="BF168" s="242">
        <f>IF(N168="snížená",J168,0)</f>
        <v>0</v>
      </c>
      <c r="BG168" s="242">
        <f>IF(N168="zákl. přenesená",J168,0)</f>
        <v>0</v>
      </c>
      <c r="BH168" s="242">
        <f>IF(N168="sníž. přenesená",J168,0)</f>
        <v>0</v>
      </c>
      <c r="BI168" s="242">
        <f>IF(N168="nulová",J168,0)</f>
        <v>0</v>
      </c>
      <c r="BJ168" s="17" t="s">
        <v>80</v>
      </c>
      <c r="BK168" s="242">
        <f>ROUND(I168*H168,2)</f>
        <v>0</v>
      </c>
      <c r="BL168" s="17" t="s">
        <v>183</v>
      </c>
      <c r="BM168" s="241" t="s">
        <v>1285</v>
      </c>
    </row>
    <row r="169" s="2" customFormat="1">
      <c r="A169" s="38"/>
      <c r="B169" s="39"/>
      <c r="C169" s="40"/>
      <c r="D169" s="243" t="s">
        <v>185</v>
      </c>
      <c r="E169" s="40"/>
      <c r="F169" s="244" t="s">
        <v>830</v>
      </c>
      <c r="G169" s="40"/>
      <c r="H169" s="40"/>
      <c r="I169" s="245"/>
      <c r="J169" s="40"/>
      <c r="K169" s="40"/>
      <c r="L169" s="44"/>
      <c r="M169" s="246"/>
      <c r="N169" s="247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185</v>
      </c>
      <c r="AU169" s="17" t="s">
        <v>80</v>
      </c>
    </row>
    <row r="170" s="2" customFormat="1">
      <c r="A170" s="38"/>
      <c r="B170" s="39"/>
      <c r="C170" s="40"/>
      <c r="D170" s="243" t="s">
        <v>188</v>
      </c>
      <c r="E170" s="40"/>
      <c r="F170" s="250" t="s">
        <v>587</v>
      </c>
      <c r="G170" s="40"/>
      <c r="H170" s="40"/>
      <c r="I170" s="245"/>
      <c r="J170" s="40"/>
      <c r="K170" s="40"/>
      <c r="L170" s="44"/>
      <c r="M170" s="246"/>
      <c r="N170" s="247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188</v>
      </c>
      <c r="AU170" s="17" t="s">
        <v>80</v>
      </c>
    </row>
    <row r="171" s="13" customFormat="1">
      <c r="A171" s="13"/>
      <c r="B171" s="255"/>
      <c r="C171" s="256"/>
      <c r="D171" s="243" t="s">
        <v>242</v>
      </c>
      <c r="E171" s="257" t="s">
        <v>1</v>
      </c>
      <c r="F171" s="258" t="s">
        <v>1286</v>
      </c>
      <c r="G171" s="256"/>
      <c r="H171" s="259">
        <v>2.597</v>
      </c>
      <c r="I171" s="260"/>
      <c r="J171" s="256"/>
      <c r="K171" s="256"/>
      <c r="L171" s="261"/>
      <c r="M171" s="262"/>
      <c r="N171" s="263"/>
      <c r="O171" s="263"/>
      <c r="P171" s="263"/>
      <c r="Q171" s="263"/>
      <c r="R171" s="263"/>
      <c r="S171" s="263"/>
      <c r="T171" s="26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65" t="s">
        <v>242</v>
      </c>
      <c r="AU171" s="265" t="s">
        <v>80</v>
      </c>
      <c r="AV171" s="13" t="s">
        <v>82</v>
      </c>
      <c r="AW171" s="13" t="s">
        <v>30</v>
      </c>
      <c r="AX171" s="13" t="s">
        <v>73</v>
      </c>
      <c r="AY171" s="265" t="s">
        <v>176</v>
      </c>
    </row>
    <row r="172" s="14" customFormat="1">
      <c r="A172" s="14"/>
      <c r="B172" s="266"/>
      <c r="C172" s="267"/>
      <c r="D172" s="243" t="s">
        <v>242</v>
      </c>
      <c r="E172" s="268" t="s">
        <v>1</v>
      </c>
      <c r="F172" s="269" t="s">
        <v>245</v>
      </c>
      <c r="G172" s="267"/>
      <c r="H172" s="270">
        <v>2.597</v>
      </c>
      <c r="I172" s="271"/>
      <c r="J172" s="267"/>
      <c r="K172" s="267"/>
      <c r="L172" s="272"/>
      <c r="M172" s="273"/>
      <c r="N172" s="274"/>
      <c r="O172" s="274"/>
      <c r="P172" s="274"/>
      <c r="Q172" s="274"/>
      <c r="R172" s="274"/>
      <c r="S172" s="274"/>
      <c r="T172" s="27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76" t="s">
        <v>242</v>
      </c>
      <c r="AU172" s="276" t="s">
        <v>80</v>
      </c>
      <c r="AV172" s="14" t="s">
        <v>183</v>
      </c>
      <c r="AW172" s="14" t="s">
        <v>30</v>
      </c>
      <c r="AX172" s="14" t="s">
        <v>80</v>
      </c>
      <c r="AY172" s="276" t="s">
        <v>176</v>
      </c>
    </row>
    <row r="173" s="2" customFormat="1" ht="24.15" customHeight="1">
      <c r="A173" s="38"/>
      <c r="B173" s="39"/>
      <c r="C173" s="229" t="s">
        <v>8</v>
      </c>
      <c r="D173" s="229" t="s">
        <v>179</v>
      </c>
      <c r="E173" s="230" t="s">
        <v>593</v>
      </c>
      <c r="F173" s="231" t="s">
        <v>594</v>
      </c>
      <c r="G173" s="232" t="s">
        <v>558</v>
      </c>
      <c r="H173" s="233">
        <v>46.746000000000002</v>
      </c>
      <c r="I173" s="234"/>
      <c r="J173" s="235">
        <f>ROUND(I173*H173,2)</f>
        <v>0</v>
      </c>
      <c r="K173" s="236"/>
      <c r="L173" s="44"/>
      <c r="M173" s="237" t="s">
        <v>1</v>
      </c>
      <c r="N173" s="238" t="s">
        <v>38</v>
      </c>
      <c r="O173" s="91"/>
      <c r="P173" s="239">
        <f>O173*H173</f>
        <v>0</v>
      </c>
      <c r="Q173" s="239">
        <v>0</v>
      </c>
      <c r="R173" s="239">
        <f>Q173*H173</f>
        <v>0</v>
      </c>
      <c r="S173" s="239">
        <v>0</v>
      </c>
      <c r="T173" s="24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41" t="s">
        <v>183</v>
      </c>
      <c r="AT173" s="241" t="s">
        <v>179</v>
      </c>
      <c r="AU173" s="241" t="s">
        <v>80</v>
      </c>
      <c r="AY173" s="17" t="s">
        <v>176</v>
      </c>
      <c r="BE173" s="242">
        <f>IF(N173="základní",J173,0)</f>
        <v>0</v>
      </c>
      <c r="BF173" s="242">
        <f>IF(N173="snížená",J173,0)</f>
        <v>0</v>
      </c>
      <c r="BG173" s="242">
        <f>IF(N173="zákl. přenesená",J173,0)</f>
        <v>0</v>
      </c>
      <c r="BH173" s="242">
        <f>IF(N173="sníž. přenesená",J173,0)</f>
        <v>0</v>
      </c>
      <c r="BI173" s="242">
        <f>IF(N173="nulová",J173,0)</f>
        <v>0</v>
      </c>
      <c r="BJ173" s="17" t="s">
        <v>80</v>
      </c>
      <c r="BK173" s="242">
        <f>ROUND(I173*H173,2)</f>
        <v>0</v>
      </c>
      <c r="BL173" s="17" t="s">
        <v>183</v>
      </c>
      <c r="BM173" s="241" t="s">
        <v>1287</v>
      </c>
    </row>
    <row r="174" s="2" customFormat="1">
      <c r="A174" s="38"/>
      <c r="B174" s="39"/>
      <c r="C174" s="40"/>
      <c r="D174" s="243" t="s">
        <v>185</v>
      </c>
      <c r="E174" s="40"/>
      <c r="F174" s="244" t="s">
        <v>594</v>
      </c>
      <c r="G174" s="40"/>
      <c r="H174" s="40"/>
      <c r="I174" s="245"/>
      <c r="J174" s="40"/>
      <c r="K174" s="40"/>
      <c r="L174" s="44"/>
      <c r="M174" s="246"/>
      <c r="N174" s="247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185</v>
      </c>
      <c r="AU174" s="17" t="s">
        <v>80</v>
      </c>
    </row>
    <row r="175" s="2" customFormat="1">
      <c r="A175" s="38"/>
      <c r="B175" s="39"/>
      <c r="C175" s="40"/>
      <c r="D175" s="243" t="s">
        <v>188</v>
      </c>
      <c r="E175" s="40"/>
      <c r="F175" s="250" t="s">
        <v>596</v>
      </c>
      <c r="G175" s="40"/>
      <c r="H175" s="40"/>
      <c r="I175" s="245"/>
      <c r="J175" s="40"/>
      <c r="K175" s="40"/>
      <c r="L175" s="44"/>
      <c r="M175" s="246"/>
      <c r="N175" s="247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188</v>
      </c>
      <c r="AU175" s="17" t="s">
        <v>80</v>
      </c>
    </row>
    <row r="176" s="2" customFormat="1" ht="37.8" customHeight="1">
      <c r="A176" s="38"/>
      <c r="B176" s="39"/>
      <c r="C176" s="229" t="s">
        <v>291</v>
      </c>
      <c r="D176" s="229" t="s">
        <v>179</v>
      </c>
      <c r="E176" s="230" t="s">
        <v>597</v>
      </c>
      <c r="F176" s="231" t="s">
        <v>598</v>
      </c>
      <c r="G176" s="232" t="s">
        <v>558</v>
      </c>
      <c r="H176" s="233">
        <v>794.68200000000002</v>
      </c>
      <c r="I176" s="234"/>
      <c r="J176" s="235">
        <f>ROUND(I176*H176,2)</f>
        <v>0</v>
      </c>
      <c r="K176" s="236"/>
      <c r="L176" s="44"/>
      <c r="M176" s="237" t="s">
        <v>1</v>
      </c>
      <c r="N176" s="238" t="s">
        <v>38</v>
      </c>
      <c r="O176" s="91"/>
      <c r="P176" s="239">
        <f>O176*H176</f>
        <v>0</v>
      </c>
      <c r="Q176" s="239">
        <v>0</v>
      </c>
      <c r="R176" s="239">
        <f>Q176*H176</f>
        <v>0</v>
      </c>
      <c r="S176" s="239">
        <v>0</v>
      </c>
      <c r="T176" s="24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41" t="s">
        <v>183</v>
      </c>
      <c r="AT176" s="241" t="s">
        <v>179</v>
      </c>
      <c r="AU176" s="241" t="s">
        <v>80</v>
      </c>
      <c r="AY176" s="17" t="s">
        <v>176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17" t="s">
        <v>80</v>
      </c>
      <c r="BK176" s="242">
        <f>ROUND(I176*H176,2)</f>
        <v>0</v>
      </c>
      <c r="BL176" s="17" t="s">
        <v>183</v>
      </c>
      <c r="BM176" s="241" t="s">
        <v>1288</v>
      </c>
    </row>
    <row r="177" s="2" customFormat="1">
      <c r="A177" s="38"/>
      <c r="B177" s="39"/>
      <c r="C177" s="40"/>
      <c r="D177" s="243" t="s">
        <v>185</v>
      </c>
      <c r="E177" s="40"/>
      <c r="F177" s="244" t="s">
        <v>598</v>
      </c>
      <c r="G177" s="40"/>
      <c r="H177" s="40"/>
      <c r="I177" s="245"/>
      <c r="J177" s="40"/>
      <c r="K177" s="40"/>
      <c r="L177" s="44"/>
      <c r="M177" s="246"/>
      <c r="N177" s="247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185</v>
      </c>
      <c r="AU177" s="17" t="s">
        <v>80</v>
      </c>
    </row>
    <row r="178" s="2" customFormat="1">
      <c r="A178" s="38"/>
      <c r="B178" s="39"/>
      <c r="C178" s="40"/>
      <c r="D178" s="243" t="s">
        <v>188</v>
      </c>
      <c r="E178" s="40"/>
      <c r="F178" s="250" t="s">
        <v>596</v>
      </c>
      <c r="G178" s="40"/>
      <c r="H178" s="40"/>
      <c r="I178" s="245"/>
      <c r="J178" s="40"/>
      <c r="K178" s="40"/>
      <c r="L178" s="44"/>
      <c r="M178" s="246"/>
      <c r="N178" s="247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188</v>
      </c>
      <c r="AU178" s="17" t="s">
        <v>80</v>
      </c>
    </row>
    <row r="179" s="2" customFormat="1" ht="24.15" customHeight="1">
      <c r="A179" s="38"/>
      <c r="B179" s="39"/>
      <c r="C179" s="229" t="s">
        <v>296</v>
      </c>
      <c r="D179" s="229" t="s">
        <v>179</v>
      </c>
      <c r="E179" s="230" t="s">
        <v>600</v>
      </c>
      <c r="F179" s="231" t="s">
        <v>601</v>
      </c>
      <c r="G179" s="232" t="s">
        <v>558</v>
      </c>
      <c r="H179" s="233">
        <v>5.194</v>
      </c>
      <c r="I179" s="234"/>
      <c r="J179" s="235">
        <f>ROUND(I179*H179,2)</f>
        <v>0</v>
      </c>
      <c r="K179" s="236"/>
      <c r="L179" s="44"/>
      <c r="M179" s="237" t="s">
        <v>1</v>
      </c>
      <c r="N179" s="238" t="s">
        <v>38</v>
      </c>
      <c r="O179" s="91"/>
      <c r="P179" s="239">
        <f>O179*H179</f>
        <v>0</v>
      </c>
      <c r="Q179" s="239">
        <v>0</v>
      </c>
      <c r="R179" s="239">
        <f>Q179*H179</f>
        <v>0</v>
      </c>
      <c r="S179" s="239">
        <v>0</v>
      </c>
      <c r="T179" s="24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41" t="s">
        <v>183</v>
      </c>
      <c r="AT179" s="241" t="s">
        <v>179</v>
      </c>
      <c r="AU179" s="241" t="s">
        <v>80</v>
      </c>
      <c r="AY179" s="17" t="s">
        <v>176</v>
      </c>
      <c r="BE179" s="242">
        <f>IF(N179="základní",J179,0)</f>
        <v>0</v>
      </c>
      <c r="BF179" s="242">
        <f>IF(N179="snížená",J179,0)</f>
        <v>0</v>
      </c>
      <c r="BG179" s="242">
        <f>IF(N179="zákl. přenesená",J179,0)</f>
        <v>0</v>
      </c>
      <c r="BH179" s="242">
        <f>IF(N179="sníž. přenesená",J179,0)</f>
        <v>0</v>
      </c>
      <c r="BI179" s="242">
        <f>IF(N179="nulová",J179,0)</f>
        <v>0</v>
      </c>
      <c r="BJ179" s="17" t="s">
        <v>80</v>
      </c>
      <c r="BK179" s="242">
        <f>ROUND(I179*H179,2)</f>
        <v>0</v>
      </c>
      <c r="BL179" s="17" t="s">
        <v>183</v>
      </c>
      <c r="BM179" s="241" t="s">
        <v>1289</v>
      </c>
    </row>
    <row r="180" s="2" customFormat="1">
      <c r="A180" s="38"/>
      <c r="B180" s="39"/>
      <c r="C180" s="40"/>
      <c r="D180" s="243" t="s">
        <v>185</v>
      </c>
      <c r="E180" s="40"/>
      <c r="F180" s="244" t="s">
        <v>601</v>
      </c>
      <c r="G180" s="40"/>
      <c r="H180" s="40"/>
      <c r="I180" s="245"/>
      <c r="J180" s="40"/>
      <c r="K180" s="40"/>
      <c r="L180" s="44"/>
      <c r="M180" s="246"/>
      <c r="N180" s="247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185</v>
      </c>
      <c r="AU180" s="17" t="s">
        <v>80</v>
      </c>
    </row>
    <row r="181" s="2" customFormat="1">
      <c r="A181" s="38"/>
      <c r="B181" s="39"/>
      <c r="C181" s="40"/>
      <c r="D181" s="243" t="s">
        <v>188</v>
      </c>
      <c r="E181" s="40"/>
      <c r="F181" s="250" t="s">
        <v>596</v>
      </c>
      <c r="G181" s="40"/>
      <c r="H181" s="40"/>
      <c r="I181" s="245"/>
      <c r="J181" s="40"/>
      <c r="K181" s="40"/>
      <c r="L181" s="44"/>
      <c r="M181" s="246"/>
      <c r="N181" s="247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188</v>
      </c>
      <c r="AU181" s="17" t="s">
        <v>80</v>
      </c>
    </row>
    <row r="182" s="2" customFormat="1" ht="37.8" customHeight="1">
      <c r="A182" s="38"/>
      <c r="B182" s="39"/>
      <c r="C182" s="229" t="s">
        <v>301</v>
      </c>
      <c r="D182" s="229" t="s">
        <v>179</v>
      </c>
      <c r="E182" s="230" t="s">
        <v>603</v>
      </c>
      <c r="F182" s="231" t="s">
        <v>604</v>
      </c>
      <c r="G182" s="232" t="s">
        <v>558</v>
      </c>
      <c r="H182" s="233">
        <v>88.298000000000002</v>
      </c>
      <c r="I182" s="234"/>
      <c r="J182" s="235">
        <f>ROUND(I182*H182,2)</f>
        <v>0</v>
      </c>
      <c r="K182" s="236"/>
      <c r="L182" s="44"/>
      <c r="M182" s="237" t="s">
        <v>1</v>
      </c>
      <c r="N182" s="238" t="s">
        <v>38</v>
      </c>
      <c r="O182" s="91"/>
      <c r="P182" s="239">
        <f>O182*H182</f>
        <v>0</v>
      </c>
      <c r="Q182" s="239">
        <v>0</v>
      </c>
      <c r="R182" s="239">
        <f>Q182*H182</f>
        <v>0</v>
      </c>
      <c r="S182" s="239">
        <v>0</v>
      </c>
      <c r="T182" s="24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41" t="s">
        <v>183</v>
      </c>
      <c r="AT182" s="241" t="s">
        <v>179</v>
      </c>
      <c r="AU182" s="241" t="s">
        <v>80</v>
      </c>
      <c r="AY182" s="17" t="s">
        <v>176</v>
      </c>
      <c r="BE182" s="242">
        <f>IF(N182="základní",J182,0)</f>
        <v>0</v>
      </c>
      <c r="BF182" s="242">
        <f>IF(N182="snížená",J182,0)</f>
        <v>0</v>
      </c>
      <c r="BG182" s="242">
        <f>IF(N182="zákl. přenesená",J182,0)</f>
        <v>0</v>
      </c>
      <c r="BH182" s="242">
        <f>IF(N182="sníž. přenesená",J182,0)</f>
        <v>0</v>
      </c>
      <c r="BI182" s="242">
        <f>IF(N182="nulová",J182,0)</f>
        <v>0</v>
      </c>
      <c r="BJ182" s="17" t="s">
        <v>80</v>
      </c>
      <c r="BK182" s="242">
        <f>ROUND(I182*H182,2)</f>
        <v>0</v>
      </c>
      <c r="BL182" s="17" t="s">
        <v>183</v>
      </c>
      <c r="BM182" s="241" t="s">
        <v>1290</v>
      </c>
    </row>
    <row r="183" s="2" customFormat="1">
      <c r="A183" s="38"/>
      <c r="B183" s="39"/>
      <c r="C183" s="40"/>
      <c r="D183" s="243" t="s">
        <v>185</v>
      </c>
      <c r="E183" s="40"/>
      <c r="F183" s="244" t="s">
        <v>604</v>
      </c>
      <c r="G183" s="40"/>
      <c r="H183" s="40"/>
      <c r="I183" s="245"/>
      <c r="J183" s="40"/>
      <c r="K183" s="40"/>
      <c r="L183" s="44"/>
      <c r="M183" s="246"/>
      <c r="N183" s="247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185</v>
      </c>
      <c r="AU183" s="17" t="s">
        <v>80</v>
      </c>
    </row>
    <row r="184" s="2" customFormat="1">
      <c r="A184" s="38"/>
      <c r="B184" s="39"/>
      <c r="C184" s="40"/>
      <c r="D184" s="243" t="s">
        <v>188</v>
      </c>
      <c r="E184" s="40"/>
      <c r="F184" s="250" t="s">
        <v>596</v>
      </c>
      <c r="G184" s="40"/>
      <c r="H184" s="40"/>
      <c r="I184" s="245"/>
      <c r="J184" s="40"/>
      <c r="K184" s="40"/>
      <c r="L184" s="44"/>
      <c r="M184" s="246"/>
      <c r="N184" s="247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188</v>
      </c>
      <c r="AU184" s="17" t="s">
        <v>80</v>
      </c>
    </row>
    <row r="185" s="2" customFormat="1" ht="33" customHeight="1">
      <c r="A185" s="38"/>
      <c r="B185" s="39"/>
      <c r="C185" s="229" t="s">
        <v>306</v>
      </c>
      <c r="D185" s="229" t="s">
        <v>179</v>
      </c>
      <c r="E185" s="230" t="s">
        <v>606</v>
      </c>
      <c r="F185" s="231" t="s">
        <v>607</v>
      </c>
      <c r="G185" s="232" t="s">
        <v>558</v>
      </c>
      <c r="H185" s="233">
        <v>51.939999999999998</v>
      </c>
      <c r="I185" s="234"/>
      <c r="J185" s="235">
        <f>ROUND(I185*H185,2)</f>
        <v>0</v>
      </c>
      <c r="K185" s="236"/>
      <c r="L185" s="44"/>
      <c r="M185" s="237" t="s">
        <v>1</v>
      </c>
      <c r="N185" s="238" t="s">
        <v>38</v>
      </c>
      <c r="O185" s="91"/>
      <c r="P185" s="239">
        <f>O185*H185</f>
        <v>0</v>
      </c>
      <c r="Q185" s="239">
        <v>0</v>
      </c>
      <c r="R185" s="239">
        <f>Q185*H185</f>
        <v>0</v>
      </c>
      <c r="S185" s="239">
        <v>0</v>
      </c>
      <c r="T185" s="24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41" t="s">
        <v>183</v>
      </c>
      <c r="AT185" s="241" t="s">
        <v>179</v>
      </c>
      <c r="AU185" s="241" t="s">
        <v>80</v>
      </c>
      <c r="AY185" s="17" t="s">
        <v>176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7" t="s">
        <v>80</v>
      </c>
      <c r="BK185" s="242">
        <f>ROUND(I185*H185,2)</f>
        <v>0</v>
      </c>
      <c r="BL185" s="17" t="s">
        <v>183</v>
      </c>
      <c r="BM185" s="241" t="s">
        <v>1291</v>
      </c>
    </row>
    <row r="186" s="2" customFormat="1">
      <c r="A186" s="38"/>
      <c r="B186" s="39"/>
      <c r="C186" s="40"/>
      <c r="D186" s="243" t="s">
        <v>185</v>
      </c>
      <c r="E186" s="40"/>
      <c r="F186" s="244" t="s">
        <v>607</v>
      </c>
      <c r="G186" s="40"/>
      <c r="H186" s="40"/>
      <c r="I186" s="245"/>
      <c r="J186" s="40"/>
      <c r="K186" s="40"/>
      <c r="L186" s="44"/>
      <c r="M186" s="246"/>
      <c r="N186" s="247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185</v>
      </c>
      <c r="AU186" s="17" t="s">
        <v>80</v>
      </c>
    </row>
    <row r="187" s="2" customFormat="1" ht="24.15" customHeight="1">
      <c r="A187" s="38"/>
      <c r="B187" s="39"/>
      <c r="C187" s="229" t="s">
        <v>311</v>
      </c>
      <c r="D187" s="229" t="s">
        <v>179</v>
      </c>
      <c r="E187" s="230" t="s">
        <v>609</v>
      </c>
      <c r="F187" s="231" t="s">
        <v>610</v>
      </c>
      <c r="G187" s="232" t="s">
        <v>558</v>
      </c>
      <c r="H187" s="233">
        <v>23.643999999999998</v>
      </c>
      <c r="I187" s="234"/>
      <c r="J187" s="235">
        <f>ROUND(I187*H187,2)</f>
        <v>0</v>
      </c>
      <c r="K187" s="236"/>
      <c r="L187" s="44"/>
      <c r="M187" s="237" t="s">
        <v>1</v>
      </c>
      <c r="N187" s="238" t="s">
        <v>38</v>
      </c>
      <c r="O187" s="91"/>
      <c r="P187" s="239">
        <f>O187*H187</f>
        <v>0</v>
      </c>
      <c r="Q187" s="239">
        <v>0</v>
      </c>
      <c r="R187" s="239">
        <f>Q187*H187</f>
        <v>0</v>
      </c>
      <c r="S187" s="239">
        <v>0</v>
      </c>
      <c r="T187" s="24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41" t="s">
        <v>183</v>
      </c>
      <c r="AT187" s="241" t="s">
        <v>179</v>
      </c>
      <c r="AU187" s="241" t="s">
        <v>80</v>
      </c>
      <c r="AY187" s="17" t="s">
        <v>176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7" t="s">
        <v>80</v>
      </c>
      <c r="BK187" s="242">
        <f>ROUND(I187*H187,2)</f>
        <v>0</v>
      </c>
      <c r="BL187" s="17" t="s">
        <v>183</v>
      </c>
      <c r="BM187" s="241" t="s">
        <v>1292</v>
      </c>
    </row>
    <row r="188" s="2" customFormat="1">
      <c r="A188" s="38"/>
      <c r="B188" s="39"/>
      <c r="C188" s="40"/>
      <c r="D188" s="243" t="s">
        <v>185</v>
      </c>
      <c r="E188" s="40"/>
      <c r="F188" s="244" t="s">
        <v>610</v>
      </c>
      <c r="G188" s="40"/>
      <c r="H188" s="40"/>
      <c r="I188" s="245"/>
      <c r="J188" s="40"/>
      <c r="K188" s="40"/>
      <c r="L188" s="44"/>
      <c r="M188" s="246"/>
      <c r="N188" s="247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185</v>
      </c>
      <c r="AU188" s="17" t="s">
        <v>80</v>
      </c>
    </row>
    <row r="189" s="2" customFormat="1">
      <c r="A189" s="38"/>
      <c r="B189" s="39"/>
      <c r="C189" s="40"/>
      <c r="D189" s="243" t="s">
        <v>188</v>
      </c>
      <c r="E189" s="40"/>
      <c r="F189" s="250" t="s">
        <v>612</v>
      </c>
      <c r="G189" s="40"/>
      <c r="H189" s="40"/>
      <c r="I189" s="245"/>
      <c r="J189" s="40"/>
      <c r="K189" s="40"/>
      <c r="L189" s="44"/>
      <c r="M189" s="246"/>
      <c r="N189" s="247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188</v>
      </c>
      <c r="AU189" s="17" t="s">
        <v>80</v>
      </c>
    </row>
    <row r="190" s="2" customFormat="1" ht="24.15" customHeight="1">
      <c r="A190" s="38"/>
      <c r="B190" s="39"/>
      <c r="C190" s="229" t="s">
        <v>315</v>
      </c>
      <c r="D190" s="229" t="s">
        <v>179</v>
      </c>
      <c r="E190" s="230" t="s">
        <v>613</v>
      </c>
      <c r="F190" s="231" t="s">
        <v>614</v>
      </c>
      <c r="G190" s="232" t="s">
        <v>558</v>
      </c>
      <c r="H190" s="233">
        <v>22.991</v>
      </c>
      <c r="I190" s="234"/>
      <c r="J190" s="235">
        <f>ROUND(I190*H190,2)</f>
        <v>0</v>
      </c>
      <c r="K190" s="236"/>
      <c r="L190" s="44"/>
      <c r="M190" s="237" t="s">
        <v>1</v>
      </c>
      <c r="N190" s="238" t="s">
        <v>38</v>
      </c>
      <c r="O190" s="91"/>
      <c r="P190" s="239">
        <f>O190*H190</f>
        <v>0</v>
      </c>
      <c r="Q190" s="239">
        <v>0</v>
      </c>
      <c r="R190" s="239">
        <f>Q190*H190</f>
        <v>0</v>
      </c>
      <c r="S190" s="239">
        <v>0</v>
      </c>
      <c r="T190" s="24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41" t="s">
        <v>183</v>
      </c>
      <c r="AT190" s="241" t="s">
        <v>179</v>
      </c>
      <c r="AU190" s="241" t="s">
        <v>80</v>
      </c>
      <c r="AY190" s="17" t="s">
        <v>176</v>
      </c>
      <c r="BE190" s="242">
        <f>IF(N190="základní",J190,0)</f>
        <v>0</v>
      </c>
      <c r="BF190" s="242">
        <f>IF(N190="snížená",J190,0)</f>
        <v>0</v>
      </c>
      <c r="BG190" s="242">
        <f>IF(N190="zákl. přenesená",J190,0)</f>
        <v>0</v>
      </c>
      <c r="BH190" s="242">
        <f>IF(N190="sníž. přenesená",J190,0)</f>
        <v>0</v>
      </c>
      <c r="BI190" s="242">
        <f>IF(N190="nulová",J190,0)</f>
        <v>0</v>
      </c>
      <c r="BJ190" s="17" t="s">
        <v>80</v>
      </c>
      <c r="BK190" s="242">
        <f>ROUND(I190*H190,2)</f>
        <v>0</v>
      </c>
      <c r="BL190" s="17" t="s">
        <v>183</v>
      </c>
      <c r="BM190" s="241" t="s">
        <v>1293</v>
      </c>
    </row>
    <row r="191" s="2" customFormat="1">
      <c r="A191" s="38"/>
      <c r="B191" s="39"/>
      <c r="C191" s="40"/>
      <c r="D191" s="243" t="s">
        <v>185</v>
      </c>
      <c r="E191" s="40"/>
      <c r="F191" s="244" t="s">
        <v>614</v>
      </c>
      <c r="G191" s="40"/>
      <c r="H191" s="40"/>
      <c r="I191" s="245"/>
      <c r="J191" s="40"/>
      <c r="K191" s="40"/>
      <c r="L191" s="44"/>
      <c r="M191" s="246"/>
      <c r="N191" s="247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185</v>
      </c>
      <c r="AU191" s="17" t="s">
        <v>80</v>
      </c>
    </row>
    <row r="192" s="2" customFormat="1">
      <c r="A192" s="38"/>
      <c r="B192" s="39"/>
      <c r="C192" s="40"/>
      <c r="D192" s="243" t="s">
        <v>188</v>
      </c>
      <c r="E192" s="40"/>
      <c r="F192" s="250" t="s">
        <v>616</v>
      </c>
      <c r="G192" s="40"/>
      <c r="H192" s="40"/>
      <c r="I192" s="245"/>
      <c r="J192" s="40"/>
      <c r="K192" s="40"/>
      <c r="L192" s="44"/>
      <c r="M192" s="246"/>
      <c r="N192" s="247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188</v>
      </c>
      <c r="AU192" s="17" t="s">
        <v>80</v>
      </c>
    </row>
    <row r="193" s="13" customFormat="1">
      <c r="A193" s="13"/>
      <c r="B193" s="255"/>
      <c r="C193" s="256"/>
      <c r="D193" s="243" t="s">
        <v>242</v>
      </c>
      <c r="E193" s="257" t="s">
        <v>1</v>
      </c>
      <c r="F193" s="258" t="s">
        <v>1294</v>
      </c>
      <c r="G193" s="256"/>
      <c r="H193" s="259">
        <v>22.991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5" t="s">
        <v>242</v>
      </c>
      <c r="AU193" s="265" t="s">
        <v>80</v>
      </c>
      <c r="AV193" s="13" t="s">
        <v>82</v>
      </c>
      <c r="AW193" s="13" t="s">
        <v>30</v>
      </c>
      <c r="AX193" s="13" t="s">
        <v>73</v>
      </c>
      <c r="AY193" s="265" t="s">
        <v>176</v>
      </c>
    </row>
    <row r="194" s="14" customFormat="1">
      <c r="A194" s="14"/>
      <c r="B194" s="266"/>
      <c r="C194" s="267"/>
      <c r="D194" s="243" t="s">
        <v>242</v>
      </c>
      <c r="E194" s="268" t="s">
        <v>1</v>
      </c>
      <c r="F194" s="269" t="s">
        <v>245</v>
      </c>
      <c r="G194" s="267"/>
      <c r="H194" s="270">
        <v>22.991</v>
      </c>
      <c r="I194" s="271"/>
      <c r="J194" s="267"/>
      <c r="K194" s="267"/>
      <c r="L194" s="272"/>
      <c r="M194" s="273"/>
      <c r="N194" s="274"/>
      <c r="O194" s="274"/>
      <c r="P194" s="274"/>
      <c r="Q194" s="274"/>
      <c r="R194" s="274"/>
      <c r="S194" s="274"/>
      <c r="T194" s="27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76" t="s">
        <v>242</v>
      </c>
      <c r="AU194" s="276" t="s">
        <v>80</v>
      </c>
      <c r="AV194" s="14" t="s">
        <v>183</v>
      </c>
      <c r="AW194" s="14" t="s">
        <v>30</v>
      </c>
      <c r="AX194" s="14" t="s">
        <v>80</v>
      </c>
      <c r="AY194" s="276" t="s">
        <v>176</v>
      </c>
    </row>
    <row r="195" s="2" customFormat="1" ht="24.15" customHeight="1">
      <c r="A195" s="38"/>
      <c r="B195" s="39"/>
      <c r="C195" s="229" t="s">
        <v>321</v>
      </c>
      <c r="D195" s="229" t="s">
        <v>179</v>
      </c>
      <c r="E195" s="230" t="s">
        <v>619</v>
      </c>
      <c r="F195" s="231" t="s">
        <v>620</v>
      </c>
      <c r="G195" s="232" t="s">
        <v>558</v>
      </c>
      <c r="H195" s="233">
        <v>46.746000000000002</v>
      </c>
      <c r="I195" s="234"/>
      <c r="J195" s="235">
        <f>ROUND(I195*H195,2)</f>
        <v>0</v>
      </c>
      <c r="K195" s="236"/>
      <c r="L195" s="44"/>
      <c r="M195" s="237" t="s">
        <v>1</v>
      </c>
      <c r="N195" s="238" t="s">
        <v>38</v>
      </c>
      <c r="O195" s="91"/>
      <c r="P195" s="239">
        <f>O195*H195</f>
        <v>0</v>
      </c>
      <c r="Q195" s="239">
        <v>0</v>
      </c>
      <c r="R195" s="239">
        <f>Q195*H195</f>
        <v>0</v>
      </c>
      <c r="S195" s="239">
        <v>0</v>
      </c>
      <c r="T195" s="24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41" t="s">
        <v>183</v>
      </c>
      <c r="AT195" s="241" t="s">
        <v>179</v>
      </c>
      <c r="AU195" s="241" t="s">
        <v>80</v>
      </c>
      <c r="AY195" s="17" t="s">
        <v>176</v>
      </c>
      <c r="BE195" s="242">
        <f>IF(N195="základní",J195,0)</f>
        <v>0</v>
      </c>
      <c r="BF195" s="242">
        <f>IF(N195="snížená",J195,0)</f>
        <v>0</v>
      </c>
      <c r="BG195" s="242">
        <f>IF(N195="zákl. přenesená",J195,0)</f>
        <v>0</v>
      </c>
      <c r="BH195" s="242">
        <f>IF(N195="sníž. přenesená",J195,0)</f>
        <v>0</v>
      </c>
      <c r="BI195" s="242">
        <f>IF(N195="nulová",J195,0)</f>
        <v>0</v>
      </c>
      <c r="BJ195" s="17" t="s">
        <v>80</v>
      </c>
      <c r="BK195" s="242">
        <f>ROUND(I195*H195,2)</f>
        <v>0</v>
      </c>
      <c r="BL195" s="17" t="s">
        <v>183</v>
      </c>
      <c r="BM195" s="241" t="s">
        <v>1295</v>
      </c>
    </row>
    <row r="196" s="2" customFormat="1">
      <c r="A196" s="38"/>
      <c r="B196" s="39"/>
      <c r="C196" s="40"/>
      <c r="D196" s="243" t="s">
        <v>185</v>
      </c>
      <c r="E196" s="40"/>
      <c r="F196" s="244" t="s">
        <v>620</v>
      </c>
      <c r="G196" s="40"/>
      <c r="H196" s="40"/>
      <c r="I196" s="245"/>
      <c r="J196" s="40"/>
      <c r="K196" s="40"/>
      <c r="L196" s="44"/>
      <c r="M196" s="246"/>
      <c r="N196" s="247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185</v>
      </c>
      <c r="AU196" s="17" t="s">
        <v>80</v>
      </c>
    </row>
    <row r="197" s="13" customFormat="1">
      <c r="A197" s="13"/>
      <c r="B197" s="255"/>
      <c r="C197" s="256"/>
      <c r="D197" s="243" t="s">
        <v>242</v>
      </c>
      <c r="E197" s="257" t="s">
        <v>1</v>
      </c>
      <c r="F197" s="258" t="s">
        <v>1296</v>
      </c>
      <c r="G197" s="256"/>
      <c r="H197" s="259">
        <v>46.746000000000002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5" t="s">
        <v>242</v>
      </c>
      <c r="AU197" s="265" t="s">
        <v>80</v>
      </c>
      <c r="AV197" s="13" t="s">
        <v>82</v>
      </c>
      <c r="AW197" s="13" t="s">
        <v>30</v>
      </c>
      <c r="AX197" s="13" t="s">
        <v>73</v>
      </c>
      <c r="AY197" s="265" t="s">
        <v>176</v>
      </c>
    </row>
    <row r="198" s="14" customFormat="1">
      <c r="A198" s="14"/>
      <c r="B198" s="266"/>
      <c r="C198" s="267"/>
      <c r="D198" s="243" t="s">
        <v>242</v>
      </c>
      <c r="E198" s="268" t="s">
        <v>1</v>
      </c>
      <c r="F198" s="269" t="s">
        <v>245</v>
      </c>
      <c r="G198" s="267"/>
      <c r="H198" s="270">
        <v>46.746000000000002</v>
      </c>
      <c r="I198" s="271"/>
      <c r="J198" s="267"/>
      <c r="K198" s="267"/>
      <c r="L198" s="272"/>
      <c r="M198" s="273"/>
      <c r="N198" s="274"/>
      <c r="O198" s="274"/>
      <c r="P198" s="274"/>
      <c r="Q198" s="274"/>
      <c r="R198" s="274"/>
      <c r="S198" s="274"/>
      <c r="T198" s="27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76" t="s">
        <v>242</v>
      </c>
      <c r="AU198" s="276" t="s">
        <v>80</v>
      </c>
      <c r="AV198" s="14" t="s">
        <v>183</v>
      </c>
      <c r="AW198" s="14" t="s">
        <v>30</v>
      </c>
      <c r="AX198" s="14" t="s">
        <v>80</v>
      </c>
      <c r="AY198" s="276" t="s">
        <v>176</v>
      </c>
    </row>
    <row r="199" s="2" customFormat="1" ht="24.15" customHeight="1">
      <c r="A199" s="38"/>
      <c r="B199" s="39"/>
      <c r="C199" s="229" t="s">
        <v>326</v>
      </c>
      <c r="D199" s="229" t="s">
        <v>179</v>
      </c>
      <c r="E199" s="230" t="s">
        <v>623</v>
      </c>
      <c r="F199" s="231" t="s">
        <v>624</v>
      </c>
      <c r="G199" s="232" t="s">
        <v>558</v>
      </c>
      <c r="H199" s="233">
        <v>5.194</v>
      </c>
      <c r="I199" s="234"/>
      <c r="J199" s="235">
        <f>ROUND(I199*H199,2)</f>
        <v>0</v>
      </c>
      <c r="K199" s="236"/>
      <c r="L199" s="44"/>
      <c r="M199" s="237" t="s">
        <v>1</v>
      </c>
      <c r="N199" s="238" t="s">
        <v>38</v>
      </c>
      <c r="O199" s="91"/>
      <c r="P199" s="239">
        <f>O199*H199</f>
        <v>0</v>
      </c>
      <c r="Q199" s="239">
        <v>0</v>
      </c>
      <c r="R199" s="239">
        <f>Q199*H199</f>
        <v>0</v>
      </c>
      <c r="S199" s="239">
        <v>0</v>
      </c>
      <c r="T199" s="24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41" t="s">
        <v>183</v>
      </c>
      <c r="AT199" s="241" t="s">
        <v>179</v>
      </c>
      <c r="AU199" s="241" t="s">
        <v>80</v>
      </c>
      <c r="AY199" s="17" t="s">
        <v>176</v>
      </c>
      <c r="BE199" s="242">
        <f>IF(N199="základní",J199,0)</f>
        <v>0</v>
      </c>
      <c r="BF199" s="242">
        <f>IF(N199="snížená",J199,0)</f>
        <v>0</v>
      </c>
      <c r="BG199" s="242">
        <f>IF(N199="zákl. přenesená",J199,0)</f>
        <v>0</v>
      </c>
      <c r="BH199" s="242">
        <f>IF(N199="sníž. přenesená",J199,0)</f>
        <v>0</v>
      </c>
      <c r="BI199" s="242">
        <f>IF(N199="nulová",J199,0)</f>
        <v>0</v>
      </c>
      <c r="BJ199" s="17" t="s">
        <v>80</v>
      </c>
      <c r="BK199" s="242">
        <f>ROUND(I199*H199,2)</f>
        <v>0</v>
      </c>
      <c r="BL199" s="17" t="s">
        <v>183</v>
      </c>
      <c r="BM199" s="241" t="s">
        <v>1297</v>
      </c>
    </row>
    <row r="200" s="2" customFormat="1">
      <c r="A200" s="38"/>
      <c r="B200" s="39"/>
      <c r="C200" s="40"/>
      <c r="D200" s="243" t="s">
        <v>185</v>
      </c>
      <c r="E200" s="40"/>
      <c r="F200" s="244" t="s">
        <v>624</v>
      </c>
      <c r="G200" s="40"/>
      <c r="H200" s="40"/>
      <c r="I200" s="245"/>
      <c r="J200" s="40"/>
      <c r="K200" s="40"/>
      <c r="L200" s="44"/>
      <c r="M200" s="246"/>
      <c r="N200" s="247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185</v>
      </c>
      <c r="AU200" s="17" t="s">
        <v>80</v>
      </c>
    </row>
    <row r="201" s="13" customFormat="1">
      <c r="A201" s="13"/>
      <c r="B201" s="255"/>
      <c r="C201" s="256"/>
      <c r="D201" s="243" t="s">
        <v>242</v>
      </c>
      <c r="E201" s="257" t="s">
        <v>1</v>
      </c>
      <c r="F201" s="258" t="s">
        <v>1298</v>
      </c>
      <c r="G201" s="256"/>
      <c r="H201" s="259">
        <v>5.194</v>
      </c>
      <c r="I201" s="260"/>
      <c r="J201" s="256"/>
      <c r="K201" s="256"/>
      <c r="L201" s="261"/>
      <c r="M201" s="262"/>
      <c r="N201" s="263"/>
      <c r="O201" s="263"/>
      <c r="P201" s="263"/>
      <c r="Q201" s="263"/>
      <c r="R201" s="263"/>
      <c r="S201" s="263"/>
      <c r="T201" s="26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5" t="s">
        <v>242</v>
      </c>
      <c r="AU201" s="265" t="s">
        <v>80</v>
      </c>
      <c r="AV201" s="13" t="s">
        <v>82</v>
      </c>
      <c r="AW201" s="13" t="s">
        <v>30</v>
      </c>
      <c r="AX201" s="13" t="s">
        <v>73</v>
      </c>
      <c r="AY201" s="265" t="s">
        <v>176</v>
      </c>
    </row>
    <row r="202" s="14" customFormat="1">
      <c r="A202" s="14"/>
      <c r="B202" s="266"/>
      <c r="C202" s="267"/>
      <c r="D202" s="243" t="s">
        <v>242</v>
      </c>
      <c r="E202" s="268" t="s">
        <v>1</v>
      </c>
      <c r="F202" s="269" t="s">
        <v>245</v>
      </c>
      <c r="G202" s="267"/>
      <c r="H202" s="270">
        <v>5.194</v>
      </c>
      <c r="I202" s="271"/>
      <c r="J202" s="267"/>
      <c r="K202" s="267"/>
      <c r="L202" s="272"/>
      <c r="M202" s="273"/>
      <c r="N202" s="274"/>
      <c r="O202" s="274"/>
      <c r="P202" s="274"/>
      <c r="Q202" s="274"/>
      <c r="R202" s="274"/>
      <c r="S202" s="274"/>
      <c r="T202" s="27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76" t="s">
        <v>242</v>
      </c>
      <c r="AU202" s="276" t="s">
        <v>80</v>
      </c>
      <c r="AV202" s="14" t="s">
        <v>183</v>
      </c>
      <c r="AW202" s="14" t="s">
        <v>30</v>
      </c>
      <c r="AX202" s="14" t="s">
        <v>80</v>
      </c>
      <c r="AY202" s="276" t="s">
        <v>176</v>
      </c>
    </row>
    <row r="203" s="12" customFormat="1" ht="25.92" customHeight="1">
      <c r="A203" s="12"/>
      <c r="B203" s="213"/>
      <c r="C203" s="214"/>
      <c r="D203" s="215" t="s">
        <v>72</v>
      </c>
      <c r="E203" s="216" t="s">
        <v>183</v>
      </c>
      <c r="F203" s="216" t="s">
        <v>627</v>
      </c>
      <c r="G203" s="214"/>
      <c r="H203" s="214"/>
      <c r="I203" s="217"/>
      <c r="J203" s="218">
        <f>BK203</f>
        <v>0</v>
      </c>
      <c r="K203" s="214"/>
      <c r="L203" s="219"/>
      <c r="M203" s="220"/>
      <c r="N203" s="221"/>
      <c r="O203" s="221"/>
      <c r="P203" s="222">
        <f>SUM(P204:P206)</f>
        <v>0</v>
      </c>
      <c r="Q203" s="221"/>
      <c r="R203" s="222">
        <f>SUM(R204:R206)</f>
        <v>0</v>
      </c>
      <c r="S203" s="221"/>
      <c r="T203" s="223">
        <f>SUM(T204:T206)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24" t="s">
        <v>80</v>
      </c>
      <c r="AT203" s="225" t="s">
        <v>72</v>
      </c>
      <c r="AU203" s="225" t="s">
        <v>73</v>
      </c>
      <c r="AY203" s="224" t="s">
        <v>176</v>
      </c>
      <c r="BK203" s="226">
        <f>SUM(BK204:BK206)</f>
        <v>0</v>
      </c>
    </row>
    <row r="204" s="2" customFormat="1" ht="24.15" customHeight="1">
      <c r="A204" s="38"/>
      <c r="B204" s="39"/>
      <c r="C204" s="229" t="s">
        <v>7</v>
      </c>
      <c r="D204" s="229" t="s">
        <v>179</v>
      </c>
      <c r="E204" s="230" t="s">
        <v>628</v>
      </c>
      <c r="F204" s="231" t="s">
        <v>629</v>
      </c>
      <c r="G204" s="232" t="s">
        <v>558</v>
      </c>
      <c r="H204" s="233">
        <v>7.0739999999999998</v>
      </c>
      <c r="I204" s="234"/>
      <c r="J204" s="235">
        <f>ROUND(I204*H204,2)</f>
        <v>0</v>
      </c>
      <c r="K204" s="236"/>
      <c r="L204" s="44"/>
      <c r="M204" s="237" t="s">
        <v>1</v>
      </c>
      <c r="N204" s="238" t="s">
        <v>38</v>
      </c>
      <c r="O204" s="91"/>
      <c r="P204" s="239">
        <f>O204*H204</f>
        <v>0</v>
      </c>
      <c r="Q204" s="239">
        <v>0</v>
      </c>
      <c r="R204" s="239">
        <f>Q204*H204</f>
        <v>0</v>
      </c>
      <c r="S204" s="239">
        <v>0</v>
      </c>
      <c r="T204" s="24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41" t="s">
        <v>183</v>
      </c>
      <c r="AT204" s="241" t="s">
        <v>179</v>
      </c>
      <c r="AU204" s="241" t="s">
        <v>80</v>
      </c>
      <c r="AY204" s="17" t="s">
        <v>176</v>
      </c>
      <c r="BE204" s="242">
        <f>IF(N204="základní",J204,0)</f>
        <v>0</v>
      </c>
      <c r="BF204" s="242">
        <f>IF(N204="snížená",J204,0)</f>
        <v>0</v>
      </c>
      <c r="BG204" s="242">
        <f>IF(N204="zákl. přenesená",J204,0)</f>
        <v>0</v>
      </c>
      <c r="BH204" s="242">
        <f>IF(N204="sníž. přenesená",J204,0)</f>
        <v>0</v>
      </c>
      <c r="BI204" s="242">
        <f>IF(N204="nulová",J204,0)</f>
        <v>0</v>
      </c>
      <c r="BJ204" s="17" t="s">
        <v>80</v>
      </c>
      <c r="BK204" s="242">
        <f>ROUND(I204*H204,2)</f>
        <v>0</v>
      </c>
      <c r="BL204" s="17" t="s">
        <v>183</v>
      </c>
      <c r="BM204" s="241" t="s">
        <v>1299</v>
      </c>
    </row>
    <row r="205" s="2" customFormat="1">
      <c r="A205" s="38"/>
      <c r="B205" s="39"/>
      <c r="C205" s="40"/>
      <c r="D205" s="243" t="s">
        <v>185</v>
      </c>
      <c r="E205" s="40"/>
      <c r="F205" s="244" t="s">
        <v>629</v>
      </c>
      <c r="G205" s="40"/>
      <c r="H205" s="40"/>
      <c r="I205" s="245"/>
      <c r="J205" s="40"/>
      <c r="K205" s="40"/>
      <c r="L205" s="44"/>
      <c r="M205" s="246"/>
      <c r="N205" s="247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185</v>
      </c>
      <c r="AU205" s="17" t="s">
        <v>80</v>
      </c>
    </row>
    <row r="206" s="2" customFormat="1">
      <c r="A206" s="38"/>
      <c r="B206" s="39"/>
      <c r="C206" s="40"/>
      <c r="D206" s="243" t="s">
        <v>188</v>
      </c>
      <c r="E206" s="40"/>
      <c r="F206" s="250" t="s">
        <v>631</v>
      </c>
      <c r="G206" s="40"/>
      <c r="H206" s="40"/>
      <c r="I206" s="245"/>
      <c r="J206" s="40"/>
      <c r="K206" s="40"/>
      <c r="L206" s="44"/>
      <c r="M206" s="246"/>
      <c r="N206" s="247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188</v>
      </c>
      <c r="AU206" s="17" t="s">
        <v>80</v>
      </c>
    </row>
    <row r="207" s="12" customFormat="1" ht="25.92" customHeight="1">
      <c r="A207" s="12"/>
      <c r="B207" s="213"/>
      <c r="C207" s="214"/>
      <c r="D207" s="215" t="s">
        <v>72</v>
      </c>
      <c r="E207" s="216" t="s">
        <v>266</v>
      </c>
      <c r="F207" s="216" t="s">
        <v>665</v>
      </c>
      <c r="G207" s="214"/>
      <c r="H207" s="214"/>
      <c r="I207" s="217"/>
      <c r="J207" s="218">
        <f>BK207</f>
        <v>0</v>
      </c>
      <c r="K207" s="214"/>
      <c r="L207" s="219"/>
      <c r="M207" s="220"/>
      <c r="N207" s="221"/>
      <c r="O207" s="221"/>
      <c r="P207" s="222">
        <f>SUM(P208:P232)</f>
        <v>0</v>
      </c>
      <c r="Q207" s="221"/>
      <c r="R207" s="222">
        <f>SUM(R208:R232)</f>
        <v>0</v>
      </c>
      <c r="S207" s="221"/>
      <c r="T207" s="223">
        <f>SUM(T208:T232)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24" t="s">
        <v>80</v>
      </c>
      <c r="AT207" s="225" t="s">
        <v>72</v>
      </c>
      <c r="AU207" s="225" t="s">
        <v>73</v>
      </c>
      <c r="AY207" s="224" t="s">
        <v>176</v>
      </c>
      <c r="BK207" s="226">
        <f>SUM(BK208:BK232)</f>
        <v>0</v>
      </c>
    </row>
    <row r="208" s="2" customFormat="1" ht="16.5" customHeight="1">
      <c r="A208" s="38"/>
      <c r="B208" s="39"/>
      <c r="C208" s="229" t="s">
        <v>337</v>
      </c>
      <c r="D208" s="229" t="s">
        <v>179</v>
      </c>
      <c r="E208" s="230" t="s">
        <v>1300</v>
      </c>
      <c r="F208" s="231" t="s">
        <v>1301</v>
      </c>
      <c r="G208" s="232" t="s">
        <v>363</v>
      </c>
      <c r="H208" s="233">
        <v>21</v>
      </c>
      <c r="I208" s="234"/>
      <c r="J208" s="235">
        <f>ROUND(I208*H208,2)</f>
        <v>0</v>
      </c>
      <c r="K208" s="236"/>
      <c r="L208" s="44"/>
      <c r="M208" s="237" t="s">
        <v>1</v>
      </c>
      <c r="N208" s="238" t="s">
        <v>38</v>
      </c>
      <c r="O208" s="91"/>
      <c r="P208" s="239">
        <f>O208*H208</f>
        <v>0</v>
      </c>
      <c r="Q208" s="239">
        <v>0</v>
      </c>
      <c r="R208" s="239">
        <f>Q208*H208</f>
        <v>0</v>
      </c>
      <c r="S208" s="239">
        <v>0</v>
      </c>
      <c r="T208" s="24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41" t="s">
        <v>183</v>
      </c>
      <c r="AT208" s="241" t="s">
        <v>179</v>
      </c>
      <c r="AU208" s="241" t="s">
        <v>80</v>
      </c>
      <c r="AY208" s="17" t="s">
        <v>176</v>
      </c>
      <c r="BE208" s="242">
        <f>IF(N208="základní",J208,0)</f>
        <v>0</v>
      </c>
      <c r="BF208" s="242">
        <f>IF(N208="snížená",J208,0)</f>
        <v>0</v>
      </c>
      <c r="BG208" s="242">
        <f>IF(N208="zákl. přenesená",J208,0)</f>
        <v>0</v>
      </c>
      <c r="BH208" s="242">
        <f>IF(N208="sníž. přenesená",J208,0)</f>
        <v>0</v>
      </c>
      <c r="BI208" s="242">
        <f>IF(N208="nulová",J208,0)</f>
        <v>0</v>
      </c>
      <c r="BJ208" s="17" t="s">
        <v>80</v>
      </c>
      <c r="BK208" s="242">
        <f>ROUND(I208*H208,2)</f>
        <v>0</v>
      </c>
      <c r="BL208" s="17" t="s">
        <v>183</v>
      </c>
      <c r="BM208" s="241" t="s">
        <v>1302</v>
      </c>
    </row>
    <row r="209" s="2" customFormat="1">
      <c r="A209" s="38"/>
      <c r="B209" s="39"/>
      <c r="C209" s="40"/>
      <c r="D209" s="243" t="s">
        <v>185</v>
      </c>
      <c r="E209" s="40"/>
      <c r="F209" s="244" t="s">
        <v>1301</v>
      </c>
      <c r="G209" s="40"/>
      <c r="H209" s="40"/>
      <c r="I209" s="245"/>
      <c r="J209" s="40"/>
      <c r="K209" s="40"/>
      <c r="L209" s="44"/>
      <c r="M209" s="246"/>
      <c r="N209" s="247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185</v>
      </c>
      <c r="AU209" s="17" t="s">
        <v>80</v>
      </c>
    </row>
    <row r="210" s="2" customFormat="1" ht="33" customHeight="1">
      <c r="A210" s="38"/>
      <c r="B210" s="39"/>
      <c r="C210" s="277" t="s">
        <v>342</v>
      </c>
      <c r="D210" s="277" t="s">
        <v>327</v>
      </c>
      <c r="E210" s="278" t="s">
        <v>1303</v>
      </c>
      <c r="F210" s="279" t="s">
        <v>1304</v>
      </c>
      <c r="G210" s="280" t="s">
        <v>363</v>
      </c>
      <c r="H210" s="281">
        <v>21</v>
      </c>
      <c r="I210" s="282"/>
      <c r="J210" s="283">
        <f>ROUND(I210*H210,2)</f>
        <v>0</v>
      </c>
      <c r="K210" s="284"/>
      <c r="L210" s="285"/>
      <c r="M210" s="286" t="s">
        <v>1</v>
      </c>
      <c r="N210" s="287" t="s">
        <v>38</v>
      </c>
      <c r="O210" s="91"/>
      <c r="P210" s="239">
        <f>O210*H210</f>
        <v>0</v>
      </c>
      <c r="Q210" s="239">
        <v>0</v>
      </c>
      <c r="R210" s="239">
        <f>Q210*H210</f>
        <v>0</v>
      </c>
      <c r="S210" s="239">
        <v>0</v>
      </c>
      <c r="T210" s="24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41" t="s">
        <v>266</v>
      </c>
      <c r="AT210" s="241" t="s">
        <v>327</v>
      </c>
      <c r="AU210" s="241" t="s">
        <v>80</v>
      </c>
      <c r="AY210" s="17" t="s">
        <v>176</v>
      </c>
      <c r="BE210" s="242">
        <f>IF(N210="základní",J210,0)</f>
        <v>0</v>
      </c>
      <c r="BF210" s="242">
        <f>IF(N210="snížená",J210,0)</f>
        <v>0</v>
      </c>
      <c r="BG210" s="242">
        <f>IF(N210="zákl. přenesená",J210,0)</f>
        <v>0</v>
      </c>
      <c r="BH210" s="242">
        <f>IF(N210="sníž. přenesená",J210,0)</f>
        <v>0</v>
      </c>
      <c r="BI210" s="242">
        <f>IF(N210="nulová",J210,0)</f>
        <v>0</v>
      </c>
      <c r="BJ210" s="17" t="s">
        <v>80</v>
      </c>
      <c r="BK210" s="242">
        <f>ROUND(I210*H210,2)</f>
        <v>0</v>
      </c>
      <c r="BL210" s="17" t="s">
        <v>183</v>
      </c>
      <c r="BM210" s="241" t="s">
        <v>1305</v>
      </c>
    </row>
    <row r="211" s="2" customFormat="1">
      <c r="A211" s="38"/>
      <c r="B211" s="39"/>
      <c r="C211" s="40"/>
      <c r="D211" s="243" t="s">
        <v>185</v>
      </c>
      <c r="E211" s="40"/>
      <c r="F211" s="244" t="s">
        <v>1304</v>
      </c>
      <c r="G211" s="40"/>
      <c r="H211" s="40"/>
      <c r="I211" s="245"/>
      <c r="J211" s="40"/>
      <c r="K211" s="40"/>
      <c r="L211" s="44"/>
      <c r="M211" s="246"/>
      <c r="N211" s="247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185</v>
      </c>
      <c r="AU211" s="17" t="s">
        <v>80</v>
      </c>
    </row>
    <row r="212" s="2" customFormat="1" ht="24.15" customHeight="1">
      <c r="A212" s="38"/>
      <c r="B212" s="39"/>
      <c r="C212" s="229" t="s">
        <v>347</v>
      </c>
      <c r="D212" s="229" t="s">
        <v>179</v>
      </c>
      <c r="E212" s="230" t="s">
        <v>1306</v>
      </c>
      <c r="F212" s="231" t="s">
        <v>1307</v>
      </c>
      <c r="G212" s="232" t="s">
        <v>263</v>
      </c>
      <c r="H212" s="233">
        <v>120.59999999999999</v>
      </c>
      <c r="I212" s="234"/>
      <c r="J212" s="235">
        <f>ROUND(I212*H212,2)</f>
        <v>0</v>
      </c>
      <c r="K212" s="236"/>
      <c r="L212" s="44"/>
      <c r="M212" s="237" t="s">
        <v>1</v>
      </c>
      <c r="N212" s="238" t="s">
        <v>38</v>
      </c>
      <c r="O212" s="91"/>
      <c r="P212" s="239">
        <f>O212*H212</f>
        <v>0</v>
      </c>
      <c r="Q212" s="239">
        <v>0</v>
      </c>
      <c r="R212" s="239">
        <f>Q212*H212</f>
        <v>0</v>
      </c>
      <c r="S212" s="239">
        <v>0</v>
      </c>
      <c r="T212" s="24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41" t="s">
        <v>183</v>
      </c>
      <c r="AT212" s="241" t="s">
        <v>179</v>
      </c>
      <c r="AU212" s="241" t="s">
        <v>80</v>
      </c>
      <c r="AY212" s="17" t="s">
        <v>176</v>
      </c>
      <c r="BE212" s="242">
        <f>IF(N212="základní",J212,0)</f>
        <v>0</v>
      </c>
      <c r="BF212" s="242">
        <f>IF(N212="snížená",J212,0)</f>
        <v>0</v>
      </c>
      <c r="BG212" s="242">
        <f>IF(N212="zákl. přenesená",J212,0)</f>
        <v>0</v>
      </c>
      <c r="BH212" s="242">
        <f>IF(N212="sníž. přenesená",J212,0)</f>
        <v>0</v>
      </c>
      <c r="BI212" s="242">
        <f>IF(N212="nulová",J212,0)</f>
        <v>0</v>
      </c>
      <c r="BJ212" s="17" t="s">
        <v>80</v>
      </c>
      <c r="BK212" s="242">
        <f>ROUND(I212*H212,2)</f>
        <v>0</v>
      </c>
      <c r="BL212" s="17" t="s">
        <v>183</v>
      </c>
      <c r="BM212" s="241" t="s">
        <v>1308</v>
      </c>
    </row>
    <row r="213" s="2" customFormat="1">
      <c r="A213" s="38"/>
      <c r="B213" s="39"/>
      <c r="C213" s="40"/>
      <c r="D213" s="243" t="s">
        <v>185</v>
      </c>
      <c r="E213" s="40"/>
      <c r="F213" s="244" t="s">
        <v>1307</v>
      </c>
      <c r="G213" s="40"/>
      <c r="H213" s="40"/>
      <c r="I213" s="245"/>
      <c r="J213" s="40"/>
      <c r="K213" s="40"/>
      <c r="L213" s="44"/>
      <c r="M213" s="246"/>
      <c r="N213" s="247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185</v>
      </c>
      <c r="AU213" s="17" t="s">
        <v>80</v>
      </c>
    </row>
    <row r="214" s="2" customFormat="1">
      <c r="A214" s="38"/>
      <c r="B214" s="39"/>
      <c r="C214" s="40"/>
      <c r="D214" s="243" t="s">
        <v>188</v>
      </c>
      <c r="E214" s="40"/>
      <c r="F214" s="250" t="s">
        <v>631</v>
      </c>
      <c r="G214" s="40"/>
      <c r="H214" s="40"/>
      <c r="I214" s="245"/>
      <c r="J214" s="40"/>
      <c r="K214" s="40"/>
      <c r="L214" s="44"/>
      <c r="M214" s="246"/>
      <c r="N214" s="247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188</v>
      </c>
      <c r="AU214" s="17" t="s">
        <v>80</v>
      </c>
    </row>
    <row r="215" s="2" customFormat="1" ht="24.15" customHeight="1">
      <c r="A215" s="38"/>
      <c r="B215" s="39"/>
      <c r="C215" s="229" t="s">
        <v>351</v>
      </c>
      <c r="D215" s="229" t="s">
        <v>179</v>
      </c>
      <c r="E215" s="230" t="s">
        <v>1246</v>
      </c>
      <c r="F215" s="231" t="s">
        <v>1247</v>
      </c>
      <c r="G215" s="232" t="s">
        <v>263</v>
      </c>
      <c r="H215" s="233">
        <v>120.59999999999999</v>
      </c>
      <c r="I215" s="234"/>
      <c r="J215" s="235">
        <f>ROUND(I215*H215,2)</f>
        <v>0</v>
      </c>
      <c r="K215" s="236"/>
      <c r="L215" s="44"/>
      <c r="M215" s="237" t="s">
        <v>1</v>
      </c>
      <c r="N215" s="238" t="s">
        <v>38</v>
      </c>
      <c r="O215" s="91"/>
      <c r="P215" s="239">
        <f>O215*H215</f>
        <v>0</v>
      </c>
      <c r="Q215" s="239">
        <v>0</v>
      </c>
      <c r="R215" s="239">
        <f>Q215*H215</f>
        <v>0</v>
      </c>
      <c r="S215" s="239">
        <v>0</v>
      </c>
      <c r="T215" s="24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41" t="s">
        <v>183</v>
      </c>
      <c r="AT215" s="241" t="s">
        <v>179</v>
      </c>
      <c r="AU215" s="241" t="s">
        <v>80</v>
      </c>
      <c r="AY215" s="17" t="s">
        <v>176</v>
      </c>
      <c r="BE215" s="242">
        <f>IF(N215="základní",J215,0)</f>
        <v>0</v>
      </c>
      <c r="BF215" s="242">
        <f>IF(N215="snížená",J215,0)</f>
        <v>0</v>
      </c>
      <c r="BG215" s="242">
        <f>IF(N215="zákl. přenesená",J215,0)</f>
        <v>0</v>
      </c>
      <c r="BH215" s="242">
        <f>IF(N215="sníž. přenesená",J215,0)</f>
        <v>0</v>
      </c>
      <c r="BI215" s="242">
        <f>IF(N215="nulová",J215,0)</f>
        <v>0</v>
      </c>
      <c r="BJ215" s="17" t="s">
        <v>80</v>
      </c>
      <c r="BK215" s="242">
        <f>ROUND(I215*H215,2)</f>
        <v>0</v>
      </c>
      <c r="BL215" s="17" t="s">
        <v>183</v>
      </c>
      <c r="BM215" s="241" t="s">
        <v>1309</v>
      </c>
    </row>
    <row r="216" s="2" customFormat="1">
      <c r="A216" s="38"/>
      <c r="B216" s="39"/>
      <c r="C216" s="40"/>
      <c r="D216" s="243" t="s">
        <v>185</v>
      </c>
      <c r="E216" s="40"/>
      <c r="F216" s="244" t="s">
        <v>1247</v>
      </c>
      <c r="G216" s="40"/>
      <c r="H216" s="40"/>
      <c r="I216" s="245"/>
      <c r="J216" s="40"/>
      <c r="K216" s="40"/>
      <c r="L216" s="44"/>
      <c r="M216" s="246"/>
      <c r="N216" s="247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185</v>
      </c>
      <c r="AU216" s="17" t="s">
        <v>80</v>
      </c>
    </row>
    <row r="217" s="2" customFormat="1">
      <c r="A217" s="38"/>
      <c r="B217" s="39"/>
      <c r="C217" s="40"/>
      <c r="D217" s="243" t="s">
        <v>188</v>
      </c>
      <c r="E217" s="40"/>
      <c r="F217" s="250" t="s">
        <v>1196</v>
      </c>
      <c r="G217" s="40"/>
      <c r="H217" s="40"/>
      <c r="I217" s="245"/>
      <c r="J217" s="40"/>
      <c r="K217" s="40"/>
      <c r="L217" s="44"/>
      <c r="M217" s="246"/>
      <c r="N217" s="247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188</v>
      </c>
      <c r="AU217" s="17" t="s">
        <v>80</v>
      </c>
    </row>
    <row r="218" s="2" customFormat="1" ht="21.75" customHeight="1">
      <c r="A218" s="38"/>
      <c r="B218" s="39"/>
      <c r="C218" s="229" t="s">
        <v>356</v>
      </c>
      <c r="D218" s="229" t="s">
        <v>179</v>
      </c>
      <c r="E218" s="230" t="s">
        <v>1249</v>
      </c>
      <c r="F218" s="231" t="s">
        <v>1250</v>
      </c>
      <c r="G218" s="232" t="s">
        <v>263</v>
      </c>
      <c r="H218" s="233">
        <v>120.59999999999999</v>
      </c>
      <c r="I218" s="234"/>
      <c r="J218" s="235">
        <f>ROUND(I218*H218,2)</f>
        <v>0</v>
      </c>
      <c r="K218" s="236"/>
      <c r="L218" s="44"/>
      <c r="M218" s="237" t="s">
        <v>1</v>
      </c>
      <c r="N218" s="238" t="s">
        <v>38</v>
      </c>
      <c r="O218" s="91"/>
      <c r="P218" s="239">
        <f>O218*H218</f>
        <v>0</v>
      </c>
      <c r="Q218" s="239">
        <v>0</v>
      </c>
      <c r="R218" s="239">
        <f>Q218*H218</f>
        <v>0</v>
      </c>
      <c r="S218" s="239">
        <v>0</v>
      </c>
      <c r="T218" s="24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41" t="s">
        <v>183</v>
      </c>
      <c r="AT218" s="241" t="s">
        <v>179</v>
      </c>
      <c r="AU218" s="241" t="s">
        <v>80</v>
      </c>
      <c r="AY218" s="17" t="s">
        <v>176</v>
      </c>
      <c r="BE218" s="242">
        <f>IF(N218="základní",J218,0)</f>
        <v>0</v>
      </c>
      <c r="BF218" s="242">
        <f>IF(N218="snížená",J218,0)</f>
        <v>0</v>
      </c>
      <c r="BG218" s="242">
        <f>IF(N218="zákl. přenesená",J218,0)</f>
        <v>0</v>
      </c>
      <c r="BH218" s="242">
        <f>IF(N218="sníž. přenesená",J218,0)</f>
        <v>0</v>
      </c>
      <c r="BI218" s="242">
        <f>IF(N218="nulová",J218,0)</f>
        <v>0</v>
      </c>
      <c r="BJ218" s="17" t="s">
        <v>80</v>
      </c>
      <c r="BK218" s="242">
        <f>ROUND(I218*H218,2)</f>
        <v>0</v>
      </c>
      <c r="BL218" s="17" t="s">
        <v>183</v>
      </c>
      <c r="BM218" s="241" t="s">
        <v>1310</v>
      </c>
    </row>
    <row r="219" s="2" customFormat="1">
      <c r="A219" s="38"/>
      <c r="B219" s="39"/>
      <c r="C219" s="40"/>
      <c r="D219" s="243" t="s">
        <v>185</v>
      </c>
      <c r="E219" s="40"/>
      <c r="F219" s="244" t="s">
        <v>1250</v>
      </c>
      <c r="G219" s="40"/>
      <c r="H219" s="40"/>
      <c r="I219" s="245"/>
      <c r="J219" s="40"/>
      <c r="K219" s="40"/>
      <c r="L219" s="44"/>
      <c r="M219" s="246"/>
      <c r="N219" s="247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185</v>
      </c>
      <c r="AU219" s="17" t="s">
        <v>80</v>
      </c>
    </row>
    <row r="220" s="2" customFormat="1">
      <c r="A220" s="38"/>
      <c r="B220" s="39"/>
      <c r="C220" s="40"/>
      <c r="D220" s="243" t="s">
        <v>188</v>
      </c>
      <c r="E220" s="40"/>
      <c r="F220" s="250" t="s">
        <v>1191</v>
      </c>
      <c r="G220" s="40"/>
      <c r="H220" s="40"/>
      <c r="I220" s="245"/>
      <c r="J220" s="40"/>
      <c r="K220" s="40"/>
      <c r="L220" s="44"/>
      <c r="M220" s="246"/>
      <c r="N220" s="247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188</v>
      </c>
      <c r="AU220" s="17" t="s">
        <v>80</v>
      </c>
    </row>
    <row r="221" s="2" customFormat="1" ht="21.75" customHeight="1">
      <c r="A221" s="38"/>
      <c r="B221" s="39"/>
      <c r="C221" s="229" t="s">
        <v>360</v>
      </c>
      <c r="D221" s="229" t="s">
        <v>179</v>
      </c>
      <c r="E221" s="230" t="s">
        <v>1210</v>
      </c>
      <c r="F221" s="231" t="s">
        <v>1211</v>
      </c>
      <c r="G221" s="232" t="s">
        <v>263</v>
      </c>
      <c r="H221" s="233">
        <v>126.63</v>
      </c>
      <c r="I221" s="234"/>
      <c r="J221" s="235">
        <f>ROUND(I221*H221,2)</f>
        <v>0</v>
      </c>
      <c r="K221" s="236"/>
      <c r="L221" s="44"/>
      <c r="M221" s="237" t="s">
        <v>1</v>
      </c>
      <c r="N221" s="238" t="s">
        <v>38</v>
      </c>
      <c r="O221" s="91"/>
      <c r="P221" s="239">
        <f>O221*H221</f>
        <v>0</v>
      </c>
      <c r="Q221" s="239">
        <v>0</v>
      </c>
      <c r="R221" s="239">
        <f>Q221*H221</f>
        <v>0</v>
      </c>
      <c r="S221" s="239">
        <v>0</v>
      </c>
      <c r="T221" s="24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41" t="s">
        <v>183</v>
      </c>
      <c r="AT221" s="241" t="s">
        <v>179</v>
      </c>
      <c r="AU221" s="241" t="s">
        <v>80</v>
      </c>
      <c r="AY221" s="17" t="s">
        <v>176</v>
      </c>
      <c r="BE221" s="242">
        <f>IF(N221="základní",J221,0)</f>
        <v>0</v>
      </c>
      <c r="BF221" s="242">
        <f>IF(N221="snížená",J221,0)</f>
        <v>0</v>
      </c>
      <c r="BG221" s="242">
        <f>IF(N221="zákl. přenesená",J221,0)</f>
        <v>0</v>
      </c>
      <c r="BH221" s="242">
        <f>IF(N221="sníž. přenesená",J221,0)</f>
        <v>0</v>
      </c>
      <c r="BI221" s="242">
        <f>IF(N221="nulová",J221,0)</f>
        <v>0</v>
      </c>
      <c r="BJ221" s="17" t="s">
        <v>80</v>
      </c>
      <c r="BK221" s="242">
        <f>ROUND(I221*H221,2)</f>
        <v>0</v>
      </c>
      <c r="BL221" s="17" t="s">
        <v>183</v>
      </c>
      <c r="BM221" s="241" t="s">
        <v>1311</v>
      </c>
    </row>
    <row r="222" s="2" customFormat="1">
      <c r="A222" s="38"/>
      <c r="B222" s="39"/>
      <c r="C222" s="40"/>
      <c r="D222" s="243" t="s">
        <v>185</v>
      </c>
      <c r="E222" s="40"/>
      <c r="F222" s="244" t="s">
        <v>1211</v>
      </c>
      <c r="G222" s="40"/>
      <c r="H222" s="40"/>
      <c r="I222" s="245"/>
      <c r="J222" s="40"/>
      <c r="K222" s="40"/>
      <c r="L222" s="44"/>
      <c r="M222" s="246"/>
      <c r="N222" s="247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185</v>
      </c>
      <c r="AU222" s="17" t="s">
        <v>80</v>
      </c>
    </row>
    <row r="223" s="13" customFormat="1">
      <c r="A223" s="13"/>
      <c r="B223" s="255"/>
      <c r="C223" s="256"/>
      <c r="D223" s="243" t="s">
        <v>242</v>
      </c>
      <c r="E223" s="257" t="s">
        <v>1</v>
      </c>
      <c r="F223" s="258" t="s">
        <v>1312</v>
      </c>
      <c r="G223" s="256"/>
      <c r="H223" s="259">
        <v>126.63</v>
      </c>
      <c r="I223" s="260"/>
      <c r="J223" s="256"/>
      <c r="K223" s="256"/>
      <c r="L223" s="261"/>
      <c r="M223" s="262"/>
      <c r="N223" s="263"/>
      <c r="O223" s="263"/>
      <c r="P223" s="263"/>
      <c r="Q223" s="263"/>
      <c r="R223" s="263"/>
      <c r="S223" s="263"/>
      <c r="T223" s="26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65" t="s">
        <v>242</v>
      </c>
      <c r="AU223" s="265" t="s">
        <v>80</v>
      </c>
      <c r="AV223" s="13" t="s">
        <v>82</v>
      </c>
      <c r="AW223" s="13" t="s">
        <v>30</v>
      </c>
      <c r="AX223" s="13" t="s">
        <v>73</v>
      </c>
      <c r="AY223" s="265" t="s">
        <v>176</v>
      </c>
    </row>
    <row r="224" s="14" customFormat="1">
      <c r="A224" s="14"/>
      <c r="B224" s="266"/>
      <c r="C224" s="267"/>
      <c r="D224" s="243" t="s">
        <v>242</v>
      </c>
      <c r="E224" s="268" t="s">
        <v>1</v>
      </c>
      <c r="F224" s="269" t="s">
        <v>245</v>
      </c>
      <c r="G224" s="267"/>
      <c r="H224" s="270">
        <v>126.63</v>
      </c>
      <c r="I224" s="271"/>
      <c r="J224" s="267"/>
      <c r="K224" s="267"/>
      <c r="L224" s="272"/>
      <c r="M224" s="273"/>
      <c r="N224" s="274"/>
      <c r="O224" s="274"/>
      <c r="P224" s="274"/>
      <c r="Q224" s="274"/>
      <c r="R224" s="274"/>
      <c r="S224" s="274"/>
      <c r="T224" s="27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76" t="s">
        <v>242</v>
      </c>
      <c r="AU224" s="276" t="s">
        <v>80</v>
      </c>
      <c r="AV224" s="14" t="s">
        <v>183</v>
      </c>
      <c r="AW224" s="14" t="s">
        <v>30</v>
      </c>
      <c r="AX224" s="14" t="s">
        <v>80</v>
      </c>
      <c r="AY224" s="276" t="s">
        <v>176</v>
      </c>
    </row>
    <row r="225" s="2" customFormat="1" ht="16.5" customHeight="1">
      <c r="A225" s="38"/>
      <c r="B225" s="39"/>
      <c r="C225" s="229" t="s">
        <v>366</v>
      </c>
      <c r="D225" s="229" t="s">
        <v>179</v>
      </c>
      <c r="E225" s="230" t="s">
        <v>1214</v>
      </c>
      <c r="F225" s="231" t="s">
        <v>1215</v>
      </c>
      <c r="G225" s="232" t="s">
        <v>263</v>
      </c>
      <c r="H225" s="233">
        <v>126.63</v>
      </c>
      <c r="I225" s="234"/>
      <c r="J225" s="235">
        <f>ROUND(I225*H225,2)</f>
        <v>0</v>
      </c>
      <c r="K225" s="236"/>
      <c r="L225" s="44"/>
      <c r="M225" s="237" t="s">
        <v>1</v>
      </c>
      <c r="N225" s="238" t="s">
        <v>38</v>
      </c>
      <c r="O225" s="91"/>
      <c r="P225" s="239">
        <f>O225*H225</f>
        <v>0</v>
      </c>
      <c r="Q225" s="239">
        <v>0</v>
      </c>
      <c r="R225" s="239">
        <f>Q225*H225</f>
        <v>0</v>
      </c>
      <c r="S225" s="239">
        <v>0</v>
      </c>
      <c r="T225" s="24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41" t="s">
        <v>183</v>
      </c>
      <c r="AT225" s="241" t="s">
        <v>179</v>
      </c>
      <c r="AU225" s="241" t="s">
        <v>80</v>
      </c>
      <c r="AY225" s="17" t="s">
        <v>176</v>
      </c>
      <c r="BE225" s="242">
        <f>IF(N225="základní",J225,0)</f>
        <v>0</v>
      </c>
      <c r="BF225" s="242">
        <f>IF(N225="snížená",J225,0)</f>
        <v>0</v>
      </c>
      <c r="BG225" s="242">
        <f>IF(N225="zákl. přenesená",J225,0)</f>
        <v>0</v>
      </c>
      <c r="BH225" s="242">
        <f>IF(N225="sníž. přenesená",J225,0)</f>
        <v>0</v>
      </c>
      <c r="BI225" s="242">
        <f>IF(N225="nulová",J225,0)</f>
        <v>0</v>
      </c>
      <c r="BJ225" s="17" t="s">
        <v>80</v>
      </c>
      <c r="BK225" s="242">
        <f>ROUND(I225*H225,2)</f>
        <v>0</v>
      </c>
      <c r="BL225" s="17" t="s">
        <v>183</v>
      </c>
      <c r="BM225" s="241" t="s">
        <v>1313</v>
      </c>
    </row>
    <row r="226" s="2" customFormat="1">
      <c r="A226" s="38"/>
      <c r="B226" s="39"/>
      <c r="C226" s="40"/>
      <c r="D226" s="243" t="s">
        <v>185</v>
      </c>
      <c r="E226" s="40"/>
      <c r="F226" s="244" t="s">
        <v>1215</v>
      </c>
      <c r="G226" s="40"/>
      <c r="H226" s="40"/>
      <c r="I226" s="245"/>
      <c r="J226" s="40"/>
      <c r="K226" s="40"/>
      <c r="L226" s="44"/>
      <c r="M226" s="246"/>
      <c r="N226" s="247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185</v>
      </c>
      <c r="AU226" s="17" t="s">
        <v>80</v>
      </c>
    </row>
    <row r="227" s="13" customFormat="1">
      <c r="A227" s="13"/>
      <c r="B227" s="255"/>
      <c r="C227" s="256"/>
      <c r="D227" s="243" t="s">
        <v>242</v>
      </c>
      <c r="E227" s="257" t="s">
        <v>1</v>
      </c>
      <c r="F227" s="258" t="s">
        <v>1312</v>
      </c>
      <c r="G227" s="256"/>
      <c r="H227" s="259">
        <v>126.63</v>
      </c>
      <c r="I227" s="260"/>
      <c r="J227" s="256"/>
      <c r="K227" s="256"/>
      <c r="L227" s="261"/>
      <c r="M227" s="262"/>
      <c r="N227" s="263"/>
      <c r="O227" s="263"/>
      <c r="P227" s="263"/>
      <c r="Q227" s="263"/>
      <c r="R227" s="263"/>
      <c r="S227" s="263"/>
      <c r="T227" s="26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65" t="s">
        <v>242</v>
      </c>
      <c r="AU227" s="265" t="s">
        <v>80</v>
      </c>
      <c r="AV227" s="13" t="s">
        <v>82</v>
      </c>
      <c r="AW227" s="13" t="s">
        <v>30</v>
      </c>
      <c r="AX227" s="13" t="s">
        <v>73</v>
      </c>
      <c r="AY227" s="265" t="s">
        <v>176</v>
      </c>
    </row>
    <row r="228" s="14" customFormat="1">
      <c r="A228" s="14"/>
      <c r="B228" s="266"/>
      <c r="C228" s="267"/>
      <c r="D228" s="243" t="s">
        <v>242</v>
      </c>
      <c r="E228" s="268" t="s">
        <v>1</v>
      </c>
      <c r="F228" s="269" t="s">
        <v>245</v>
      </c>
      <c r="G228" s="267"/>
      <c r="H228" s="270">
        <v>126.63</v>
      </c>
      <c r="I228" s="271"/>
      <c r="J228" s="267"/>
      <c r="K228" s="267"/>
      <c r="L228" s="272"/>
      <c r="M228" s="273"/>
      <c r="N228" s="274"/>
      <c r="O228" s="274"/>
      <c r="P228" s="274"/>
      <c r="Q228" s="274"/>
      <c r="R228" s="274"/>
      <c r="S228" s="274"/>
      <c r="T228" s="275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76" t="s">
        <v>242</v>
      </c>
      <c r="AU228" s="276" t="s">
        <v>80</v>
      </c>
      <c r="AV228" s="14" t="s">
        <v>183</v>
      </c>
      <c r="AW228" s="14" t="s">
        <v>30</v>
      </c>
      <c r="AX228" s="14" t="s">
        <v>80</v>
      </c>
      <c r="AY228" s="276" t="s">
        <v>176</v>
      </c>
    </row>
    <row r="229" s="2" customFormat="1" ht="37.8" customHeight="1">
      <c r="A229" s="38"/>
      <c r="B229" s="39"/>
      <c r="C229" s="277" t="s">
        <v>371</v>
      </c>
      <c r="D229" s="277" t="s">
        <v>327</v>
      </c>
      <c r="E229" s="278" t="s">
        <v>1314</v>
      </c>
      <c r="F229" s="279" t="s">
        <v>1315</v>
      </c>
      <c r="G229" s="280" t="s">
        <v>263</v>
      </c>
      <c r="H229" s="281">
        <v>123</v>
      </c>
      <c r="I229" s="282"/>
      <c r="J229" s="283">
        <f>ROUND(I229*H229,2)</f>
        <v>0</v>
      </c>
      <c r="K229" s="284"/>
      <c r="L229" s="285"/>
      <c r="M229" s="286" t="s">
        <v>1</v>
      </c>
      <c r="N229" s="287" t="s">
        <v>38</v>
      </c>
      <c r="O229" s="91"/>
      <c r="P229" s="239">
        <f>O229*H229</f>
        <v>0</v>
      </c>
      <c r="Q229" s="239">
        <v>0</v>
      </c>
      <c r="R229" s="239">
        <f>Q229*H229</f>
        <v>0</v>
      </c>
      <c r="S229" s="239">
        <v>0</v>
      </c>
      <c r="T229" s="240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41" t="s">
        <v>266</v>
      </c>
      <c r="AT229" s="241" t="s">
        <v>327</v>
      </c>
      <c r="AU229" s="241" t="s">
        <v>80</v>
      </c>
      <c r="AY229" s="17" t="s">
        <v>176</v>
      </c>
      <c r="BE229" s="242">
        <f>IF(N229="základní",J229,0)</f>
        <v>0</v>
      </c>
      <c r="BF229" s="242">
        <f>IF(N229="snížená",J229,0)</f>
        <v>0</v>
      </c>
      <c r="BG229" s="242">
        <f>IF(N229="zákl. přenesená",J229,0)</f>
        <v>0</v>
      </c>
      <c r="BH229" s="242">
        <f>IF(N229="sníž. přenesená",J229,0)</f>
        <v>0</v>
      </c>
      <c r="BI229" s="242">
        <f>IF(N229="nulová",J229,0)</f>
        <v>0</v>
      </c>
      <c r="BJ229" s="17" t="s">
        <v>80</v>
      </c>
      <c r="BK229" s="242">
        <f>ROUND(I229*H229,2)</f>
        <v>0</v>
      </c>
      <c r="BL229" s="17" t="s">
        <v>183</v>
      </c>
      <c r="BM229" s="241" t="s">
        <v>1316</v>
      </c>
    </row>
    <row r="230" s="2" customFormat="1">
      <c r="A230" s="38"/>
      <c r="B230" s="39"/>
      <c r="C230" s="40"/>
      <c r="D230" s="243" t="s">
        <v>185</v>
      </c>
      <c r="E230" s="40"/>
      <c r="F230" s="244" t="s">
        <v>1315</v>
      </c>
      <c r="G230" s="40"/>
      <c r="H230" s="40"/>
      <c r="I230" s="245"/>
      <c r="J230" s="40"/>
      <c r="K230" s="40"/>
      <c r="L230" s="44"/>
      <c r="M230" s="246"/>
      <c r="N230" s="247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185</v>
      </c>
      <c r="AU230" s="17" t="s">
        <v>80</v>
      </c>
    </row>
    <row r="231" s="13" customFormat="1">
      <c r="A231" s="13"/>
      <c r="B231" s="255"/>
      <c r="C231" s="256"/>
      <c r="D231" s="243" t="s">
        <v>242</v>
      </c>
      <c r="E231" s="257" t="s">
        <v>1</v>
      </c>
      <c r="F231" s="258" t="s">
        <v>1317</v>
      </c>
      <c r="G231" s="256"/>
      <c r="H231" s="259">
        <v>123</v>
      </c>
      <c r="I231" s="260"/>
      <c r="J231" s="256"/>
      <c r="K231" s="256"/>
      <c r="L231" s="261"/>
      <c r="M231" s="262"/>
      <c r="N231" s="263"/>
      <c r="O231" s="263"/>
      <c r="P231" s="263"/>
      <c r="Q231" s="263"/>
      <c r="R231" s="263"/>
      <c r="S231" s="263"/>
      <c r="T231" s="26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65" t="s">
        <v>242</v>
      </c>
      <c r="AU231" s="265" t="s">
        <v>80</v>
      </c>
      <c r="AV231" s="13" t="s">
        <v>82</v>
      </c>
      <c r="AW231" s="13" t="s">
        <v>30</v>
      </c>
      <c r="AX231" s="13" t="s">
        <v>73</v>
      </c>
      <c r="AY231" s="265" t="s">
        <v>176</v>
      </c>
    </row>
    <row r="232" s="14" customFormat="1">
      <c r="A232" s="14"/>
      <c r="B232" s="266"/>
      <c r="C232" s="267"/>
      <c r="D232" s="243" t="s">
        <v>242</v>
      </c>
      <c r="E232" s="268" t="s">
        <v>1</v>
      </c>
      <c r="F232" s="269" t="s">
        <v>245</v>
      </c>
      <c r="G232" s="267"/>
      <c r="H232" s="270">
        <v>123</v>
      </c>
      <c r="I232" s="271"/>
      <c r="J232" s="267"/>
      <c r="K232" s="267"/>
      <c r="L232" s="272"/>
      <c r="M232" s="273"/>
      <c r="N232" s="274"/>
      <c r="O232" s="274"/>
      <c r="P232" s="274"/>
      <c r="Q232" s="274"/>
      <c r="R232" s="274"/>
      <c r="S232" s="274"/>
      <c r="T232" s="27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76" t="s">
        <v>242</v>
      </c>
      <c r="AU232" s="276" t="s">
        <v>80</v>
      </c>
      <c r="AV232" s="14" t="s">
        <v>183</v>
      </c>
      <c r="AW232" s="14" t="s">
        <v>30</v>
      </c>
      <c r="AX232" s="14" t="s">
        <v>80</v>
      </c>
      <c r="AY232" s="276" t="s">
        <v>176</v>
      </c>
    </row>
    <row r="233" s="12" customFormat="1" ht="25.92" customHeight="1">
      <c r="A233" s="12"/>
      <c r="B233" s="213"/>
      <c r="C233" s="214"/>
      <c r="D233" s="215" t="s">
        <v>72</v>
      </c>
      <c r="E233" s="216" t="s">
        <v>1224</v>
      </c>
      <c r="F233" s="216" t="s">
        <v>1318</v>
      </c>
      <c r="G233" s="214"/>
      <c r="H233" s="214"/>
      <c r="I233" s="217"/>
      <c r="J233" s="218">
        <f>BK233</f>
        <v>0</v>
      </c>
      <c r="K233" s="214"/>
      <c r="L233" s="219"/>
      <c r="M233" s="220"/>
      <c r="N233" s="221"/>
      <c r="O233" s="221"/>
      <c r="P233" s="222">
        <f>SUM(P234:P235)</f>
        <v>0</v>
      </c>
      <c r="Q233" s="221"/>
      <c r="R233" s="222">
        <f>SUM(R234:R235)</f>
        <v>0</v>
      </c>
      <c r="S233" s="221"/>
      <c r="T233" s="223">
        <f>SUM(T234:T235)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24" t="s">
        <v>80</v>
      </c>
      <c r="AT233" s="225" t="s">
        <v>72</v>
      </c>
      <c r="AU233" s="225" t="s">
        <v>73</v>
      </c>
      <c r="AY233" s="224" t="s">
        <v>176</v>
      </c>
      <c r="BK233" s="226">
        <f>SUM(BK234:BK235)</f>
        <v>0</v>
      </c>
    </row>
    <row r="234" s="2" customFormat="1" ht="55.5" customHeight="1">
      <c r="A234" s="38"/>
      <c r="B234" s="39"/>
      <c r="C234" s="229" t="s">
        <v>376</v>
      </c>
      <c r="D234" s="229" t="s">
        <v>179</v>
      </c>
      <c r="E234" s="230" t="s">
        <v>1319</v>
      </c>
      <c r="F234" s="231" t="s">
        <v>1320</v>
      </c>
      <c r="G234" s="232" t="s">
        <v>671</v>
      </c>
      <c r="H234" s="233">
        <v>21</v>
      </c>
      <c r="I234" s="234"/>
      <c r="J234" s="235">
        <f>ROUND(I234*H234,2)</f>
        <v>0</v>
      </c>
      <c r="K234" s="236"/>
      <c r="L234" s="44"/>
      <c r="M234" s="237" t="s">
        <v>1</v>
      </c>
      <c r="N234" s="238" t="s">
        <v>38</v>
      </c>
      <c r="O234" s="91"/>
      <c r="P234" s="239">
        <f>O234*H234</f>
        <v>0</v>
      </c>
      <c r="Q234" s="239">
        <v>0</v>
      </c>
      <c r="R234" s="239">
        <f>Q234*H234</f>
        <v>0</v>
      </c>
      <c r="S234" s="239">
        <v>0</v>
      </c>
      <c r="T234" s="24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41" t="s">
        <v>183</v>
      </c>
      <c r="AT234" s="241" t="s">
        <v>179</v>
      </c>
      <c r="AU234" s="241" t="s">
        <v>80</v>
      </c>
      <c r="AY234" s="17" t="s">
        <v>176</v>
      </c>
      <c r="BE234" s="242">
        <f>IF(N234="základní",J234,0)</f>
        <v>0</v>
      </c>
      <c r="BF234" s="242">
        <f>IF(N234="snížená",J234,0)</f>
        <v>0</v>
      </c>
      <c r="BG234" s="242">
        <f>IF(N234="zákl. přenesená",J234,0)</f>
        <v>0</v>
      </c>
      <c r="BH234" s="242">
        <f>IF(N234="sníž. přenesená",J234,0)</f>
        <v>0</v>
      </c>
      <c r="BI234" s="242">
        <f>IF(N234="nulová",J234,0)</f>
        <v>0</v>
      </c>
      <c r="BJ234" s="17" t="s">
        <v>80</v>
      </c>
      <c r="BK234" s="242">
        <f>ROUND(I234*H234,2)</f>
        <v>0</v>
      </c>
      <c r="BL234" s="17" t="s">
        <v>183</v>
      </c>
      <c r="BM234" s="241" t="s">
        <v>1321</v>
      </c>
    </row>
    <row r="235" s="2" customFormat="1">
      <c r="A235" s="38"/>
      <c r="B235" s="39"/>
      <c r="C235" s="40"/>
      <c r="D235" s="243" t="s">
        <v>185</v>
      </c>
      <c r="E235" s="40"/>
      <c r="F235" s="244" t="s">
        <v>1320</v>
      </c>
      <c r="G235" s="40"/>
      <c r="H235" s="40"/>
      <c r="I235" s="245"/>
      <c r="J235" s="40"/>
      <c r="K235" s="40"/>
      <c r="L235" s="44"/>
      <c r="M235" s="246"/>
      <c r="N235" s="247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185</v>
      </c>
      <c r="AU235" s="17" t="s">
        <v>80</v>
      </c>
    </row>
    <row r="236" s="12" customFormat="1" ht="25.92" customHeight="1">
      <c r="A236" s="12"/>
      <c r="B236" s="213"/>
      <c r="C236" s="214"/>
      <c r="D236" s="215" t="s">
        <v>72</v>
      </c>
      <c r="E236" s="216" t="s">
        <v>787</v>
      </c>
      <c r="F236" s="216" t="s">
        <v>788</v>
      </c>
      <c r="G236" s="214"/>
      <c r="H236" s="214"/>
      <c r="I236" s="217"/>
      <c r="J236" s="218">
        <f>BK236</f>
        <v>0</v>
      </c>
      <c r="K236" s="214"/>
      <c r="L236" s="219"/>
      <c r="M236" s="220"/>
      <c r="N236" s="221"/>
      <c r="O236" s="221"/>
      <c r="P236" s="222">
        <f>SUM(P237:P239)</f>
        <v>0</v>
      </c>
      <c r="Q236" s="221"/>
      <c r="R236" s="222">
        <f>SUM(R237:R239)</f>
        <v>0</v>
      </c>
      <c r="S236" s="221"/>
      <c r="T236" s="223">
        <f>SUM(T237:T239)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24" t="s">
        <v>80</v>
      </c>
      <c r="AT236" s="225" t="s">
        <v>72</v>
      </c>
      <c r="AU236" s="225" t="s">
        <v>73</v>
      </c>
      <c r="AY236" s="224" t="s">
        <v>176</v>
      </c>
      <c r="BK236" s="226">
        <f>SUM(BK237:BK239)</f>
        <v>0</v>
      </c>
    </row>
    <row r="237" s="2" customFormat="1" ht="24.15" customHeight="1">
      <c r="A237" s="38"/>
      <c r="B237" s="39"/>
      <c r="C237" s="229" t="s">
        <v>381</v>
      </c>
      <c r="D237" s="229" t="s">
        <v>179</v>
      </c>
      <c r="E237" s="230" t="s">
        <v>941</v>
      </c>
      <c r="F237" s="231" t="s">
        <v>942</v>
      </c>
      <c r="G237" s="232" t="s">
        <v>396</v>
      </c>
      <c r="H237" s="233">
        <v>111.2</v>
      </c>
      <c r="I237" s="234"/>
      <c r="J237" s="235">
        <f>ROUND(I237*H237,2)</f>
        <v>0</v>
      </c>
      <c r="K237" s="236"/>
      <c r="L237" s="44"/>
      <c r="M237" s="237" t="s">
        <v>1</v>
      </c>
      <c r="N237" s="238" t="s">
        <v>38</v>
      </c>
      <c r="O237" s="91"/>
      <c r="P237" s="239">
        <f>O237*H237</f>
        <v>0</v>
      </c>
      <c r="Q237" s="239">
        <v>0</v>
      </c>
      <c r="R237" s="239">
        <f>Q237*H237</f>
        <v>0</v>
      </c>
      <c r="S237" s="239">
        <v>0</v>
      </c>
      <c r="T237" s="240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41" t="s">
        <v>183</v>
      </c>
      <c r="AT237" s="241" t="s">
        <v>179</v>
      </c>
      <c r="AU237" s="241" t="s">
        <v>80</v>
      </c>
      <c r="AY237" s="17" t="s">
        <v>176</v>
      </c>
      <c r="BE237" s="242">
        <f>IF(N237="základní",J237,0)</f>
        <v>0</v>
      </c>
      <c r="BF237" s="242">
        <f>IF(N237="snížená",J237,0)</f>
        <v>0</v>
      </c>
      <c r="BG237" s="242">
        <f>IF(N237="zákl. přenesená",J237,0)</f>
        <v>0</v>
      </c>
      <c r="BH237" s="242">
        <f>IF(N237="sníž. přenesená",J237,0)</f>
        <v>0</v>
      </c>
      <c r="BI237" s="242">
        <f>IF(N237="nulová",J237,0)</f>
        <v>0</v>
      </c>
      <c r="BJ237" s="17" t="s">
        <v>80</v>
      </c>
      <c r="BK237" s="242">
        <f>ROUND(I237*H237,2)</f>
        <v>0</v>
      </c>
      <c r="BL237" s="17" t="s">
        <v>183</v>
      </c>
      <c r="BM237" s="241" t="s">
        <v>1322</v>
      </c>
    </row>
    <row r="238" s="2" customFormat="1">
      <c r="A238" s="38"/>
      <c r="B238" s="39"/>
      <c r="C238" s="40"/>
      <c r="D238" s="243" t="s">
        <v>185</v>
      </c>
      <c r="E238" s="40"/>
      <c r="F238" s="244" t="s">
        <v>942</v>
      </c>
      <c r="G238" s="40"/>
      <c r="H238" s="40"/>
      <c r="I238" s="245"/>
      <c r="J238" s="40"/>
      <c r="K238" s="40"/>
      <c r="L238" s="44"/>
      <c r="M238" s="246"/>
      <c r="N238" s="247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185</v>
      </c>
      <c r="AU238" s="17" t="s">
        <v>80</v>
      </c>
    </row>
    <row r="239" s="2" customFormat="1">
      <c r="A239" s="38"/>
      <c r="B239" s="39"/>
      <c r="C239" s="40"/>
      <c r="D239" s="243" t="s">
        <v>188</v>
      </c>
      <c r="E239" s="40"/>
      <c r="F239" s="250" t="s">
        <v>944</v>
      </c>
      <c r="G239" s="40"/>
      <c r="H239" s="40"/>
      <c r="I239" s="245"/>
      <c r="J239" s="40"/>
      <c r="K239" s="40"/>
      <c r="L239" s="44"/>
      <c r="M239" s="251"/>
      <c r="N239" s="252"/>
      <c r="O239" s="253"/>
      <c r="P239" s="253"/>
      <c r="Q239" s="253"/>
      <c r="R239" s="253"/>
      <c r="S239" s="253"/>
      <c r="T239" s="254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188</v>
      </c>
      <c r="AU239" s="17" t="s">
        <v>80</v>
      </c>
    </row>
    <row r="240" s="2" customFormat="1" ht="6.96" customHeight="1">
      <c r="A240" s="38"/>
      <c r="B240" s="66"/>
      <c r="C240" s="67"/>
      <c r="D240" s="67"/>
      <c r="E240" s="67"/>
      <c r="F240" s="67"/>
      <c r="G240" s="67"/>
      <c r="H240" s="67"/>
      <c r="I240" s="67"/>
      <c r="J240" s="67"/>
      <c r="K240" s="67"/>
      <c r="L240" s="44"/>
      <c r="M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</row>
  </sheetData>
  <sheetProtection sheet="1" autoFilter="0" formatColumns="0" formatRows="0" objects="1" scenarios="1" spinCount="100000" saltValue="1TKy/5PjK/UIPv2vDwJLz5qjJj9zNtJ+kfojUckOhq20qtYP8515aGJ7zZnRzMu5sT9rgNLwY5l+Y7AwUIUXzw==" hashValue="lQbiNY2RjJb369NCQxLUnOFDdqmnQOY5utj/5jAtqc50goLuoU5RoBkbTDJnEqlfP2+Vrs6Iy8+w2Z21OEt1Pw==" algorithmName="SHA-512" password="CC35"/>
  <autoFilter ref="C128:K239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5:H115"/>
    <mergeCell ref="E119:H119"/>
    <mergeCell ref="E117:H117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128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82</v>
      </c>
    </row>
    <row r="4" s="1" customFormat="1" ht="24.96" customHeight="1">
      <c r="B4" s="20"/>
      <c r="D4" s="149" t="s">
        <v>144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26.25" customHeight="1">
      <c r="B7" s="20"/>
      <c r="E7" s="152" t="str">
        <f>'Rekapitulace stavby'!K6</f>
        <v>Jihlava, ul. Holíkova, Musilova, Krajní - rekonstrukce kanalizace a vodovodu III. tlakového pásma - II. etapa</v>
      </c>
      <c r="F7" s="151"/>
      <c r="G7" s="151"/>
      <c r="H7" s="151"/>
      <c r="L7" s="20"/>
    </row>
    <row r="8">
      <c r="B8" s="20"/>
      <c r="D8" s="151" t="s">
        <v>145</v>
      </c>
      <c r="L8" s="20"/>
    </row>
    <row r="9" s="1" customFormat="1" ht="16.5" customHeight="1">
      <c r="B9" s="20"/>
      <c r="E9" s="152" t="s">
        <v>441</v>
      </c>
      <c r="F9" s="1"/>
      <c r="G9" s="1"/>
      <c r="H9" s="1"/>
      <c r="L9" s="20"/>
    </row>
    <row r="10" s="1" customFormat="1" ht="12" customHeight="1">
      <c r="B10" s="20"/>
      <c r="D10" s="151" t="s">
        <v>147</v>
      </c>
      <c r="L10" s="20"/>
    </row>
    <row r="11" s="2" customFormat="1" ht="16.5" customHeight="1">
      <c r="A11" s="38"/>
      <c r="B11" s="44"/>
      <c r="C11" s="38"/>
      <c r="D11" s="38"/>
      <c r="E11" s="153" t="s">
        <v>1064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149</v>
      </c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44"/>
      <c r="C13" s="38"/>
      <c r="D13" s="38"/>
      <c r="E13" s="154" t="s">
        <v>1323</v>
      </c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51" t="s">
        <v>18</v>
      </c>
      <c r="E15" s="38"/>
      <c r="F15" s="141" t="s">
        <v>1</v>
      </c>
      <c r="G15" s="38"/>
      <c r="H15" s="38"/>
      <c r="I15" s="151" t="s">
        <v>19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20</v>
      </c>
      <c r="E16" s="38"/>
      <c r="F16" s="141" t="s">
        <v>21</v>
      </c>
      <c r="G16" s="38"/>
      <c r="H16" s="38"/>
      <c r="I16" s="151" t="s">
        <v>22</v>
      </c>
      <c r="J16" s="155" t="str">
        <f>'Rekapitulace stavby'!AN8</f>
        <v>26. 2. 2024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51" t="s">
        <v>24</v>
      </c>
      <c r="E18" s="38"/>
      <c r="F18" s="38"/>
      <c r="G18" s="38"/>
      <c r="H18" s="38"/>
      <c r="I18" s="151" t="s">
        <v>25</v>
      </c>
      <c r="J18" s="141" t="str">
        <f>IF('Rekapitulace stavby'!AN10="","",'Rekapitulace stavby'!AN10)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tr">
        <f>IF('Rekapitulace stavby'!E11="","",'Rekapitulace stavby'!E11)</f>
        <v xml:space="preserve"> </v>
      </c>
      <c r="F19" s="38"/>
      <c r="G19" s="38"/>
      <c r="H19" s="38"/>
      <c r="I19" s="151" t="s">
        <v>26</v>
      </c>
      <c r="J19" s="141" t="str">
        <f>IF('Rekapitulace stavby'!AN11="","",'Rekapitulace stavby'!AN11)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51" t="s">
        <v>27</v>
      </c>
      <c r="E21" s="38"/>
      <c r="F21" s="38"/>
      <c r="G21" s="38"/>
      <c r="H21" s="38"/>
      <c r="I21" s="151" t="s">
        <v>25</v>
      </c>
      <c r="J21" s="33" t="str">
        <f>'Rekapitulace stavby'!AN13</f>
        <v>Vyplň údaj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33" t="str">
        <f>'Rekapitulace stavby'!E14</f>
        <v>Vyplň údaj</v>
      </c>
      <c r="F22" s="141"/>
      <c r="G22" s="141"/>
      <c r="H22" s="141"/>
      <c r="I22" s="151" t="s">
        <v>26</v>
      </c>
      <c r="J22" s="33" t="str">
        <f>'Rekapitulace stavby'!AN14</f>
        <v>Vyplň údaj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51" t="s">
        <v>29</v>
      </c>
      <c r="E24" s="38"/>
      <c r="F24" s="38"/>
      <c r="G24" s="38"/>
      <c r="H24" s="38"/>
      <c r="I24" s="151" t="s">
        <v>25</v>
      </c>
      <c r="J24" s="141" t="str">
        <f>IF('Rekapitulace stavby'!AN16="","",'Rekapitulace stavby'!AN16)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44"/>
      <c r="C25" s="38"/>
      <c r="D25" s="38"/>
      <c r="E25" s="141" t="str">
        <f>IF('Rekapitulace stavby'!E17="","",'Rekapitulace stavby'!E17)</f>
        <v xml:space="preserve"> </v>
      </c>
      <c r="F25" s="38"/>
      <c r="G25" s="38"/>
      <c r="H25" s="38"/>
      <c r="I25" s="151" t="s">
        <v>26</v>
      </c>
      <c r="J25" s="141" t="str">
        <f>IF('Rekapitulace stavby'!AN17="","",'Rekapitulace stavby'!AN17)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44"/>
      <c r="C27" s="38"/>
      <c r="D27" s="151" t="s">
        <v>31</v>
      </c>
      <c r="E27" s="38"/>
      <c r="F27" s="38"/>
      <c r="G27" s="38"/>
      <c r="H27" s="38"/>
      <c r="I27" s="151" t="s">
        <v>25</v>
      </c>
      <c r="J27" s="141" t="str">
        <f>IF('Rekapitulace stavby'!AN19="","",'Rekapitulace stavby'!AN19)</f>
        <v/>
      </c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44"/>
      <c r="C28" s="38"/>
      <c r="D28" s="38"/>
      <c r="E28" s="141" t="str">
        <f>IF('Rekapitulace stavby'!E20="","",'Rekapitulace stavby'!E20)</f>
        <v xml:space="preserve"> </v>
      </c>
      <c r="F28" s="38"/>
      <c r="G28" s="38"/>
      <c r="H28" s="38"/>
      <c r="I28" s="151" t="s">
        <v>26</v>
      </c>
      <c r="J28" s="141" t="str">
        <f>IF('Rekapitulace stavby'!AN20="","",'Rekapitulace stavby'!AN20)</f>
        <v/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38"/>
      <c r="E29" s="38"/>
      <c r="F29" s="38"/>
      <c r="G29" s="38"/>
      <c r="H29" s="38"/>
      <c r="I29" s="38"/>
      <c r="J29" s="38"/>
      <c r="K29" s="3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44"/>
      <c r="C30" s="38"/>
      <c r="D30" s="151" t="s">
        <v>32</v>
      </c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8"/>
      <c r="B32" s="44"/>
      <c r="C32" s="38"/>
      <c r="D32" s="38"/>
      <c r="E32" s="38"/>
      <c r="F32" s="38"/>
      <c r="G32" s="38"/>
      <c r="H32" s="38"/>
      <c r="I32" s="38"/>
      <c r="J32" s="38"/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60"/>
      <c r="E33" s="160"/>
      <c r="F33" s="160"/>
      <c r="G33" s="160"/>
      <c r="H33" s="160"/>
      <c r="I33" s="160"/>
      <c r="J33" s="160"/>
      <c r="K33" s="160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1" t="s">
        <v>33</v>
      </c>
      <c r="E34" s="38"/>
      <c r="F34" s="38"/>
      <c r="G34" s="38"/>
      <c r="H34" s="38"/>
      <c r="I34" s="38"/>
      <c r="J34" s="162">
        <f>ROUND(J129,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60"/>
      <c r="E35" s="160"/>
      <c r="F35" s="160"/>
      <c r="G35" s="160"/>
      <c r="H35" s="160"/>
      <c r="I35" s="160"/>
      <c r="J35" s="160"/>
      <c r="K35" s="160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3" t="s">
        <v>35</v>
      </c>
      <c r="G36" s="38"/>
      <c r="H36" s="38"/>
      <c r="I36" s="163" t="s">
        <v>34</v>
      </c>
      <c r="J36" s="163" t="s">
        <v>36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53" t="s">
        <v>37</v>
      </c>
      <c r="E37" s="151" t="s">
        <v>38</v>
      </c>
      <c r="F37" s="164">
        <f>ROUND((SUM(BE129:BE181)),  2)</f>
        <v>0</v>
      </c>
      <c r="G37" s="38"/>
      <c r="H37" s="38"/>
      <c r="I37" s="165">
        <v>0.20999999999999999</v>
      </c>
      <c r="J37" s="164">
        <f>ROUND(((SUM(BE129:BE181))*I37),  2)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51" t="s">
        <v>39</v>
      </c>
      <c r="F38" s="164">
        <f>ROUND((SUM(BF129:BF181)),  2)</f>
        <v>0</v>
      </c>
      <c r="G38" s="38"/>
      <c r="H38" s="38"/>
      <c r="I38" s="165">
        <v>0.12</v>
      </c>
      <c r="J38" s="164">
        <f>ROUND(((SUM(BF129:BF181))*I38),  2)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40</v>
      </c>
      <c r="F39" s="164">
        <f>ROUND((SUM(BG129:BG181)),  2)</f>
        <v>0</v>
      </c>
      <c r="G39" s="38"/>
      <c r="H39" s="38"/>
      <c r="I39" s="165">
        <v>0.20999999999999999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51" t="s">
        <v>41</v>
      </c>
      <c r="F40" s="164">
        <f>ROUND((SUM(BH129:BH181)),  2)</f>
        <v>0</v>
      </c>
      <c r="G40" s="38"/>
      <c r="H40" s="38"/>
      <c r="I40" s="165">
        <v>0.12</v>
      </c>
      <c r="J40" s="164">
        <f>0</f>
        <v>0</v>
      </c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51" t="s">
        <v>42</v>
      </c>
      <c r="F41" s="164">
        <f>ROUND((SUM(BI129:BI181)),  2)</f>
        <v>0</v>
      </c>
      <c r="G41" s="38"/>
      <c r="H41" s="38"/>
      <c r="I41" s="165">
        <v>0</v>
      </c>
      <c r="J41" s="164">
        <f>0</f>
        <v>0</v>
      </c>
      <c r="K41" s="38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6"/>
      <c r="D43" s="167" t="s">
        <v>43</v>
      </c>
      <c r="E43" s="168"/>
      <c r="F43" s="168"/>
      <c r="G43" s="169" t="s">
        <v>44</v>
      </c>
      <c r="H43" s="170" t="s">
        <v>45</v>
      </c>
      <c r="I43" s="168"/>
      <c r="J43" s="171">
        <f>SUM(J34:J41)</f>
        <v>0</v>
      </c>
      <c r="K43" s="172"/>
      <c r="L43" s="63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63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151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4" t="str">
        <f>E7</f>
        <v>Jihlava, ul. Holíkova, Musilova, Krajní - rekonstrukce kanalizace a vodovodu III. tlakového pásma - II. etapa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145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1" customFormat="1" ht="16.5" customHeight="1">
      <c r="B87" s="21"/>
      <c r="C87" s="22"/>
      <c r="D87" s="22"/>
      <c r="E87" s="184" t="s">
        <v>441</v>
      </c>
      <c r="F87" s="22"/>
      <c r="G87" s="22"/>
      <c r="H87" s="22"/>
      <c r="I87" s="22"/>
      <c r="J87" s="22"/>
      <c r="K87" s="22"/>
      <c r="L87" s="20"/>
    </row>
    <row r="88" s="1" customFormat="1" ht="12" customHeight="1">
      <c r="B88" s="21"/>
      <c r="C88" s="32" t="s">
        <v>147</v>
      </c>
      <c r="D88" s="22"/>
      <c r="E88" s="22"/>
      <c r="F88" s="22"/>
      <c r="G88" s="22"/>
      <c r="H88" s="22"/>
      <c r="I88" s="22"/>
      <c r="J88" s="22"/>
      <c r="K88" s="22"/>
      <c r="L88" s="20"/>
    </row>
    <row r="89" s="2" customFormat="1" ht="16.5" customHeight="1">
      <c r="A89" s="38"/>
      <c r="B89" s="39"/>
      <c r="C89" s="40"/>
      <c r="D89" s="40"/>
      <c r="E89" s="185" t="s">
        <v>1064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149</v>
      </c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40"/>
      <c r="D91" s="40"/>
      <c r="E91" s="76" t="str">
        <f>E13</f>
        <v>SO-02.3.3 - Obnova povrchu na rýhou vodovodu - 3.část</v>
      </c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40"/>
      <c r="E93" s="40"/>
      <c r="F93" s="27" t="str">
        <f>F16</f>
        <v xml:space="preserve"> </v>
      </c>
      <c r="G93" s="40"/>
      <c r="H93" s="40"/>
      <c r="I93" s="32" t="s">
        <v>22</v>
      </c>
      <c r="J93" s="79" t="str">
        <f>IF(J16="","",J16)</f>
        <v>26. 2. 2024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5.15" customHeight="1">
      <c r="A95" s="38"/>
      <c r="B95" s="39"/>
      <c r="C95" s="32" t="s">
        <v>24</v>
      </c>
      <c r="D95" s="40"/>
      <c r="E95" s="40"/>
      <c r="F95" s="27" t="str">
        <f>E19</f>
        <v xml:space="preserve"> </v>
      </c>
      <c r="G95" s="40"/>
      <c r="H95" s="40"/>
      <c r="I95" s="32" t="s">
        <v>29</v>
      </c>
      <c r="J95" s="36" t="str">
        <f>E25</f>
        <v xml:space="preserve"> </v>
      </c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27</v>
      </c>
      <c r="D96" s="40"/>
      <c r="E96" s="40"/>
      <c r="F96" s="27" t="str">
        <f>IF(E22="","",E22)</f>
        <v>Vyplň údaj</v>
      </c>
      <c r="G96" s="40"/>
      <c r="H96" s="40"/>
      <c r="I96" s="32" t="s">
        <v>31</v>
      </c>
      <c r="J96" s="36" t="str">
        <f>E28</f>
        <v xml:space="preserve"> 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86" t="s">
        <v>152</v>
      </c>
      <c r="D98" s="187"/>
      <c r="E98" s="187"/>
      <c r="F98" s="187"/>
      <c r="G98" s="187"/>
      <c r="H98" s="187"/>
      <c r="I98" s="187"/>
      <c r="J98" s="188" t="s">
        <v>153</v>
      </c>
      <c r="K98" s="18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89" t="s">
        <v>154</v>
      </c>
      <c r="D100" s="40"/>
      <c r="E100" s="40"/>
      <c r="F100" s="40"/>
      <c r="G100" s="40"/>
      <c r="H100" s="40"/>
      <c r="I100" s="40"/>
      <c r="J100" s="110">
        <f>J129</f>
        <v>0</v>
      </c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7" t="s">
        <v>155</v>
      </c>
    </row>
    <row r="101" s="9" customFormat="1" ht="24.96" customHeight="1">
      <c r="A101" s="9"/>
      <c r="B101" s="190"/>
      <c r="C101" s="191"/>
      <c r="D101" s="192" t="s">
        <v>525</v>
      </c>
      <c r="E101" s="193"/>
      <c r="F101" s="193"/>
      <c r="G101" s="193"/>
      <c r="H101" s="193"/>
      <c r="I101" s="193"/>
      <c r="J101" s="194">
        <f>J130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946</v>
      </c>
      <c r="E102" s="193"/>
      <c r="F102" s="193"/>
      <c r="G102" s="193"/>
      <c r="H102" s="193"/>
      <c r="I102" s="193"/>
      <c r="J102" s="194">
        <f>J141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947</v>
      </c>
      <c r="E103" s="193"/>
      <c r="F103" s="193"/>
      <c r="G103" s="193"/>
      <c r="H103" s="193"/>
      <c r="I103" s="193"/>
      <c r="J103" s="194">
        <f>J158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0"/>
      <c r="C104" s="191"/>
      <c r="D104" s="192" t="s">
        <v>530</v>
      </c>
      <c r="E104" s="193"/>
      <c r="F104" s="193"/>
      <c r="G104" s="193"/>
      <c r="H104" s="193"/>
      <c r="I104" s="193"/>
      <c r="J104" s="194">
        <f>J165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90"/>
      <c r="C105" s="191"/>
      <c r="D105" s="192" t="s">
        <v>531</v>
      </c>
      <c r="E105" s="193"/>
      <c r="F105" s="193"/>
      <c r="G105" s="193"/>
      <c r="H105" s="193"/>
      <c r="I105" s="193"/>
      <c r="J105" s="194">
        <f>J169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161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6.25" customHeight="1">
      <c r="A115" s="38"/>
      <c r="B115" s="39"/>
      <c r="C115" s="40"/>
      <c r="D115" s="40"/>
      <c r="E115" s="184" t="str">
        <f>E7</f>
        <v>Jihlava, ul. Holíkova, Musilova, Krajní - rekonstrukce kanalizace a vodovodu III. tlakového pásma - II. etapa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" customFormat="1" ht="12" customHeight="1">
      <c r="B116" s="21"/>
      <c r="C116" s="32" t="s">
        <v>145</v>
      </c>
      <c r="D116" s="22"/>
      <c r="E116" s="22"/>
      <c r="F116" s="22"/>
      <c r="G116" s="22"/>
      <c r="H116" s="22"/>
      <c r="I116" s="22"/>
      <c r="J116" s="22"/>
      <c r="K116" s="22"/>
      <c r="L116" s="20"/>
    </row>
    <row r="117" s="1" customFormat="1" ht="16.5" customHeight="1">
      <c r="B117" s="21"/>
      <c r="C117" s="22"/>
      <c r="D117" s="22"/>
      <c r="E117" s="184" t="s">
        <v>441</v>
      </c>
      <c r="F117" s="22"/>
      <c r="G117" s="22"/>
      <c r="H117" s="22"/>
      <c r="I117" s="22"/>
      <c r="J117" s="22"/>
      <c r="K117" s="22"/>
      <c r="L117" s="20"/>
    </row>
    <row r="118" s="1" customFormat="1" ht="12" customHeight="1">
      <c r="B118" s="21"/>
      <c r="C118" s="32" t="s">
        <v>147</v>
      </c>
      <c r="D118" s="22"/>
      <c r="E118" s="22"/>
      <c r="F118" s="22"/>
      <c r="G118" s="22"/>
      <c r="H118" s="22"/>
      <c r="I118" s="22"/>
      <c r="J118" s="22"/>
      <c r="K118" s="22"/>
      <c r="L118" s="20"/>
    </row>
    <row r="119" s="2" customFormat="1" ht="16.5" customHeight="1">
      <c r="A119" s="38"/>
      <c r="B119" s="39"/>
      <c r="C119" s="40"/>
      <c r="D119" s="40"/>
      <c r="E119" s="185" t="s">
        <v>1064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149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76" t="str">
        <f>E13</f>
        <v>SO-02.3.3 - Obnova povrchu na rýhou vodovodu - 3.část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F16</f>
        <v xml:space="preserve"> </v>
      </c>
      <c r="G123" s="40"/>
      <c r="H123" s="40"/>
      <c r="I123" s="32" t="s">
        <v>22</v>
      </c>
      <c r="J123" s="79" t="str">
        <f>IF(J16="","",J16)</f>
        <v>26. 2. 2024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40"/>
      <c r="E125" s="40"/>
      <c r="F125" s="27" t="str">
        <f>E19</f>
        <v xml:space="preserve"> </v>
      </c>
      <c r="G125" s="40"/>
      <c r="H125" s="40"/>
      <c r="I125" s="32" t="s">
        <v>29</v>
      </c>
      <c r="J125" s="36" t="str">
        <f>E25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27</v>
      </c>
      <c r="D126" s="40"/>
      <c r="E126" s="40"/>
      <c r="F126" s="27" t="str">
        <f>IF(E22="","",E22)</f>
        <v>Vyplň údaj</v>
      </c>
      <c r="G126" s="40"/>
      <c r="H126" s="40"/>
      <c r="I126" s="32" t="s">
        <v>31</v>
      </c>
      <c r="J126" s="36" t="str">
        <f>E28</f>
        <v xml:space="preserve"> 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201"/>
      <c r="B128" s="202"/>
      <c r="C128" s="203" t="s">
        <v>162</v>
      </c>
      <c r="D128" s="204" t="s">
        <v>58</v>
      </c>
      <c r="E128" s="204" t="s">
        <v>54</v>
      </c>
      <c r="F128" s="204" t="s">
        <v>55</v>
      </c>
      <c r="G128" s="204" t="s">
        <v>163</v>
      </c>
      <c r="H128" s="204" t="s">
        <v>164</v>
      </c>
      <c r="I128" s="204" t="s">
        <v>165</v>
      </c>
      <c r="J128" s="205" t="s">
        <v>153</v>
      </c>
      <c r="K128" s="206" t="s">
        <v>166</v>
      </c>
      <c r="L128" s="207"/>
      <c r="M128" s="100" t="s">
        <v>1</v>
      </c>
      <c r="N128" s="101" t="s">
        <v>37</v>
      </c>
      <c r="O128" s="101" t="s">
        <v>167</v>
      </c>
      <c r="P128" s="101" t="s">
        <v>168</v>
      </c>
      <c r="Q128" s="101" t="s">
        <v>169</v>
      </c>
      <c r="R128" s="101" t="s">
        <v>170</v>
      </c>
      <c r="S128" s="101" t="s">
        <v>171</v>
      </c>
      <c r="T128" s="102" t="s">
        <v>172</v>
      </c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</row>
    <row r="129" s="2" customFormat="1" ht="22.8" customHeight="1">
      <c r="A129" s="38"/>
      <c r="B129" s="39"/>
      <c r="C129" s="107" t="s">
        <v>173</v>
      </c>
      <c r="D129" s="40"/>
      <c r="E129" s="40"/>
      <c r="F129" s="40"/>
      <c r="G129" s="40"/>
      <c r="H129" s="40"/>
      <c r="I129" s="40"/>
      <c r="J129" s="208">
        <f>BK129</f>
        <v>0</v>
      </c>
      <c r="K129" s="40"/>
      <c r="L129" s="44"/>
      <c r="M129" s="103"/>
      <c r="N129" s="209"/>
      <c r="O129" s="104"/>
      <c r="P129" s="210">
        <f>P130+P141+P158+P165+P169</f>
        <v>0</v>
      </c>
      <c r="Q129" s="104"/>
      <c r="R129" s="210">
        <f>R130+R141+R158+R165+R169</f>
        <v>0</v>
      </c>
      <c r="S129" s="104"/>
      <c r="T129" s="211">
        <f>T130+T141+T158+T165+T169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72</v>
      </c>
      <c r="AU129" s="17" t="s">
        <v>155</v>
      </c>
      <c r="BK129" s="212">
        <f>BK130+BK141+BK158+BK165+BK169</f>
        <v>0</v>
      </c>
    </row>
    <row r="130" s="12" customFormat="1" ht="25.92" customHeight="1">
      <c r="A130" s="12"/>
      <c r="B130" s="213"/>
      <c r="C130" s="214"/>
      <c r="D130" s="215" t="s">
        <v>72</v>
      </c>
      <c r="E130" s="216" t="s">
        <v>80</v>
      </c>
      <c r="F130" s="216" t="s">
        <v>228</v>
      </c>
      <c r="G130" s="214"/>
      <c r="H130" s="214"/>
      <c r="I130" s="217"/>
      <c r="J130" s="218">
        <f>BK130</f>
        <v>0</v>
      </c>
      <c r="K130" s="214"/>
      <c r="L130" s="219"/>
      <c r="M130" s="220"/>
      <c r="N130" s="221"/>
      <c r="O130" s="221"/>
      <c r="P130" s="222">
        <f>SUM(P131:P140)</f>
        <v>0</v>
      </c>
      <c r="Q130" s="221"/>
      <c r="R130" s="222">
        <f>SUM(R131:R140)</f>
        <v>0</v>
      </c>
      <c r="S130" s="221"/>
      <c r="T130" s="223">
        <f>SUM(T131:T140)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4" t="s">
        <v>80</v>
      </c>
      <c r="AT130" s="225" t="s">
        <v>72</v>
      </c>
      <c r="AU130" s="225" t="s">
        <v>73</v>
      </c>
      <c r="AY130" s="224" t="s">
        <v>176</v>
      </c>
      <c r="BK130" s="226">
        <f>SUM(BK131:BK140)</f>
        <v>0</v>
      </c>
    </row>
    <row r="131" s="2" customFormat="1" ht="33" customHeight="1">
      <c r="A131" s="38"/>
      <c r="B131" s="39"/>
      <c r="C131" s="229" t="s">
        <v>80</v>
      </c>
      <c r="D131" s="229" t="s">
        <v>179</v>
      </c>
      <c r="E131" s="230" t="s">
        <v>948</v>
      </c>
      <c r="F131" s="231" t="s">
        <v>949</v>
      </c>
      <c r="G131" s="232" t="s">
        <v>231</v>
      </c>
      <c r="H131" s="233">
        <v>258.86000000000001</v>
      </c>
      <c r="I131" s="234"/>
      <c r="J131" s="235">
        <f>ROUND(I131*H131,2)</f>
        <v>0</v>
      </c>
      <c r="K131" s="236"/>
      <c r="L131" s="44"/>
      <c r="M131" s="237" t="s">
        <v>1</v>
      </c>
      <c r="N131" s="238" t="s">
        <v>38</v>
      </c>
      <c r="O131" s="91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41" t="s">
        <v>183</v>
      </c>
      <c r="AT131" s="241" t="s">
        <v>179</v>
      </c>
      <c r="AU131" s="241" t="s">
        <v>80</v>
      </c>
      <c r="AY131" s="17" t="s">
        <v>176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7" t="s">
        <v>80</v>
      </c>
      <c r="BK131" s="242">
        <f>ROUND(I131*H131,2)</f>
        <v>0</v>
      </c>
      <c r="BL131" s="17" t="s">
        <v>183</v>
      </c>
      <c r="BM131" s="241" t="s">
        <v>1324</v>
      </c>
    </row>
    <row r="132" s="2" customFormat="1">
      <c r="A132" s="38"/>
      <c r="B132" s="39"/>
      <c r="C132" s="40"/>
      <c r="D132" s="243" t="s">
        <v>185</v>
      </c>
      <c r="E132" s="40"/>
      <c r="F132" s="244" t="s">
        <v>949</v>
      </c>
      <c r="G132" s="40"/>
      <c r="H132" s="40"/>
      <c r="I132" s="245"/>
      <c r="J132" s="40"/>
      <c r="K132" s="40"/>
      <c r="L132" s="44"/>
      <c r="M132" s="246"/>
      <c r="N132" s="24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185</v>
      </c>
      <c r="AU132" s="17" t="s">
        <v>80</v>
      </c>
    </row>
    <row r="133" s="2" customFormat="1" ht="33" customHeight="1">
      <c r="A133" s="38"/>
      <c r="B133" s="39"/>
      <c r="C133" s="229" t="s">
        <v>82</v>
      </c>
      <c r="D133" s="229" t="s">
        <v>179</v>
      </c>
      <c r="E133" s="230" t="s">
        <v>951</v>
      </c>
      <c r="F133" s="231" t="s">
        <v>952</v>
      </c>
      <c r="G133" s="232" t="s">
        <v>231</v>
      </c>
      <c r="H133" s="233">
        <v>258.86000000000001</v>
      </c>
      <c r="I133" s="234"/>
      <c r="J133" s="235">
        <f>ROUND(I133*H133,2)</f>
        <v>0</v>
      </c>
      <c r="K133" s="236"/>
      <c r="L133" s="44"/>
      <c r="M133" s="237" t="s">
        <v>1</v>
      </c>
      <c r="N133" s="238" t="s">
        <v>38</v>
      </c>
      <c r="O133" s="91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41" t="s">
        <v>183</v>
      </c>
      <c r="AT133" s="241" t="s">
        <v>179</v>
      </c>
      <c r="AU133" s="241" t="s">
        <v>80</v>
      </c>
      <c r="AY133" s="17" t="s">
        <v>176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7" t="s">
        <v>80</v>
      </c>
      <c r="BK133" s="242">
        <f>ROUND(I133*H133,2)</f>
        <v>0</v>
      </c>
      <c r="BL133" s="17" t="s">
        <v>183</v>
      </c>
      <c r="BM133" s="241" t="s">
        <v>1325</v>
      </c>
    </row>
    <row r="134" s="2" customFormat="1">
      <c r="A134" s="38"/>
      <c r="B134" s="39"/>
      <c r="C134" s="40"/>
      <c r="D134" s="243" t="s">
        <v>185</v>
      </c>
      <c r="E134" s="40"/>
      <c r="F134" s="244" t="s">
        <v>952</v>
      </c>
      <c r="G134" s="40"/>
      <c r="H134" s="40"/>
      <c r="I134" s="245"/>
      <c r="J134" s="40"/>
      <c r="K134" s="40"/>
      <c r="L134" s="44"/>
      <c r="M134" s="246"/>
      <c r="N134" s="247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185</v>
      </c>
      <c r="AU134" s="17" t="s">
        <v>80</v>
      </c>
    </row>
    <row r="135" s="2" customFormat="1" ht="33" customHeight="1">
      <c r="A135" s="38"/>
      <c r="B135" s="39"/>
      <c r="C135" s="229" t="s">
        <v>90</v>
      </c>
      <c r="D135" s="229" t="s">
        <v>179</v>
      </c>
      <c r="E135" s="230" t="s">
        <v>954</v>
      </c>
      <c r="F135" s="231" t="s">
        <v>955</v>
      </c>
      <c r="G135" s="232" t="s">
        <v>231</v>
      </c>
      <c r="H135" s="233">
        <v>258.86000000000001</v>
      </c>
      <c r="I135" s="234"/>
      <c r="J135" s="235">
        <f>ROUND(I135*H135,2)</f>
        <v>0</v>
      </c>
      <c r="K135" s="236"/>
      <c r="L135" s="44"/>
      <c r="M135" s="237" t="s">
        <v>1</v>
      </c>
      <c r="N135" s="238" t="s">
        <v>38</v>
      </c>
      <c r="O135" s="91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41" t="s">
        <v>183</v>
      </c>
      <c r="AT135" s="241" t="s">
        <v>179</v>
      </c>
      <c r="AU135" s="241" t="s">
        <v>80</v>
      </c>
      <c r="AY135" s="17" t="s">
        <v>176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7" t="s">
        <v>80</v>
      </c>
      <c r="BK135" s="242">
        <f>ROUND(I135*H135,2)</f>
        <v>0</v>
      </c>
      <c r="BL135" s="17" t="s">
        <v>183</v>
      </c>
      <c r="BM135" s="241" t="s">
        <v>1326</v>
      </c>
    </row>
    <row r="136" s="2" customFormat="1">
      <c r="A136" s="38"/>
      <c r="B136" s="39"/>
      <c r="C136" s="40"/>
      <c r="D136" s="243" t="s">
        <v>185</v>
      </c>
      <c r="E136" s="40"/>
      <c r="F136" s="244" t="s">
        <v>955</v>
      </c>
      <c r="G136" s="40"/>
      <c r="H136" s="40"/>
      <c r="I136" s="245"/>
      <c r="J136" s="40"/>
      <c r="K136" s="40"/>
      <c r="L136" s="44"/>
      <c r="M136" s="246"/>
      <c r="N136" s="247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185</v>
      </c>
      <c r="AU136" s="17" t="s">
        <v>80</v>
      </c>
    </row>
    <row r="137" s="2" customFormat="1" ht="37.8" customHeight="1">
      <c r="A137" s="38"/>
      <c r="B137" s="39"/>
      <c r="C137" s="229" t="s">
        <v>183</v>
      </c>
      <c r="D137" s="229" t="s">
        <v>179</v>
      </c>
      <c r="E137" s="230" t="s">
        <v>957</v>
      </c>
      <c r="F137" s="231" t="s">
        <v>958</v>
      </c>
      <c r="G137" s="232" t="s">
        <v>231</v>
      </c>
      <c r="H137" s="233">
        <v>258.86000000000001</v>
      </c>
      <c r="I137" s="234"/>
      <c r="J137" s="235">
        <f>ROUND(I137*H137,2)</f>
        <v>0</v>
      </c>
      <c r="K137" s="236"/>
      <c r="L137" s="44"/>
      <c r="M137" s="237" t="s">
        <v>1</v>
      </c>
      <c r="N137" s="238" t="s">
        <v>38</v>
      </c>
      <c r="O137" s="91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41" t="s">
        <v>183</v>
      </c>
      <c r="AT137" s="241" t="s">
        <v>179</v>
      </c>
      <c r="AU137" s="241" t="s">
        <v>80</v>
      </c>
      <c r="AY137" s="17" t="s">
        <v>176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7" t="s">
        <v>80</v>
      </c>
      <c r="BK137" s="242">
        <f>ROUND(I137*H137,2)</f>
        <v>0</v>
      </c>
      <c r="BL137" s="17" t="s">
        <v>183</v>
      </c>
      <c r="BM137" s="241" t="s">
        <v>1327</v>
      </c>
    </row>
    <row r="138" s="2" customFormat="1">
      <c r="A138" s="38"/>
      <c r="B138" s="39"/>
      <c r="C138" s="40"/>
      <c r="D138" s="243" t="s">
        <v>185</v>
      </c>
      <c r="E138" s="40"/>
      <c r="F138" s="244" t="s">
        <v>958</v>
      </c>
      <c r="G138" s="40"/>
      <c r="H138" s="40"/>
      <c r="I138" s="245"/>
      <c r="J138" s="40"/>
      <c r="K138" s="40"/>
      <c r="L138" s="44"/>
      <c r="M138" s="246"/>
      <c r="N138" s="247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185</v>
      </c>
      <c r="AU138" s="17" t="s">
        <v>80</v>
      </c>
    </row>
    <row r="139" s="2" customFormat="1" ht="24.15" customHeight="1">
      <c r="A139" s="38"/>
      <c r="B139" s="39"/>
      <c r="C139" s="229" t="s">
        <v>175</v>
      </c>
      <c r="D139" s="229" t="s">
        <v>179</v>
      </c>
      <c r="E139" s="230" t="s">
        <v>277</v>
      </c>
      <c r="F139" s="231" t="s">
        <v>278</v>
      </c>
      <c r="G139" s="232" t="s">
        <v>231</v>
      </c>
      <c r="H139" s="233">
        <v>258.86000000000001</v>
      </c>
      <c r="I139" s="234"/>
      <c r="J139" s="235">
        <f>ROUND(I139*H139,2)</f>
        <v>0</v>
      </c>
      <c r="K139" s="236"/>
      <c r="L139" s="44"/>
      <c r="M139" s="237" t="s">
        <v>1</v>
      </c>
      <c r="N139" s="238" t="s">
        <v>38</v>
      </c>
      <c r="O139" s="91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41" t="s">
        <v>183</v>
      </c>
      <c r="AT139" s="241" t="s">
        <v>179</v>
      </c>
      <c r="AU139" s="241" t="s">
        <v>80</v>
      </c>
      <c r="AY139" s="17" t="s">
        <v>176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7" t="s">
        <v>80</v>
      </c>
      <c r="BK139" s="242">
        <f>ROUND(I139*H139,2)</f>
        <v>0</v>
      </c>
      <c r="BL139" s="17" t="s">
        <v>183</v>
      </c>
      <c r="BM139" s="241" t="s">
        <v>1328</v>
      </c>
    </row>
    <row r="140" s="2" customFormat="1">
      <c r="A140" s="38"/>
      <c r="B140" s="39"/>
      <c r="C140" s="40"/>
      <c r="D140" s="243" t="s">
        <v>185</v>
      </c>
      <c r="E140" s="40"/>
      <c r="F140" s="244" t="s">
        <v>278</v>
      </c>
      <c r="G140" s="40"/>
      <c r="H140" s="40"/>
      <c r="I140" s="245"/>
      <c r="J140" s="40"/>
      <c r="K140" s="40"/>
      <c r="L140" s="44"/>
      <c r="M140" s="246"/>
      <c r="N140" s="247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185</v>
      </c>
      <c r="AU140" s="17" t="s">
        <v>80</v>
      </c>
    </row>
    <row r="141" s="12" customFormat="1" ht="25.92" customHeight="1">
      <c r="A141" s="12"/>
      <c r="B141" s="213"/>
      <c r="C141" s="214"/>
      <c r="D141" s="215" t="s">
        <v>72</v>
      </c>
      <c r="E141" s="216" t="s">
        <v>175</v>
      </c>
      <c r="F141" s="216" t="s">
        <v>964</v>
      </c>
      <c r="G141" s="214"/>
      <c r="H141" s="214"/>
      <c r="I141" s="217"/>
      <c r="J141" s="218">
        <f>BK141</f>
        <v>0</v>
      </c>
      <c r="K141" s="214"/>
      <c r="L141" s="219"/>
      <c r="M141" s="220"/>
      <c r="N141" s="221"/>
      <c r="O141" s="221"/>
      <c r="P141" s="222">
        <f>SUM(P142:P157)</f>
        <v>0</v>
      </c>
      <c r="Q141" s="221"/>
      <c r="R141" s="222">
        <f>SUM(R142:R157)</f>
        <v>0</v>
      </c>
      <c r="S141" s="221"/>
      <c r="T141" s="223">
        <f>SUM(T142:T157)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4" t="s">
        <v>80</v>
      </c>
      <c r="AT141" s="225" t="s">
        <v>72</v>
      </c>
      <c r="AU141" s="225" t="s">
        <v>73</v>
      </c>
      <c r="AY141" s="224" t="s">
        <v>176</v>
      </c>
      <c r="BK141" s="226">
        <f>SUM(BK142:BK157)</f>
        <v>0</v>
      </c>
    </row>
    <row r="142" s="2" customFormat="1" ht="33" customHeight="1">
      <c r="A142" s="38"/>
      <c r="B142" s="39"/>
      <c r="C142" s="229" t="s">
        <v>213</v>
      </c>
      <c r="D142" s="229" t="s">
        <v>179</v>
      </c>
      <c r="E142" s="230" t="s">
        <v>965</v>
      </c>
      <c r="F142" s="231" t="s">
        <v>966</v>
      </c>
      <c r="G142" s="232" t="s">
        <v>231</v>
      </c>
      <c r="H142" s="233">
        <v>258.86000000000001</v>
      </c>
      <c r="I142" s="234"/>
      <c r="J142" s="235">
        <f>ROUND(I142*H142,2)</f>
        <v>0</v>
      </c>
      <c r="K142" s="236"/>
      <c r="L142" s="44"/>
      <c r="M142" s="237" t="s">
        <v>1</v>
      </c>
      <c r="N142" s="238" t="s">
        <v>38</v>
      </c>
      <c r="O142" s="91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41" t="s">
        <v>183</v>
      </c>
      <c r="AT142" s="241" t="s">
        <v>179</v>
      </c>
      <c r="AU142" s="241" t="s">
        <v>80</v>
      </c>
      <c r="AY142" s="17" t="s">
        <v>176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7" t="s">
        <v>80</v>
      </c>
      <c r="BK142" s="242">
        <f>ROUND(I142*H142,2)</f>
        <v>0</v>
      </c>
      <c r="BL142" s="17" t="s">
        <v>183</v>
      </c>
      <c r="BM142" s="241" t="s">
        <v>1329</v>
      </c>
    </row>
    <row r="143" s="2" customFormat="1">
      <c r="A143" s="38"/>
      <c r="B143" s="39"/>
      <c r="C143" s="40"/>
      <c r="D143" s="243" t="s">
        <v>185</v>
      </c>
      <c r="E143" s="40"/>
      <c r="F143" s="244" t="s">
        <v>966</v>
      </c>
      <c r="G143" s="40"/>
      <c r="H143" s="40"/>
      <c r="I143" s="245"/>
      <c r="J143" s="40"/>
      <c r="K143" s="40"/>
      <c r="L143" s="44"/>
      <c r="M143" s="246"/>
      <c r="N143" s="247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185</v>
      </c>
      <c r="AU143" s="17" t="s">
        <v>80</v>
      </c>
    </row>
    <row r="144" s="2" customFormat="1" ht="33" customHeight="1">
      <c r="A144" s="38"/>
      <c r="B144" s="39"/>
      <c r="C144" s="229" t="s">
        <v>260</v>
      </c>
      <c r="D144" s="229" t="s">
        <v>179</v>
      </c>
      <c r="E144" s="230" t="s">
        <v>968</v>
      </c>
      <c r="F144" s="231" t="s">
        <v>969</v>
      </c>
      <c r="G144" s="232" t="s">
        <v>231</v>
      </c>
      <c r="H144" s="233">
        <v>258.86000000000001</v>
      </c>
      <c r="I144" s="234"/>
      <c r="J144" s="235">
        <f>ROUND(I144*H144,2)</f>
        <v>0</v>
      </c>
      <c r="K144" s="236"/>
      <c r="L144" s="44"/>
      <c r="M144" s="237" t="s">
        <v>1</v>
      </c>
      <c r="N144" s="238" t="s">
        <v>38</v>
      </c>
      <c r="O144" s="91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41" t="s">
        <v>183</v>
      </c>
      <c r="AT144" s="241" t="s">
        <v>179</v>
      </c>
      <c r="AU144" s="241" t="s">
        <v>80</v>
      </c>
      <c r="AY144" s="17" t="s">
        <v>176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7" t="s">
        <v>80</v>
      </c>
      <c r="BK144" s="242">
        <f>ROUND(I144*H144,2)</f>
        <v>0</v>
      </c>
      <c r="BL144" s="17" t="s">
        <v>183</v>
      </c>
      <c r="BM144" s="241" t="s">
        <v>1330</v>
      </c>
    </row>
    <row r="145" s="2" customFormat="1">
      <c r="A145" s="38"/>
      <c r="B145" s="39"/>
      <c r="C145" s="40"/>
      <c r="D145" s="243" t="s">
        <v>185</v>
      </c>
      <c r="E145" s="40"/>
      <c r="F145" s="244" t="s">
        <v>969</v>
      </c>
      <c r="G145" s="40"/>
      <c r="H145" s="40"/>
      <c r="I145" s="245"/>
      <c r="J145" s="40"/>
      <c r="K145" s="40"/>
      <c r="L145" s="44"/>
      <c r="M145" s="246"/>
      <c r="N145" s="247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185</v>
      </c>
      <c r="AU145" s="17" t="s">
        <v>80</v>
      </c>
    </row>
    <row r="146" s="2" customFormat="1" ht="33" customHeight="1">
      <c r="A146" s="38"/>
      <c r="B146" s="39"/>
      <c r="C146" s="229" t="s">
        <v>266</v>
      </c>
      <c r="D146" s="229" t="s">
        <v>179</v>
      </c>
      <c r="E146" s="230" t="s">
        <v>1331</v>
      </c>
      <c r="F146" s="231" t="s">
        <v>293</v>
      </c>
      <c r="G146" s="232" t="s">
        <v>231</v>
      </c>
      <c r="H146" s="233">
        <v>258.86000000000001</v>
      </c>
      <c r="I146" s="234"/>
      <c r="J146" s="235">
        <f>ROUND(I146*H146,2)</f>
        <v>0</v>
      </c>
      <c r="K146" s="236"/>
      <c r="L146" s="44"/>
      <c r="M146" s="237" t="s">
        <v>1</v>
      </c>
      <c r="N146" s="238" t="s">
        <v>38</v>
      </c>
      <c r="O146" s="91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41" t="s">
        <v>183</v>
      </c>
      <c r="AT146" s="241" t="s">
        <v>179</v>
      </c>
      <c r="AU146" s="241" t="s">
        <v>80</v>
      </c>
      <c r="AY146" s="17" t="s">
        <v>176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7" t="s">
        <v>80</v>
      </c>
      <c r="BK146" s="242">
        <f>ROUND(I146*H146,2)</f>
        <v>0</v>
      </c>
      <c r="BL146" s="17" t="s">
        <v>183</v>
      </c>
      <c r="BM146" s="241" t="s">
        <v>1332</v>
      </c>
    </row>
    <row r="147" s="2" customFormat="1">
      <c r="A147" s="38"/>
      <c r="B147" s="39"/>
      <c r="C147" s="40"/>
      <c r="D147" s="243" t="s">
        <v>185</v>
      </c>
      <c r="E147" s="40"/>
      <c r="F147" s="244" t="s">
        <v>293</v>
      </c>
      <c r="G147" s="40"/>
      <c r="H147" s="40"/>
      <c r="I147" s="245"/>
      <c r="J147" s="40"/>
      <c r="K147" s="40"/>
      <c r="L147" s="44"/>
      <c r="M147" s="246"/>
      <c r="N147" s="24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185</v>
      </c>
      <c r="AU147" s="17" t="s">
        <v>80</v>
      </c>
    </row>
    <row r="148" s="2" customFormat="1" ht="24.15" customHeight="1">
      <c r="A148" s="38"/>
      <c r="B148" s="39"/>
      <c r="C148" s="229" t="s">
        <v>271</v>
      </c>
      <c r="D148" s="229" t="s">
        <v>179</v>
      </c>
      <c r="E148" s="230" t="s">
        <v>975</v>
      </c>
      <c r="F148" s="231" t="s">
        <v>976</v>
      </c>
      <c r="G148" s="232" t="s">
        <v>231</v>
      </c>
      <c r="H148" s="233">
        <v>258.86000000000001</v>
      </c>
      <c r="I148" s="234"/>
      <c r="J148" s="235">
        <f>ROUND(I148*H148,2)</f>
        <v>0</v>
      </c>
      <c r="K148" s="236"/>
      <c r="L148" s="44"/>
      <c r="M148" s="237" t="s">
        <v>1</v>
      </c>
      <c r="N148" s="238" t="s">
        <v>38</v>
      </c>
      <c r="O148" s="91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41" t="s">
        <v>183</v>
      </c>
      <c r="AT148" s="241" t="s">
        <v>179</v>
      </c>
      <c r="AU148" s="241" t="s">
        <v>80</v>
      </c>
      <c r="AY148" s="17" t="s">
        <v>176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7" t="s">
        <v>80</v>
      </c>
      <c r="BK148" s="242">
        <f>ROUND(I148*H148,2)</f>
        <v>0</v>
      </c>
      <c r="BL148" s="17" t="s">
        <v>183</v>
      </c>
      <c r="BM148" s="241" t="s">
        <v>1333</v>
      </c>
    </row>
    <row r="149" s="2" customFormat="1">
      <c r="A149" s="38"/>
      <c r="B149" s="39"/>
      <c r="C149" s="40"/>
      <c r="D149" s="243" t="s">
        <v>185</v>
      </c>
      <c r="E149" s="40"/>
      <c r="F149" s="244" t="s">
        <v>976</v>
      </c>
      <c r="G149" s="40"/>
      <c r="H149" s="40"/>
      <c r="I149" s="245"/>
      <c r="J149" s="40"/>
      <c r="K149" s="40"/>
      <c r="L149" s="44"/>
      <c r="M149" s="246"/>
      <c r="N149" s="247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185</v>
      </c>
      <c r="AU149" s="17" t="s">
        <v>80</v>
      </c>
    </row>
    <row r="150" s="2" customFormat="1">
      <c r="A150" s="38"/>
      <c r="B150" s="39"/>
      <c r="C150" s="40"/>
      <c r="D150" s="243" t="s">
        <v>188</v>
      </c>
      <c r="E150" s="40"/>
      <c r="F150" s="250" t="s">
        <v>978</v>
      </c>
      <c r="G150" s="40"/>
      <c r="H150" s="40"/>
      <c r="I150" s="245"/>
      <c r="J150" s="40"/>
      <c r="K150" s="40"/>
      <c r="L150" s="44"/>
      <c r="M150" s="246"/>
      <c r="N150" s="247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188</v>
      </c>
      <c r="AU150" s="17" t="s">
        <v>80</v>
      </c>
    </row>
    <row r="151" s="2" customFormat="1" ht="24.15" customHeight="1">
      <c r="A151" s="38"/>
      <c r="B151" s="39"/>
      <c r="C151" s="229" t="s">
        <v>276</v>
      </c>
      <c r="D151" s="229" t="s">
        <v>179</v>
      </c>
      <c r="E151" s="230" t="s">
        <v>979</v>
      </c>
      <c r="F151" s="231" t="s">
        <v>980</v>
      </c>
      <c r="G151" s="232" t="s">
        <v>231</v>
      </c>
      <c r="H151" s="233">
        <v>258.86000000000001</v>
      </c>
      <c r="I151" s="234"/>
      <c r="J151" s="235">
        <f>ROUND(I151*H151,2)</f>
        <v>0</v>
      </c>
      <c r="K151" s="236"/>
      <c r="L151" s="44"/>
      <c r="M151" s="237" t="s">
        <v>1</v>
      </c>
      <c r="N151" s="238" t="s">
        <v>38</v>
      </c>
      <c r="O151" s="91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41" t="s">
        <v>183</v>
      </c>
      <c r="AT151" s="241" t="s">
        <v>179</v>
      </c>
      <c r="AU151" s="241" t="s">
        <v>80</v>
      </c>
      <c r="AY151" s="17" t="s">
        <v>176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7" t="s">
        <v>80</v>
      </c>
      <c r="BK151" s="242">
        <f>ROUND(I151*H151,2)</f>
        <v>0</v>
      </c>
      <c r="BL151" s="17" t="s">
        <v>183</v>
      </c>
      <c r="BM151" s="241" t="s">
        <v>1334</v>
      </c>
    </row>
    <row r="152" s="2" customFormat="1">
      <c r="A152" s="38"/>
      <c r="B152" s="39"/>
      <c r="C152" s="40"/>
      <c r="D152" s="243" t="s">
        <v>185</v>
      </c>
      <c r="E152" s="40"/>
      <c r="F152" s="244" t="s">
        <v>980</v>
      </c>
      <c r="G152" s="40"/>
      <c r="H152" s="40"/>
      <c r="I152" s="245"/>
      <c r="J152" s="40"/>
      <c r="K152" s="40"/>
      <c r="L152" s="44"/>
      <c r="M152" s="246"/>
      <c r="N152" s="247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185</v>
      </c>
      <c r="AU152" s="17" t="s">
        <v>80</v>
      </c>
    </row>
    <row r="153" s="2" customFormat="1">
      <c r="A153" s="38"/>
      <c r="B153" s="39"/>
      <c r="C153" s="40"/>
      <c r="D153" s="243" t="s">
        <v>188</v>
      </c>
      <c r="E153" s="40"/>
      <c r="F153" s="250" t="s">
        <v>982</v>
      </c>
      <c r="G153" s="40"/>
      <c r="H153" s="40"/>
      <c r="I153" s="245"/>
      <c r="J153" s="40"/>
      <c r="K153" s="40"/>
      <c r="L153" s="44"/>
      <c r="M153" s="246"/>
      <c r="N153" s="247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188</v>
      </c>
      <c r="AU153" s="17" t="s">
        <v>80</v>
      </c>
    </row>
    <row r="154" s="2" customFormat="1" ht="21.75" customHeight="1">
      <c r="A154" s="38"/>
      <c r="B154" s="39"/>
      <c r="C154" s="229" t="s">
        <v>282</v>
      </c>
      <c r="D154" s="229" t="s">
        <v>179</v>
      </c>
      <c r="E154" s="230" t="s">
        <v>307</v>
      </c>
      <c r="F154" s="231" t="s">
        <v>308</v>
      </c>
      <c r="G154" s="232" t="s">
        <v>231</v>
      </c>
      <c r="H154" s="233">
        <v>258.86000000000001</v>
      </c>
      <c r="I154" s="234"/>
      <c r="J154" s="235">
        <f>ROUND(I154*H154,2)</f>
        <v>0</v>
      </c>
      <c r="K154" s="236"/>
      <c r="L154" s="44"/>
      <c r="M154" s="237" t="s">
        <v>1</v>
      </c>
      <c r="N154" s="238" t="s">
        <v>38</v>
      </c>
      <c r="O154" s="91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41" t="s">
        <v>183</v>
      </c>
      <c r="AT154" s="241" t="s">
        <v>179</v>
      </c>
      <c r="AU154" s="241" t="s">
        <v>80</v>
      </c>
      <c r="AY154" s="17" t="s">
        <v>176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7" t="s">
        <v>80</v>
      </c>
      <c r="BK154" s="242">
        <f>ROUND(I154*H154,2)</f>
        <v>0</v>
      </c>
      <c r="BL154" s="17" t="s">
        <v>183</v>
      </c>
      <c r="BM154" s="241" t="s">
        <v>1335</v>
      </c>
    </row>
    <row r="155" s="2" customFormat="1">
      <c r="A155" s="38"/>
      <c r="B155" s="39"/>
      <c r="C155" s="40"/>
      <c r="D155" s="243" t="s">
        <v>185</v>
      </c>
      <c r="E155" s="40"/>
      <c r="F155" s="244" t="s">
        <v>308</v>
      </c>
      <c r="G155" s="40"/>
      <c r="H155" s="40"/>
      <c r="I155" s="245"/>
      <c r="J155" s="40"/>
      <c r="K155" s="40"/>
      <c r="L155" s="44"/>
      <c r="M155" s="246"/>
      <c r="N155" s="247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185</v>
      </c>
      <c r="AU155" s="17" t="s">
        <v>80</v>
      </c>
    </row>
    <row r="156" s="2" customFormat="1" ht="37.8" customHeight="1">
      <c r="A156" s="38"/>
      <c r="B156" s="39"/>
      <c r="C156" s="229" t="s">
        <v>8</v>
      </c>
      <c r="D156" s="229" t="s">
        <v>179</v>
      </c>
      <c r="E156" s="230" t="s">
        <v>984</v>
      </c>
      <c r="F156" s="231" t="s">
        <v>985</v>
      </c>
      <c r="G156" s="232" t="s">
        <v>231</v>
      </c>
      <c r="H156" s="233">
        <v>258.86000000000001</v>
      </c>
      <c r="I156" s="234"/>
      <c r="J156" s="235">
        <f>ROUND(I156*H156,2)</f>
        <v>0</v>
      </c>
      <c r="K156" s="236"/>
      <c r="L156" s="44"/>
      <c r="M156" s="237" t="s">
        <v>1</v>
      </c>
      <c r="N156" s="238" t="s">
        <v>38</v>
      </c>
      <c r="O156" s="91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41" t="s">
        <v>183</v>
      </c>
      <c r="AT156" s="241" t="s">
        <v>179</v>
      </c>
      <c r="AU156" s="241" t="s">
        <v>80</v>
      </c>
      <c r="AY156" s="17" t="s">
        <v>176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7" t="s">
        <v>80</v>
      </c>
      <c r="BK156" s="242">
        <f>ROUND(I156*H156,2)</f>
        <v>0</v>
      </c>
      <c r="BL156" s="17" t="s">
        <v>183</v>
      </c>
      <c r="BM156" s="241" t="s">
        <v>1336</v>
      </c>
    </row>
    <row r="157" s="2" customFormat="1">
      <c r="A157" s="38"/>
      <c r="B157" s="39"/>
      <c r="C157" s="40"/>
      <c r="D157" s="243" t="s">
        <v>185</v>
      </c>
      <c r="E157" s="40"/>
      <c r="F157" s="244" t="s">
        <v>985</v>
      </c>
      <c r="G157" s="40"/>
      <c r="H157" s="40"/>
      <c r="I157" s="245"/>
      <c r="J157" s="40"/>
      <c r="K157" s="40"/>
      <c r="L157" s="44"/>
      <c r="M157" s="246"/>
      <c r="N157" s="247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185</v>
      </c>
      <c r="AU157" s="17" t="s">
        <v>80</v>
      </c>
    </row>
    <row r="158" s="12" customFormat="1" ht="25.92" customHeight="1">
      <c r="A158" s="12"/>
      <c r="B158" s="213"/>
      <c r="C158" s="214"/>
      <c r="D158" s="215" t="s">
        <v>72</v>
      </c>
      <c r="E158" s="216" t="s">
        <v>271</v>
      </c>
      <c r="F158" s="216" t="s">
        <v>987</v>
      </c>
      <c r="G158" s="214"/>
      <c r="H158" s="214"/>
      <c r="I158" s="217"/>
      <c r="J158" s="218">
        <f>BK158</f>
        <v>0</v>
      </c>
      <c r="K158" s="214"/>
      <c r="L158" s="219"/>
      <c r="M158" s="220"/>
      <c r="N158" s="221"/>
      <c r="O158" s="221"/>
      <c r="P158" s="222">
        <f>SUM(P159:P164)</f>
        <v>0</v>
      </c>
      <c r="Q158" s="221"/>
      <c r="R158" s="222">
        <f>SUM(R159:R164)</f>
        <v>0</v>
      </c>
      <c r="S158" s="221"/>
      <c r="T158" s="223">
        <f>SUM(T159:T164)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4" t="s">
        <v>80</v>
      </c>
      <c r="AT158" s="225" t="s">
        <v>72</v>
      </c>
      <c r="AU158" s="225" t="s">
        <v>73</v>
      </c>
      <c r="AY158" s="224" t="s">
        <v>176</v>
      </c>
      <c r="BK158" s="226">
        <f>SUM(BK159:BK164)</f>
        <v>0</v>
      </c>
    </row>
    <row r="159" s="2" customFormat="1" ht="24.15" customHeight="1">
      <c r="A159" s="38"/>
      <c r="B159" s="39"/>
      <c r="C159" s="229" t="s">
        <v>291</v>
      </c>
      <c r="D159" s="229" t="s">
        <v>179</v>
      </c>
      <c r="E159" s="230" t="s">
        <v>372</v>
      </c>
      <c r="F159" s="231" t="s">
        <v>373</v>
      </c>
      <c r="G159" s="232" t="s">
        <v>263</v>
      </c>
      <c r="H159" s="233">
        <v>369.80000000000001</v>
      </c>
      <c r="I159" s="234"/>
      <c r="J159" s="235">
        <f>ROUND(I159*H159,2)</f>
        <v>0</v>
      </c>
      <c r="K159" s="236"/>
      <c r="L159" s="44"/>
      <c r="M159" s="237" t="s">
        <v>1</v>
      </c>
      <c r="N159" s="238" t="s">
        <v>38</v>
      </c>
      <c r="O159" s="91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41" t="s">
        <v>183</v>
      </c>
      <c r="AT159" s="241" t="s">
        <v>179</v>
      </c>
      <c r="AU159" s="241" t="s">
        <v>80</v>
      </c>
      <c r="AY159" s="17" t="s">
        <v>176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7" t="s">
        <v>80</v>
      </c>
      <c r="BK159" s="242">
        <f>ROUND(I159*H159,2)</f>
        <v>0</v>
      </c>
      <c r="BL159" s="17" t="s">
        <v>183</v>
      </c>
      <c r="BM159" s="241" t="s">
        <v>1337</v>
      </c>
    </row>
    <row r="160" s="2" customFormat="1">
      <c r="A160" s="38"/>
      <c r="B160" s="39"/>
      <c r="C160" s="40"/>
      <c r="D160" s="243" t="s">
        <v>185</v>
      </c>
      <c r="E160" s="40"/>
      <c r="F160" s="244" t="s">
        <v>373</v>
      </c>
      <c r="G160" s="40"/>
      <c r="H160" s="40"/>
      <c r="I160" s="245"/>
      <c r="J160" s="40"/>
      <c r="K160" s="40"/>
      <c r="L160" s="44"/>
      <c r="M160" s="246"/>
      <c r="N160" s="247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185</v>
      </c>
      <c r="AU160" s="17" t="s">
        <v>80</v>
      </c>
    </row>
    <row r="161" s="2" customFormat="1" ht="24.15" customHeight="1">
      <c r="A161" s="38"/>
      <c r="B161" s="39"/>
      <c r="C161" s="229" t="s">
        <v>296</v>
      </c>
      <c r="D161" s="229" t="s">
        <v>179</v>
      </c>
      <c r="E161" s="230" t="s">
        <v>377</v>
      </c>
      <c r="F161" s="231" t="s">
        <v>378</v>
      </c>
      <c r="G161" s="232" t="s">
        <v>263</v>
      </c>
      <c r="H161" s="233">
        <v>369.80000000000001</v>
      </c>
      <c r="I161" s="234"/>
      <c r="J161" s="235">
        <f>ROUND(I161*H161,2)</f>
        <v>0</v>
      </c>
      <c r="K161" s="236"/>
      <c r="L161" s="44"/>
      <c r="M161" s="237" t="s">
        <v>1</v>
      </c>
      <c r="N161" s="238" t="s">
        <v>38</v>
      </c>
      <c r="O161" s="91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41" t="s">
        <v>183</v>
      </c>
      <c r="AT161" s="241" t="s">
        <v>179</v>
      </c>
      <c r="AU161" s="241" t="s">
        <v>80</v>
      </c>
      <c r="AY161" s="17" t="s">
        <v>176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7" t="s">
        <v>80</v>
      </c>
      <c r="BK161" s="242">
        <f>ROUND(I161*H161,2)</f>
        <v>0</v>
      </c>
      <c r="BL161" s="17" t="s">
        <v>183</v>
      </c>
      <c r="BM161" s="241" t="s">
        <v>1338</v>
      </c>
    </row>
    <row r="162" s="2" customFormat="1">
      <c r="A162" s="38"/>
      <c r="B162" s="39"/>
      <c r="C162" s="40"/>
      <c r="D162" s="243" t="s">
        <v>185</v>
      </c>
      <c r="E162" s="40"/>
      <c r="F162" s="244" t="s">
        <v>378</v>
      </c>
      <c r="G162" s="40"/>
      <c r="H162" s="40"/>
      <c r="I162" s="245"/>
      <c r="J162" s="40"/>
      <c r="K162" s="40"/>
      <c r="L162" s="44"/>
      <c r="M162" s="246"/>
      <c r="N162" s="24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185</v>
      </c>
      <c r="AU162" s="17" t="s">
        <v>80</v>
      </c>
    </row>
    <row r="163" s="2" customFormat="1" ht="24.15" customHeight="1">
      <c r="A163" s="38"/>
      <c r="B163" s="39"/>
      <c r="C163" s="229" t="s">
        <v>301</v>
      </c>
      <c r="D163" s="229" t="s">
        <v>179</v>
      </c>
      <c r="E163" s="230" t="s">
        <v>382</v>
      </c>
      <c r="F163" s="231" t="s">
        <v>383</v>
      </c>
      <c r="G163" s="232" t="s">
        <v>263</v>
      </c>
      <c r="H163" s="233">
        <v>369.80000000000001</v>
      </c>
      <c r="I163" s="234"/>
      <c r="J163" s="235">
        <f>ROUND(I163*H163,2)</f>
        <v>0</v>
      </c>
      <c r="K163" s="236"/>
      <c r="L163" s="44"/>
      <c r="M163" s="237" t="s">
        <v>1</v>
      </c>
      <c r="N163" s="238" t="s">
        <v>38</v>
      </c>
      <c r="O163" s="91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41" t="s">
        <v>183</v>
      </c>
      <c r="AT163" s="241" t="s">
        <v>179</v>
      </c>
      <c r="AU163" s="241" t="s">
        <v>80</v>
      </c>
      <c r="AY163" s="17" t="s">
        <v>176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7" t="s">
        <v>80</v>
      </c>
      <c r="BK163" s="242">
        <f>ROUND(I163*H163,2)</f>
        <v>0</v>
      </c>
      <c r="BL163" s="17" t="s">
        <v>183</v>
      </c>
      <c r="BM163" s="241" t="s">
        <v>1339</v>
      </c>
    </row>
    <row r="164" s="2" customFormat="1">
      <c r="A164" s="38"/>
      <c r="B164" s="39"/>
      <c r="C164" s="40"/>
      <c r="D164" s="243" t="s">
        <v>185</v>
      </c>
      <c r="E164" s="40"/>
      <c r="F164" s="244" t="s">
        <v>383</v>
      </c>
      <c r="G164" s="40"/>
      <c r="H164" s="40"/>
      <c r="I164" s="245"/>
      <c r="J164" s="40"/>
      <c r="K164" s="40"/>
      <c r="L164" s="44"/>
      <c r="M164" s="246"/>
      <c r="N164" s="247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185</v>
      </c>
      <c r="AU164" s="17" t="s">
        <v>80</v>
      </c>
    </row>
    <row r="165" s="12" customFormat="1" ht="25.92" customHeight="1">
      <c r="A165" s="12"/>
      <c r="B165" s="213"/>
      <c r="C165" s="214"/>
      <c r="D165" s="215" t="s">
        <v>72</v>
      </c>
      <c r="E165" s="216" t="s">
        <v>787</v>
      </c>
      <c r="F165" s="216" t="s">
        <v>788</v>
      </c>
      <c r="G165" s="214"/>
      <c r="H165" s="214"/>
      <c r="I165" s="217"/>
      <c r="J165" s="218">
        <f>BK165</f>
        <v>0</v>
      </c>
      <c r="K165" s="214"/>
      <c r="L165" s="219"/>
      <c r="M165" s="220"/>
      <c r="N165" s="221"/>
      <c r="O165" s="221"/>
      <c r="P165" s="222">
        <f>SUM(P166:P168)</f>
        <v>0</v>
      </c>
      <c r="Q165" s="221"/>
      <c r="R165" s="222">
        <f>SUM(R166:R168)</f>
        <v>0</v>
      </c>
      <c r="S165" s="221"/>
      <c r="T165" s="223">
        <f>SUM(T166:T168)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4" t="s">
        <v>80</v>
      </c>
      <c r="AT165" s="225" t="s">
        <v>72</v>
      </c>
      <c r="AU165" s="225" t="s">
        <v>73</v>
      </c>
      <c r="AY165" s="224" t="s">
        <v>176</v>
      </c>
      <c r="BK165" s="226">
        <f>SUM(BK166:BK168)</f>
        <v>0</v>
      </c>
    </row>
    <row r="166" s="2" customFormat="1" ht="24.15" customHeight="1">
      <c r="A166" s="38"/>
      <c r="B166" s="39"/>
      <c r="C166" s="229" t="s">
        <v>306</v>
      </c>
      <c r="D166" s="229" t="s">
        <v>179</v>
      </c>
      <c r="E166" s="230" t="s">
        <v>991</v>
      </c>
      <c r="F166" s="231" t="s">
        <v>992</v>
      </c>
      <c r="G166" s="232" t="s">
        <v>396</v>
      </c>
      <c r="H166" s="233">
        <v>391.41399999999999</v>
      </c>
      <c r="I166" s="234"/>
      <c r="J166" s="235">
        <f>ROUND(I166*H166,2)</f>
        <v>0</v>
      </c>
      <c r="K166" s="236"/>
      <c r="L166" s="44"/>
      <c r="M166" s="237" t="s">
        <v>1</v>
      </c>
      <c r="N166" s="238" t="s">
        <v>38</v>
      </c>
      <c r="O166" s="91"/>
      <c r="P166" s="239">
        <f>O166*H166</f>
        <v>0</v>
      </c>
      <c r="Q166" s="239">
        <v>0</v>
      </c>
      <c r="R166" s="239">
        <f>Q166*H166</f>
        <v>0</v>
      </c>
      <c r="S166" s="239">
        <v>0</v>
      </c>
      <c r="T166" s="24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41" t="s">
        <v>183</v>
      </c>
      <c r="AT166" s="241" t="s">
        <v>179</v>
      </c>
      <c r="AU166" s="241" t="s">
        <v>80</v>
      </c>
      <c r="AY166" s="17" t="s">
        <v>176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7" t="s">
        <v>80</v>
      </c>
      <c r="BK166" s="242">
        <f>ROUND(I166*H166,2)</f>
        <v>0</v>
      </c>
      <c r="BL166" s="17" t="s">
        <v>183</v>
      </c>
      <c r="BM166" s="241" t="s">
        <v>1340</v>
      </c>
    </row>
    <row r="167" s="2" customFormat="1">
      <c r="A167" s="38"/>
      <c r="B167" s="39"/>
      <c r="C167" s="40"/>
      <c r="D167" s="243" t="s">
        <v>185</v>
      </c>
      <c r="E167" s="40"/>
      <c r="F167" s="244" t="s">
        <v>992</v>
      </c>
      <c r="G167" s="40"/>
      <c r="H167" s="40"/>
      <c r="I167" s="245"/>
      <c r="J167" s="40"/>
      <c r="K167" s="40"/>
      <c r="L167" s="44"/>
      <c r="M167" s="246"/>
      <c r="N167" s="247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185</v>
      </c>
      <c r="AU167" s="17" t="s">
        <v>80</v>
      </c>
    </row>
    <row r="168" s="2" customFormat="1">
      <c r="A168" s="38"/>
      <c r="B168" s="39"/>
      <c r="C168" s="40"/>
      <c r="D168" s="243" t="s">
        <v>188</v>
      </c>
      <c r="E168" s="40"/>
      <c r="F168" s="250" t="s">
        <v>994</v>
      </c>
      <c r="G168" s="40"/>
      <c r="H168" s="40"/>
      <c r="I168" s="245"/>
      <c r="J168" s="40"/>
      <c r="K168" s="40"/>
      <c r="L168" s="44"/>
      <c r="M168" s="246"/>
      <c r="N168" s="247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188</v>
      </c>
      <c r="AU168" s="17" t="s">
        <v>80</v>
      </c>
    </row>
    <row r="169" s="12" customFormat="1" ht="25.92" customHeight="1">
      <c r="A169" s="12"/>
      <c r="B169" s="213"/>
      <c r="C169" s="214"/>
      <c r="D169" s="215" t="s">
        <v>72</v>
      </c>
      <c r="E169" s="216" t="s">
        <v>794</v>
      </c>
      <c r="F169" s="216" t="s">
        <v>795</v>
      </c>
      <c r="G169" s="214"/>
      <c r="H169" s="214"/>
      <c r="I169" s="217"/>
      <c r="J169" s="218">
        <f>BK169</f>
        <v>0</v>
      </c>
      <c r="K169" s="214"/>
      <c r="L169" s="219"/>
      <c r="M169" s="220"/>
      <c r="N169" s="221"/>
      <c r="O169" s="221"/>
      <c r="P169" s="222">
        <f>SUM(P170:P181)</f>
        <v>0</v>
      </c>
      <c r="Q169" s="221"/>
      <c r="R169" s="222">
        <f>SUM(R170:R181)</f>
        <v>0</v>
      </c>
      <c r="S169" s="221"/>
      <c r="T169" s="223">
        <f>SUM(T170:T181)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4" t="s">
        <v>80</v>
      </c>
      <c r="AT169" s="225" t="s">
        <v>72</v>
      </c>
      <c r="AU169" s="225" t="s">
        <v>73</v>
      </c>
      <c r="AY169" s="224" t="s">
        <v>176</v>
      </c>
      <c r="BK169" s="226">
        <f>SUM(BK170:BK181)</f>
        <v>0</v>
      </c>
    </row>
    <row r="170" s="2" customFormat="1" ht="33" customHeight="1">
      <c r="A170" s="38"/>
      <c r="B170" s="39"/>
      <c r="C170" s="229" t="s">
        <v>311</v>
      </c>
      <c r="D170" s="229" t="s">
        <v>179</v>
      </c>
      <c r="E170" s="230" t="s">
        <v>995</v>
      </c>
      <c r="F170" s="231" t="s">
        <v>996</v>
      </c>
      <c r="G170" s="232" t="s">
        <v>396</v>
      </c>
      <c r="H170" s="233">
        <v>354.34300000000002</v>
      </c>
      <c r="I170" s="234"/>
      <c r="J170" s="235">
        <f>ROUND(I170*H170,2)</f>
        <v>0</v>
      </c>
      <c r="K170" s="236"/>
      <c r="L170" s="44"/>
      <c r="M170" s="237" t="s">
        <v>1</v>
      </c>
      <c r="N170" s="238" t="s">
        <v>38</v>
      </c>
      <c r="O170" s="91"/>
      <c r="P170" s="239">
        <f>O170*H170</f>
        <v>0</v>
      </c>
      <c r="Q170" s="239">
        <v>0</v>
      </c>
      <c r="R170" s="239">
        <f>Q170*H170</f>
        <v>0</v>
      </c>
      <c r="S170" s="239">
        <v>0</v>
      </c>
      <c r="T170" s="24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41" t="s">
        <v>183</v>
      </c>
      <c r="AT170" s="241" t="s">
        <v>179</v>
      </c>
      <c r="AU170" s="241" t="s">
        <v>80</v>
      </c>
      <c r="AY170" s="17" t="s">
        <v>176</v>
      </c>
      <c r="BE170" s="242">
        <f>IF(N170="základní",J170,0)</f>
        <v>0</v>
      </c>
      <c r="BF170" s="242">
        <f>IF(N170="snížená",J170,0)</f>
        <v>0</v>
      </c>
      <c r="BG170" s="242">
        <f>IF(N170="zákl. přenesená",J170,0)</f>
        <v>0</v>
      </c>
      <c r="BH170" s="242">
        <f>IF(N170="sníž. přenesená",J170,0)</f>
        <v>0</v>
      </c>
      <c r="BI170" s="242">
        <f>IF(N170="nulová",J170,0)</f>
        <v>0</v>
      </c>
      <c r="BJ170" s="17" t="s">
        <v>80</v>
      </c>
      <c r="BK170" s="242">
        <f>ROUND(I170*H170,2)</f>
        <v>0</v>
      </c>
      <c r="BL170" s="17" t="s">
        <v>183</v>
      </c>
      <c r="BM170" s="241" t="s">
        <v>1341</v>
      </c>
    </row>
    <row r="171" s="2" customFormat="1">
      <c r="A171" s="38"/>
      <c r="B171" s="39"/>
      <c r="C171" s="40"/>
      <c r="D171" s="243" t="s">
        <v>185</v>
      </c>
      <c r="E171" s="40"/>
      <c r="F171" s="244" t="s">
        <v>996</v>
      </c>
      <c r="G171" s="40"/>
      <c r="H171" s="40"/>
      <c r="I171" s="245"/>
      <c r="J171" s="40"/>
      <c r="K171" s="40"/>
      <c r="L171" s="44"/>
      <c r="M171" s="246"/>
      <c r="N171" s="247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185</v>
      </c>
      <c r="AU171" s="17" t="s">
        <v>80</v>
      </c>
    </row>
    <row r="172" s="2" customFormat="1" ht="33" customHeight="1">
      <c r="A172" s="38"/>
      <c r="B172" s="39"/>
      <c r="C172" s="229" t="s">
        <v>315</v>
      </c>
      <c r="D172" s="229" t="s">
        <v>179</v>
      </c>
      <c r="E172" s="230" t="s">
        <v>998</v>
      </c>
      <c r="F172" s="231" t="s">
        <v>999</v>
      </c>
      <c r="G172" s="232" t="s">
        <v>396</v>
      </c>
      <c r="H172" s="233">
        <v>9212.9210000000003</v>
      </c>
      <c r="I172" s="234"/>
      <c r="J172" s="235">
        <f>ROUND(I172*H172,2)</f>
        <v>0</v>
      </c>
      <c r="K172" s="236"/>
      <c r="L172" s="44"/>
      <c r="M172" s="237" t="s">
        <v>1</v>
      </c>
      <c r="N172" s="238" t="s">
        <v>38</v>
      </c>
      <c r="O172" s="91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41" t="s">
        <v>183</v>
      </c>
      <c r="AT172" s="241" t="s">
        <v>179</v>
      </c>
      <c r="AU172" s="241" t="s">
        <v>80</v>
      </c>
      <c r="AY172" s="17" t="s">
        <v>176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7" t="s">
        <v>80</v>
      </c>
      <c r="BK172" s="242">
        <f>ROUND(I172*H172,2)</f>
        <v>0</v>
      </c>
      <c r="BL172" s="17" t="s">
        <v>183</v>
      </c>
      <c r="BM172" s="241" t="s">
        <v>1342</v>
      </c>
    </row>
    <row r="173" s="2" customFormat="1">
      <c r="A173" s="38"/>
      <c r="B173" s="39"/>
      <c r="C173" s="40"/>
      <c r="D173" s="243" t="s">
        <v>185</v>
      </c>
      <c r="E173" s="40"/>
      <c r="F173" s="244" t="s">
        <v>999</v>
      </c>
      <c r="G173" s="40"/>
      <c r="H173" s="40"/>
      <c r="I173" s="245"/>
      <c r="J173" s="40"/>
      <c r="K173" s="40"/>
      <c r="L173" s="44"/>
      <c r="M173" s="246"/>
      <c r="N173" s="247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185</v>
      </c>
      <c r="AU173" s="17" t="s">
        <v>80</v>
      </c>
    </row>
    <row r="174" s="2" customFormat="1" ht="24.15" customHeight="1">
      <c r="A174" s="38"/>
      <c r="B174" s="39"/>
      <c r="C174" s="229" t="s">
        <v>321</v>
      </c>
      <c r="D174" s="229" t="s">
        <v>179</v>
      </c>
      <c r="E174" s="230" t="s">
        <v>1001</v>
      </c>
      <c r="F174" s="231" t="s">
        <v>1002</v>
      </c>
      <c r="G174" s="232" t="s">
        <v>396</v>
      </c>
      <c r="H174" s="233">
        <v>68.338999999999999</v>
      </c>
      <c r="I174" s="234"/>
      <c r="J174" s="235">
        <f>ROUND(I174*H174,2)</f>
        <v>0</v>
      </c>
      <c r="K174" s="236"/>
      <c r="L174" s="44"/>
      <c r="M174" s="237" t="s">
        <v>1</v>
      </c>
      <c r="N174" s="238" t="s">
        <v>38</v>
      </c>
      <c r="O174" s="91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41" t="s">
        <v>183</v>
      </c>
      <c r="AT174" s="241" t="s">
        <v>179</v>
      </c>
      <c r="AU174" s="241" t="s">
        <v>80</v>
      </c>
      <c r="AY174" s="17" t="s">
        <v>176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7" t="s">
        <v>80</v>
      </c>
      <c r="BK174" s="242">
        <f>ROUND(I174*H174,2)</f>
        <v>0</v>
      </c>
      <c r="BL174" s="17" t="s">
        <v>183</v>
      </c>
      <c r="BM174" s="241" t="s">
        <v>1343</v>
      </c>
    </row>
    <row r="175" s="2" customFormat="1">
      <c r="A175" s="38"/>
      <c r="B175" s="39"/>
      <c r="C175" s="40"/>
      <c r="D175" s="243" t="s">
        <v>185</v>
      </c>
      <c r="E175" s="40"/>
      <c r="F175" s="244" t="s">
        <v>1002</v>
      </c>
      <c r="G175" s="40"/>
      <c r="H175" s="40"/>
      <c r="I175" s="245"/>
      <c r="J175" s="40"/>
      <c r="K175" s="40"/>
      <c r="L175" s="44"/>
      <c r="M175" s="246"/>
      <c r="N175" s="247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185</v>
      </c>
      <c r="AU175" s="17" t="s">
        <v>80</v>
      </c>
    </row>
    <row r="176" s="13" customFormat="1">
      <c r="A176" s="13"/>
      <c r="B176" s="255"/>
      <c r="C176" s="256"/>
      <c r="D176" s="243" t="s">
        <v>242</v>
      </c>
      <c r="E176" s="257" t="s">
        <v>1</v>
      </c>
      <c r="F176" s="258" t="s">
        <v>1344</v>
      </c>
      <c r="G176" s="256"/>
      <c r="H176" s="259">
        <v>68.338999999999999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5" t="s">
        <v>242</v>
      </c>
      <c r="AU176" s="265" t="s">
        <v>80</v>
      </c>
      <c r="AV176" s="13" t="s">
        <v>82</v>
      </c>
      <c r="AW176" s="13" t="s">
        <v>30</v>
      </c>
      <c r="AX176" s="13" t="s">
        <v>73</v>
      </c>
      <c r="AY176" s="265" t="s">
        <v>176</v>
      </c>
    </row>
    <row r="177" s="14" customFormat="1">
      <c r="A177" s="14"/>
      <c r="B177" s="266"/>
      <c r="C177" s="267"/>
      <c r="D177" s="243" t="s">
        <v>242</v>
      </c>
      <c r="E177" s="268" t="s">
        <v>1</v>
      </c>
      <c r="F177" s="269" t="s">
        <v>245</v>
      </c>
      <c r="G177" s="267"/>
      <c r="H177" s="270">
        <v>68.338999999999999</v>
      </c>
      <c r="I177" s="271"/>
      <c r="J177" s="267"/>
      <c r="K177" s="267"/>
      <c r="L177" s="272"/>
      <c r="M177" s="273"/>
      <c r="N177" s="274"/>
      <c r="O177" s="274"/>
      <c r="P177" s="274"/>
      <c r="Q177" s="274"/>
      <c r="R177" s="274"/>
      <c r="S177" s="274"/>
      <c r="T177" s="27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76" t="s">
        <v>242</v>
      </c>
      <c r="AU177" s="276" t="s">
        <v>80</v>
      </c>
      <c r="AV177" s="14" t="s">
        <v>183</v>
      </c>
      <c r="AW177" s="14" t="s">
        <v>30</v>
      </c>
      <c r="AX177" s="14" t="s">
        <v>80</v>
      </c>
      <c r="AY177" s="276" t="s">
        <v>176</v>
      </c>
    </row>
    <row r="178" s="2" customFormat="1" ht="33" customHeight="1">
      <c r="A178" s="38"/>
      <c r="B178" s="39"/>
      <c r="C178" s="229" t="s">
        <v>326</v>
      </c>
      <c r="D178" s="229" t="s">
        <v>179</v>
      </c>
      <c r="E178" s="230" t="s">
        <v>1005</v>
      </c>
      <c r="F178" s="231" t="s">
        <v>1006</v>
      </c>
      <c r="G178" s="232" t="s">
        <v>396</v>
      </c>
      <c r="H178" s="233">
        <v>286.00099999999998</v>
      </c>
      <c r="I178" s="234"/>
      <c r="J178" s="235">
        <f>ROUND(I178*H178,2)</f>
        <v>0</v>
      </c>
      <c r="K178" s="236"/>
      <c r="L178" s="44"/>
      <c r="M178" s="237" t="s">
        <v>1</v>
      </c>
      <c r="N178" s="238" t="s">
        <v>38</v>
      </c>
      <c r="O178" s="91"/>
      <c r="P178" s="239">
        <f>O178*H178</f>
        <v>0</v>
      </c>
      <c r="Q178" s="239">
        <v>0</v>
      </c>
      <c r="R178" s="239">
        <f>Q178*H178</f>
        <v>0</v>
      </c>
      <c r="S178" s="239">
        <v>0</v>
      </c>
      <c r="T178" s="24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41" t="s">
        <v>183</v>
      </c>
      <c r="AT178" s="241" t="s">
        <v>179</v>
      </c>
      <c r="AU178" s="241" t="s">
        <v>80</v>
      </c>
      <c r="AY178" s="17" t="s">
        <v>176</v>
      </c>
      <c r="BE178" s="242">
        <f>IF(N178="základní",J178,0)</f>
        <v>0</v>
      </c>
      <c r="BF178" s="242">
        <f>IF(N178="snížená",J178,0)</f>
        <v>0</v>
      </c>
      <c r="BG178" s="242">
        <f>IF(N178="zákl. přenesená",J178,0)</f>
        <v>0</v>
      </c>
      <c r="BH178" s="242">
        <f>IF(N178="sníž. přenesená",J178,0)</f>
        <v>0</v>
      </c>
      <c r="BI178" s="242">
        <f>IF(N178="nulová",J178,0)</f>
        <v>0</v>
      </c>
      <c r="BJ178" s="17" t="s">
        <v>80</v>
      </c>
      <c r="BK178" s="242">
        <f>ROUND(I178*H178,2)</f>
        <v>0</v>
      </c>
      <c r="BL178" s="17" t="s">
        <v>183</v>
      </c>
      <c r="BM178" s="241" t="s">
        <v>1345</v>
      </c>
    </row>
    <row r="179" s="2" customFormat="1">
      <c r="A179" s="38"/>
      <c r="B179" s="39"/>
      <c r="C179" s="40"/>
      <c r="D179" s="243" t="s">
        <v>185</v>
      </c>
      <c r="E179" s="40"/>
      <c r="F179" s="244" t="s">
        <v>1006</v>
      </c>
      <c r="G179" s="40"/>
      <c r="H179" s="40"/>
      <c r="I179" s="245"/>
      <c r="J179" s="40"/>
      <c r="K179" s="40"/>
      <c r="L179" s="44"/>
      <c r="M179" s="246"/>
      <c r="N179" s="247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185</v>
      </c>
      <c r="AU179" s="17" t="s">
        <v>80</v>
      </c>
    </row>
    <row r="180" s="13" customFormat="1">
      <c r="A180" s="13"/>
      <c r="B180" s="255"/>
      <c r="C180" s="256"/>
      <c r="D180" s="243" t="s">
        <v>242</v>
      </c>
      <c r="E180" s="257" t="s">
        <v>1</v>
      </c>
      <c r="F180" s="258" t="s">
        <v>1346</v>
      </c>
      <c r="G180" s="256"/>
      <c r="H180" s="259">
        <v>286.00099999999998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65" t="s">
        <v>242</v>
      </c>
      <c r="AU180" s="265" t="s">
        <v>80</v>
      </c>
      <c r="AV180" s="13" t="s">
        <v>82</v>
      </c>
      <c r="AW180" s="13" t="s">
        <v>30</v>
      </c>
      <c r="AX180" s="13" t="s">
        <v>73</v>
      </c>
      <c r="AY180" s="265" t="s">
        <v>176</v>
      </c>
    </row>
    <row r="181" s="14" customFormat="1">
      <c r="A181" s="14"/>
      <c r="B181" s="266"/>
      <c r="C181" s="267"/>
      <c r="D181" s="243" t="s">
        <v>242</v>
      </c>
      <c r="E181" s="268" t="s">
        <v>1</v>
      </c>
      <c r="F181" s="269" t="s">
        <v>245</v>
      </c>
      <c r="G181" s="267"/>
      <c r="H181" s="270">
        <v>286.00099999999998</v>
      </c>
      <c r="I181" s="271"/>
      <c r="J181" s="267"/>
      <c r="K181" s="267"/>
      <c r="L181" s="272"/>
      <c r="M181" s="298"/>
      <c r="N181" s="299"/>
      <c r="O181" s="299"/>
      <c r="P181" s="299"/>
      <c r="Q181" s="299"/>
      <c r="R181" s="299"/>
      <c r="S181" s="299"/>
      <c r="T181" s="300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76" t="s">
        <v>242</v>
      </c>
      <c r="AU181" s="276" t="s">
        <v>80</v>
      </c>
      <c r="AV181" s="14" t="s">
        <v>183</v>
      </c>
      <c r="AW181" s="14" t="s">
        <v>30</v>
      </c>
      <c r="AX181" s="14" t="s">
        <v>80</v>
      </c>
      <c r="AY181" s="276" t="s">
        <v>176</v>
      </c>
    </row>
    <row r="182" s="2" customFormat="1" ht="6.96" customHeight="1">
      <c r="A182" s="38"/>
      <c r="B182" s="66"/>
      <c r="C182" s="67"/>
      <c r="D182" s="67"/>
      <c r="E182" s="67"/>
      <c r="F182" s="67"/>
      <c r="G182" s="67"/>
      <c r="H182" s="67"/>
      <c r="I182" s="67"/>
      <c r="J182" s="67"/>
      <c r="K182" s="67"/>
      <c r="L182" s="44"/>
      <c r="M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</row>
  </sheetData>
  <sheetProtection sheet="1" autoFilter="0" formatColumns="0" formatRows="0" objects="1" scenarios="1" spinCount="100000" saltValue="kxhvZEmF0Sa8kVNjVThuHxYrV+6ew8pbvbhbTzslLIvBX9GEFv9bJ5ktZ8yK0353J3PyznL1swXwzqM7wxlpGw==" hashValue="EthQiJZcX/2u6fpRGiOfxM+wYGoo1bkEYNU74o8su4TkY4J8fPpFnMMFX76+JoLQzpr1o477fyg802OBcTKQMQ==" algorithmName="SHA-512" password="CC35"/>
  <autoFilter ref="C128:K181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5:H115"/>
    <mergeCell ref="E119:H119"/>
    <mergeCell ref="E117:H117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131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82</v>
      </c>
    </row>
    <row r="4" s="1" customFormat="1" ht="24.96" customHeight="1">
      <c r="B4" s="20"/>
      <c r="D4" s="149" t="s">
        <v>144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26.25" customHeight="1">
      <c r="B7" s="20"/>
      <c r="E7" s="152" t="str">
        <f>'Rekapitulace stavby'!K6</f>
        <v>Jihlava, ul. Holíkova, Musilova, Krajní - rekonstrukce kanalizace a vodovodu III. tlakového pásma - II. etapa</v>
      </c>
      <c r="F7" s="151"/>
      <c r="G7" s="151"/>
      <c r="H7" s="151"/>
      <c r="L7" s="20"/>
    </row>
    <row r="8">
      <c r="B8" s="20"/>
      <c r="D8" s="151" t="s">
        <v>145</v>
      </c>
      <c r="L8" s="20"/>
    </row>
    <row r="9" s="1" customFormat="1" ht="16.5" customHeight="1">
      <c r="B9" s="20"/>
      <c r="E9" s="152" t="s">
        <v>441</v>
      </c>
      <c r="F9" s="1"/>
      <c r="G9" s="1"/>
      <c r="H9" s="1"/>
      <c r="L9" s="20"/>
    </row>
    <row r="10" s="1" customFormat="1" ht="12" customHeight="1">
      <c r="B10" s="20"/>
      <c r="D10" s="151" t="s">
        <v>147</v>
      </c>
      <c r="L10" s="20"/>
    </row>
    <row r="11" s="2" customFormat="1" ht="16.5" customHeight="1">
      <c r="A11" s="38"/>
      <c r="B11" s="44"/>
      <c r="C11" s="38"/>
      <c r="D11" s="38"/>
      <c r="E11" s="153" t="s">
        <v>1064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149</v>
      </c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30" customHeight="1">
      <c r="A13" s="38"/>
      <c r="B13" s="44"/>
      <c r="C13" s="38"/>
      <c r="D13" s="38"/>
      <c r="E13" s="154" t="s">
        <v>1347</v>
      </c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51" t="s">
        <v>18</v>
      </c>
      <c r="E15" s="38"/>
      <c r="F15" s="141" t="s">
        <v>1</v>
      </c>
      <c r="G15" s="38"/>
      <c r="H15" s="38"/>
      <c r="I15" s="151" t="s">
        <v>19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20</v>
      </c>
      <c r="E16" s="38"/>
      <c r="F16" s="141" t="s">
        <v>21</v>
      </c>
      <c r="G16" s="38"/>
      <c r="H16" s="38"/>
      <c r="I16" s="151" t="s">
        <v>22</v>
      </c>
      <c r="J16" s="155" t="str">
        <f>'Rekapitulace stavby'!AN8</f>
        <v>26. 2. 2024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51" t="s">
        <v>24</v>
      </c>
      <c r="E18" s="38"/>
      <c r="F18" s="38"/>
      <c r="G18" s="38"/>
      <c r="H18" s="38"/>
      <c r="I18" s="151" t="s">
        <v>25</v>
      </c>
      <c r="J18" s="141" t="str">
        <f>IF('Rekapitulace stavby'!AN10="","",'Rekapitulace stavby'!AN10)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tr">
        <f>IF('Rekapitulace stavby'!E11="","",'Rekapitulace stavby'!E11)</f>
        <v xml:space="preserve"> </v>
      </c>
      <c r="F19" s="38"/>
      <c r="G19" s="38"/>
      <c r="H19" s="38"/>
      <c r="I19" s="151" t="s">
        <v>26</v>
      </c>
      <c r="J19" s="141" t="str">
        <f>IF('Rekapitulace stavby'!AN11="","",'Rekapitulace stavby'!AN11)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51" t="s">
        <v>27</v>
      </c>
      <c r="E21" s="38"/>
      <c r="F21" s="38"/>
      <c r="G21" s="38"/>
      <c r="H21" s="38"/>
      <c r="I21" s="151" t="s">
        <v>25</v>
      </c>
      <c r="J21" s="33" t="str">
        <f>'Rekapitulace stavby'!AN13</f>
        <v>Vyplň údaj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33" t="str">
        <f>'Rekapitulace stavby'!E14</f>
        <v>Vyplň údaj</v>
      </c>
      <c r="F22" s="141"/>
      <c r="G22" s="141"/>
      <c r="H22" s="141"/>
      <c r="I22" s="151" t="s">
        <v>26</v>
      </c>
      <c r="J22" s="33" t="str">
        <f>'Rekapitulace stavby'!AN14</f>
        <v>Vyplň údaj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51" t="s">
        <v>29</v>
      </c>
      <c r="E24" s="38"/>
      <c r="F24" s="38"/>
      <c r="G24" s="38"/>
      <c r="H24" s="38"/>
      <c r="I24" s="151" t="s">
        <v>25</v>
      </c>
      <c r="J24" s="141" t="str">
        <f>IF('Rekapitulace stavby'!AN16="","",'Rekapitulace stavby'!AN16)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44"/>
      <c r="C25" s="38"/>
      <c r="D25" s="38"/>
      <c r="E25" s="141" t="str">
        <f>IF('Rekapitulace stavby'!E17="","",'Rekapitulace stavby'!E17)</f>
        <v xml:space="preserve"> </v>
      </c>
      <c r="F25" s="38"/>
      <c r="G25" s="38"/>
      <c r="H25" s="38"/>
      <c r="I25" s="151" t="s">
        <v>26</v>
      </c>
      <c r="J25" s="141" t="str">
        <f>IF('Rekapitulace stavby'!AN17="","",'Rekapitulace stavby'!AN17)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44"/>
      <c r="C27" s="38"/>
      <c r="D27" s="151" t="s">
        <v>31</v>
      </c>
      <c r="E27" s="38"/>
      <c r="F27" s="38"/>
      <c r="G27" s="38"/>
      <c r="H27" s="38"/>
      <c r="I27" s="151" t="s">
        <v>25</v>
      </c>
      <c r="J27" s="141" t="str">
        <f>IF('Rekapitulace stavby'!AN19="","",'Rekapitulace stavby'!AN19)</f>
        <v/>
      </c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44"/>
      <c r="C28" s="38"/>
      <c r="D28" s="38"/>
      <c r="E28" s="141" t="str">
        <f>IF('Rekapitulace stavby'!E20="","",'Rekapitulace stavby'!E20)</f>
        <v xml:space="preserve"> </v>
      </c>
      <c r="F28" s="38"/>
      <c r="G28" s="38"/>
      <c r="H28" s="38"/>
      <c r="I28" s="151" t="s">
        <v>26</v>
      </c>
      <c r="J28" s="141" t="str">
        <f>IF('Rekapitulace stavby'!AN20="","",'Rekapitulace stavby'!AN20)</f>
        <v/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38"/>
      <c r="E29" s="38"/>
      <c r="F29" s="38"/>
      <c r="G29" s="38"/>
      <c r="H29" s="38"/>
      <c r="I29" s="38"/>
      <c r="J29" s="38"/>
      <c r="K29" s="3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44"/>
      <c r="C30" s="38"/>
      <c r="D30" s="151" t="s">
        <v>32</v>
      </c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8"/>
      <c r="B32" s="44"/>
      <c r="C32" s="38"/>
      <c r="D32" s="38"/>
      <c r="E32" s="38"/>
      <c r="F32" s="38"/>
      <c r="G32" s="38"/>
      <c r="H32" s="38"/>
      <c r="I32" s="38"/>
      <c r="J32" s="38"/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60"/>
      <c r="E33" s="160"/>
      <c r="F33" s="160"/>
      <c r="G33" s="160"/>
      <c r="H33" s="160"/>
      <c r="I33" s="160"/>
      <c r="J33" s="160"/>
      <c r="K33" s="160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1" t="s">
        <v>33</v>
      </c>
      <c r="E34" s="38"/>
      <c r="F34" s="38"/>
      <c r="G34" s="38"/>
      <c r="H34" s="38"/>
      <c r="I34" s="38"/>
      <c r="J34" s="162">
        <f>ROUND(J129,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60"/>
      <c r="E35" s="160"/>
      <c r="F35" s="160"/>
      <c r="G35" s="160"/>
      <c r="H35" s="160"/>
      <c r="I35" s="160"/>
      <c r="J35" s="160"/>
      <c r="K35" s="160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3" t="s">
        <v>35</v>
      </c>
      <c r="G36" s="38"/>
      <c r="H36" s="38"/>
      <c r="I36" s="163" t="s">
        <v>34</v>
      </c>
      <c r="J36" s="163" t="s">
        <v>36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53" t="s">
        <v>37</v>
      </c>
      <c r="E37" s="151" t="s">
        <v>38</v>
      </c>
      <c r="F37" s="164">
        <f>ROUND((SUM(BE129:BE207)),  2)</f>
        <v>0</v>
      </c>
      <c r="G37" s="38"/>
      <c r="H37" s="38"/>
      <c r="I37" s="165">
        <v>0.20999999999999999</v>
      </c>
      <c r="J37" s="164">
        <f>ROUND(((SUM(BE129:BE207))*I37),  2)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51" t="s">
        <v>39</v>
      </c>
      <c r="F38" s="164">
        <f>ROUND((SUM(BF129:BF207)),  2)</f>
        <v>0</v>
      </c>
      <c r="G38" s="38"/>
      <c r="H38" s="38"/>
      <c r="I38" s="165">
        <v>0.12</v>
      </c>
      <c r="J38" s="164">
        <f>ROUND(((SUM(BF129:BF207))*I38),  2)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40</v>
      </c>
      <c r="F39" s="164">
        <f>ROUND((SUM(BG129:BG207)),  2)</f>
        <v>0</v>
      </c>
      <c r="G39" s="38"/>
      <c r="H39" s="38"/>
      <c r="I39" s="165">
        <v>0.20999999999999999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51" t="s">
        <v>41</v>
      </c>
      <c r="F40" s="164">
        <f>ROUND((SUM(BH129:BH207)),  2)</f>
        <v>0</v>
      </c>
      <c r="G40" s="38"/>
      <c r="H40" s="38"/>
      <c r="I40" s="165">
        <v>0.12</v>
      </c>
      <c r="J40" s="164">
        <f>0</f>
        <v>0</v>
      </c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51" t="s">
        <v>42</v>
      </c>
      <c r="F41" s="164">
        <f>ROUND((SUM(BI129:BI207)),  2)</f>
        <v>0</v>
      </c>
      <c r="G41" s="38"/>
      <c r="H41" s="38"/>
      <c r="I41" s="165">
        <v>0</v>
      </c>
      <c r="J41" s="164">
        <f>0</f>
        <v>0</v>
      </c>
      <c r="K41" s="38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6"/>
      <c r="D43" s="167" t="s">
        <v>43</v>
      </c>
      <c r="E43" s="168"/>
      <c r="F43" s="168"/>
      <c r="G43" s="169" t="s">
        <v>44</v>
      </c>
      <c r="H43" s="170" t="s">
        <v>45</v>
      </c>
      <c r="I43" s="168"/>
      <c r="J43" s="171">
        <f>SUM(J34:J41)</f>
        <v>0</v>
      </c>
      <c r="K43" s="172"/>
      <c r="L43" s="63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63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151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4" t="str">
        <f>E7</f>
        <v>Jihlava, ul. Holíkova, Musilova, Krajní - rekonstrukce kanalizace a vodovodu III. tlakového pásma - II. etapa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145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1" customFormat="1" ht="16.5" customHeight="1">
      <c r="B87" s="21"/>
      <c r="C87" s="22"/>
      <c r="D87" s="22"/>
      <c r="E87" s="184" t="s">
        <v>441</v>
      </c>
      <c r="F87" s="22"/>
      <c r="G87" s="22"/>
      <c r="H87" s="22"/>
      <c r="I87" s="22"/>
      <c r="J87" s="22"/>
      <c r="K87" s="22"/>
      <c r="L87" s="20"/>
    </row>
    <row r="88" s="1" customFormat="1" ht="12" customHeight="1">
      <c r="B88" s="21"/>
      <c r="C88" s="32" t="s">
        <v>147</v>
      </c>
      <c r="D88" s="22"/>
      <c r="E88" s="22"/>
      <c r="F88" s="22"/>
      <c r="G88" s="22"/>
      <c r="H88" s="22"/>
      <c r="I88" s="22"/>
      <c r="J88" s="22"/>
      <c r="K88" s="22"/>
      <c r="L88" s="20"/>
    </row>
    <row r="89" s="2" customFormat="1" ht="16.5" customHeight="1">
      <c r="A89" s="38"/>
      <c r="B89" s="39"/>
      <c r="C89" s="40"/>
      <c r="D89" s="40"/>
      <c r="E89" s="185" t="s">
        <v>1064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149</v>
      </c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30" customHeight="1">
      <c r="A91" s="38"/>
      <c r="B91" s="39"/>
      <c r="C91" s="40"/>
      <c r="D91" s="40"/>
      <c r="E91" s="76" t="str">
        <f>E13</f>
        <v>SO-02.3.4 - Obnova povrchů nad rýhou vodovodních přípojek - 3.část</v>
      </c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40"/>
      <c r="E93" s="40"/>
      <c r="F93" s="27" t="str">
        <f>F16</f>
        <v xml:space="preserve"> </v>
      </c>
      <c r="G93" s="40"/>
      <c r="H93" s="40"/>
      <c r="I93" s="32" t="s">
        <v>22</v>
      </c>
      <c r="J93" s="79" t="str">
        <f>IF(J16="","",J16)</f>
        <v>26. 2. 2024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5.15" customHeight="1">
      <c r="A95" s="38"/>
      <c r="B95" s="39"/>
      <c r="C95" s="32" t="s">
        <v>24</v>
      </c>
      <c r="D95" s="40"/>
      <c r="E95" s="40"/>
      <c r="F95" s="27" t="str">
        <f>E19</f>
        <v xml:space="preserve"> </v>
      </c>
      <c r="G95" s="40"/>
      <c r="H95" s="40"/>
      <c r="I95" s="32" t="s">
        <v>29</v>
      </c>
      <c r="J95" s="36" t="str">
        <f>E25</f>
        <v xml:space="preserve"> </v>
      </c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27</v>
      </c>
      <c r="D96" s="40"/>
      <c r="E96" s="40"/>
      <c r="F96" s="27" t="str">
        <f>IF(E22="","",E22)</f>
        <v>Vyplň údaj</v>
      </c>
      <c r="G96" s="40"/>
      <c r="H96" s="40"/>
      <c r="I96" s="32" t="s">
        <v>31</v>
      </c>
      <c r="J96" s="36" t="str">
        <f>E28</f>
        <v xml:space="preserve"> 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86" t="s">
        <v>152</v>
      </c>
      <c r="D98" s="187"/>
      <c r="E98" s="187"/>
      <c r="F98" s="187"/>
      <c r="G98" s="187"/>
      <c r="H98" s="187"/>
      <c r="I98" s="187"/>
      <c r="J98" s="188" t="s">
        <v>153</v>
      </c>
      <c r="K98" s="18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89" t="s">
        <v>154</v>
      </c>
      <c r="D100" s="40"/>
      <c r="E100" s="40"/>
      <c r="F100" s="40"/>
      <c r="G100" s="40"/>
      <c r="H100" s="40"/>
      <c r="I100" s="40"/>
      <c r="J100" s="110">
        <f>J129</f>
        <v>0</v>
      </c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7" t="s">
        <v>155</v>
      </c>
    </row>
    <row r="101" s="9" customFormat="1" ht="24.96" customHeight="1">
      <c r="A101" s="9"/>
      <c r="B101" s="190"/>
      <c r="C101" s="191"/>
      <c r="D101" s="192" t="s">
        <v>525</v>
      </c>
      <c r="E101" s="193"/>
      <c r="F101" s="193"/>
      <c r="G101" s="193"/>
      <c r="H101" s="193"/>
      <c r="I101" s="193"/>
      <c r="J101" s="194">
        <f>J130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946</v>
      </c>
      <c r="E102" s="193"/>
      <c r="F102" s="193"/>
      <c r="G102" s="193"/>
      <c r="H102" s="193"/>
      <c r="I102" s="193"/>
      <c r="J102" s="194">
        <f>J160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947</v>
      </c>
      <c r="E103" s="193"/>
      <c r="F103" s="193"/>
      <c r="G103" s="193"/>
      <c r="H103" s="193"/>
      <c r="I103" s="193"/>
      <c r="J103" s="194">
        <f>J184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0"/>
      <c r="C104" s="191"/>
      <c r="D104" s="192" t="s">
        <v>530</v>
      </c>
      <c r="E104" s="193"/>
      <c r="F104" s="193"/>
      <c r="G104" s="193"/>
      <c r="H104" s="193"/>
      <c r="I104" s="193"/>
      <c r="J104" s="194">
        <f>J191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90"/>
      <c r="C105" s="191"/>
      <c r="D105" s="192" t="s">
        <v>531</v>
      </c>
      <c r="E105" s="193"/>
      <c r="F105" s="193"/>
      <c r="G105" s="193"/>
      <c r="H105" s="193"/>
      <c r="I105" s="193"/>
      <c r="J105" s="194">
        <f>J195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161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6.25" customHeight="1">
      <c r="A115" s="38"/>
      <c r="B115" s="39"/>
      <c r="C115" s="40"/>
      <c r="D115" s="40"/>
      <c r="E115" s="184" t="str">
        <f>E7</f>
        <v>Jihlava, ul. Holíkova, Musilova, Krajní - rekonstrukce kanalizace a vodovodu III. tlakového pásma - II. etapa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" customFormat="1" ht="12" customHeight="1">
      <c r="B116" s="21"/>
      <c r="C116" s="32" t="s">
        <v>145</v>
      </c>
      <c r="D116" s="22"/>
      <c r="E116" s="22"/>
      <c r="F116" s="22"/>
      <c r="G116" s="22"/>
      <c r="H116" s="22"/>
      <c r="I116" s="22"/>
      <c r="J116" s="22"/>
      <c r="K116" s="22"/>
      <c r="L116" s="20"/>
    </row>
    <row r="117" s="1" customFormat="1" ht="16.5" customHeight="1">
      <c r="B117" s="21"/>
      <c r="C117" s="22"/>
      <c r="D117" s="22"/>
      <c r="E117" s="184" t="s">
        <v>441</v>
      </c>
      <c r="F117" s="22"/>
      <c r="G117" s="22"/>
      <c r="H117" s="22"/>
      <c r="I117" s="22"/>
      <c r="J117" s="22"/>
      <c r="K117" s="22"/>
      <c r="L117" s="20"/>
    </row>
    <row r="118" s="1" customFormat="1" ht="12" customHeight="1">
      <c r="B118" s="21"/>
      <c r="C118" s="32" t="s">
        <v>147</v>
      </c>
      <c r="D118" s="22"/>
      <c r="E118" s="22"/>
      <c r="F118" s="22"/>
      <c r="G118" s="22"/>
      <c r="H118" s="22"/>
      <c r="I118" s="22"/>
      <c r="J118" s="22"/>
      <c r="K118" s="22"/>
      <c r="L118" s="20"/>
    </row>
    <row r="119" s="2" customFormat="1" ht="16.5" customHeight="1">
      <c r="A119" s="38"/>
      <c r="B119" s="39"/>
      <c r="C119" s="40"/>
      <c r="D119" s="40"/>
      <c r="E119" s="185" t="s">
        <v>1064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149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30" customHeight="1">
      <c r="A121" s="38"/>
      <c r="B121" s="39"/>
      <c r="C121" s="40"/>
      <c r="D121" s="40"/>
      <c r="E121" s="76" t="str">
        <f>E13</f>
        <v>SO-02.3.4 - Obnova povrchů nad rýhou vodovodních přípojek - 3.část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F16</f>
        <v xml:space="preserve"> </v>
      </c>
      <c r="G123" s="40"/>
      <c r="H123" s="40"/>
      <c r="I123" s="32" t="s">
        <v>22</v>
      </c>
      <c r="J123" s="79" t="str">
        <f>IF(J16="","",J16)</f>
        <v>26. 2. 2024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40"/>
      <c r="E125" s="40"/>
      <c r="F125" s="27" t="str">
        <f>E19</f>
        <v xml:space="preserve"> </v>
      </c>
      <c r="G125" s="40"/>
      <c r="H125" s="40"/>
      <c r="I125" s="32" t="s">
        <v>29</v>
      </c>
      <c r="J125" s="36" t="str">
        <f>E25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27</v>
      </c>
      <c r="D126" s="40"/>
      <c r="E126" s="40"/>
      <c r="F126" s="27" t="str">
        <f>IF(E22="","",E22)</f>
        <v>Vyplň údaj</v>
      </c>
      <c r="G126" s="40"/>
      <c r="H126" s="40"/>
      <c r="I126" s="32" t="s">
        <v>31</v>
      </c>
      <c r="J126" s="36" t="str">
        <f>E28</f>
        <v xml:space="preserve"> 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201"/>
      <c r="B128" s="202"/>
      <c r="C128" s="203" t="s">
        <v>162</v>
      </c>
      <c r="D128" s="204" t="s">
        <v>58</v>
      </c>
      <c r="E128" s="204" t="s">
        <v>54</v>
      </c>
      <c r="F128" s="204" t="s">
        <v>55</v>
      </c>
      <c r="G128" s="204" t="s">
        <v>163</v>
      </c>
      <c r="H128" s="204" t="s">
        <v>164</v>
      </c>
      <c r="I128" s="204" t="s">
        <v>165</v>
      </c>
      <c r="J128" s="205" t="s">
        <v>153</v>
      </c>
      <c r="K128" s="206" t="s">
        <v>166</v>
      </c>
      <c r="L128" s="207"/>
      <c r="M128" s="100" t="s">
        <v>1</v>
      </c>
      <c r="N128" s="101" t="s">
        <v>37</v>
      </c>
      <c r="O128" s="101" t="s">
        <v>167</v>
      </c>
      <c r="P128" s="101" t="s">
        <v>168</v>
      </c>
      <c r="Q128" s="101" t="s">
        <v>169</v>
      </c>
      <c r="R128" s="101" t="s">
        <v>170</v>
      </c>
      <c r="S128" s="101" t="s">
        <v>171</v>
      </c>
      <c r="T128" s="102" t="s">
        <v>172</v>
      </c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</row>
    <row r="129" s="2" customFormat="1" ht="22.8" customHeight="1">
      <c r="A129" s="38"/>
      <c r="B129" s="39"/>
      <c r="C129" s="107" t="s">
        <v>173</v>
      </c>
      <c r="D129" s="40"/>
      <c r="E129" s="40"/>
      <c r="F129" s="40"/>
      <c r="G129" s="40"/>
      <c r="H129" s="40"/>
      <c r="I129" s="40"/>
      <c r="J129" s="208">
        <f>BK129</f>
        <v>0</v>
      </c>
      <c r="K129" s="40"/>
      <c r="L129" s="44"/>
      <c r="M129" s="103"/>
      <c r="N129" s="209"/>
      <c r="O129" s="104"/>
      <c r="P129" s="210">
        <f>P130+P160+P184+P191+P195</f>
        <v>0</v>
      </c>
      <c r="Q129" s="104"/>
      <c r="R129" s="210">
        <f>R130+R160+R184+R191+R195</f>
        <v>0</v>
      </c>
      <c r="S129" s="104"/>
      <c r="T129" s="211">
        <f>T130+T160+T184+T191+T195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72</v>
      </c>
      <c r="AU129" s="17" t="s">
        <v>155</v>
      </c>
      <c r="BK129" s="212">
        <f>BK130+BK160+BK184+BK191+BK195</f>
        <v>0</v>
      </c>
    </row>
    <row r="130" s="12" customFormat="1" ht="25.92" customHeight="1">
      <c r="A130" s="12"/>
      <c r="B130" s="213"/>
      <c r="C130" s="214"/>
      <c r="D130" s="215" t="s">
        <v>72</v>
      </c>
      <c r="E130" s="216" t="s">
        <v>80</v>
      </c>
      <c r="F130" s="216" t="s">
        <v>228</v>
      </c>
      <c r="G130" s="214"/>
      <c r="H130" s="214"/>
      <c r="I130" s="217"/>
      <c r="J130" s="218">
        <f>BK130</f>
        <v>0</v>
      </c>
      <c r="K130" s="214"/>
      <c r="L130" s="219"/>
      <c r="M130" s="220"/>
      <c r="N130" s="221"/>
      <c r="O130" s="221"/>
      <c r="P130" s="222">
        <f>SUM(P131:P159)</f>
        <v>0</v>
      </c>
      <c r="Q130" s="221"/>
      <c r="R130" s="222">
        <f>SUM(R131:R159)</f>
        <v>0</v>
      </c>
      <c r="S130" s="221"/>
      <c r="T130" s="223">
        <f>SUM(T131:T159)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4" t="s">
        <v>80</v>
      </c>
      <c r="AT130" s="225" t="s">
        <v>72</v>
      </c>
      <c r="AU130" s="225" t="s">
        <v>73</v>
      </c>
      <c r="AY130" s="224" t="s">
        <v>176</v>
      </c>
      <c r="BK130" s="226">
        <f>SUM(BK131:BK159)</f>
        <v>0</v>
      </c>
    </row>
    <row r="131" s="2" customFormat="1" ht="44.25" customHeight="1">
      <c r="A131" s="38"/>
      <c r="B131" s="39"/>
      <c r="C131" s="229" t="s">
        <v>80</v>
      </c>
      <c r="D131" s="229" t="s">
        <v>179</v>
      </c>
      <c r="E131" s="230" t="s">
        <v>1009</v>
      </c>
      <c r="F131" s="231" t="s">
        <v>1010</v>
      </c>
      <c r="G131" s="232" t="s">
        <v>231</v>
      </c>
      <c r="H131" s="233">
        <v>3.0600000000000001</v>
      </c>
      <c r="I131" s="234"/>
      <c r="J131" s="235">
        <f>ROUND(I131*H131,2)</f>
        <v>0</v>
      </c>
      <c r="K131" s="236"/>
      <c r="L131" s="44"/>
      <c r="M131" s="237" t="s">
        <v>1</v>
      </c>
      <c r="N131" s="238" t="s">
        <v>38</v>
      </c>
      <c r="O131" s="91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41" t="s">
        <v>183</v>
      </c>
      <c r="AT131" s="241" t="s">
        <v>179</v>
      </c>
      <c r="AU131" s="241" t="s">
        <v>80</v>
      </c>
      <c r="AY131" s="17" t="s">
        <v>176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7" t="s">
        <v>80</v>
      </c>
      <c r="BK131" s="242">
        <f>ROUND(I131*H131,2)</f>
        <v>0</v>
      </c>
      <c r="BL131" s="17" t="s">
        <v>183</v>
      </c>
      <c r="BM131" s="241" t="s">
        <v>1348</v>
      </c>
    </row>
    <row r="132" s="2" customFormat="1">
      <c r="A132" s="38"/>
      <c r="B132" s="39"/>
      <c r="C132" s="40"/>
      <c r="D132" s="243" t="s">
        <v>185</v>
      </c>
      <c r="E132" s="40"/>
      <c r="F132" s="244" t="s">
        <v>1010</v>
      </c>
      <c r="G132" s="40"/>
      <c r="H132" s="40"/>
      <c r="I132" s="245"/>
      <c r="J132" s="40"/>
      <c r="K132" s="40"/>
      <c r="L132" s="44"/>
      <c r="M132" s="246"/>
      <c r="N132" s="24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185</v>
      </c>
      <c r="AU132" s="17" t="s">
        <v>80</v>
      </c>
    </row>
    <row r="133" s="2" customFormat="1">
      <c r="A133" s="38"/>
      <c r="B133" s="39"/>
      <c r="C133" s="40"/>
      <c r="D133" s="243" t="s">
        <v>188</v>
      </c>
      <c r="E133" s="40"/>
      <c r="F133" s="250" t="s">
        <v>1012</v>
      </c>
      <c r="G133" s="40"/>
      <c r="H133" s="40"/>
      <c r="I133" s="245"/>
      <c r="J133" s="40"/>
      <c r="K133" s="40"/>
      <c r="L133" s="44"/>
      <c r="M133" s="246"/>
      <c r="N133" s="247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188</v>
      </c>
      <c r="AU133" s="17" t="s">
        <v>80</v>
      </c>
    </row>
    <row r="134" s="2" customFormat="1" ht="24.15" customHeight="1">
      <c r="A134" s="38"/>
      <c r="B134" s="39"/>
      <c r="C134" s="229" t="s">
        <v>82</v>
      </c>
      <c r="D134" s="229" t="s">
        <v>179</v>
      </c>
      <c r="E134" s="230" t="s">
        <v>1013</v>
      </c>
      <c r="F134" s="231" t="s">
        <v>230</v>
      </c>
      <c r="G134" s="232" t="s">
        <v>231</v>
      </c>
      <c r="H134" s="233">
        <v>24.030000000000001</v>
      </c>
      <c r="I134" s="234"/>
      <c r="J134" s="235">
        <f>ROUND(I134*H134,2)</f>
        <v>0</v>
      </c>
      <c r="K134" s="236"/>
      <c r="L134" s="44"/>
      <c r="M134" s="237" t="s">
        <v>1</v>
      </c>
      <c r="N134" s="238" t="s">
        <v>38</v>
      </c>
      <c r="O134" s="91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41" t="s">
        <v>183</v>
      </c>
      <c r="AT134" s="241" t="s">
        <v>179</v>
      </c>
      <c r="AU134" s="241" t="s">
        <v>80</v>
      </c>
      <c r="AY134" s="17" t="s">
        <v>176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7" t="s">
        <v>80</v>
      </c>
      <c r="BK134" s="242">
        <f>ROUND(I134*H134,2)</f>
        <v>0</v>
      </c>
      <c r="BL134" s="17" t="s">
        <v>183</v>
      </c>
      <c r="BM134" s="241" t="s">
        <v>1349</v>
      </c>
    </row>
    <row r="135" s="2" customFormat="1">
      <c r="A135" s="38"/>
      <c r="B135" s="39"/>
      <c r="C135" s="40"/>
      <c r="D135" s="243" t="s">
        <v>185</v>
      </c>
      <c r="E135" s="40"/>
      <c r="F135" s="244" t="s">
        <v>230</v>
      </c>
      <c r="G135" s="40"/>
      <c r="H135" s="40"/>
      <c r="I135" s="245"/>
      <c r="J135" s="40"/>
      <c r="K135" s="40"/>
      <c r="L135" s="44"/>
      <c r="M135" s="246"/>
      <c r="N135" s="247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185</v>
      </c>
      <c r="AU135" s="17" t="s">
        <v>80</v>
      </c>
    </row>
    <row r="136" s="2" customFormat="1" ht="33" customHeight="1">
      <c r="A136" s="38"/>
      <c r="B136" s="39"/>
      <c r="C136" s="229" t="s">
        <v>90</v>
      </c>
      <c r="D136" s="229" t="s">
        <v>179</v>
      </c>
      <c r="E136" s="230" t="s">
        <v>948</v>
      </c>
      <c r="F136" s="231" t="s">
        <v>949</v>
      </c>
      <c r="G136" s="232" t="s">
        <v>231</v>
      </c>
      <c r="H136" s="233">
        <v>21.239999999999998</v>
      </c>
      <c r="I136" s="234"/>
      <c r="J136" s="235">
        <f>ROUND(I136*H136,2)</f>
        <v>0</v>
      </c>
      <c r="K136" s="236"/>
      <c r="L136" s="44"/>
      <c r="M136" s="237" t="s">
        <v>1</v>
      </c>
      <c r="N136" s="238" t="s">
        <v>38</v>
      </c>
      <c r="O136" s="91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41" t="s">
        <v>183</v>
      </c>
      <c r="AT136" s="241" t="s">
        <v>179</v>
      </c>
      <c r="AU136" s="241" t="s">
        <v>80</v>
      </c>
      <c r="AY136" s="17" t="s">
        <v>176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7" t="s">
        <v>80</v>
      </c>
      <c r="BK136" s="242">
        <f>ROUND(I136*H136,2)</f>
        <v>0</v>
      </c>
      <c r="BL136" s="17" t="s">
        <v>183</v>
      </c>
      <c r="BM136" s="241" t="s">
        <v>1350</v>
      </c>
    </row>
    <row r="137" s="2" customFormat="1">
      <c r="A137" s="38"/>
      <c r="B137" s="39"/>
      <c r="C137" s="40"/>
      <c r="D137" s="243" t="s">
        <v>185</v>
      </c>
      <c r="E137" s="40"/>
      <c r="F137" s="244" t="s">
        <v>949</v>
      </c>
      <c r="G137" s="40"/>
      <c r="H137" s="40"/>
      <c r="I137" s="245"/>
      <c r="J137" s="40"/>
      <c r="K137" s="40"/>
      <c r="L137" s="44"/>
      <c r="M137" s="246"/>
      <c r="N137" s="247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185</v>
      </c>
      <c r="AU137" s="17" t="s">
        <v>80</v>
      </c>
    </row>
    <row r="138" s="2" customFormat="1" ht="33" customHeight="1">
      <c r="A138" s="38"/>
      <c r="B138" s="39"/>
      <c r="C138" s="229" t="s">
        <v>183</v>
      </c>
      <c r="D138" s="229" t="s">
        <v>179</v>
      </c>
      <c r="E138" s="230" t="s">
        <v>951</v>
      </c>
      <c r="F138" s="231" t="s">
        <v>952</v>
      </c>
      <c r="G138" s="232" t="s">
        <v>231</v>
      </c>
      <c r="H138" s="233">
        <v>21.239999999999998</v>
      </c>
      <c r="I138" s="234"/>
      <c r="J138" s="235">
        <f>ROUND(I138*H138,2)</f>
        <v>0</v>
      </c>
      <c r="K138" s="236"/>
      <c r="L138" s="44"/>
      <c r="M138" s="237" t="s">
        <v>1</v>
      </c>
      <c r="N138" s="238" t="s">
        <v>38</v>
      </c>
      <c r="O138" s="91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41" t="s">
        <v>183</v>
      </c>
      <c r="AT138" s="241" t="s">
        <v>179</v>
      </c>
      <c r="AU138" s="241" t="s">
        <v>80</v>
      </c>
      <c r="AY138" s="17" t="s">
        <v>176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7" t="s">
        <v>80</v>
      </c>
      <c r="BK138" s="242">
        <f>ROUND(I138*H138,2)</f>
        <v>0</v>
      </c>
      <c r="BL138" s="17" t="s">
        <v>183</v>
      </c>
      <c r="BM138" s="241" t="s">
        <v>1351</v>
      </c>
    </row>
    <row r="139" s="2" customFormat="1">
      <c r="A139" s="38"/>
      <c r="B139" s="39"/>
      <c r="C139" s="40"/>
      <c r="D139" s="243" t="s">
        <v>185</v>
      </c>
      <c r="E139" s="40"/>
      <c r="F139" s="244" t="s">
        <v>952</v>
      </c>
      <c r="G139" s="40"/>
      <c r="H139" s="40"/>
      <c r="I139" s="245"/>
      <c r="J139" s="40"/>
      <c r="K139" s="40"/>
      <c r="L139" s="44"/>
      <c r="M139" s="246"/>
      <c r="N139" s="247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185</v>
      </c>
      <c r="AU139" s="17" t="s">
        <v>80</v>
      </c>
    </row>
    <row r="140" s="2" customFormat="1" ht="33" customHeight="1">
      <c r="A140" s="38"/>
      <c r="B140" s="39"/>
      <c r="C140" s="229" t="s">
        <v>175</v>
      </c>
      <c r="D140" s="229" t="s">
        <v>179</v>
      </c>
      <c r="E140" s="230" t="s">
        <v>951</v>
      </c>
      <c r="F140" s="231" t="s">
        <v>952</v>
      </c>
      <c r="G140" s="232" t="s">
        <v>231</v>
      </c>
      <c r="H140" s="233">
        <v>3.0600000000000001</v>
      </c>
      <c r="I140" s="234"/>
      <c r="J140" s="235">
        <f>ROUND(I140*H140,2)</f>
        <v>0</v>
      </c>
      <c r="K140" s="236"/>
      <c r="L140" s="44"/>
      <c r="M140" s="237" t="s">
        <v>1</v>
      </c>
      <c r="N140" s="238" t="s">
        <v>38</v>
      </c>
      <c r="O140" s="91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41" t="s">
        <v>183</v>
      </c>
      <c r="AT140" s="241" t="s">
        <v>179</v>
      </c>
      <c r="AU140" s="241" t="s">
        <v>80</v>
      </c>
      <c r="AY140" s="17" t="s">
        <v>176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7" t="s">
        <v>80</v>
      </c>
      <c r="BK140" s="242">
        <f>ROUND(I140*H140,2)</f>
        <v>0</v>
      </c>
      <c r="BL140" s="17" t="s">
        <v>183</v>
      </c>
      <c r="BM140" s="241" t="s">
        <v>1352</v>
      </c>
    </row>
    <row r="141" s="2" customFormat="1">
      <c r="A141" s="38"/>
      <c r="B141" s="39"/>
      <c r="C141" s="40"/>
      <c r="D141" s="243" t="s">
        <v>185</v>
      </c>
      <c r="E141" s="40"/>
      <c r="F141" s="244" t="s">
        <v>952</v>
      </c>
      <c r="G141" s="40"/>
      <c r="H141" s="40"/>
      <c r="I141" s="245"/>
      <c r="J141" s="40"/>
      <c r="K141" s="40"/>
      <c r="L141" s="44"/>
      <c r="M141" s="246"/>
      <c r="N141" s="247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185</v>
      </c>
      <c r="AU141" s="17" t="s">
        <v>80</v>
      </c>
    </row>
    <row r="142" s="2" customFormat="1" ht="33" customHeight="1">
      <c r="A142" s="38"/>
      <c r="B142" s="39"/>
      <c r="C142" s="229" t="s">
        <v>213</v>
      </c>
      <c r="D142" s="229" t="s">
        <v>179</v>
      </c>
      <c r="E142" s="230" t="s">
        <v>1018</v>
      </c>
      <c r="F142" s="231" t="s">
        <v>1019</v>
      </c>
      <c r="G142" s="232" t="s">
        <v>231</v>
      </c>
      <c r="H142" s="233">
        <v>3.0600000000000001</v>
      </c>
      <c r="I142" s="234"/>
      <c r="J142" s="235">
        <f>ROUND(I142*H142,2)</f>
        <v>0</v>
      </c>
      <c r="K142" s="236"/>
      <c r="L142" s="44"/>
      <c r="M142" s="237" t="s">
        <v>1</v>
      </c>
      <c r="N142" s="238" t="s">
        <v>38</v>
      </c>
      <c r="O142" s="91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41" t="s">
        <v>183</v>
      </c>
      <c r="AT142" s="241" t="s">
        <v>179</v>
      </c>
      <c r="AU142" s="241" t="s">
        <v>80</v>
      </c>
      <c r="AY142" s="17" t="s">
        <v>176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7" t="s">
        <v>80</v>
      </c>
      <c r="BK142" s="242">
        <f>ROUND(I142*H142,2)</f>
        <v>0</v>
      </c>
      <c r="BL142" s="17" t="s">
        <v>183</v>
      </c>
      <c r="BM142" s="241" t="s">
        <v>1353</v>
      </c>
    </row>
    <row r="143" s="2" customFormat="1">
      <c r="A143" s="38"/>
      <c r="B143" s="39"/>
      <c r="C143" s="40"/>
      <c r="D143" s="243" t="s">
        <v>185</v>
      </c>
      <c r="E143" s="40"/>
      <c r="F143" s="244" t="s">
        <v>1019</v>
      </c>
      <c r="G143" s="40"/>
      <c r="H143" s="40"/>
      <c r="I143" s="245"/>
      <c r="J143" s="40"/>
      <c r="K143" s="40"/>
      <c r="L143" s="44"/>
      <c r="M143" s="246"/>
      <c r="N143" s="247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185</v>
      </c>
      <c r="AU143" s="17" t="s">
        <v>80</v>
      </c>
    </row>
    <row r="144" s="2" customFormat="1" ht="33" customHeight="1">
      <c r="A144" s="38"/>
      <c r="B144" s="39"/>
      <c r="C144" s="229" t="s">
        <v>260</v>
      </c>
      <c r="D144" s="229" t="s">
        <v>179</v>
      </c>
      <c r="E144" s="230" t="s">
        <v>1021</v>
      </c>
      <c r="F144" s="231" t="s">
        <v>1022</v>
      </c>
      <c r="G144" s="232" t="s">
        <v>231</v>
      </c>
      <c r="H144" s="233">
        <v>27.09</v>
      </c>
      <c r="I144" s="234"/>
      <c r="J144" s="235">
        <f>ROUND(I144*H144,2)</f>
        <v>0</v>
      </c>
      <c r="K144" s="236"/>
      <c r="L144" s="44"/>
      <c r="M144" s="237" t="s">
        <v>1</v>
      </c>
      <c r="N144" s="238" t="s">
        <v>38</v>
      </c>
      <c r="O144" s="91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41" t="s">
        <v>183</v>
      </c>
      <c r="AT144" s="241" t="s">
        <v>179</v>
      </c>
      <c r="AU144" s="241" t="s">
        <v>80</v>
      </c>
      <c r="AY144" s="17" t="s">
        <v>176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7" t="s">
        <v>80</v>
      </c>
      <c r="BK144" s="242">
        <f>ROUND(I144*H144,2)</f>
        <v>0</v>
      </c>
      <c r="BL144" s="17" t="s">
        <v>183</v>
      </c>
      <c r="BM144" s="241" t="s">
        <v>1354</v>
      </c>
    </row>
    <row r="145" s="2" customFormat="1">
      <c r="A145" s="38"/>
      <c r="B145" s="39"/>
      <c r="C145" s="40"/>
      <c r="D145" s="243" t="s">
        <v>185</v>
      </c>
      <c r="E145" s="40"/>
      <c r="F145" s="244" t="s">
        <v>1022</v>
      </c>
      <c r="G145" s="40"/>
      <c r="H145" s="40"/>
      <c r="I145" s="245"/>
      <c r="J145" s="40"/>
      <c r="K145" s="40"/>
      <c r="L145" s="44"/>
      <c r="M145" s="246"/>
      <c r="N145" s="247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185</v>
      </c>
      <c r="AU145" s="17" t="s">
        <v>80</v>
      </c>
    </row>
    <row r="146" s="2" customFormat="1" ht="33" customHeight="1">
      <c r="A146" s="38"/>
      <c r="B146" s="39"/>
      <c r="C146" s="229" t="s">
        <v>266</v>
      </c>
      <c r="D146" s="229" t="s">
        <v>179</v>
      </c>
      <c r="E146" s="230" t="s">
        <v>1024</v>
      </c>
      <c r="F146" s="231" t="s">
        <v>1025</v>
      </c>
      <c r="G146" s="232" t="s">
        <v>231</v>
      </c>
      <c r="H146" s="233">
        <v>27.09</v>
      </c>
      <c r="I146" s="234"/>
      <c r="J146" s="235">
        <f>ROUND(I146*H146,2)</f>
        <v>0</v>
      </c>
      <c r="K146" s="236"/>
      <c r="L146" s="44"/>
      <c r="M146" s="237" t="s">
        <v>1</v>
      </c>
      <c r="N146" s="238" t="s">
        <v>38</v>
      </c>
      <c r="O146" s="91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41" t="s">
        <v>183</v>
      </c>
      <c r="AT146" s="241" t="s">
        <v>179</v>
      </c>
      <c r="AU146" s="241" t="s">
        <v>80</v>
      </c>
      <c r="AY146" s="17" t="s">
        <v>176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7" t="s">
        <v>80</v>
      </c>
      <c r="BK146" s="242">
        <f>ROUND(I146*H146,2)</f>
        <v>0</v>
      </c>
      <c r="BL146" s="17" t="s">
        <v>183</v>
      </c>
      <c r="BM146" s="241" t="s">
        <v>1355</v>
      </c>
    </row>
    <row r="147" s="2" customFormat="1">
      <c r="A147" s="38"/>
      <c r="B147" s="39"/>
      <c r="C147" s="40"/>
      <c r="D147" s="243" t="s">
        <v>185</v>
      </c>
      <c r="E147" s="40"/>
      <c r="F147" s="244" t="s">
        <v>1025</v>
      </c>
      <c r="G147" s="40"/>
      <c r="H147" s="40"/>
      <c r="I147" s="245"/>
      <c r="J147" s="40"/>
      <c r="K147" s="40"/>
      <c r="L147" s="44"/>
      <c r="M147" s="246"/>
      <c r="N147" s="24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185</v>
      </c>
      <c r="AU147" s="17" t="s">
        <v>80</v>
      </c>
    </row>
    <row r="148" s="2" customFormat="1" ht="33" customHeight="1">
      <c r="A148" s="38"/>
      <c r="B148" s="39"/>
      <c r="C148" s="229" t="s">
        <v>271</v>
      </c>
      <c r="D148" s="229" t="s">
        <v>179</v>
      </c>
      <c r="E148" s="230" t="s">
        <v>954</v>
      </c>
      <c r="F148" s="231" t="s">
        <v>955</v>
      </c>
      <c r="G148" s="232" t="s">
        <v>231</v>
      </c>
      <c r="H148" s="233">
        <v>21.239999999999998</v>
      </c>
      <c r="I148" s="234"/>
      <c r="J148" s="235">
        <f>ROUND(I148*H148,2)</f>
        <v>0</v>
      </c>
      <c r="K148" s="236"/>
      <c r="L148" s="44"/>
      <c r="M148" s="237" t="s">
        <v>1</v>
      </c>
      <c r="N148" s="238" t="s">
        <v>38</v>
      </c>
      <c r="O148" s="91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41" t="s">
        <v>183</v>
      </c>
      <c r="AT148" s="241" t="s">
        <v>179</v>
      </c>
      <c r="AU148" s="241" t="s">
        <v>80</v>
      </c>
      <c r="AY148" s="17" t="s">
        <v>176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7" t="s">
        <v>80</v>
      </c>
      <c r="BK148" s="242">
        <f>ROUND(I148*H148,2)</f>
        <v>0</v>
      </c>
      <c r="BL148" s="17" t="s">
        <v>183</v>
      </c>
      <c r="BM148" s="241" t="s">
        <v>1356</v>
      </c>
    </row>
    <row r="149" s="2" customFormat="1">
      <c r="A149" s="38"/>
      <c r="B149" s="39"/>
      <c r="C149" s="40"/>
      <c r="D149" s="243" t="s">
        <v>185</v>
      </c>
      <c r="E149" s="40"/>
      <c r="F149" s="244" t="s">
        <v>955</v>
      </c>
      <c r="G149" s="40"/>
      <c r="H149" s="40"/>
      <c r="I149" s="245"/>
      <c r="J149" s="40"/>
      <c r="K149" s="40"/>
      <c r="L149" s="44"/>
      <c r="M149" s="246"/>
      <c r="N149" s="247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185</v>
      </c>
      <c r="AU149" s="17" t="s">
        <v>80</v>
      </c>
    </row>
    <row r="150" s="2" customFormat="1" ht="37.8" customHeight="1">
      <c r="A150" s="38"/>
      <c r="B150" s="39"/>
      <c r="C150" s="229" t="s">
        <v>276</v>
      </c>
      <c r="D150" s="229" t="s">
        <v>179</v>
      </c>
      <c r="E150" s="230" t="s">
        <v>957</v>
      </c>
      <c r="F150" s="231" t="s">
        <v>958</v>
      </c>
      <c r="G150" s="232" t="s">
        <v>231</v>
      </c>
      <c r="H150" s="233">
        <v>21.239999999999998</v>
      </c>
      <c r="I150" s="234"/>
      <c r="J150" s="235">
        <f>ROUND(I150*H150,2)</f>
        <v>0</v>
      </c>
      <c r="K150" s="236"/>
      <c r="L150" s="44"/>
      <c r="M150" s="237" t="s">
        <v>1</v>
      </c>
      <c r="N150" s="238" t="s">
        <v>38</v>
      </c>
      <c r="O150" s="91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41" t="s">
        <v>183</v>
      </c>
      <c r="AT150" s="241" t="s">
        <v>179</v>
      </c>
      <c r="AU150" s="241" t="s">
        <v>80</v>
      </c>
      <c r="AY150" s="17" t="s">
        <v>176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7" t="s">
        <v>80</v>
      </c>
      <c r="BK150" s="242">
        <f>ROUND(I150*H150,2)</f>
        <v>0</v>
      </c>
      <c r="BL150" s="17" t="s">
        <v>183</v>
      </c>
      <c r="BM150" s="241" t="s">
        <v>1357</v>
      </c>
    </row>
    <row r="151" s="2" customFormat="1">
      <c r="A151" s="38"/>
      <c r="B151" s="39"/>
      <c r="C151" s="40"/>
      <c r="D151" s="243" t="s">
        <v>185</v>
      </c>
      <c r="E151" s="40"/>
      <c r="F151" s="244" t="s">
        <v>958</v>
      </c>
      <c r="G151" s="40"/>
      <c r="H151" s="40"/>
      <c r="I151" s="245"/>
      <c r="J151" s="40"/>
      <c r="K151" s="40"/>
      <c r="L151" s="44"/>
      <c r="M151" s="246"/>
      <c r="N151" s="247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185</v>
      </c>
      <c r="AU151" s="17" t="s">
        <v>80</v>
      </c>
    </row>
    <row r="152" s="2" customFormat="1" ht="21.75" customHeight="1">
      <c r="A152" s="38"/>
      <c r="B152" s="39"/>
      <c r="C152" s="229" t="s">
        <v>282</v>
      </c>
      <c r="D152" s="229" t="s">
        <v>179</v>
      </c>
      <c r="E152" s="230" t="s">
        <v>1029</v>
      </c>
      <c r="F152" s="231" t="s">
        <v>1030</v>
      </c>
      <c r="G152" s="232" t="s">
        <v>558</v>
      </c>
      <c r="H152" s="233">
        <v>0.27000000000000002</v>
      </c>
      <c r="I152" s="234"/>
      <c r="J152" s="235">
        <f>ROUND(I152*H152,2)</f>
        <v>0</v>
      </c>
      <c r="K152" s="236"/>
      <c r="L152" s="44"/>
      <c r="M152" s="237" t="s">
        <v>1</v>
      </c>
      <c r="N152" s="238" t="s">
        <v>38</v>
      </c>
      <c r="O152" s="91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41" t="s">
        <v>183</v>
      </c>
      <c r="AT152" s="241" t="s">
        <v>179</v>
      </c>
      <c r="AU152" s="241" t="s">
        <v>80</v>
      </c>
      <c r="AY152" s="17" t="s">
        <v>176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7" t="s">
        <v>80</v>
      </c>
      <c r="BK152" s="242">
        <f>ROUND(I152*H152,2)</f>
        <v>0</v>
      </c>
      <c r="BL152" s="17" t="s">
        <v>183</v>
      </c>
      <c r="BM152" s="241" t="s">
        <v>1358</v>
      </c>
    </row>
    <row r="153" s="2" customFormat="1">
      <c r="A153" s="38"/>
      <c r="B153" s="39"/>
      <c r="C153" s="40"/>
      <c r="D153" s="243" t="s">
        <v>185</v>
      </c>
      <c r="E153" s="40"/>
      <c r="F153" s="244" t="s">
        <v>1030</v>
      </c>
      <c r="G153" s="40"/>
      <c r="H153" s="40"/>
      <c r="I153" s="245"/>
      <c r="J153" s="40"/>
      <c r="K153" s="40"/>
      <c r="L153" s="44"/>
      <c r="M153" s="246"/>
      <c r="N153" s="247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185</v>
      </c>
      <c r="AU153" s="17" t="s">
        <v>80</v>
      </c>
    </row>
    <row r="154" s="2" customFormat="1">
      <c r="A154" s="38"/>
      <c r="B154" s="39"/>
      <c r="C154" s="40"/>
      <c r="D154" s="243" t="s">
        <v>188</v>
      </c>
      <c r="E154" s="40"/>
      <c r="F154" s="250" t="s">
        <v>1032</v>
      </c>
      <c r="G154" s="40"/>
      <c r="H154" s="40"/>
      <c r="I154" s="245"/>
      <c r="J154" s="40"/>
      <c r="K154" s="40"/>
      <c r="L154" s="44"/>
      <c r="M154" s="246"/>
      <c r="N154" s="247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188</v>
      </c>
      <c r="AU154" s="17" t="s">
        <v>80</v>
      </c>
    </row>
    <row r="155" s="2" customFormat="1" ht="21.75" customHeight="1">
      <c r="A155" s="38"/>
      <c r="B155" s="39"/>
      <c r="C155" s="229" t="s">
        <v>8</v>
      </c>
      <c r="D155" s="229" t="s">
        <v>179</v>
      </c>
      <c r="E155" s="230" t="s">
        <v>1033</v>
      </c>
      <c r="F155" s="231" t="s">
        <v>1034</v>
      </c>
      <c r="G155" s="232" t="s">
        <v>231</v>
      </c>
      <c r="H155" s="233">
        <v>1.8</v>
      </c>
      <c r="I155" s="234"/>
      <c r="J155" s="235">
        <f>ROUND(I155*H155,2)</f>
        <v>0</v>
      </c>
      <c r="K155" s="236"/>
      <c r="L155" s="44"/>
      <c r="M155" s="237" t="s">
        <v>1</v>
      </c>
      <c r="N155" s="238" t="s">
        <v>38</v>
      </c>
      <c r="O155" s="91"/>
      <c r="P155" s="239">
        <f>O155*H155</f>
        <v>0</v>
      </c>
      <c r="Q155" s="239">
        <v>0</v>
      </c>
      <c r="R155" s="239">
        <f>Q155*H155</f>
        <v>0</v>
      </c>
      <c r="S155" s="239">
        <v>0</v>
      </c>
      <c r="T155" s="24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41" t="s">
        <v>183</v>
      </c>
      <c r="AT155" s="241" t="s">
        <v>179</v>
      </c>
      <c r="AU155" s="241" t="s">
        <v>80</v>
      </c>
      <c r="AY155" s="17" t="s">
        <v>176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7" t="s">
        <v>80</v>
      </c>
      <c r="BK155" s="242">
        <f>ROUND(I155*H155,2)</f>
        <v>0</v>
      </c>
      <c r="BL155" s="17" t="s">
        <v>183</v>
      </c>
      <c r="BM155" s="241" t="s">
        <v>1359</v>
      </c>
    </row>
    <row r="156" s="2" customFormat="1">
      <c r="A156" s="38"/>
      <c r="B156" s="39"/>
      <c r="C156" s="40"/>
      <c r="D156" s="243" t="s">
        <v>185</v>
      </c>
      <c r="E156" s="40"/>
      <c r="F156" s="244" t="s">
        <v>1034</v>
      </c>
      <c r="G156" s="40"/>
      <c r="H156" s="40"/>
      <c r="I156" s="245"/>
      <c r="J156" s="40"/>
      <c r="K156" s="40"/>
      <c r="L156" s="44"/>
      <c r="M156" s="246"/>
      <c r="N156" s="247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185</v>
      </c>
      <c r="AU156" s="17" t="s">
        <v>80</v>
      </c>
    </row>
    <row r="157" s="2" customFormat="1" ht="33" customHeight="1">
      <c r="A157" s="38"/>
      <c r="B157" s="39"/>
      <c r="C157" s="229" t="s">
        <v>291</v>
      </c>
      <c r="D157" s="229" t="s">
        <v>179</v>
      </c>
      <c r="E157" s="230" t="s">
        <v>1036</v>
      </c>
      <c r="F157" s="231" t="s">
        <v>1037</v>
      </c>
      <c r="G157" s="232" t="s">
        <v>231</v>
      </c>
      <c r="H157" s="233">
        <v>1.8</v>
      </c>
      <c r="I157" s="234"/>
      <c r="J157" s="235">
        <f>ROUND(I157*H157,2)</f>
        <v>0</v>
      </c>
      <c r="K157" s="236"/>
      <c r="L157" s="44"/>
      <c r="M157" s="237" t="s">
        <v>1</v>
      </c>
      <c r="N157" s="238" t="s">
        <v>38</v>
      </c>
      <c r="O157" s="91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41" t="s">
        <v>183</v>
      </c>
      <c r="AT157" s="241" t="s">
        <v>179</v>
      </c>
      <c r="AU157" s="241" t="s">
        <v>80</v>
      </c>
      <c r="AY157" s="17" t="s">
        <v>176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7" t="s">
        <v>80</v>
      </c>
      <c r="BK157" s="242">
        <f>ROUND(I157*H157,2)</f>
        <v>0</v>
      </c>
      <c r="BL157" s="17" t="s">
        <v>183</v>
      </c>
      <c r="BM157" s="241" t="s">
        <v>1360</v>
      </c>
    </row>
    <row r="158" s="2" customFormat="1">
      <c r="A158" s="38"/>
      <c r="B158" s="39"/>
      <c r="C158" s="40"/>
      <c r="D158" s="243" t="s">
        <v>185</v>
      </c>
      <c r="E158" s="40"/>
      <c r="F158" s="244" t="s">
        <v>1037</v>
      </c>
      <c r="G158" s="40"/>
      <c r="H158" s="40"/>
      <c r="I158" s="245"/>
      <c r="J158" s="40"/>
      <c r="K158" s="40"/>
      <c r="L158" s="44"/>
      <c r="M158" s="246"/>
      <c r="N158" s="247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185</v>
      </c>
      <c r="AU158" s="17" t="s">
        <v>80</v>
      </c>
    </row>
    <row r="159" s="2" customFormat="1">
      <c r="A159" s="38"/>
      <c r="B159" s="39"/>
      <c r="C159" s="40"/>
      <c r="D159" s="243" t="s">
        <v>188</v>
      </c>
      <c r="E159" s="40"/>
      <c r="F159" s="250" t="s">
        <v>1039</v>
      </c>
      <c r="G159" s="40"/>
      <c r="H159" s="40"/>
      <c r="I159" s="245"/>
      <c r="J159" s="40"/>
      <c r="K159" s="40"/>
      <c r="L159" s="44"/>
      <c r="M159" s="246"/>
      <c r="N159" s="247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188</v>
      </c>
      <c r="AU159" s="17" t="s">
        <v>80</v>
      </c>
    </row>
    <row r="160" s="12" customFormat="1" ht="25.92" customHeight="1">
      <c r="A160" s="12"/>
      <c r="B160" s="213"/>
      <c r="C160" s="214"/>
      <c r="D160" s="215" t="s">
        <v>72</v>
      </c>
      <c r="E160" s="216" t="s">
        <v>175</v>
      </c>
      <c r="F160" s="216" t="s">
        <v>964</v>
      </c>
      <c r="G160" s="214"/>
      <c r="H160" s="214"/>
      <c r="I160" s="217"/>
      <c r="J160" s="218">
        <f>BK160</f>
        <v>0</v>
      </c>
      <c r="K160" s="214"/>
      <c r="L160" s="219"/>
      <c r="M160" s="220"/>
      <c r="N160" s="221"/>
      <c r="O160" s="221"/>
      <c r="P160" s="222">
        <f>SUM(P161:P183)</f>
        <v>0</v>
      </c>
      <c r="Q160" s="221"/>
      <c r="R160" s="222">
        <f>SUM(R161:R183)</f>
        <v>0</v>
      </c>
      <c r="S160" s="221"/>
      <c r="T160" s="223">
        <f>SUM(T161:T183)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4" t="s">
        <v>80</v>
      </c>
      <c r="AT160" s="225" t="s">
        <v>72</v>
      </c>
      <c r="AU160" s="225" t="s">
        <v>73</v>
      </c>
      <c r="AY160" s="224" t="s">
        <v>176</v>
      </c>
      <c r="BK160" s="226">
        <f>SUM(BK161:BK183)</f>
        <v>0</v>
      </c>
    </row>
    <row r="161" s="2" customFormat="1" ht="33" customHeight="1">
      <c r="A161" s="38"/>
      <c r="B161" s="39"/>
      <c r="C161" s="229" t="s">
        <v>296</v>
      </c>
      <c r="D161" s="229" t="s">
        <v>179</v>
      </c>
      <c r="E161" s="230" t="s">
        <v>965</v>
      </c>
      <c r="F161" s="231" t="s">
        <v>966</v>
      </c>
      <c r="G161" s="232" t="s">
        <v>231</v>
      </c>
      <c r="H161" s="233">
        <v>21.239999999999998</v>
      </c>
      <c r="I161" s="234"/>
      <c r="J161" s="235">
        <f>ROUND(I161*H161,2)</f>
        <v>0</v>
      </c>
      <c r="K161" s="236"/>
      <c r="L161" s="44"/>
      <c r="M161" s="237" t="s">
        <v>1</v>
      </c>
      <c r="N161" s="238" t="s">
        <v>38</v>
      </c>
      <c r="O161" s="91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41" t="s">
        <v>183</v>
      </c>
      <c r="AT161" s="241" t="s">
        <v>179</v>
      </c>
      <c r="AU161" s="241" t="s">
        <v>80</v>
      </c>
      <c r="AY161" s="17" t="s">
        <v>176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7" t="s">
        <v>80</v>
      </c>
      <c r="BK161" s="242">
        <f>ROUND(I161*H161,2)</f>
        <v>0</v>
      </c>
      <c r="BL161" s="17" t="s">
        <v>183</v>
      </c>
      <c r="BM161" s="241" t="s">
        <v>1361</v>
      </c>
    </row>
    <row r="162" s="2" customFormat="1">
      <c r="A162" s="38"/>
      <c r="B162" s="39"/>
      <c r="C162" s="40"/>
      <c r="D162" s="243" t="s">
        <v>185</v>
      </c>
      <c r="E162" s="40"/>
      <c r="F162" s="244" t="s">
        <v>966</v>
      </c>
      <c r="G162" s="40"/>
      <c r="H162" s="40"/>
      <c r="I162" s="245"/>
      <c r="J162" s="40"/>
      <c r="K162" s="40"/>
      <c r="L162" s="44"/>
      <c r="M162" s="246"/>
      <c r="N162" s="24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185</v>
      </c>
      <c r="AU162" s="17" t="s">
        <v>80</v>
      </c>
    </row>
    <row r="163" s="2" customFormat="1" ht="33" customHeight="1">
      <c r="A163" s="38"/>
      <c r="B163" s="39"/>
      <c r="C163" s="229" t="s">
        <v>301</v>
      </c>
      <c r="D163" s="229" t="s">
        <v>179</v>
      </c>
      <c r="E163" s="230" t="s">
        <v>968</v>
      </c>
      <c r="F163" s="231" t="s">
        <v>969</v>
      </c>
      <c r="G163" s="232" t="s">
        <v>231</v>
      </c>
      <c r="H163" s="233">
        <v>21.239999999999998</v>
      </c>
      <c r="I163" s="234"/>
      <c r="J163" s="235">
        <f>ROUND(I163*H163,2)</f>
        <v>0</v>
      </c>
      <c r="K163" s="236"/>
      <c r="L163" s="44"/>
      <c r="M163" s="237" t="s">
        <v>1</v>
      </c>
      <c r="N163" s="238" t="s">
        <v>38</v>
      </c>
      <c r="O163" s="91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41" t="s">
        <v>183</v>
      </c>
      <c r="AT163" s="241" t="s">
        <v>179</v>
      </c>
      <c r="AU163" s="241" t="s">
        <v>80</v>
      </c>
      <c r="AY163" s="17" t="s">
        <v>176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7" t="s">
        <v>80</v>
      </c>
      <c r="BK163" s="242">
        <f>ROUND(I163*H163,2)</f>
        <v>0</v>
      </c>
      <c r="BL163" s="17" t="s">
        <v>183</v>
      </c>
      <c r="BM163" s="241" t="s">
        <v>1362</v>
      </c>
    </row>
    <row r="164" s="2" customFormat="1">
      <c r="A164" s="38"/>
      <c r="B164" s="39"/>
      <c r="C164" s="40"/>
      <c r="D164" s="243" t="s">
        <v>185</v>
      </c>
      <c r="E164" s="40"/>
      <c r="F164" s="244" t="s">
        <v>969</v>
      </c>
      <c r="G164" s="40"/>
      <c r="H164" s="40"/>
      <c r="I164" s="245"/>
      <c r="J164" s="40"/>
      <c r="K164" s="40"/>
      <c r="L164" s="44"/>
      <c r="M164" s="246"/>
      <c r="N164" s="247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185</v>
      </c>
      <c r="AU164" s="17" t="s">
        <v>80</v>
      </c>
    </row>
    <row r="165" s="2" customFormat="1" ht="33" customHeight="1">
      <c r="A165" s="38"/>
      <c r="B165" s="39"/>
      <c r="C165" s="229" t="s">
        <v>306</v>
      </c>
      <c r="D165" s="229" t="s">
        <v>179</v>
      </c>
      <c r="E165" s="230" t="s">
        <v>968</v>
      </c>
      <c r="F165" s="231" t="s">
        <v>969</v>
      </c>
      <c r="G165" s="232" t="s">
        <v>231</v>
      </c>
      <c r="H165" s="233">
        <v>48.060000000000002</v>
      </c>
      <c r="I165" s="234"/>
      <c r="J165" s="235">
        <f>ROUND(I165*H165,2)</f>
        <v>0</v>
      </c>
      <c r="K165" s="236"/>
      <c r="L165" s="44"/>
      <c r="M165" s="237" t="s">
        <v>1</v>
      </c>
      <c r="N165" s="238" t="s">
        <v>38</v>
      </c>
      <c r="O165" s="91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41" t="s">
        <v>183</v>
      </c>
      <c r="AT165" s="241" t="s">
        <v>179</v>
      </c>
      <c r="AU165" s="241" t="s">
        <v>80</v>
      </c>
      <c r="AY165" s="17" t="s">
        <v>176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7" t="s">
        <v>80</v>
      </c>
      <c r="BK165" s="242">
        <f>ROUND(I165*H165,2)</f>
        <v>0</v>
      </c>
      <c r="BL165" s="17" t="s">
        <v>183</v>
      </c>
      <c r="BM165" s="241" t="s">
        <v>1363</v>
      </c>
    </row>
    <row r="166" s="2" customFormat="1">
      <c r="A166" s="38"/>
      <c r="B166" s="39"/>
      <c r="C166" s="40"/>
      <c r="D166" s="243" t="s">
        <v>185</v>
      </c>
      <c r="E166" s="40"/>
      <c r="F166" s="244" t="s">
        <v>969</v>
      </c>
      <c r="G166" s="40"/>
      <c r="H166" s="40"/>
      <c r="I166" s="245"/>
      <c r="J166" s="40"/>
      <c r="K166" s="40"/>
      <c r="L166" s="44"/>
      <c r="M166" s="246"/>
      <c r="N166" s="247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185</v>
      </c>
      <c r="AU166" s="17" t="s">
        <v>80</v>
      </c>
    </row>
    <row r="167" s="2" customFormat="1" ht="33" customHeight="1">
      <c r="A167" s="38"/>
      <c r="B167" s="39"/>
      <c r="C167" s="229" t="s">
        <v>311</v>
      </c>
      <c r="D167" s="229" t="s">
        <v>179</v>
      </c>
      <c r="E167" s="230" t="s">
        <v>1043</v>
      </c>
      <c r="F167" s="231" t="s">
        <v>1044</v>
      </c>
      <c r="G167" s="232" t="s">
        <v>231</v>
      </c>
      <c r="H167" s="233">
        <v>3.0600000000000001</v>
      </c>
      <c r="I167" s="234"/>
      <c r="J167" s="235">
        <f>ROUND(I167*H167,2)</f>
        <v>0</v>
      </c>
      <c r="K167" s="236"/>
      <c r="L167" s="44"/>
      <c r="M167" s="237" t="s">
        <v>1</v>
      </c>
      <c r="N167" s="238" t="s">
        <v>38</v>
      </c>
      <c r="O167" s="91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41" t="s">
        <v>183</v>
      </c>
      <c r="AT167" s="241" t="s">
        <v>179</v>
      </c>
      <c r="AU167" s="241" t="s">
        <v>80</v>
      </c>
      <c r="AY167" s="17" t="s">
        <v>176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7" t="s">
        <v>80</v>
      </c>
      <c r="BK167" s="242">
        <f>ROUND(I167*H167,2)</f>
        <v>0</v>
      </c>
      <c r="BL167" s="17" t="s">
        <v>183</v>
      </c>
      <c r="BM167" s="241" t="s">
        <v>1364</v>
      </c>
    </row>
    <row r="168" s="2" customFormat="1">
      <c r="A168" s="38"/>
      <c r="B168" s="39"/>
      <c r="C168" s="40"/>
      <c r="D168" s="243" t="s">
        <v>185</v>
      </c>
      <c r="E168" s="40"/>
      <c r="F168" s="244" t="s">
        <v>1044</v>
      </c>
      <c r="G168" s="40"/>
      <c r="H168" s="40"/>
      <c r="I168" s="245"/>
      <c r="J168" s="40"/>
      <c r="K168" s="40"/>
      <c r="L168" s="44"/>
      <c r="M168" s="246"/>
      <c r="N168" s="247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185</v>
      </c>
      <c r="AU168" s="17" t="s">
        <v>80</v>
      </c>
    </row>
    <row r="169" s="2" customFormat="1" ht="33" customHeight="1">
      <c r="A169" s="38"/>
      <c r="B169" s="39"/>
      <c r="C169" s="229" t="s">
        <v>315</v>
      </c>
      <c r="D169" s="229" t="s">
        <v>179</v>
      </c>
      <c r="E169" s="230" t="s">
        <v>1046</v>
      </c>
      <c r="F169" s="231" t="s">
        <v>1047</v>
      </c>
      <c r="G169" s="232" t="s">
        <v>231</v>
      </c>
      <c r="H169" s="233">
        <v>3.0600000000000001</v>
      </c>
      <c r="I169" s="234"/>
      <c r="J169" s="235">
        <f>ROUND(I169*H169,2)</f>
        <v>0</v>
      </c>
      <c r="K169" s="236"/>
      <c r="L169" s="44"/>
      <c r="M169" s="237" t="s">
        <v>1</v>
      </c>
      <c r="N169" s="238" t="s">
        <v>38</v>
      </c>
      <c r="O169" s="91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41" t="s">
        <v>183</v>
      </c>
      <c r="AT169" s="241" t="s">
        <v>179</v>
      </c>
      <c r="AU169" s="241" t="s">
        <v>80</v>
      </c>
      <c r="AY169" s="17" t="s">
        <v>176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7" t="s">
        <v>80</v>
      </c>
      <c r="BK169" s="242">
        <f>ROUND(I169*H169,2)</f>
        <v>0</v>
      </c>
      <c r="BL169" s="17" t="s">
        <v>183</v>
      </c>
      <c r="BM169" s="241" t="s">
        <v>1365</v>
      </c>
    </row>
    <row r="170" s="2" customFormat="1">
      <c r="A170" s="38"/>
      <c r="B170" s="39"/>
      <c r="C170" s="40"/>
      <c r="D170" s="243" t="s">
        <v>185</v>
      </c>
      <c r="E170" s="40"/>
      <c r="F170" s="244" t="s">
        <v>1047</v>
      </c>
      <c r="G170" s="40"/>
      <c r="H170" s="40"/>
      <c r="I170" s="245"/>
      <c r="J170" s="40"/>
      <c r="K170" s="40"/>
      <c r="L170" s="44"/>
      <c r="M170" s="246"/>
      <c r="N170" s="247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185</v>
      </c>
      <c r="AU170" s="17" t="s">
        <v>80</v>
      </c>
    </row>
    <row r="171" s="2" customFormat="1" ht="37.8" customHeight="1">
      <c r="A171" s="38"/>
      <c r="B171" s="39"/>
      <c r="C171" s="229" t="s">
        <v>321</v>
      </c>
      <c r="D171" s="229" t="s">
        <v>179</v>
      </c>
      <c r="E171" s="230" t="s">
        <v>971</v>
      </c>
      <c r="F171" s="231" t="s">
        <v>972</v>
      </c>
      <c r="G171" s="232" t="s">
        <v>231</v>
      </c>
      <c r="H171" s="233">
        <v>21.239999999999998</v>
      </c>
      <c r="I171" s="234"/>
      <c r="J171" s="235">
        <f>ROUND(I171*H171,2)</f>
        <v>0</v>
      </c>
      <c r="K171" s="236"/>
      <c r="L171" s="44"/>
      <c r="M171" s="237" t="s">
        <v>1</v>
      </c>
      <c r="N171" s="238" t="s">
        <v>38</v>
      </c>
      <c r="O171" s="91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41" t="s">
        <v>183</v>
      </c>
      <c r="AT171" s="241" t="s">
        <v>179</v>
      </c>
      <c r="AU171" s="241" t="s">
        <v>80</v>
      </c>
      <c r="AY171" s="17" t="s">
        <v>176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17" t="s">
        <v>80</v>
      </c>
      <c r="BK171" s="242">
        <f>ROUND(I171*H171,2)</f>
        <v>0</v>
      </c>
      <c r="BL171" s="17" t="s">
        <v>183</v>
      </c>
      <c r="BM171" s="241" t="s">
        <v>1366</v>
      </c>
    </row>
    <row r="172" s="2" customFormat="1">
      <c r="A172" s="38"/>
      <c r="B172" s="39"/>
      <c r="C172" s="40"/>
      <c r="D172" s="243" t="s">
        <v>185</v>
      </c>
      <c r="E172" s="40"/>
      <c r="F172" s="244" t="s">
        <v>972</v>
      </c>
      <c r="G172" s="40"/>
      <c r="H172" s="40"/>
      <c r="I172" s="245"/>
      <c r="J172" s="40"/>
      <c r="K172" s="40"/>
      <c r="L172" s="44"/>
      <c r="M172" s="246"/>
      <c r="N172" s="247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185</v>
      </c>
      <c r="AU172" s="17" t="s">
        <v>80</v>
      </c>
    </row>
    <row r="173" s="2" customFormat="1">
      <c r="A173" s="38"/>
      <c r="B173" s="39"/>
      <c r="C173" s="40"/>
      <c r="D173" s="243" t="s">
        <v>188</v>
      </c>
      <c r="E173" s="40"/>
      <c r="F173" s="250" t="s">
        <v>974</v>
      </c>
      <c r="G173" s="40"/>
      <c r="H173" s="40"/>
      <c r="I173" s="245"/>
      <c r="J173" s="40"/>
      <c r="K173" s="40"/>
      <c r="L173" s="44"/>
      <c r="M173" s="246"/>
      <c r="N173" s="247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188</v>
      </c>
      <c r="AU173" s="17" t="s">
        <v>80</v>
      </c>
    </row>
    <row r="174" s="2" customFormat="1" ht="24.15" customHeight="1">
      <c r="A174" s="38"/>
      <c r="B174" s="39"/>
      <c r="C174" s="229" t="s">
        <v>326</v>
      </c>
      <c r="D174" s="229" t="s">
        <v>179</v>
      </c>
      <c r="E174" s="230" t="s">
        <v>975</v>
      </c>
      <c r="F174" s="231" t="s">
        <v>976</v>
      </c>
      <c r="G174" s="232" t="s">
        <v>231</v>
      </c>
      <c r="H174" s="233">
        <v>21.239999999999998</v>
      </c>
      <c r="I174" s="234"/>
      <c r="J174" s="235">
        <f>ROUND(I174*H174,2)</f>
        <v>0</v>
      </c>
      <c r="K174" s="236"/>
      <c r="L174" s="44"/>
      <c r="M174" s="237" t="s">
        <v>1</v>
      </c>
      <c r="N174" s="238" t="s">
        <v>38</v>
      </c>
      <c r="O174" s="91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41" t="s">
        <v>183</v>
      </c>
      <c r="AT174" s="241" t="s">
        <v>179</v>
      </c>
      <c r="AU174" s="241" t="s">
        <v>80</v>
      </c>
      <c r="AY174" s="17" t="s">
        <v>176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7" t="s">
        <v>80</v>
      </c>
      <c r="BK174" s="242">
        <f>ROUND(I174*H174,2)</f>
        <v>0</v>
      </c>
      <c r="BL174" s="17" t="s">
        <v>183</v>
      </c>
      <c r="BM174" s="241" t="s">
        <v>1367</v>
      </c>
    </row>
    <row r="175" s="2" customFormat="1">
      <c r="A175" s="38"/>
      <c r="B175" s="39"/>
      <c r="C175" s="40"/>
      <c r="D175" s="243" t="s">
        <v>185</v>
      </c>
      <c r="E175" s="40"/>
      <c r="F175" s="244" t="s">
        <v>976</v>
      </c>
      <c r="G175" s="40"/>
      <c r="H175" s="40"/>
      <c r="I175" s="245"/>
      <c r="J175" s="40"/>
      <c r="K175" s="40"/>
      <c r="L175" s="44"/>
      <c r="M175" s="246"/>
      <c r="N175" s="247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185</v>
      </c>
      <c r="AU175" s="17" t="s">
        <v>80</v>
      </c>
    </row>
    <row r="176" s="2" customFormat="1">
      <c r="A176" s="38"/>
      <c r="B176" s="39"/>
      <c r="C176" s="40"/>
      <c r="D176" s="243" t="s">
        <v>188</v>
      </c>
      <c r="E176" s="40"/>
      <c r="F176" s="250" t="s">
        <v>978</v>
      </c>
      <c r="G176" s="40"/>
      <c r="H176" s="40"/>
      <c r="I176" s="245"/>
      <c r="J176" s="40"/>
      <c r="K176" s="40"/>
      <c r="L176" s="44"/>
      <c r="M176" s="246"/>
      <c r="N176" s="247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188</v>
      </c>
      <c r="AU176" s="17" t="s">
        <v>80</v>
      </c>
    </row>
    <row r="177" s="2" customFormat="1" ht="24.15" customHeight="1">
      <c r="A177" s="38"/>
      <c r="B177" s="39"/>
      <c r="C177" s="229" t="s">
        <v>7</v>
      </c>
      <c r="D177" s="229" t="s">
        <v>179</v>
      </c>
      <c r="E177" s="230" t="s">
        <v>979</v>
      </c>
      <c r="F177" s="231" t="s">
        <v>980</v>
      </c>
      <c r="G177" s="232" t="s">
        <v>231</v>
      </c>
      <c r="H177" s="233">
        <v>21.239999999999998</v>
      </c>
      <c r="I177" s="234"/>
      <c r="J177" s="235">
        <f>ROUND(I177*H177,2)</f>
        <v>0</v>
      </c>
      <c r="K177" s="236"/>
      <c r="L177" s="44"/>
      <c r="M177" s="237" t="s">
        <v>1</v>
      </c>
      <c r="N177" s="238" t="s">
        <v>38</v>
      </c>
      <c r="O177" s="91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41" t="s">
        <v>183</v>
      </c>
      <c r="AT177" s="241" t="s">
        <v>179</v>
      </c>
      <c r="AU177" s="241" t="s">
        <v>80</v>
      </c>
      <c r="AY177" s="17" t="s">
        <v>176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7" t="s">
        <v>80</v>
      </c>
      <c r="BK177" s="242">
        <f>ROUND(I177*H177,2)</f>
        <v>0</v>
      </c>
      <c r="BL177" s="17" t="s">
        <v>183</v>
      </c>
      <c r="BM177" s="241" t="s">
        <v>1368</v>
      </c>
    </row>
    <row r="178" s="2" customFormat="1">
      <c r="A178" s="38"/>
      <c r="B178" s="39"/>
      <c r="C178" s="40"/>
      <c r="D178" s="243" t="s">
        <v>185</v>
      </c>
      <c r="E178" s="40"/>
      <c r="F178" s="244" t="s">
        <v>980</v>
      </c>
      <c r="G178" s="40"/>
      <c r="H178" s="40"/>
      <c r="I178" s="245"/>
      <c r="J178" s="40"/>
      <c r="K178" s="40"/>
      <c r="L178" s="44"/>
      <c r="M178" s="246"/>
      <c r="N178" s="247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185</v>
      </c>
      <c r="AU178" s="17" t="s">
        <v>80</v>
      </c>
    </row>
    <row r="179" s="2" customFormat="1">
      <c r="A179" s="38"/>
      <c r="B179" s="39"/>
      <c r="C179" s="40"/>
      <c r="D179" s="243" t="s">
        <v>188</v>
      </c>
      <c r="E179" s="40"/>
      <c r="F179" s="250" t="s">
        <v>982</v>
      </c>
      <c r="G179" s="40"/>
      <c r="H179" s="40"/>
      <c r="I179" s="245"/>
      <c r="J179" s="40"/>
      <c r="K179" s="40"/>
      <c r="L179" s="44"/>
      <c r="M179" s="246"/>
      <c r="N179" s="247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188</v>
      </c>
      <c r="AU179" s="17" t="s">
        <v>80</v>
      </c>
    </row>
    <row r="180" s="2" customFormat="1" ht="21.75" customHeight="1">
      <c r="A180" s="38"/>
      <c r="B180" s="39"/>
      <c r="C180" s="229" t="s">
        <v>337</v>
      </c>
      <c r="D180" s="229" t="s">
        <v>179</v>
      </c>
      <c r="E180" s="230" t="s">
        <v>307</v>
      </c>
      <c r="F180" s="231" t="s">
        <v>308</v>
      </c>
      <c r="G180" s="232" t="s">
        <v>231</v>
      </c>
      <c r="H180" s="233">
        <v>21.239999999999998</v>
      </c>
      <c r="I180" s="234"/>
      <c r="J180" s="235">
        <f>ROUND(I180*H180,2)</f>
        <v>0</v>
      </c>
      <c r="K180" s="236"/>
      <c r="L180" s="44"/>
      <c r="M180" s="237" t="s">
        <v>1</v>
      </c>
      <c r="N180" s="238" t="s">
        <v>38</v>
      </c>
      <c r="O180" s="91"/>
      <c r="P180" s="239">
        <f>O180*H180</f>
        <v>0</v>
      </c>
      <c r="Q180" s="239">
        <v>0</v>
      </c>
      <c r="R180" s="239">
        <f>Q180*H180</f>
        <v>0</v>
      </c>
      <c r="S180" s="239">
        <v>0</v>
      </c>
      <c r="T180" s="24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41" t="s">
        <v>183</v>
      </c>
      <c r="AT180" s="241" t="s">
        <v>179</v>
      </c>
      <c r="AU180" s="241" t="s">
        <v>80</v>
      </c>
      <c r="AY180" s="17" t="s">
        <v>176</v>
      </c>
      <c r="BE180" s="242">
        <f>IF(N180="základní",J180,0)</f>
        <v>0</v>
      </c>
      <c r="BF180" s="242">
        <f>IF(N180="snížená",J180,0)</f>
        <v>0</v>
      </c>
      <c r="BG180" s="242">
        <f>IF(N180="zákl. přenesená",J180,0)</f>
        <v>0</v>
      </c>
      <c r="BH180" s="242">
        <f>IF(N180="sníž. přenesená",J180,0)</f>
        <v>0</v>
      </c>
      <c r="BI180" s="242">
        <f>IF(N180="nulová",J180,0)</f>
        <v>0</v>
      </c>
      <c r="BJ180" s="17" t="s">
        <v>80</v>
      </c>
      <c r="BK180" s="242">
        <f>ROUND(I180*H180,2)</f>
        <v>0</v>
      </c>
      <c r="BL180" s="17" t="s">
        <v>183</v>
      </c>
      <c r="BM180" s="241" t="s">
        <v>1369</v>
      </c>
    </row>
    <row r="181" s="2" customFormat="1">
      <c r="A181" s="38"/>
      <c r="B181" s="39"/>
      <c r="C181" s="40"/>
      <c r="D181" s="243" t="s">
        <v>185</v>
      </c>
      <c r="E181" s="40"/>
      <c r="F181" s="244" t="s">
        <v>308</v>
      </c>
      <c r="G181" s="40"/>
      <c r="H181" s="40"/>
      <c r="I181" s="245"/>
      <c r="J181" s="40"/>
      <c r="K181" s="40"/>
      <c r="L181" s="44"/>
      <c r="M181" s="246"/>
      <c r="N181" s="247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185</v>
      </c>
      <c r="AU181" s="17" t="s">
        <v>80</v>
      </c>
    </row>
    <row r="182" s="2" customFormat="1" ht="37.8" customHeight="1">
      <c r="A182" s="38"/>
      <c r="B182" s="39"/>
      <c r="C182" s="229" t="s">
        <v>342</v>
      </c>
      <c r="D182" s="229" t="s">
        <v>179</v>
      </c>
      <c r="E182" s="230" t="s">
        <v>984</v>
      </c>
      <c r="F182" s="231" t="s">
        <v>985</v>
      </c>
      <c r="G182" s="232" t="s">
        <v>231</v>
      </c>
      <c r="H182" s="233">
        <v>21.239999999999998</v>
      </c>
      <c r="I182" s="234"/>
      <c r="J182" s="235">
        <f>ROUND(I182*H182,2)</f>
        <v>0</v>
      </c>
      <c r="K182" s="236"/>
      <c r="L182" s="44"/>
      <c r="M182" s="237" t="s">
        <v>1</v>
      </c>
      <c r="N182" s="238" t="s">
        <v>38</v>
      </c>
      <c r="O182" s="91"/>
      <c r="P182" s="239">
        <f>O182*H182</f>
        <v>0</v>
      </c>
      <c r="Q182" s="239">
        <v>0</v>
      </c>
      <c r="R182" s="239">
        <f>Q182*H182</f>
        <v>0</v>
      </c>
      <c r="S182" s="239">
        <v>0</v>
      </c>
      <c r="T182" s="24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41" t="s">
        <v>183</v>
      </c>
      <c r="AT182" s="241" t="s">
        <v>179</v>
      </c>
      <c r="AU182" s="241" t="s">
        <v>80</v>
      </c>
      <c r="AY182" s="17" t="s">
        <v>176</v>
      </c>
      <c r="BE182" s="242">
        <f>IF(N182="základní",J182,0)</f>
        <v>0</v>
      </c>
      <c r="BF182" s="242">
        <f>IF(N182="snížená",J182,0)</f>
        <v>0</v>
      </c>
      <c r="BG182" s="242">
        <f>IF(N182="zákl. přenesená",J182,0)</f>
        <v>0</v>
      </c>
      <c r="BH182" s="242">
        <f>IF(N182="sníž. přenesená",J182,0)</f>
        <v>0</v>
      </c>
      <c r="BI182" s="242">
        <f>IF(N182="nulová",J182,0)</f>
        <v>0</v>
      </c>
      <c r="BJ182" s="17" t="s">
        <v>80</v>
      </c>
      <c r="BK182" s="242">
        <f>ROUND(I182*H182,2)</f>
        <v>0</v>
      </c>
      <c r="BL182" s="17" t="s">
        <v>183</v>
      </c>
      <c r="BM182" s="241" t="s">
        <v>1370</v>
      </c>
    </row>
    <row r="183" s="2" customFormat="1">
      <c r="A183" s="38"/>
      <c r="B183" s="39"/>
      <c r="C183" s="40"/>
      <c r="D183" s="243" t="s">
        <v>185</v>
      </c>
      <c r="E183" s="40"/>
      <c r="F183" s="244" t="s">
        <v>985</v>
      </c>
      <c r="G183" s="40"/>
      <c r="H183" s="40"/>
      <c r="I183" s="245"/>
      <c r="J183" s="40"/>
      <c r="K183" s="40"/>
      <c r="L183" s="44"/>
      <c r="M183" s="246"/>
      <c r="N183" s="247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185</v>
      </c>
      <c r="AU183" s="17" t="s">
        <v>80</v>
      </c>
    </row>
    <row r="184" s="12" customFormat="1" ht="25.92" customHeight="1">
      <c r="A184" s="12"/>
      <c r="B184" s="213"/>
      <c r="C184" s="214"/>
      <c r="D184" s="215" t="s">
        <v>72</v>
      </c>
      <c r="E184" s="216" t="s">
        <v>271</v>
      </c>
      <c r="F184" s="216" t="s">
        <v>987</v>
      </c>
      <c r="G184" s="214"/>
      <c r="H184" s="214"/>
      <c r="I184" s="217"/>
      <c r="J184" s="218">
        <f>BK184</f>
        <v>0</v>
      </c>
      <c r="K184" s="214"/>
      <c r="L184" s="219"/>
      <c r="M184" s="220"/>
      <c r="N184" s="221"/>
      <c r="O184" s="221"/>
      <c r="P184" s="222">
        <f>SUM(P185:P190)</f>
        <v>0</v>
      </c>
      <c r="Q184" s="221"/>
      <c r="R184" s="222">
        <f>SUM(R185:R190)</f>
        <v>0</v>
      </c>
      <c r="S184" s="221"/>
      <c r="T184" s="223">
        <f>SUM(T185:T190)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4" t="s">
        <v>80</v>
      </c>
      <c r="AT184" s="225" t="s">
        <v>72</v>
      </c>
      <c r="AU184" s="225" t="s">
        <v>73</v>
      </c>
      <c r="AY184" s="224" t="s">
        <v>176</v>
      </c>
      <c r="BK184" s="226">
        <f>SUM(BK185:BK190)</f>
        <v>0</v>
      </c>
    </row>
    <row r="185" s="2" customFormat="1" ht="24.15" customHeight="1">
      <c r="A185" s="38"/>
      <c r="B185" s="39"/>
      <c r="C185" s="229" t="s">
        <v>347</v>
      </c>
      <c r="D185" s="229" t="s">
        <v>179</v>
      </c>
      <c r="E185" s="230" t="s">
        <v>372</v>
      </c>
      <c r="F185" s="231" t="s">
        <v>373</v>
      </c>
      <c r="G185" s="232" t="s">
        <v>263</v>
      </c>
      <c r="H185" s="233">
        <v>47.200000000000003</v>
      </c>
      <c r="I185" s="234"/>
      <c r="J185" s="235">
        <f>ROUND(I185*H185,2)</f>
        <v>0</v>
      </c>
      <c r="K185" s="236"/>
      <c r="L185" s="44"/>
      <c r="M185" s="237" t="s">
        <v>1</v>
      </c>
      <c r="N185" s="238" t="s">
        <v>38</v>
      </c>
      <c r="O185" s="91"/>
      <c r="P185" s="239">
        <f>O185*H185</f>
        <v>0</v>
      </c>
      <c r="Q185" s="239">
        <v>0</v>
      </c>
      <c r="R185" s="239">
        <f>Q185*H185</f>
        <v>0</v>
      </c>
      <c r="S185" s="239">
        <v>0</v>
      </c>
      <c r="T185" s="24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41" t="s">
        <v>183</v>
      </c>
      <c r="AT185" s="241" t="s">
        <v>179</v>
      </c>
      <c r="AU185" s="241" t="s">
        <v>80</v>
      </c>
      <c r="AY185" s="17" t="s">
        <v>176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7" t="s">
        <v>80</v>
      </c>
      <c r="BK185" s="242">
        <f>ROUND(I185*H185,2)</f>
        <v>0</v>
      </c>
      <c r="BL185" s="17" t="s">
        <v>183</v>
      </c>
      <c r="BM185" s="241" t="s">
        <v>1371</v>
      </c>
    </row>
    <row r="186" s="2" customFormat="1">
      <c r="A186" s="38"/>
      <c r="B186" s="39"/>
      <c r="C186" s="40"/>
      <c r="D186" s="243" t="s">
        <v>185</v>
      </c>
      <c r="E186" s="40"/>
      <c r="F186" s="244" t="s">
        <v>373</v>
      </c>
      <c r="G186" s="40"/>
      <c r="H186" s="40"/>
      <c r="I186" s="245"/>
      <c r="J186" s="40"/>
      <c r="K186" s="40"/>
      <c r="L186" s="44"/>
      <c r="M186" s="246"/>
      <c r="N186" s="247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185</v>
      </c>
      <c r="AU186" s="17" t="s">
        <v>80</v>
      </c>
    </row>
    <row r="187" s="2" customFormat="1" ht="24.15" customHeight="1">
      <c r="A187" s="38"/>
      <c r="B187" s="39"/>
      <c r="C187" s="229" t="s">
        <v>351</v>
      </c>
      <c r="D187" s="229" t="s">
        <v>179</v>
      </c>
      <c r="E187" s="230" t="s">
        <v>377</v>
      </c>
      <c r="F187" s="231" t="s">
        <v>378</v>
      </c>
      <c r="G187" s="232" t="s">
        <v>263</v>
      </c>
      <c r="H187" s="233">
        <v>47.200000000000003</v>
      </c>
      <c r="I187" s="234"/>
      <c r="J187" s="235">
        <f>ROUND(I187*H187,2)</f>
        <v>0</v>
      </c>
      <c r="K187" s="236"/>
      <c r="L187" s="44"/>
      <c r="M187" s="237" t="s">
        <v>1</v>
      </c>
      <c r="N187" s="238" t="s">
        <v>38</v>
      </c>
      <c r="O187" s="91"/>
      <c r="P187" s="239">
        <f>O187*H187</f>
        <v>0</v>
      </c>
      <c r="Q187" s="239">
        <v>0</v>
      </c>
      <c r="R187" s="239">
        <f>Q187*H187</f>
        <v>0</v>
      </c>
      <c r="S187" s="239">
        <v>0</v>
      </c>
      <c r="T187" s="24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41" t="s">
        <v>183</v>
      </c>
      <c r="AT187" s="241" t="s">
        <v>179</v>
      </c>
      <c r="AU187" s="241" t="s">
        <v>80</v>
      </c>
      <c r="AY187" s="17" t="s">
        <v>176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7" t="s">
        <v>80</v>
      </c>
      <c r="BK187" s="242">
        <f>ROUND(I187*H187,2)</f>
        <v>0</v>
      </c>
      <c r="BL187" s="17" t="s">
        <v>183</v>
      </c>
      <c r="BM187" s="241" t="s">
        <v>1372</v>
      </c>
    </row>
    <row r="188" s="2" customFormat="1">
      <c r="A188" s="38"/>
      <c r="B188" s="39"/>
      <c r="C188" s="40"/>
      <c r="D188" s="243" t="s">
        <v>185</v>
      </c>
      <c r="E188" s="40"/>
      <c r="F188" s="244" t="s">
        <v>378</v>
      </c>
      <c r="G188" s="40"/>
      <c r="H188" s="40"/>
      <c r="I188" s="245"/>
      <c r="J188" s="40"/>
      <c r="K188" s="40"/>
      <c r="L188" s="44"/>
      <c r="M188" s="246"/>
      <c r="N188" s="247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185</v>
      </c>
      <c r="AU188" s="17" t="s">
        <v>80</v>
      </c>
    </row>
    <row r="189" s="2" customFormat="1" ht="24.15" customHeight="1">
      <c r="A189" s="38"/>
      <c r="B189" s="39"/>
      <c r="C189" s="229" t="s">
        <v>356</v>
      </c>
      <c r="D189" s="229" t="s">
        <v>179</v>
      </c>
      <c r="E189" s="230" t="s">
        <v>382</v>
      </c>
      <c r="F189" s="231" t="s">
        <v>383</v>
      </c>
      <c r="G189" s="232" t="s">
        <v>263</v>
      </c>
      <c r="H189" s="233">
        <v>47.200000000000003</v>
      </c>
      <c r="I189" s="234"/>
      <c r="J189" s="235">
        <f>ROUND(I189*H189,2)</f>
        <v>0</v>
      </c>
      <c r="K189" s="236"/>
      <c r="L189" s="44"/>
      <c r="M189" s="237" t="s">
        <v>1</v>
      </c>
      <c r="N189" s="238" t="s">
        <v>38</v>
      </c>
      <c r="O189" s="91"/>
      <c r="P189" s="239">
        <f>O189*H189</f>
        <v>0</v>
      </c>
      <c r="Q189" s="239">
        <v>0</v>
      </c>
      <c r="R189" s="239">
        <f>Q189*H189</f>
        <v>0</v>
      </c>
      <c r="S189" s="239">
        <v>0</v>
      </c>
      <c r="T189" s="24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41" t="s">
        <v>183</v>
      </c>
      <c r="AT189" s="241" t="s">
        <v>179</v>
      </c>
      <c r="AU189" s="241" t="s">
        <v>80</v>
      </c>
      <c r="AY189" s="17" t="s">
        <v>176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7" t="s">
        <v>80</v>
      </c>
      <c r="BK189" s="242">
        <f>ROUND(I189*H189,2)</f>
        <v>0</v>
      </c>
      <c r="BL189" s="17" t="s">
        <v>183</v>
      </c>
      <c r="BM189" s="241" t="s">
        <v>1373</v>
      </c>
    </row>
    <row r="190" s="2" customFormat="1">
      <c r="A190" s="38"/>
      <c r="B190" s="39"/>
      <c r="C190" s="40"/>
      <c r="D190" s="243" t="s">
        <v>185</v>
      </c>
      <c r="E190" s="40"/>
      <c r="F190" s="244" t="s">
        <v>383</v>
      </c>
      <c r="G190" s="40"/>
      <c r="H190" s="40"/>
      <c r="I190" s="245"/>
      <c r="J190" s="40"/>
      <c r="K190" s="40"/>
      <c r="L190" s="44"/>
      <c r="M190" s="246"/>
      <c r="N190" s="247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185</v>
      </c>
      <c r="AU190" s="17" t="s">
        <v>80</v>
      </c>
    </row>
    <row r="191" s="12" customFormat="1" ht="25.92" customHeight="1">
      <c r="A191" s="12"/>
      <c r="B191" s="213"/>
      <c r="C191" s="214"/>
      <c r="D191" s="215" t="s">
        <v>72</v>
      </c>
      <c r="E191" s="216" t="s">
        <v>787</v>
      </c>
      <c r="F191" s="216" t="s">
        <v>788</v>
      </c>
      <c r="G191" s="214"/>
      <c r="H191" s="214"/>
      <c r="I191" s="217"/>
      <c r="J191" s="218">
        <f>BK191</f>
        <v>0</v>
      </c>
      <c r="K191" s="214"/>
      <c r="L191" s="219"/>
      <c r="M191" s="220"/>
      <c r="N191" s="221"/>
      <c r="O191" s="221"/>
      <c r="P191" s="222">
        <f>SUM(P192:P194)</f>
        <v>0</v>
      </c>
      <c r="Q191" s="221"/>
      <c r="R191" s="222">
        <f>SUM(R192:R194)</f>
        <v>0</v>
      </c>
      <c r="S191" s="221"/>
      <c r="T191" s="223">
        <f>SUM(T192:T194)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4" t="s">
        <v>80</v>
      </c>
      <c r="AT191" s="225" t="s">
        <v>72</v>
      </c>
      <c r="AU191" s="225" t="s">
        <v>73</v>
      </c>
      <c r="AY191" s="224" t="s">
        <v>176</v>
      </c>
      <c r="BK191" s="226">
        <f>SUM(BK192:BK194)</f>
        <v>0</v>
      </c>
    </row>
    <row r="192" s="2" customFormat="1" ht="24.15" customHeight="1">
      <c r="A192" s="38"/>
      <c r="B192" s="39"/>
      <c r="C192" s="229" t="s">
        <v>360</v>
      </c>
      <c r="D192" s="229" t="s">
        <v>179</v>
      </c>
      <c r="E192" s="230" t="s">
        <v>991</v>
      </c>
      <c r="F192" s="231" t="s">
        <v>992</v>
      </c>
      <c r="G192" s="232" t="s">
        <v>396</v>
      </c>
      <c r="H192" s="233">
        <v>53.588999999999999</v>
      </c>
      <c r="I192" s="234"/>
      <c r="J192" s="235">
        <f>ROUND(I192*H192,2)</f>
        <v>0</v>
      </c>
      <c r="K192" s="236"/>
      <c r="L192" s="44"/>
      <c r="M192" s="237" t="s">
        <v>1</v>
      </c>
      <c r="N192" s="238" t="s">
        <v>38</v>
      </c>
      <c r="O192" s="91"/>
      <c r="P192" s="239">
        <f>O192*H192</f>
        <v>0</v>
      </c>
      <c r="Q192" s="239">
        <v>0</v>
      </c>
      <c r="R192" s="239">
        <f>Q192*H192</f>
        <v>0</v>
      </c>
      <c r="S192" s="239">
        <v>0</v>
      </c>
      <c r="T192" s="24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41" t="s">
        <v>183</v>
      </c>
      <c r="AT192" s="241" t="s">
        <v>179</v>
      </c>
      <c r="AU192" s="241" t="s">
        <v>80</v>
      </c>
      <c r="AY192" s="17" t="s">
        <v>176</v>
      </c>
      <c r="BE192" s="242">
        <f>IF(N192="základní",J192,0)</f>
        <v>0</v>
      </c>
      <c r="BF192" s="242">
        <f>IF(N192="snížená",J192,0)</f>
        <v>0</v>
      </c>
      <c r="BG192" s="242">
        <f>IF(N192="zákl. přenesená",J192,0)</f>
        <v>0</v>
      </c>
      <c r="BH192" s="242">
        <f>IF(N192="sníž. přenesená",J192,0)</f>
        <v>0</v>
      </c>
      <c r="BI192" s="242">
        <f>IF(N192="nulová",J192,0)</f>
        <v>0</v>
      </c>
      <c r="BJ192" s="17" t="s">
        <v>80</v>
      </c>
      <c r="BK192" s="242">
        <f>ROUND(I192*H192,2)</f>
        <v>0</v>
      </c>
      <c r="BL192" s="17" t="s">
        <v>183</v>
      </c>
      <c r="BM192" s="241" t="s">
        <v>1374</v>
      </c>
    </row>
    <row r="193" s="2" customFormat="1">
      <c r="A193" s="38"/>
      <c r="B193" s="39"/>
      <c r="C193" s="40"/>
      <c r="D193" s="243" t="s">
        <v>185</v>
      </c>
      <c r="E193" s="40"/>
      <c r="F193" s="244" t="s">
        <v>992</v>
      </c>
      <c r="G193" s="40"/>
      <c r="H193" s="40"/>
      <c r="I193" s="245"/>
      <c r="J193" s="40"/>
      <c r="K193" s="40"/>
      <c r="L193" s="44"/>
      <c r="M193" s="246"/>
      <c r="N193" s="247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185</v>
      </c>
      <c r="AU193" s="17" t="s">
        <v>80</v>
      </c>
    </row>
    <row r="194" s="2" customFormat="1">
      <c r="A194" s="38"/>
      <c r="B194" s="39"/>
      <c r="C194" s="40"/>
      <c r="D194" s="243" t="s">
        <v>188</v>
      </c>
      <c r="E194" s="40"/>
      <c r="F194" s="250" t="s">
        <v>994</v>
      </c>
      <c r="G194" s="40"/>
      <c r="H194" s="40"/>
      <c r="I194" s="245"/>
      <c r="J194" s="40"/>
      <c r="K194" s="40"/>
      <c r="L194" s="44"/>
      <c r="M194" s="246"/>
      <c r="N194" s="247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188</v>
      </c>
      <c r="AU194" s="17" t="s">
        <v>80</v>
      </c>
    </row>
    <row r="195" s="12" customFormat="1" ht="25.92" customHeight="1">
      <c r="A195" s="12"/>
      <c r="B195" s="213"/>
      <c r="C195" s="214"/>
      <c r="D195" s="215" t="s">
        <v>72</v>
      </c>
      <c r="E195" s="216" t="s">
        <v>794</v>
      </c>
      <c r="F195" s="216" t="s">
        <v>795</v>
      </c>
      <c r="G195" s="214"/>
      <c r="H195" s="214"/>
      <c r="I195" s="217"/>
      <c r="J195" s="218">
        <f>BK195</f>
        <v>0</v>
      </c>
      <c r="K195" s="214"/>
      <c r="L195" s="219"/>
      <c r="M195" s="220"/>
      <c r="N195" s="221"/>
      <c r="O195" s="221"/>
      <c r="P195" s="222">
        <f>SUM(P196:P207)</f>
        <v>0</v>
      </c>
      <c r="Q195" s="221"/>
      <c r="R195" s="222">
        <f>SUM(R196:R207)</f>
        <v>0</v>
      </c>
      <c r="S195" s="221"/>
      <c r="T195" s="223">
        <f>SUM(T196:T207)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24" t="s">
        <v>80</v>
      </c>
      <c r="AT195" s="225" t="s">
        <v>72</v>
      </c>
      <c r="AU195" s="225" t="s">
        <v>73</v>
      </c>
      <c r="AY195" s="224" t="s">
        <v>176</v>
      </c>
      <c r="BK195" s="226">
        <f>SUM(BK196:BK207)</f>
        <v>0</v>
      </c>
    </row>
    <row r="196" s="2" customFormat="1" ht="33" customHeight="1">
      <c r="A196" s="38"/>
      <c r="B196" s="39"/>
      <c r="C196" s="229" t="s">
        <v>366</v>
      </c>
      <c r="D196" s="229" t="s">
        <v>179</v>
      </c>
      <c r="E196" s="230" t="s">
        <v>995</v>
      </c>
      <c r="F196" s="231" t="s">
        <v>996</v>
      </c>
      <c r="G196" s="232" t="s">
        <v>396</v>
      </c>
      <c r="H196" s="233">
        <v>67.844999999999999</v>
      </c>
      <c r="I196" s="234"/>
      <c r="J196" s="235">
        <f>ROUND(I196*H196,2)</f>
        <v>0</v>
      </c>
      <c r="K196" s="236"/>
      <c r="L196" s="44"/>
      <c r="M196" s="237" t="s">
        <v>1</v>
      </c>
      <c r="N196" s="238" t="s">
        <v>38</v>
      </c>
      <c r="O196" s="91"/>
      <c r="P196" s="239">
        <f>O196*H196</f>
        <v>0</v>
      </c>
      <c r="Q196" s="239">
        <v>0</v>
      </c>
      <c r="R196" s="239">
        <f>Q196*H196</f>
        <v>0</v>
      </c>
      <c r="S196" s="239">
        <v>0</v>
      </c>
      <c r="T196" s="24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41" t="s">
        <v>183</v>
      </c>
      <c r="AT196" s="241" t="s">
        <v>179</v>
      </c>
      <c r="AU196" s="241" t="s">
        <v>80</v>
      </c>
      <c r="AY196" s="17" t="s">
        <v>176</v>
      </c>
      <c r="BE196" s="242">
        <f>IF(N196="základní",J196,0)</f>
        <v>0</v>
      </c>
      <c r="BF196" s="242">
        <f>IF(N196="snížená",J196,0)</f>
        <v>0</v>
      </c>
      <c r="BG196" s="242">
        <f>IF(N196="zákl. přenesená",J196,0)</f>
        <v>0</v>
      </c>
      <c r="BH196" s="242">
        <f>IF(N196="sníž. přenesená",J196,0)</f>
        <v>0</v>
      </c>
      <c r="BI196" s="242">
        <f>IF(N196="nulová",J196,0)</f>
        <v>0</v>
      </c>
      <c r="BJ196" s="17" t="s">
        <v>80</v>
      </c>
      <c r="BK196" s="242">
        <f>ROUND(I196*H196,2)</f>
        <v>0</v>
      </c>
      <c r="BL196" s="17" t="s">
        <v>183</v>
      </c>
      <c r="BM196" s="241" t="s">
        <v>1375</v>
      </c>
    </row>
    <row r="197" s="2" customFormat="1">
      <c r="A197" s="38"/>
      <c r="B197" s="39"/>
      <c r="C197" s="40"/>
      <c r="D197" s="243" t="s">
        <v>185</v>
      </c>
      <c r="E197" s="40"/>
      <c r="F197" s="244" t="s">
        <v>996</v>
      </c>
      <c r="G197" s="40"/>
      <c r="H197" s="40"/>
      <c r="I197" s="245"/>
      <c r="J197" s="40"/>
      <c r="K197" s="40"/>
      <c r="L197" s="44"/>
      <c r="M197" s="246"/>
      <c r="N197" s="247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185</v>
      </c>
      <c r="AU197" s="17" t="s">
        <v>80</v>
      </c>
    </row>
    <row r="198" s="2" customFormat="1" ht="33" customHeight="1">
      <c r="A198" s="38"/>
      <c r="B198" s="39"/>
      <c r="C198" s="229" t="s">
        <v>371</v>
      </c>
      <c r="D198" s="229" t="s">
        <v>179</v>
      </c>
      <c r="E198" s="230" t="s">
        <v>998</v>
      </c>
      <c r="F198" s="231" t="s">
        <v>999</v>
      </c>
      <c r="G198" s="232" t="s">
        <v>396</v>
      </c>
      <c r="H198" s="233">
        <v>1763.9760000000001</v>
      </c>
      <c r="I198" s="234"/>
      <c r="J198" s="235">
        <f>ROUND(I198*H198,2)</f>
        <v>0</v>
      </c>
      <c r="K198" s="236"/>
      <c r="L198" s="44"/>
      <c r="M198" s="237" t="s">
        <v>1</v>
      </c>
      <c r="N198" s="238" t="s">
        <v>38</v>
      </c>
      <c r="O198" s="91"/>
      <c r="P198" s="239">
        <f>O198*H198</f>
        <v>0</v>
      </c>
      <c r="Q198" s="239">
        <v>0</v>
      </c>
      <c r="R198" s="239">
        <f>Q198*H198</f>
        <v>0</v>
      </c>
      <c r="S198" s="239">
        <v>0</v>
      </c>
      <c r="T198" s="24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41" t="s">
        <v>183</v>
      </c>
      <c r="AT198" s="241" t="s">
        <v>179</v>
      </c>
      <c r="AU198" s="241" t="s">
        <v>80</v>
      </c>
      <c r="AY198" s="17" t="s">
        <v>176</v>
      </c>
      <c r="BE198" s="242">
        <f>IF(N198="základní",J198,0)</f>
        <v>0</v>
      </c>
      <c r="BF198" s="242">
        <f>IF(N198="snížená",J198,0)</f>
        <v>0</v>
      </c>
      <c r="BG198" s="242">
        <f>IF(N198="zákl. přenesená",J198,0)</f>
        <v>0</v>
      </c>
      <c r="BH198" s="242">
        <f>IF(N198="sníž. přenesená",J198,0)</f>
        <v>0</v>
      </c>
      <c r="BI198" s="242">
        <f>IF(N198="nulová",J198,0)</f>
        <v>0</v>
      </c>
      <c r="BJ198" s="17" t="s">
        <v>80</v>
      </c>
      <c r="BK198" s="242">
        <f>ROUND(I198*H198,2)</f>
        <v>0</v>
      </c>
      <c r="BL198" s="17" t="s">
        <v>183</v>
      </c>
      <c r="BM198" s="241" t="s">
        <v>1376</v>
      </c>
    </row>
    <row r="199" s="2" customFormat="1">
      <c r="A199" s="38"/>
      <c r="B199" s="39"/>
      <c r="C199" s="40"/>
      <c r="D199" s="243" t="s">
        <v>185</v>
      </c>
      <c r="E199" s="40"/>
      <c r="F199" s="244" t="s">
        <v>999</v>
      </c>
      <c r="G199" s="40"/>
      <c r="H199" s="40"/>
      <c r="I199" s="245"/>
      <c r="J199" s="40"/>
      <c r="K199" s="40"/>
      <c r="L199" s="44"/>
      <c r="M199" s="246"/>
      <c r="N199" s="247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185</v>
      </c>
      <c r="AU199" s="17" t="s">
        <v>80</v>
      </c>
    </row>
    <row r="200" s="2" customFormat="1" ht="24.15" customHeight="1">
      <c r="A200" s="38"/>
      <c r="B200" s="39"/>
      <c r="C200" s="229" t="s">
        <v>376</v>
      </c>
      <c r="D200" s="229" t="s">
        <v>179</v>
      </c>
      <c r="E200" s="230" t="s">
        <v>1001</v>
      </c>
      <c r="F200" s="231" t="s">
        <v>1002</v>
      </c>
      <c r="G200" s="232" t="s">
        <v>396</v>
      </c>
      <c r="H200" s="233">
        <v>5.6070000000000002</v>
      </c>
      <c r="I200" s="234"/>
      <c r="J200" s="235">
        <f>ROUND(I200*H200,2)</f>
        <v>0</v>
      </c>
      <c r="K200" s="236"/>
      <c r="L200" s="44"/>
      <c r="M200" s="237" t="s">
        <v>1</v>
      </c>
      <c r="N200" s="238" t="s">
        <v>38</v>
      </c>
      <c r="O200" s="91"/>
      <c r="P200" s="239">
        <f>O200*H200</f>
        <v>0</v>
      </c>
      <c r="Q200" s="239">
        <v>0</v>
      </c>
      <c r="R200" s="239">
        <f>Q200*H200</f>
        <v>0</v>
      </c>
      <c r="S200" s="239">
        <v>0</v>
      </c>
      <c r="T200" s="24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41" t="s">
        <v>183</v>
      </c>
      <c r="AT200" s="241" t="s">
        <v>179</v>
      </c>
      <c r="AU200" s="241" t="s">
        <v>80</v>
      </c>
      <c r="AY200" s="17" t="s">
        <v>176</v>
      </c>
      <c r="BE200" s="242">
        <f>IF(N200="základní",J200,0)</f>
        <v>0</v>
      </c>
      <c r="BF200" s="242">
        <f>IF(N200="snížená",J200,0)</f>
        <v>0</v>
      </c>
      <c r="BG200" s="242">
        <f>IF(N200="zákl. přenesená",J200,0)</f>
        <v>0</v>
      </c>
      <c r="BH200" s="242">
        <f>IF(N200="sníž. přenesená",J200,0)</f>
        <v>0</v>
      </c>
      <c r="BI200" s="242">
        <f>IF(N200="nulová",J200,0)</f>
        <v>0</v>
      </c>
      <c r="BJ200" s="17" t="s">
        <v>80</v>
      </c>
      <c r="BK200" s="242">
        <f>ROUND(I200*H200,2)</f>
        <v>0</v>
      </c>
      <c r="BL200" s="17" t="s">
        <v>183</v>
      </c>
      <c r="BM200" s="241" t="s">
        <v>1377</v>
      </c>
    </row>
    <row r="201" s="2" customFormat="1">
      <c r="A201" s="38"/>
      <c r="B201" s="39"/>
      <c r="C201" s="40"/>
      <c r="D201" s="243" t="s">
        <v>185</v>
      </c>
      <c r="E201" s="40"/>
      <c r="F201" s="244" t="s">
        <v>1002</v>
      </c>
      <c r="G201" s="40"/>
      <c r="H201" s="40"/>
      <c r="I201" s="245"/>
      <c r="J201" s="40"/>
      <c r="K201" s="40"/>
      <c r="L201" s="44"/>
      <c r="M201" s="246"/>
      <c r="N201" s="247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185</v>
      </c>
      <c r="AU201" s="17" t="s">
        <v>80</v>
      </c>
    </row>
    <row r="202" s="13" customFormat="1">
      <c r="A202" s="13"/>
      <c r="B202" s="255"/>
      <c r="C202" s="256"/>
      <c r="D202" s="243" t="s">
        <v>242</v>
      </c>
      <c r="E202" s="257" t="s">
        <v>1</v>
      </c>
      <c r="F202" s="258" t="s">
        <v>1378</v>
      </c>
      <c r="G202" s="256"/>
      <c r="H202" s="259">
        <v>5.6070000000000002</v>
      </c>
      <c r="I202" s="260"/>
      <c r="J202" s="256"/>
      <c r="K202" s="256"/>
      <c r="L202" s="261"/>
      <c r="M202" s="262"/>
      <c r="N202" s="263"/>
      <c r="O202" s="263"/>
      <c r="P202" s="263"/>
      <c r="Q202" s="263"/>
      <c r="R202" s="263"/>
      <c r="S202" s="263"/>
      <c r="T202" s="26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5" t="s">
        <v>242</v>
      </c>
      <c r="AU202" s="265" t="s">
        <v>80</v>
      </c>
      <c r="AV202" s="13" t="s">
        <v>82</v>
      </c>
      <c r="AW202" s="13" t="s">
        <v>30</v>
      </c>
      <c r="AX202" s="13" t="s">
        <v>73</v>
      </c>
      <c r="AY202" s="265" t="s">
        <v>176</v>
      </c>
    </row>
    <row r="203" s="14" customFormat="1">
      <c r="A203" s="14"/>
      <c r="B203" s="266"/>
      <c r="C203" s="267"/>
      <c r="D203" s="243" t="s">
        <v>242</v>
      </c>
      <c r="E203" s="268" t="s">
        <v>1</v>
      </c>
      <c r="F203" s="269" t="s">
        <v>245</v>
      </c>
      <c r="G203" s="267"/>
      <c r="H203" s="270">
        <v>5.6070000000000002</v>
      </c>
      <c r="I203" s="271"/>
      <c r="J203" s="267"/>
      <c r="K203" s="267"/>
      <c r="L203" s="272"/>
      <c r="M203" s="273"/>
      <c r="N203" s="274"/>
      <c r="O203" s="274"/>
      <c r="P203" s="274"/>
      <c r="Q203" s="274"/>
      <c r="R203" s="274"/>
      <c r="S203" s="274"/>
      <c r="T203" s="27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76" t="s">
        <v>242</v>
      </c>
      <c r="AU203" s="276" t="s">
        <v>80</v>
      </c>
      <c r="AV203" s="14" t="s">
        <v>183</v>
      </c>
      <c r="AW203" s="14" t="s">
        <v>30</v>
      </c>
      <c r="AX203" s="14" t="s">
        <v>80</v>
      </c>
      <c r="AY203" s="276" t="s">
        <v>176</v>
      </c>
    </row>
    <row r="204" s="2" customFormat="1" ht="33" customHeight="1">
      <c r="A204" s="38"/>
      <c r="B204" s="39"/>
      <c r="C204" s="229" t="s">
        <v>381</v>
      </c>
      <c r="D204" s="229" t="s">
        <v>179</v>
      </c>
      <c r="E204" s="230" t="s">
        <v>1005</v>
      </c>
      <c r="F204" s="231" t="s">
        <v>1006</v>
      </c>
      <c r="G204" s="232" t="s">
        <v>396</v>
      </c>
      <c r="H204" s="233">
        <v>62.232999999999997</v>
      </c>
      <c r="I204" s="234"/>
      <c r="J204" s="235">
        <f>ROUND(I204*H204,2)</f>
        <v>0</v>
      </c>
      <c r="K204" s="236"/>
      <c r="L204" s="44"/>
      <c r="M204" s="237" t="s">
        <v>1</v>
      </c>
      <c r="N204" s="238" t="s">
        <v>38</v>
      </c>
      <c r="O204" s="91"/>
      <c r="P204" s="239">
        <f>O204*H204</f>
        <v>0</v>
      </c>
      <c r="Q204" s="239">
        <v>0</v>
      </c>
      <c r="R204" s="239">
        <f>Q204*H204</f>
        <v>0</v>
      </c>
      <c r="S204" s="239">
        <v>0</v>
      </c>
      <c r="T204" s="24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41" t="s">
        <v>183</v>
      </c>
      <c r="AT204" s="241" t="s">
        <v>179</v>
      </c>
      <c r="AU204" s="241" t="s">
        <v>80</v>
      </c>
      <c r="AY204" s="17" t="s">
        <v>176</v>
      </c>
      <c r="BE204" s="242">
        <f>IF(N204="základní",J204,0)</f>
        <v>0</v>
      </c>
      <c r="BF204" s="242">
        <f>IF(N204="snížená",J204,0)</f>
        <v>0</v>
      </c>
      <c r="BG204" s="242">
        <f>IF(N204="zákl. přenesená",J204,0)</f>
        <v>0</v>
      </c>
      <c r="BH204" s="242">
        <f>IF(N204="sníž. přenesená",J204,0)</f>
        <v>0</v>
      </c>
      <c r="BI204" s="242">
        <f>IF(N204="nulová",J204,0)</f>
        <v>0</v>
      </c>
      <c r="BJ204" s="17" t="s">
        <v>80</v>
      </c>
      <c r="BK204" s="242">
        <f>ROUND(I204*H204,2)</f>
        <v>0</v>
      </c>
      <c r="BL204" s="17" t="s">
        <v>183</v>
      </c>
      <c r="BM204" s="241" t="s">
        <v>1379</v>
      </c>
    </row>
    <row r="205" s="2" customFormat="1">
      <c r="A205" s="38"/>
      <c r="B205" s="39"/>
      <c r="C205" s="40"/>
      <c r="D205" s="243" t="s">
        <v>185</v>
      </c>
      <c r="E205" s="40"/>
      <c r="F205" s="244" t="s">
        <v>1006</v>
      </c>
      <c r="G205" s="40"/>
      <c r="H205" s="40"/>
      <c r="I205" s="245"/>
      <c r="J205" s="40"/>
      <c r="K205" s="40"/>
      <c r="L205" s="44"/>
      <c r="M205" s="246"/>
      <c r="N205" s="247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185</v>
      </c>
      <c r="AU205" s="17" t="s">
        <v>80</v>
      </c>
    </row>
    <row r="206" s="13" customFormat="1">
      <c r="A206" s="13"/>
      <c r="B206" s="255"/>
      <c r="C206" s="256"/>
      <c r="D206" s="243" t="s">
        <v>242</v>
      </c>
      <c r="E206" s="257" t="s">
        <v>1</v>
      </c>
      <c r="F206" s="258" t="s">
        <v>1380</v>
      </c>
      <c r="G206" s="256"/>
      <c r="H206" s="259">
        <v>62.232999999999997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65" t="s">
        <v>242</v>
      </c>
      <c r="AU206" s="265" t="s">
        <v>80</v>
      </c>
      <c r="AV206" s="13" t="s">
        <v>82</v>
      </c>
      <c r="AW206" s="13" t="s">
        <v>30</v>
      </c>
      <c r="AX206" s="13" t="s">
        <v>73</v>
      </c>
      <c r="AY206" s="265" t="s">
        <v>176</v>
      </c>
    </row>
    <row r="207" s="14" customFormat="1">
      <c r="A207" s="14"/>
      <c r="B207" s="266"/>
      <c r="C207" s="267"/>
      <c r="D207" s="243" t="s">
        <v>242</v>
      </c>
      <c r="E207" s="268" t="s">
        <v>1</v>
      </c>
      <c r="F207" s="269" t="s">
        <v>245</v>
      </c>
      <c r="G207" s="267"/>
      <c r="H207" s="270">
        <v>62.232999999999997</v>
      </c>
      <c r="I207" s="271"/>
      <c r="J207" s="267"/>
      <c r="K207" s="267"/>
      <c r="L207" s="272"/>
      <c r="M207" s="298"/>
      <c r="N207" s="299"/>
      <c r="O207" s="299"/>
      <c r="P207" s="299"/>
      <c r="Q207" s="299"/>
      <c r="R207" s="299"/>
      <c r="S207" s="299"/>
      <c r="T207" s="300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76" t="s">
        <v>242</v>
      </c>
      <c r="AU207" s="276" t="s">
        <v>80</v>
      </c>
      <c r="AV207" s="14" t="s">
        <v>183</v>
      </c>
      <c r="AW207" s="14" t="s">
        <v>30</v>
      </c>
      <c r="AX207" s="14" t="s">
        <v>80</v>
      </c>
      <c r="AY207" s="276" t="s">
        <v>176</v>
      </c>
    </row>
    <row r="208" s="2" customFormat="1" ht="6.96" customHeight="1">
      <c r="A208" s="38"/>
      <c r="B208" s="66"/>
      <c r="C208" s="67"/>
      <c r="D208" s="67"/>
      <c r="E208" s="67"/>
      <c r="F208" s="67"/>
      <c r="G208" s="67"/>
      <c r="H208" s="67"/>
      <c r="I208" s="67"/>
      <c r="J208" s="67"/>
      <c r="K208" s="67"/>
      <c r="L208" s="44"/>
      <c r="M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</row>
  </sheetData>
  <sheetProtection sheet="1" autoFilter="0" formatColumns="0" formatRows="0" objects="1" scenarios="1" spinCount="100000" saltValue="xdf3fMZG8iW4tBlTkGaDcD0loEkD5pFXxK2yhw3rtB7WnlHLI0JycMLtNBv8sIXU/+LATZkdAzy2ZavvzigWpg==" hashValue="CL5kcqFShsWikJGzcNRtmvpLmzLwBVyMiSEisB4zQqNz07huHTLMnWFMqT+w/xdFA++PtsYw6OPaLQ368mv/qQ==" algorithmName="SHA-512" password="CC35"/>
  <autoFilter ref="C128:K20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5:H115"/>
    <mergeCell ref="E119:H119"/>
    <mergeCell ref="E117:H117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134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82</v>
      </c>
    </row>
    <row r="4" s="1" customFormat="1" ht="24.96" customHeight="1">
      <c r="B4" s="20"/>
      <c r="D4" s="149" t="s">
        <v>144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26.25" customHeight="1">
      <c r="B7" s="20"/>
      <c r="E7" s="152" t="str">
        <f>'Rekapitulace stavby'!K6</f>
        <v>Jihlava, ul. Holíkova, Musilova, Krajní - rekonstrukce kanalizace a vodovodu III. tlakového pásma - II. etapa</v>
      </c>
      <c r="F7" s="151"/>
      <c r="G7" s="151"/>
      <c r="H7" s="151"/>
      <c r="L7" s="20"/>
    </row>
    <row r="8">
      <c r="B8" s="20"/>
      <c r="D8" s="151" t="s">
        <v>145</v>
      </c>
      <c r="L8" s="20"/>
    </row>
    <row r="9" s="1" customFormat="1" ht="16.5" customHeight="1">
      <c r="B9" s="20"/>
      <c r="E9" s="152" t="s">
        <v>441</v>
      </c>
      <c r="F9" s="1"/>
      <c r="G9" s="1"/>
      <c r="H9" s="1"/>
      <c r="L9" s="20"/>
    </row>
    <row r="10" s="1" customFormat="1" ht="12" customHeight="1">
      <c r="B10" s="20"/>
      <c r="D10" s="151" t="s">
        <v>147</v>
      </c>
      <c r="L10" s="20"/>
    </row>
    <row r="11" s="2" customFormat="1" ht="16.5" customHeight="1">
      <c r="A11" s="38"/>
      <c r="B11" s="44"/>
      <c r="C11" s="38"/>
      <c r="D11" s="38"/>
      <c r="E11" s="153" t="s">
        <v>1064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149</v>
      </c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44"/>
      <c r="C13" s="38"/>
      <c r="D13" s="38"/>
      <c r="E13" s="154" t="s">
        <v>1381</v>
      </c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51" t="s">
        <v>18</v>
      </c>
      <c r="E15" s="38"/>
      <c r="F15" s="141" t="s">
        <v>1</v>
      </c>
      <c r="G15" s="38"/>
      <c r="H15" s="38"/>
      <c r="I15" s="151" t="s">
        <v>19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20</v>
      </c>
      <c r="E16" s="38"/>
      <c r="F16" s="141" t="s">
        <v>21</v>
      </c>
      <c r="G16" s="38"/>
      <c r="H16" s="38"/>
      <c r="I16" s="151" t="s">
        <v>22</v>
      </c>
      <c r="J16" s="155" t="str">
        <f>'Rekapitulace stavby'!AN8</f>
        <v>26. 2. 2024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51" t="s">
        <v>24</v>
      </c>
      <c r="E18" s="38"/>
      <c r="F18" s="38"/>
      <c r="G18" s="38"/>
      <c r="H18" s="38"/>
      <c r="I18" s="151" t="s">
        <v>25</v>
      </c>
      <c r="J18" s="141" t="str">
        <f>IF('Rekapitulace stavby'!AN10="","",'Rekapitulace stavby'!AN10)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tr">
        <f>IF('Rekapitulace stavby'!E11="","",'Rekapitulace stavby'!E11)</f>
        <v xml:space="preserve"> </v>
      </c>
      <c r="F19" s="38"/>
      <c r="G19" s="38"/>
      <c r="H19" s="38"/>
      <c r="I19" s="151" t="s">
        <v>26</v>
      </c>
      <c r="J19" s="141" t="str">
        <f>IF('Rekapitulace stavby'!AN11="","",'Rekapitulace stavby'!AN11)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51" t="s">
        <v>27</v>
      </c>
      <c r="E21" s="38"/>
      <c r="F21" s="38"/>
      <c r="G21" s="38"/>
      <c r="H21" s="38"/>
      <c r="I21" s="151" t="s">
        <v>25</v>
      </c>
      <c r="J21" s="33" t="str">
        <f>'Rekapitulace stavby'!AN13</f>
        <v>Vyplň údaj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33" t="str">
        <f>'Rekapitulace stavby'!E14</f>
        <v>Vyplň údaj</v>
      </c>
      <c r="F22" s="141"/>
      <c r="G22" s="141"/>
      <c r="H22" s="141"/>
      <c r="I22" s="151" t="s">
        <v>26</v>
      </c>
      <c r="J22" s="33" t="str">
        <f>'Rekapitulace stavby'!AN14</f>
        <v>Vyplň údaj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51" t="s">
        <v>29</v>
      </c>
      <c r="E24" s="38"/>
      <c r="F24" s="38"/>
      <c r="G24" s="38"/>
      <c r="H24" s="38"/>
      <c r="I24" s="151" t="s">
        <v>25</v>
      </c>
      <c r="J24" s="141" t="str">
        <f>IF('Rekapitulace stavby'!AN16="","",'Rekapitulace stavby'!AN16)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44"/>
      <c r="C25" s="38"/>
      <c r="D25" s="38"/>
      <c r="E25" s="141" t="str">
        <f>IF('Rekapitulace stavby'!E17="","",'Rekapitulace stavby'!E17)</f>
        <v xml:space="preserve"> </v>
      </c>
      <c r="F25" s="38"/>
      <c r="G25" s="38"/>
      <c r="H25" s="38"/>
      <c r="I25" s="151" t="s">
        <v>26</v>
      </c>
      <c r="J25" s="141" t="str">
        <f>IF('Rekapitulace stavby'!AN17="","",'Rekapitulace stavby'!AN17)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44"/>
      <c r="C27" s="38"/>
      <c r="D27" s="151" t="s">
        <v>31</v>
      </c>
      <c r="E27" s="38"/>
      <c r="F27" s="38"/>
      <c r="G27" s="38"/>
      <c r="H27" s="38"/>
      <c r="I27" s="151" t="s">
        <v>25</v>
      </c>
      <c r="J27" s="141" t="str">
        <f>IF('Rekapitulace stavby'!AN19="","",'Rekapitulace stavby'!AN19)</f>
        <v/>
      </c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44"/>
      <c r="C28" s="38"/>
      <c r="D28" s="38"/>
      <c r="E28" s="141" t="str">
        <f>IF('Rekapitulace stavby'!E20="","",'Rekapitulace stavby'!E20)</f>
        <v xml:space="preserve"> </v>
      </c>
      <c r="F28" s="38"/>
      <c r="G28" s="38"/>
      <c r="H28" s="38"/>
      <c r="I28" s="151" t="s">
        <v>26</v>
      </c>
      <c r="J28" s="141" t="str">
        <f>IF('Rekapitulace stavby'!AN20="","",'Rekapitulace stavby'!AN20)</f>
        <v/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38"/>
      <c r="E29" s="38"/>
      <c r="F29" s="38"/>
      <c r="G29" s="38"/>
      <c r="H29" s="38"/>
      <c r="I29" s="38"/>
      <c r="J29" s="38"/>
      <c r="K29" s="3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44"/>
      <c r="C30" s="38"/>
      <c r="D30" s="151" t="s">
        <v>32</v>
      </c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8"/>
      <c r="B32" s="44"/>
      <c r="C32" s="38"/>
      <c r="D32" s="38"/>
      <c r="E32" s="38"/>
      <c r="F32" s="38"/>
      <c r="G32" s="38"/>
      <c r="H32" s="38"/>
      <c r="I32" s="38"/>
      <c r="J32" s="38"/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60"/>
      <c r="E33" s="160"/>
      <c r="F33" s="160"/>
      <c r="G33" s="160"/>
      <c r="H33" s="160"/>
      <c r="I33" s="160"/>
      <c r="J33" s="160"/>
      <c r="K33" s="160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1" t="s">
        <v>33</v>
      </c>
      <c r="E34" s="38"/>
      <c r="F34" s="38"/>
      <c r="G34" s="38"/>
      <c r="H34" s="38"/>
      <c r="I34" s="38"/>
      <c r="J34" s="162">
        <f>ROUND(J130,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60"/>
      <c r="E35" s="160"/>
      <c r="F35" s="160"/>
      <c r="G35" s="160"/>
      <c r="H35" s="160"/>
      <c r="I35" s="160"/>
      <c r="J35" s="160"/>
      <c r="K35" s="160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3" t="s">
        <v>35</v>
      </c>
      <c r="G36" s="38"/>
      <c r="H36" s="38"/>
      <c r="I36" s="163" t="s">
        <v>34</v>
      </c>
      <c r="J36" s="163" t="s">
        <v>36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53" t="s">
        <v>37</v>
      </c>
      <c r="E37" s="151" t="s">
        <v>38</v>
      </c>
      <c r="F37" s="164">
        <f>ROUND((SUM(BE130:BE360)),  2)</f>
        <v>0</v>
      </c>
      <c r="G37" s="38"/>
      <c r="H37" s="38"/>
      <c r="I37" s="165">
        <v>0.20999999999999999</v>
      </c>
      <c r="J37" s="164">
        <f>ROUND(((SUM(BE130:BE360))*I37),  2)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51" t="s">
        <v>39</v>
      </c>
      <c r="F38" s="164">
        <f>ROUND((SUM(BF130:BF360)),  2)</f>
        <v>0</v>
      </c>
      <c r="G38" s="38"/>
      <c r="H38" s="38"/>
      <c r="I38" s="165">
        <v>0.12</v>
      </c>
      <c r="J38" s="164">
        <f>ROUND(((SUM(BF130:BF360))*I38),  2)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40</v>
      </c>
      <c r="F39" s="164">
        <f>ROUND((SUM(BG130:BG360)),  2)</f>
        <v>0</v>
      </c>
      <c r="G39" s="38"/>
      <c r="H39" s="38"/>
      <c r="I39" s="165">
        <v>0.20999999999999999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51" t="s">
        <v>41</v>
      </c>
      <c r="F40" s="164">
        <f>ROUND((SUM(BH130:BH360)),  2)</f>
        <v>0</v>
      </c>
      <c r="G40" s="38"/>
      <c r="H40" s="38"/>
      <c r="I40" s="165">
        <v>0.12</v>
      </c>
      <c r="J40" s="164">
        <f>0</f>
        <v>0</v>
      </c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51" t="s">
        <v>42</v>
      </c>
      <c r="F41" s="164">
        <f>ROUND((SUM(BI130:BI360)),  2)</f>
        <v>0</v>
      </c>
      <c r="G41" s="38"/>
      <c r="H41" s="38"/>
      <c r="I41" s="165">
        <v>0</v>
      </c>
      <c r="J41" s="164">
        <f>0</f>
        <v>0</v>
      </c>
      <c r="K41" s="38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6"/>
      <c r="D43" s="167" t="s">
        <v>43</v>
      </c>
      <c r="E43" s="168"/>
      <c r="F43" s="168"/>
      <c r="G43" s="169" t="s">
        <v>44</v>
      </c>
      <c r="H43" s="170" t="s">
        <v>45</v>
      </c>
      <c r="I43" s="168"/>
      <c r="J43" s="171">
        <f>SUM(J34:J41)</f>
        <v>0</v>
      </c>
      <c r="K43" s="172"/>
      <c r="L43" s="63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63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151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4" t="str">
        <f>E7</f>
        <v>Jihlava, ul. Holíkova, Musilova, Krajní - rekonstrukce kanalizace a vodovodu III. tlakového pásma - II. etapa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145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1" customFormat="1" ht="16.5" customHeight="1">
      <c r="B87" s="21"/>
      <c r="C87" s="22"/>
      <c r="D87" s="22"/>
      <c r="E87" s="184" t="s">
        <v>441</v>
      </c>
      <c r="F87" s="22"/>
      <c r="G87" s="22"/>
      <c r="H87" s="22"/>
      <c r="I87" s="22"/>
      <c r="J87" s="22"/>
      <c r="K87" s="22"/>
      <c r="L87" s="20"/>
    </row>
    <row r="88" s="1" customFormat="1" ht="12" customHeight="1">
      <c r="B88" s="21"/>
      <c r="C88" s="32" t="s">
        <v>147</v>
      </c>
      <c r="D88" s="22"/>
      <c r="E88" s="22"/>
      <c r="F88" s="22"/>
      <c r="G88" s="22"/>
      <c r="H88" s="22"/>
      <c r="I88" s="22"/>
      <c r="J88" s="22"/>
      <c r="K88" s="22"/>
      <c r="L88" s="20"/>
    </row>
    <row r="89" s="2" customFormat="1" ht="16.5" customHeight="1">
      <c r="A89" s="38"/>
      <c r="B89" s="39"/>
      <c r="C89" s="40"/>
      <c r="D89" s="40"/>
      <c r="E89" s="185" t="s">
        <v>1064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149</v>
      </c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40"/>
      <c r="D91" s="40"/>
      <c r="E91" s="76" t="str">
        <f>E13</f>
        <v>SO-02.4.1 - Vodovod - 4.část</v>
      </c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40"/>
      <c r="E93" s="40"/>
      <c r="F93" s="27" t="str">
        <f>F16</f>
        <v xml:space="preserve"> </v>
      </c>
      <c r="G93" s="40"/>
      <c r="H93" s="40"/>
      <c r="I93" s="32" t="s">
        <v>22</v>
      </c>
      <c r="J93" s="79" t="str">
        <f>IF(J16="","",J16)</f>
        <v>26. 2. 2024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5.15" customHeight="1">
      <c r="A95" s="38"/>
      <c r="B95" s="39"/>
      <c r="C95" s="32" t="s">
        <v>24</v>
      </c>
      <c r="D95" s="40"/>
      <c r="E95" s="40"/>
      <c r="F95" s="27" t="str">
        <f>E19</f>
        <v xml:space="preserve"> </v>
      </c>
      <c r="G95" s="40"/>
      <c r="H95" s="40"/>
      <c r="I95" s="32" t="s">
        <v>29</v>
      </c>
      <c r="J95" s="36" t="str">
        <f>E25</f>
        <v xml:space="preserve"> </v>
      </c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27</v>
      </c>
      <c r="D96" s="40"/>
      <c r="E96" s="40"/>
      <c r="F96" s="27" t="str">
        <f>IF(E22="","",E22)</f>
        <v>Vyplň údaj</v>
      </c>
      <c r="G96" s="40"/>
      <c r="H96" s="40"/>
      <c r="I96" s="32" t="s">
        <v>31</v>
      </c>
      <c r="J96" s="36" t="str">
        <f>E28</f>
        <v xml:space="preserve"> 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86" t="s">
        <v>152</v>
      </c>
      <c r="D98" s="187"/>
      <c r="E98" s="187"/>
      <c r="F98" s="187"/>
      <c r="G98" s="187"/>
      <c r="H98" s="187"/>
      <c r="I98" s="187"/>
      <c r="J98" s="188" t="s">
        <v>153</v>
      </c>
      <c r="K98" s="18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89" t="s">
        <v>154</v>
      </c>
      <c r="D100" s="40"/>
      <c r="E100" s="40"/>
      <c r="F100" s="40"/>
      <c r="G100" s="40"/>
      <c r="H100" s="40"/>
      <c r="I100" s="40"/>
      <c r="J100" s="110">
        <f>J130</f>
        <v>0</v>
      </c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7" t="s">
        <v>155</v>
      </c>
    </row>
    <row r="101" s="9" customFormat="1" ht="24.96" customHeight="1">
      <c r="A101" s="9"/>
      <c r="B101" s="190"/>
      <c r="C101" s="191"/>
      <c r="D101" s="192" t="s">
        <v>525</v>
      </c>
      <c r="E101" s="193"/>
      <c r="F101" s="193"/>
      <c r="G101" s="193"/>
      <c r="H101" s="193"/>
      <c r="I101" s="193"/>
      <c r="J101" s="194">
        <f>J131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526</v>
      </c>
      <c r="E102" s="193"/>
      <c r="F102" s="193"/>
      <c r="G102" s="193"/>
      <c r="H102" s="193"/>
      <c r="I102" s="193"/>
      <c r="J102" s="194">
        <f>J207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527</v>
      </c>
      <c r="E103" s="193"/>
      <c r="F103" s="193"/>
      <c r="G103" s="193"/>
      <c r="H103" s="193"/>
      <c r="I103" s="193"/>
      <c r="J103" s="194">
        <f>J217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0"/>
      <c r="C104" s="191"/>
      <c r="D104" s="192" t="s">
        <v>1066</v>
      </c>
      <c r="E104" s="193"/>
      <c r="F104" s="193"/>
      <c r="G104" s="193"/>
      <c r="H104" s="193"/>
      <c r="I104" s="193"/>
      <c r="J104" s="194">
        <f>J318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90"/>
      <c r="C105" s="191"/>
      <c r="D105" s="192" t="s">
        <v>530</v>
      </c>
      <c r="E105" s="193"/>
      <c r="F105" s="193"/>
      <c r="G105" s="193"/>
      <c r="H105" s="193"/>
      <c r="I105" s="193"/>
      <c r="J105" s="194">
        <f>J349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90"/>
      <c r="C106" s="191"/>
      <c r="D106" s="192" t="s">
        <v>531</v>
      </c>
      <c r="E106" s="193"/>
      <c r="F106" s="193"/>
      <c r="G106" s="193"/>
      <c r="H106" s="193"/>
      <c r="I106" s="193"/>
      <c r="J106" s="194">
        <f>J353</f>
        <v>0</v>
      </c>
      <c r="K106" s="191"/>
      <c r="L106" s="19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161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6.25" customHeight="1">
      <c r="A116" s="38"/>
      <c r="B116" s="39"/>
      <c r="C116" s="40"/>
      <c r="D116" s="40"/>
      <c r="E116" s="184" t="str">
        <f>E7</f>
        <v>Jihlava, ul. Holíkova, Musilova, Krajní - rekonstrukce kanalizace a vodovodu III. tlakového pásma - II. etapa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" customFormat="1" ht="12" customHeight="1">
      <c r="B117" s="21"/>
      <c r="C117" s="32" t="s">
        <v>145</v>
      </c>
      <c r="D117" s="22"/>
      <c r="E117" s="22"/>
      <c r="F117" s="22"/>
      <c r="G117" s="22"/>
      <c r="H117" s="22"/>
      <c r="I117" s="22"/>
      <c r="J117" s="22"/>
      <c r="K117" s="22"/>
      <c r="L117" s="20"/>
    </row>
    <row r="118" s="1" customFormat="1" ht="16.5" customHeight="1">
      <c r="B118" s="21"/>
      <c r="C118" s="22"/>
      <c r="D118" s="22"/>
      <c r="E118" s="184" t="s">
        <v>441</v>
      </c>
      <c r="F118" s="22"/>
      <c r="G118" s="22"/>
      <c r="H118" s="22"/>
      <c r="I118" s="22"/>
      <c r="J118" s="22"/>
      <c r="K118" s="22"/>
      <c r="L118" s="20"/>
    </row>
    <row r="119" s="1" customFormat="1" ht="12" customHeight="1">
      <c r="B119" s="21"/>
      <c r="C119" s="32" t="s">
        <v>147</v>
      </c>
      <c r="D119" s="22"/>
      <c r="E119" s="22"/>
      <c r="F119" s="22"/>
      <c r="G119" s="22"/>
      <c r="H119" s="22"/>
      <c r="I119" s="22"/>
      <c r="J119" s="22"/>
      <c r="K119" s="22"/>
      <c r="L119" s="20"/>
    </row>
    <row r="120" s="2" customFormat="1" ht="16.5" customHeight="1">
      <c r="A120" s="38"/>
      <c r="B120" s="39"/>
      <c r="C120" s="40"/>
      <c r="D120" s="40"/>
      <c r="E120" s="185" t="s">
        <v>1064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149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76" t="str">
        <f>E13</f>
        <v>SO-02.4.1 - Vodovod - 4.část</v>
      </c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20</v>
      </c>
      <c r="D124" s="40"/>
      <c r="E124" s="40"/>
      <c r="F124" s="27" t="str">
        <f>F16</f>
        <v xml:space="preserve"> </v>
      </c>
      <c r="G124" s="40"/>
      <c r="H124" s="40"/>
      <c r="I124" s="32" t="s">
        <v>22</v>
      </c>
      <c r="J124" s="79" t="str">
        <f>IF(J16="","",J16)</f>
        <v>26. 2. 2024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24</v>
      </c>
      <c r="D126" s="40"/>
      <c r="E126" s="40"/>
      <c r="F126" s="27" t="str">
        <f>E19</f>
        <v xml:space="preserve"> </v>
      </c>
      <c r="G126" s="40"/>
      <c r="H126" s="40"/>
      <c r="I126" s="32" t="s">
        <v>29</v>
      </c>
      <c r="J126" s="36" t="str">
        <f>E25</f>
        <v xml:space="preserve"> 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27</v>
      </c>
      <c r="D127" s="40"/>
      <c r="E127" s="40"/>
      <c r="F127" s="27" t="str">
        <f>IF(E22="","",E22)</f>
        <v>Vyplň údaj</v>
      </c>
      <c r="G127" s="40"/>
      <c r="H127" s="40"/>
      <c r="I127" s="32" t="s">
        <v>31</v>
      </c>
      <c r="J127" s="36" t="str">
        <f>E28</f>
        <v xml:space="preserve"> 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201"/>
      <c r="B129" s="202"/>
      <c r="C129" s="203" t="s">
        <v>162</v>
      </c>
      <c r="D129" s="204" t="s">
        <v>58</v>
      </c>
      <c r="E129" s="204" t="s">
        <v>54</v>
      </c>
      <c r="F129" s="204" t="s">
        <v>55</v>
      </c>
      <c r="G129" s="204" t="s">
        <v>163</v>
      </c>
      <c r="H129" s="204" t="s">
        <v>164</v>
      </c>
      <c r="I129" s="204" t="s">
        <v>165</v>
      </c>
      <c r="J129" s="205" t="s">
        <v>153</v>
      </c>
      <c r="K129" s="206" t="s">
        <v>166</v>
      </c>
      <c r="L129" s="207"/>
      <c r="M129" s="100" t="s">
        <v>1</v>
      </c>
      <c r="N129" s="101" t="s">
        <v>37</v>
      </c>
      <c r="O129" s="101" t="s">
        <v>167</v>
      </c>
      <c r="P129" s="101" t="s">
        <v>168</v>
      </c>
      <c r="Q129" s="101" t="s">
        <v>169</v>
      </c>
      <c r="R129" s="101" t="s">
        <v>170</v>
      </c>
      <c r="S129" s="101" t="s">
        <v>171</v>
      </c>
      <c r="T129" s="102" t="s">
        <v>172</v>
      </c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</row>
    <row r="130" s="2" customFormat="1" ht="22.8" customHeight="1">
      <c r="A130" s="38"/>
      <c r="B130" s="39"/>
      <c r="C130" s="107" t="s">
        <v>173</v>
      </c>
      <c r="D130" s="40"/>
      <c r="E130" s="40"/>
      <c r="F130" s="40"/>
      <c r="G130" s="40"/>
      <c r="H130" s="40"/>
      <c r="I130" s="40"/>
      <c r="J130" s="208">
        <f>BK130</f>
        <v>0</v>
      </c>
      <c r="K130" s="40"/>
      <c r="L130" s="44"/>
      <c r="M130" s="103"/>
      <c r="N130" s="209"/>
      <c r="O130" s="104"/>
      <c r="P130" s="210">
        <f>P131+P207+P217+P318+P349+P353</f>
        <v>0</v>
      </c>
      <c r="Q130" s="104"/>
      <c r="R130" s="210">
        <f>R131+R207+R217+R318+R349+R353</f>
        <v>0</v>
      </c>
      <c r="S130" s="104"/>
      <c r="T130" s="211">
        <f>T131+T207+T217+T318+T349+T353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72</v>
      </c>
      <c r="AU130" s="17" t="s">
        <v>155</v>
      </c>
      <c r="BK130" s="212">
        <f>BK131+BK207+BK217+BK318+BK349+BK353</f>
        <v>0</v>
      </c>
    </row>
    <row r="131" s="12" customFormat="1" ht="25.92" customHeight="1">
      <c r="A131" s="12"/>
      <c r="B131" s="213"/>
      <c r="C131" s="214"/>
      <c r="D131" s="215" t="s">
        <v>72</v>
      </c>
      <c r="E131" s="216" t="s">
        <v>80</v>
      </c>
      <c r="F131" s="216" t="s">
        <v>228</v>
      </c>
      <c r="G131" s="214"/>
      <c r="H131" s="214"/>
      <c r="I131" s="217"/>
      <c r="J131" s="218">
        <f>BK131</f>
        <v>0</v>
      </c>
      <c r="K131" s="214"/>
      <c r="L131" s="219"/>
      <c r="M131" s="220"/>
      <c r="N131" s="221"/>
      <c r="O131" s="221"/>
      <c r="P131" s="222">
        <f>SUM(P132:P206)</f>
        <v>0</v>
      </c>
      <c r="Q131" s="221"/>
      <c r="R131" s="222">
        <f>SUM(R132:R206)</f>
        <v>0</v>
      </c>
      <c r="S131" s="221"/>
      <c r="T131" s="223">
        <f>SUM(T132:T206)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4" t="s">
        <v>80</v>
      </c>
      <c r="AT131" s="225" t="s">
        <v>72</v>
      </c>
      <c r="AU131" s="225" t="s">
        <v>73</v>
      </c>
      <c r="AY131" s="224" t="s">
        <v>176</v>
      </c>
      <c r="BK131" s="226">
        <f>SUM(BK132:BK206)</f>
        <v>0</v>
      </c>
    </row>
    <row r="132" s="2" customFormat="1" ht="21.75" customHeight="1">
      <c r="A132" s="38"/>
      <c r="B132" s="39"/>
      <c r="C132" s="229" t="s">
        <v>80</v>
      </c>
      <c r="D132" s="229" t="s">
        <v>179</v>
      </c>
      <c r="E132" s="230" t="s">
        <v>1067</v>
      </c>
      <c r="F132" s="231" t="s">
        <v>1068</v>
      </c>
      <c r="G132" s="232" t="s">
        <v>263</v>
      </c>
      <c r="H132" s="233">
        <v>348</v>
      </c>
      <c r="I132" s="234"/>
      <c r="J132" s="235">
        <f>ROUND(I132*H132,2)</f>
        <v>0</v>
      </c>
      <c r="K132" s="236"/>
      <c r="L132" s="44"/>
      <c r="M132" s="237" t="s">
        <v>1</v>
      </c>
      <c r="N132" s="238" t="s">
        <v>38</v>
      </c>
      <c r="O132" s="91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41" t="s">
        <v>183</v>
      </c>
      <c r="AT132" s="241" t="s">
        <v>179</v>
      </c>
      <c r="AU132" s="241" t="s">
        <v>80</v>
      </c>
      <c r="AY132" s="17" t="s">
        <v>176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7" t="s">
        <v>80</v>
      </c>
      <c r="BK132" s="242">
        <f>ROUND(I132*H132,2)</f>
        <v>0</v>
      </c>
      <c r="BL132" s="17" t="s">
        <v>183</v>
      </c>
      <c r="BM132" s="241" t="s">
        <v>1382</v>
      </c>
    </row>
    <row r="133" s="2" customFormat="1">
      <c r="A133" s="38"/>
      <c r="B133" s="39"/>
      <c r="C133" s="40"/>
      <c r="D133" s="243" t="s">
        <v>185</v>
      </c>
      <c r="E133" s="40"/>
      <c r="F133" s="244" t="s">
        <v>1068</v>
      </c>
      <c r="G133" s="40"/>
      <c r="H133" s="40"/>
      <c r="I133" s="245"/>
      <c r="J133" s="40"/>
      <c r="K133" s="40"/>
      <c r="L133" s="44"/>
      <c r="M133" s="246"/>
      <c r="N133" s="247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185</v>
      </c>
      <c r="AU133" s="17" t="s">
        <v>80</v>
      </c>
    </row>
    <row r="134" s="2" customFormat="1" ht="24.15" customHeight="1">
      <c r="A134" s="38"/>
      <c r="B134" s="39"/>
      <c r="C134" s="229" t="s">
        <v>82</v>
      </c>
      <c r="D134" s="229" t="s">
        <v>179</v>
      </c>
      <c r="E134" s="230" t="s">
        <v>546</v>
      </c>
      <c r="F134" s="231" t="s">
        <v>547</v>
      </c>
      <c r="G134" s="232" t="s">
        <v>263</v>
      </c>
      <c r="H134" s="233">
        <v>18</v>
      </c>
      <c r="I134" s="234"/>
      <c r="J134" s="235">
        <f>ROUND(I134*H134,2)</f>
        <v>0</v>
      </c>
      <c r="K134" s="236"/>
      <c r="L134" s="44"/>
      <c r="M134" s="237" t="s">
        <v>1</v>
      </c>
      <c r="N134" s="238" t="s">
        <v>38</v>
      </c>
      <c r="O134" s="91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41" t="s">
        <v>183</v>
      </c>
      <c r="AT134" s="241" t="s">
        <v>179</v>
      </c>
      <c r="AU134" s="241" t="s">
        <v>80</v>
      </c>
      <c r="AY134" s="17" t="s">
        <v>176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7" t="s">
        <v>80</v>
      </c>
      <c r="BK134" s="242">
        <f>ROUND(I134*H134,2)</f>
        <v>0</v>
      </c>
      <c r="BL134" s="17" t="s">
        <v>183</v>
      </c>
      <c r="BM134" s="241" t="s">
        <v>1383</v>
      </c>
    </row>
    <row r="135" s="2" customFormat="1">
      <c r="A135" s="38"/>
      <c r="B135" s="39"/>
      <c r="C135" s="40"/>
      <c r="D135" s="243" t="s">
        <v>185</v>
      </c>
      <c r="E135" s="40"/>
      <c r="F135" s="244" t="s">
        <v>547</v>
      </c>
      <c r="G135" s="40"/>
      <c r="H135" s="40"/>
      <c r="I135" s="245"/>
      <c r="J135" s="40"/>
      <c r="K135" s="40"/>
      <c r="L135" s="44"/>
      <c r="M135" s="246"/>
      <c r="N135" s="247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185</v>
      </c>
      <c r="AU135" s="17" t="s">
        <v>80</v>
      </c>
    </row>
    <row r="136" s="2" customFormat="1">
      <c r="A136" s="38"/>
      <c r="B136" s="39"/>
      <c r="C136" s="40"/>
      <c r="D136" s="243" t="s">
        <v>188</v>
      </c>
      <c r="E136" s="40"/>
      <c r="F136" s="250" t="s">
        <v>549</v>
      </c>
      <c r="G136" s="40"/>
      <c r="H136" s="40"/>
      <c r="I136" s="245"/>
      <c r="J136" s="40"/>
      <c r="K136" s="40"/>
      <c r="L136" s="44"/>
      <c r="M136" s="246"/>
      <c r="N136" s="247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188</v>
      </c>
      <c r="AU136" s="17" t="s">
        <v>80</v>
      </c>
    </row>
    <row r="137" s="2" customFormat="1" ht="24.15" customHeight="1">
      <c r="A137" s="38"/>
      <c r="B137" s="39"/>
      <c r="C137" s="229" t="s">
        <v>90</v>
      </c>
      <c r="D137" s="229" t="s">
        <v>179</v>
      </c>
      <c r="E137" s="230" t="s">
        <v>550</v>
      </c>
      <c r="F137" s="231" t="s">
        <v>1384</v>
      </c>
      <c r="G137" s="232" t="s">
        <v>263</v>
      </c>
      <c r="H137" s="233">
        <v>24</v>
      </c>
      <c r="I137" s="234"/>
      <c r="J137" s="235">
        <f>ROUND(I137*H137,2)</f>
        <v>0</v>
      </c>
      <c r="K137" s="236"/>
      <c r="L137" s="44"/>
      <c r="M137" s="237" t="s">
        <v>1</v>
      </c>
      <c r="N137" s="238" t="s">
        <v>38</v>
      </c>
      <c r="O137" s="91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41" t="s">
        <v>183</v>
      </c>
      <c r="AT137" s="241" t="s">
        <v>179</v>
      </c>
      <c r="AU137" s="241" t="s">
        <v>80</v>
      </c>
      <c r="AY137" s="17" t="s">
        <v>176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7" t="s">
        <v>80</v>
      </c>
      <c r="BK137" s="242">
        <f>ROUND(I137*H137,2)</f>
        <v>0</v>
      </c>
      <c r="BL137" s="17" t="s">
        <v>183</v>
      </c>
      <c r="BM137" s="241" t="s">
        <v>1385</v>
      </c>
    </row>
    <row r="138" s="2" customFormat="1">
      <c r="A138" s="38"/>
      <c r="B138" s="39"/>
      <c r="C138" s="40"/>
      <c r="D138" s="243" t="s">
        <v>185</v>
      </c>
      <c r="E138" s="40"/>
      <c r="F138" s="244" t="s">
        <v>1384</v>
      </c>
      <c r="G138" s="40"/>
      <c r="H138" s="40"/>
      <c r="I138" s="245"/>
      <c r="J138" s="40"/>
      <c r="K138" s="40"/>
      <c r="L138" s="44"/>
      <c r="M138" s="246"/>
      <c r="N138" s="247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185</v>
      </c>
      <c r="AU138" s="17" t="s">
        <v>80</v>
      </c>
    </row>
    <row r="139" s="2" customFormat="1" ht="24.15" customHeight="1">
      <c r="A139" s="38"/>
      <c r="B139" s="39"/>
      <c r="C139" s="229" t="s">
        <v>183</v>
      </c>
      <c r="D139" s="229" t="s">
        <v>179</v>
      </c>
      <c r="E139" s="230" t="s">
        <v>553</v>
      </c>
      <c r="F139" s="231" t="s">
        <v>1386</v>
      </c>
      <c r="G139" s="232" t="s">
        <v>263</v>
      </c>
      <c r="H139" s="233">
        <v>4</v>
      </c>
      <c r="I139" s="234"/>
      <c r="J139" s="235">
        <f>ROUND(I139*H139,2)</f>
        <v>0</v>
      </c>
      <c r="K139" s="236"/>
      <c r="L139" s="44"/>
      <c r="M139" s="237" t="s">
        <v>1</v>
      </c>
      <c r="N139" s="238" t="s">
        <v>38</v>
      </c>
      <c r="O139" s="91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41" t="s">
        <v>183</v>
      </c>
      <c r="AT139" s="241" t="s">
        <v>179</v>
      </c>
      <c r="AU139" s="241" t="s">
        <v>80</v>
      </c>
      <c r="AY139" s="17" t="s">
        <v>176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7" t="s">
        <v>80</v>
      </c>
      <c r="BK139" s="242">
        <f>ROUND(I139*H139,2)</f>
        <v>0</v>
      </c>
      <c r="BL139" s="17" t="s">
        <v>183</v>
      </c>
      <c r="BM139" s="241" t="s">
        <v>1387</v>
      </c>
    </row>
    <row r="140" s="2" customFormat="1">
      <c r="A140" s="38"/>
      <c r="B140" s="39"/>
      <c r="C140" s="40"/>
      <c r="D140" s="243" t="s">
        <v>185</v>
      </c>
      <c r="E140" s="40"/>
      <c r="F140" s="244" t="s">
        <v>1386</v>
      </c>
      <c r="G140" s="40"/>
      <c r="H140" s="40"/>
      <c r="I140" s="245"/>
      <c r="J140" s="40"/>
      <c r="K140" s="40"/>
      <c r="L140" s="44"/>
      <c r="M140" s="246"/>
      <c r="N140" s="247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185</v>
      </c>
      <c r="AU140" s="17" t="s">
        <v>80</v>
      </c>
    </row>
    <row r="141" s="2" customFormat="1" ht="16.5" customHeight="1">
      <c r="A141" s="38"/>
      <c r="B141" s="39"/>
      <c r="C141" s="277" t="s">
        <v>175</v>
      </c>
      <c r="D141" s="277" t="s">
        <v>327</v>
      </c>
      <c r="E141" s="278" t="s">
        <v>556</v>
      </c>
      <c r="F141" s="279" t="s">
        <v>557</v>
      </c>
      <c r="G141" s="280" t="s">
        <v>558</v>
      </c>
      <c r="H141" s="281">
        <v>342.65699999999998</v>
      </c>
      <c r="I141" s="282"/>
      <c r="J141" s="283">
        <f>ROUND(I141*H141,2)</f>
        <v>0</v>
      </c>
      <c r="K141" s="284"/>
      <c r="L141" s="285"/>
      <c r="M141" s="286" t="s">
        <v>1</v>
      </c>
      <c r="N141" s="287" t="s">
        <v>38</v>
      </c>
      <c r="O141" s="91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41" t="s">
        <v>266</v>
      </c>
      <c r="AT141" s="241" t="s">
        <v>327</v>
      </c>
      <c r="AU141" s="241" t="s">
        <v>80</v>
      </c>
      <c r="AY141" s="17" t="s">
        <v>176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7" t="s">
        <v>80</v>
      </c>
      <c r="BK141" s="242">
        <f>ROUND(I141*H141,2)</f>
        <v>0</v>
      </c>
      <c r="BL141" s="17" t="s">
        <v>183</v>
      </c>
      <c r="BM141" s="241" t="s">
        <v>1388</v>
      </c>
    </row>
    <row r="142" s="2" customFormat="1">
      <c r="A142" s="38"/>
      <c r="B142" s="39"/>
      <c r="C142" s="40"/>
      <c r="D142" s="243" t="s">
        <v>185</v>
      </c>
      <c r="E142" s="40"/>
      <c r="F142" s="244" t="s">
        <v>557</v>
      </c>
      <c r="G142" s="40"/>
      <c r="H142" s="40"/>
      <c r="I142" s="245"/>
      <c r="J142" s="40"/>
      <c r="K142" s="40"/>
      <c r="L142" s="44"/>
      <c r="M142" s="246"/>
      <c r="N142" s="247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185</v>
      </c>
      <c r="AU142" s="17" t="s">
        <v>80</v>
      </c>
    </row>
    <row r="143" s="2" customFormat="1" ht="24.15" customHeight="1">
      <c r="A143" s="38"/>
      <c r="B143" s="39"/>
      <c r="C143" s="229" t="s">
        <v>213</v>
      </c>
      <c r="D143" s="229" t="s">
        <v>179</v>
      </c>
      <c r="E143" s="230" t="s">
        <v>560</v>
      </c>
      <c r="F143" s="231" t="s">
        <v>561</v>
      </c>
      <c r="G143" s="232" t="s">
        <v>558</v>
      </c>
      <c r="H143" s="233">
        <v>66.239999999999995</v>
      </c>
      <c r="I143" s="234"/>
      <c r="J143" s="235">
        <f>ROUND(I143*H143,2)</f>
        <v>0</v>
      </c>
      <c r="K143" s="236"/>
      <c r="L143" s="44"/>
      <c r="M143" s="237" t="s">
        <v>1</v>
      </c>
      <c r="N143" s="238" t="s">
        <v>38</v>
      </c>
      <c r="O143" s="91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41" t="s">
        <v>183</v>
      </c>
      <c r="AT143" s="241" t="s">
        <v>179</v>
      </c>
      <c r="AU143" s="241" t="s">
        <v>80</v>
      </c>
      <c r="AY143" s="17" t="s">
        <v>176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7" t="s">
        <v>80</v>
      </c>
      <c r="BK143" s="242">
        <f>ROUND(I143*H143,2)</f>
        <v>0</v>
      </c>
      <c r="BL143" s="17" t="s">
        <v>183</v>
      </c>
      <c r="BM143" s="241" t="s">
        <v>1389</v>
      </c>
    </row>
    <row r="144" s="2" customFormat="1">
      <c r="A144" s="38"/>
      <c r="B144" s="39"/>
      <c r="C144" s="40"/>
      <c r="D144" s="243" t="s">
        <v>185</v>
      </c>
      <c r="E144" s="40"/>
      <c r="F144" s="244" t="s">
        <v>561</v>
      </c>
      <c r="G144" s="40"/>
      <c r="H144" s="40"/>
      <c r="I144" s="245"/>
      <c r="J144" s="40"/>
      <c r="K144" s="40"/>
      <c r="L144" s="44"/>
      <c r="M144" s="246"/>
      <c r="N144" s="247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185</v>
      </c>
      <c r="AU144" s="17" t="s">
        <v>80</v>
      </c>
    </row>
    <row r="145" s="2" customFormat="1">
      <c r="A145" s="38"/>
      <c r="B145" s="39"/>
      <c r="C145" s="40"/>
      <c r="D145" s="243" t="s">
        <v>188</v>
      </c>
      <c r="E145" s="40"/>
      <c r="F145" s="250" t="s">
        <v>563</v>
      </c>
      <c r="G145" s="40"/>
      <c r="H145" s="40"/>
      <c r="I145" s="245"/>
      <c r="J145" s="40"/>
      <c r="K145" s="40"/>
      <c r="L145" s="44"/>
      <c r="M145" s="246"/>
      <c r="N145" s="247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188</v>
      </c>
      <c r="AU145" s="17" t="s">
        <v>80</v>
      </c>
    </row>
    <row r="146" s="2" customFormat="1" ht="24.15" customHeight="1">
      <c r="A146" s="38"/>
      <c r="B146" s="39"/>
      <c r="C146" s="229" t="s">
        <v>260</v>
      </c>
      <c r="D146" s="229" t="s">
        <v>179</v>
      </c>
      <c r="E146" s="230" t="s">
        <v>564</v>
      </c>
      <c r="F146" s="231" t="s">
        <v>565</v>
      </c>
      <c r="G146" s="232" t="s">
        <v>558</v>
      </c>
      <c r="H146" s="233">
        <v>383.53500000000002</v>
      </c>
      <c r="I146" s="234"/>
      <c r="J146" s="235">
        <f>ROUND(I146*H146,2)</f>
        <v>0</v>
      </c>
      <c r="K146" s="236"/>
      <c r="L146" s="44"/>
      <c r="M146" s="237" t="s">
        <v>1</v>
      </c>
      <c r="N146" s="238" t="s">
        <v>38</v>
      </c>
      <c r="O146" s="91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41" t="s">
        <v>183</v>
      </c>
      <c r="AT146" s="241" t="s">
        <v>179</v>
      </c>
      <c r="AU146" s="241" t="s">
        <v>80</v>
      </c>
      <c r="AY146" s="17" t="s">
        <v>176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7" t="s">
        <v>80</v>
      </c>
      <c r="BK146" s="242">
        <f>ROUND(I146*H146,2)</f>
        <v>0</v>
      </c>
      <c r="BL146" s="17" t="s">
        <v>183</v>
      </c>
      <c r="BM146" s="241" t="s">
        <v>1390</v>
      </c>
    </row>
    <row r="147" s="2" customFormat="1">
      <c r="A147" s="38"/>
      <c r="B147" s="39"/>
      <c r="C147" s="40"/>
      <c r="D147" s="243" t="s">
        <v>185</v>
      </c>
      <c r="E147" s="40"/>
      <c r="F147" s="244" t="s">
        <v>565</v>
      </c>
      <c r="G147" s="40"/>
      <c r="H147" s="40"/>
      <c r="I147" s="245"/>
      <c r="J147" s="40"/>
      <c r="K147" s="40"/>
      <c r="L147" s="44"/>
      <c r="M147" s="246"/>
      <c r="N147" s="24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185</v>
      </c>
      <c r="AU147" s="17" t="s">
        <v>80</v>
      </c>
    </row>
    <row r="148" s="2" customFormat="1">
      <c r="A148" s="38"/>
      <c r="B148" s="39"/>
      <c r="C148" s="40"/>
      <c r="D148" s="243" t="s">
        <v>188</v>
      </c>
      <c r="E148" s="40"/>
      <c r="F148" s="250" t="s">
        <v>567</v>
      </c>
      <c r="G148" s="40"/>
      <c r="H148" s="40"/>
      <c r="I148" s="245"/>
      <c r="J148" s="40"/>
      <c r="K148" s="40"/>
      <c r="L148" s="44"/>
      <c r="M148" s="246"/>
      <c r="N148" s="247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188</v>
      </c>
      <c r="AU148" s="17" t="s">
        <v>80</v>
      </c>
    </row>
    <row r="149" s="13" customFormat="1">
      <c r="A149" s="13"/>
      <c r="B149" s="255"/>
      <c r="C149" s="256"/>
      <c r="D149" s="243" t="s">
        <v>242</v>
      </c>
      <c r="E149" s="257" t="s">
        <v>1</v>
      </c>
      <c r="F149" s="258" t="s">
        <v>1391</v>
      </c>
      <c r="G149" s="256"/>
      <c r="H149" s="259">
        <v>383.53500000000002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5" t="s">
        <v>242</v>
      </c>
      <c r="AU149" s="265" t="s">
        <v>80</v>
      </c>
      <c r="AV149" s="13" t="s">
        <v>82</v>
      </c>
      <c r="AW149" s="13" t="s">
        <v>30</v>
      </c>
      <c r="AX149" s="13" t="s">
        <v>73</v>
      </c>
      <c r="AY149" s="265" t="s">
        <v>176</v>
      </c>
    </row>
    <row r="150" s="14" customFormat="1">
      <c r="A150" s="14"/>
      <c r="B150" s="266"/>
      <c r="C150" s="267"/>
      <c r="D150" s="243" t="s">
        <v>242</v>
      </c>
      <c r="E150" s="268" t="s">
        <v>1</v>
      </c>
      <c r="F150" s="269" t="s">
        <v>245</v>
      </c>
      <c r="G150" s="267"/>
      <c r="H150" s="270">
        <v>383.53500000000002</v>
      </c>
      <c r="I150" s="271"/>
      <c r="J150" s="267"/>
      <c r="K150" s="267"/>
      <c r="L150" s="272"/>
      <c r="M150" s="273"/>
      <c r="N150" s="274"/>
      <c r="O150" s="274"/>
      <c r="P150" s="274"/>
      <c r="Q150" s="274"/>
      <c r="R150" s="274"/>
      <c r="S150" s="274"/>
      <c r="T150" s="27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76" t="s">
        <v>242</v>
      </c>
      <c r="AU150" s="276" t="s">
        <v>80</v>
      </c>
      <c r="AV150" s="14" t="s">
        <v>183</v>
      </c>
      <c r="AW150" s="14" t="s">
        <v>30</v>
      </c>
      <c r="AX150" s="14" t="s">
        <v>80</v>
      </c>
      <c r="AY150" s="276" t="s">
        <v>176</v>
      </c>
    </row>
    <row r="151" s="2" customFormat="1" ht="24.15" customHeight="1">
      <c r="A151" s="38"/>
      <c r="B151" s="39"/>
      <c r="C151" s="229" t="s">
        <v>266</v>
      </c>
      <c r="D151" s="229" t="s">
        <v>179</v>
      </c>
      <c r="E151" s="230" t="s">
        <v>569</v>
      </c>
      <c r="F151" s="231" t="s">
        <v>570</v>
      </c>
      <c r="G151" s="232" t="s">
        <v>558</v>
      </c>
      <c r="H151" s="233">
        <v>383.53500000000002</v>
      </c>
      <c r="I151" s="234"/>
      <c r="J151" s="235">
        <f>ROUND(I151*H151,2)</f>
        <v>0</v>
      </c>
      <c r="K151" s="236"/>
      <c r="L151" s="44"/>
      <c r="M151" s="237" t="s">
        <v>1</v>
      </c>
      <c r="N151" s="238" t="s">
        <v>38</v>
      </c>
      <c r="O151" s="91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41" t="s">
        <v>183</v>
      </c>
      <c r="AT151" s="241" t="s">
        <v>179</v>
      </c>
      <c r="AU151" s="241" t="s">
        <v>80</v>
      </c>
      <c r="AY151" s="17" t="s">
        <v>176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7" t="s">
        <v>80</v>
      </c>
      <c r="BK151" s="242">
        <f>ROUND(I151*H151,2)</f>
        <v>0</v>
      </c>
      <c r="BL151" s="17" t="s">
        <v>183</v>
      </c>
      <c r="BM151" s="241" t="s">
        <v>1392</v>
      </c>
    </row>
    <row r="152" s="2" customFormat="1">
      <c r="A152" s="38"/>
      <c r="B152" s="39"/>
      <c r="C152" s="40"/>
      <c r="D152" s="243" t="s">
        <v>185</v>
      </c>
      <c r="E152" s="40"/>
      <c r="F152" s="244" t="s">
        <v>570</v>
      </c>
      <c r="G152" s="40"/>
      <c r="H152" s="40"/>
      <c r="I152" s="245"/>
      <c r="J152" s="40"/>
      <c r="K152" s="40"/>
      <c r="L152" s="44"/>
      <c r="M152" s="246"/>
      <c r="N152" s="247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185</v>
      </c>
      <c r="AU152" s="17" t="s">
        <v>80</v>
      </c>
    </row>
    <row r="153" s="2" customFormat="1">
      <c r="A153" s="38"/>
      <c r="B153" s="39"/>
      <c r="C153" s="40"/>
      <c r="D153" s="243" t="s">
        <v>188</v>
      </c>
      <c r="E153" s="40"/>
      <c r="F153" s="250" t="s">
        <v>567</v>
      </c>
      <c r="G153" s="40"/>
      <c r="H153" s="40"/>
      <c r="I153" s="245"/>
      <c r="J153" s="40"/>
      <c r="K153" s="40"/>
      <c r="L153" s="44"/>
      <c r="M153" s="246"/>
      <c r="N153" s="247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188</v>
      </c>
      <c r="AU153" s="17" t="s">
        <v>80</v>
      </c>
    </row>
    <row r="154" s="13" customFormat="1">
      <c r="A154" s="13"/>
      <c r="B154" s="255"/>
      <c r="C154" s="256"/>
      <c r="D154" s="243" t="s">
        <v>242</v>
      </c>
      <c r="E154" s="257" t="s">
        <v>1</v>
      </c>
      <c r="F154" s="258" t="s">
        <v>1391</v>
      </c>
      <c r="G154" s="256"/>
      <c r="H154" s="259">
        <v>383.53500000000002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5" t="s">
        <v>242</v>
      </c>
      <c r="AU154" s="265" t="s">
        <v>80</v>
      </c>
      <c r="AV154" s="13" t="s">
        <v>82</v>
      </c>
      <c r="AW154" s="13" t="s">
        <v>30</v>
      </c>
      <c r="AX154" s="13" t="s">
        <v>73</v>
      </c>
      <c r="AY154" s="265" t="s">
        <v>176</v>
      </c>
    </row>
    <row r="155" s="14" customFormat="1">
      <c r="A155" s="14"/>
      <c r="B155" s="266"/>
      <c r="C155" s="267"/>
      <c r="D155" s="243" t="s">
        <v>242</v>
      </c>
      <c r="E155" s="268" t="s">
        <v>1</v>
      </c>
      <c r="F155" s="269" t="s">
        <v>245</v>
      </c>
      <c r="G155" s="267"/>
      <c r="H155" s="270">
        <v>383.53500000000002</v>
      </c>
      <c r="I155" s="271"/>
      <c r="J155" s="267"/>
      <c r="K155" s="267"/>
      <c r="L155" s="272"/>
      <c r="M155" s="273"/>
      <c r="N155" s="274"/>
      <c r="O155" s="274"/>
      <c r="P155" s="274"/>
      <c r="Q155" s="274"/>
      <c r="R155" s="274"/>
      <c r="S155" s="274"/>
      <c r="T155" s="27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76" t="s">
        <v>242</v>
      </c>
      <c r="AU155" s="276" t="s">
        <v>80</v>
      </c>
      <c r="AV155" s="14" t="s">
        <v>183</v>
      </c>
      <c r="AW155" s="14" t="s">
        <v>30</v>
      </c>
      <c r="AX155" s="14" t="s">
        <v>80</v>
      </c>
      <c r="AY155" s="276" t="s">
        <v>176</v>
      </c>
    </row>
    <row r="156" s="2" customFormat="1" ht="24.15" customHeight="1">
      <c r="A156" s="38"/>
      <c r="B156" s="39"/>
      <c r="C156" s="229" t="s">
        <v>271</v>
      </c>
      <c r="D156" s="229" t="s">
        <v>179</v>
      </c>
      <c r="E156" s="230" t="s">
        <v>572</v>
      </c>
      <c r="F156" s="231" t="s">
        <v>573</v>
      </c>
      <c r="G156" s="232" t="s">
        <v>558</v>
      </c>
      <c r="H156" s="233">
        <v>42.615000000000002</v>
      </c>
      <c r="I156" s="234"/>
      <c r="J156" s="235">
        <f>ROUND(I156*H156,2)</f>
        <v>0</v>
      </c>
      <c r="K156" s="236"/>
      <c r="L156" s="44"/>
      <c r="M156" s="237" t="s">
        <v>1</v>
      </c>
      <c r="N156" s="238" t="s">
        <v>38</v>
      </c>
      <c r="O156" s="91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41" t="s">
        <v>183</v>
      </c>
      <c r="AT156" s="241" t="s">
        <v>179</v>
      </c>
      <c r="AU156" s="241" t="s">
        <v>80</v>
      </c>
      <c r="AY156" s="17" t="s">
        <v>176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7" t="s">
        <v>80</v>
      </c>
      <c r="BK156" s="242">
        <f>ROUND(I156*H156,2)</f>
        <v>0</v>
      </c>
      <c r="BL156" s="17" t="s">
        <v>183</v>
      </c>
      <c r="BM156" s="241" t="s">
        <v>1393</v>
      </c>
    </row>
    <row r="157" s="2" customFormat="1">
      <c r="A157" s="38"/>
      <c r="B157" s="39"/>
      <c r="C157" s="40"/>
      <c r="D157" s="243" t="s">
        <v>185</v>
      </c>
      <c r="E157" s="40"/>
      <c r="F157" s="244" t="s">
        <v>573</v>
      </c>
      <c r="G157" s="40"/>
      <c r="H157" s="40"/>
      <c r="I157" s="245"/>
      <c r="J157" s="40"/>
      <c r="K157" s="40"/>
      <c r="L157" s="44"/>
      <c r="M157" s="246"/>
      <c r="N157" s="247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185</v>
      </c>
      <c r="AU157" s="17" t="s">
        <v>80</v>
      </c>
    </row>
    <row r="158" s="2" customFormat="1">
      <c r="A158" s="38"/>
      <c r="B158" s="39"/>
      <c r="C158" s="40"/>
      <c r="D158" s="243" t="s">
        <v>188</v>
      </c>
      <c r="E158" s="40"/>
      <c r="F158" s="250" t="s">
        <v>567</v>
      </c>
      <c r="G158" s="40"/>
      <c r="H158" s="40"/>
      <c r="I158" s="245"/>
      <c r="J158" s="40"/>
      <c r="K158" s="40"/>
      <c r="L158" s="44"/>
      <c r="M158" s="246"/>
      <c r="N158" s="247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188</v>
      </c>
      <c r="AU158" s="17" t="s">
        <v>80</v>
      </c>
    </row>
    <row r="159" s="13" customFormat="1">
      <c r="A159" s="13"/>
      <c r="B159" s="255"/>
      <c r="C159" s="256"/>
      <c r="D159" s="243" t="s">
        <v>242</v>
      </c>
      <c r="E159" s="257" t="s">
        <v>1</v>
      </c>
      <c r="F159" s="258" t="s">
        <v>1394</v>
      </c>
      <c r="G159" s="256"/>
      <c r="H159" s="259">
        <v>42.615000000000002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5" t="s">
        <v>242</v>
      </c>
      <c r="AU159" s="265" t="s">
        <v>80</v>
      </c>
      <c r="AV159" s="13" t="s">
        <v>82</v>
      </c>
      <c r="AW159" s="13" t="s">
        <v>30</v>
      </c>
      <c r="AX159" s="13" t="s">
        <v>73</v>
      </c>
      <c r="AY159" s="265" t="s">
        <v>176</v>
      </c>
    </row>
    <row r="160" s="14" customFormat="1">
      <c r="A160" s="14"/>
      <c r="B160" s="266"/>
      <c r="C160" s="267"/>
      <c r="D160" s="243" t="s">
        <v>242</v>
      </c>
      <c r="E160" s="268" t="s">
        <v>1</v>
      </c>
      <c r="F160" s="269" t="s">
        <v>245</v>
      </c>
      <c r="G160" s="267"/>
      <c r="H160" s="270">
        <v>42.615000000000002</v>
      </c>
      <c r="I160" s="271"/>
      <c r="J160" s="267"/>
      <c r="K160" s="267"/>
      <c r="L160" s="272"/>
      <c r="M160" s="273"/>
      <c r="N160" s="274"/>
      <c r="O160" s="274"/>
      <c r="P160" s="274"/>
      <c r="Q160" s="274"/>
      <c r="R160" s="274"/>
      <c r="S160" s="274"/>
      <c r="T160" s="27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76" t="s">
        <v>242</v>
      </c>
      <c r="AU160" s="276" t="s">
        <v>80</v>
      </c>
      <c r="AV160" s="14" t="s">
        <v>183</v>
      </c>
      <c r="AW160" s="14" t="s">
        <v>30</v>
      </c>
      <c r="AX160" s="14" t="s">
        <v>80</v>
      </c>
      <c r="AY160" s="276" t="s">
        <v>176</v>
      </c>
    </row>
    <row r="161" s="2" customFormat="1" ht="24.15" customHeight="1">
      <c r="A161" s="38"/>
      <c r="B161" s="39"/>
      <c r="C161" s="229" t="s">
        <v>276</v>
      </c>
      <c r="D161" s="229" t="s">
        <v>179</v>
      </c>
      <c r="E161" s="230" t="s">
        <v>819</v>
      </c>
      <c r="F161" s="231" t="s">
        <v>820</v>
      </c>
      <c r="G161" s="232" t="s">
        <v>231</v>
      </c>
      <c r="H161" s="233">
        <v>1326.4000000000001</v>
      </c>
      <c r="I161" s="234"/>
      <c r="J161" s="235">
        <f>ROUND(I161*H161,2)</f>
        <v>0</v>
      </c>
      <c r="K161" s="236"/>
      <c r="L161" s="44"/>
      <c r="M161" s="237" t="s">
        <v>1</v>
      </c>
      <c r="N161" s="238" t="s">
        <v>38</v>
      </c>
      <c r="O161" s="91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41" t="s">
        <v>183</v>
      </c>
      <c r="AT161" s="241" t="s">
        <v>179</v>
      </c>
      <c r="AU161" s="241" t="s">
        <v>80</v>
      </c>
      <c r="AY161" s="17" t="s">
        <v>176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7" t="s">
        <v>80</v>
      </c>
      <c r="BK161" s="242">
        <f>ROUND(I161*H161,2)</f>
        <v>0</v>
      </c>
      <c r="BL161" s="17" t="s">
        <v>183</v>
      </c>
      <c r="BM161" s="241" t="s">
        <v>1395</v>
      </c>
    </row>
    <row r="162" s="2" customFormat="1">
      <c r="A162" s="38"/>
      <c r="B162" s="39"/>
      <c r="C162" s="40"/>
      <c r="D162" s="243" t="s">
        <v>185</v>
      </c>
      <c r="E162" s="40"/>
      <c r="F162" s="244" t="s">
        <v>820</v>
      </c>
      <c r="G162" s="40"/>
      <c r="H162" s="40"/>
      <c r="I162" s="245"/>
      <c r="J162" s="40"/>
      <c r="K162" s="40"/>
      <c r="L162" s="44"/>
      <c r="M162" s="246"/>
      <c r="N162" s="24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185</v>
      </c>
      <c r="AU162" s="17" t="s">
        <v>80</v>
      </c>
    </row>
    <row r="163" s="2" customFormat="1">
      <c r="A163" s="38"/>
      <c r="B163" s="39"/>
      <c r="C163" s="40"/>
      <c r="D163" s="243" t="s">
        <v>188</v>
      </c>
      <c r="E163" s="40"/>
      <c r="F163" s="250" t="s">
        <v>579</v>
      </c>
      <c r="G163" s="40"/>
      <c r="H163" s="40"/>
      <c r="I163" s="245"/>
      <c r="J163" s="40"/>
      <c r="K163" s="40"/>
      <c r="L163" s="44"/>
      <c r="M163" s="246"/>
      <c r="N163" s="247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188</v>
      </c>
      <c r="AU163" s="17" t="s">
        <v>80</v>
      </c>
    </row>
    <row r="164" s="2" customFormat="1" ht="24.15" customHeight="1">
      <c r="A164" s="38"/>
      <c r="B164" s="39"/>
      <c r="C164" s="229" t="s">
        <v>282</v>
      </c>
      <c r="D164" s="229" t="s">
        <v>179</v>
      </c>
      <c r="E164" s="230" t="s">
        <v>822</v>
      </c>
      <c r="F164" s="231" t="s">
        <v>823</v>
      </c>
      <c r="G164" s="232" t="s">
        <v>231</v>
      </c>
      <c r="H164" s="233">
        <v>1326.4000000000001</v>
      </c>
      <c r="I164" s="234"/>
      <c r="J164" s="235">
        <f>ROUND(I164*H164,2)</f>
        <v>0</v>
      </c>
      <c r="K164" s="236"/>
      <c r="L164" s="44"/>
      <c r="M164" s="237" t="s">
        <v>1</v>
      </c>
      <c r="N164" s="238" t="s">
        <v>38</v>
      </c>
      <c r="O164" s="91"/>
      <c r="P164" s="239">
        <f>O164*H164</f>
        <v>0</v>
      </c>
      <c r="Q164" s="239">
        <v>0</v>
      </c>
      <c r="R164" s="239">
        <f>Q164*H164</f>
        <v>0</v>
      </c>
      <c r="S164" s="239">
        <v>0</v>
      </c>
      <c r="T164" s="24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41" t="s">
        <v>183</v>
      </c>
      <c r="AT164" s="241" t="s">
        <v>179</v>
      </c>
      <c r="AU164" s="241" t="s">
        <v>80</v>
      </c>
      <c r="AY164" s="17" t="s">
        <v>176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7" t="s">
        <v>80</v>
      </c>
      <c r="BK164" s="242">
        <f>ROUND(I164*H164,2)</f>
        <v>0</v>
      </c>
      <c r="BL164" s="17" t="s">
        <v>183</v>
      </c>
      <c r="BM164" s="241" t="s">
        <v>1396</v>
      </c>
    </row>
    <row r="165" s="2" customFormat="1">
      <c r="A165" s="38"/>
      <c r="B165" s="39"/>
      <c r="C165" s="40"/>
      <c r="D165" s="243" t="s">
        <v>185</v>
      </c>
      <c r="E165" s="40"/>
      <c r="F165" s="244" t="s">
        <v>823</v>
      </c>
      <c r="G165" s="40"/>
      <c r="H165" s="40"/>
      <c r="I165" s="245"/>
      <c r="J165" s="40"/>
      <c r="K165" s="40"/>
      <c r="L165" s="44"/>
      <c r="M165" s="246"/>
      <c r="N165" s="247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185</v>
      </c>
      <c r="AU165" s="17" t="s">
        <v>80</v>
      </c>
    </row>
    <row r="166" s="2" customFormat="1">
      <c r="A166" s="38"/>
      <c r="B166" s="39"/>
      <c r="C166" s="40"/>
      <c r="D166" s="243" t="s">
        <v>188</v>
      </c>
      <c r="E166" s="40"/>
      <c r="F166" s="250" t="s">
        <v>583</v>
      </c>
      <c r="G166" s="40"/>
      <c r="H166" s="40"/>
      <c r="I166" s="245"/>
      <c r="J166" s="40"/>
      <c r="K166" s="40"/>
      <c r="L166" s="44"/>
      <c r="M166" s="246"/>
      <c r="N166" s="247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188</v>
      </c>
      <c r="AU166" s="17" t="s">
        <v>80</v>
      </c>
    </row>
    <row r="167" s="2" customFormat="1" ht="24.15" customHeight="1">
      <c r="A167" s="38"/>
      <c r="B167" s="39"/>
      <c r="C167" s="229" t="s">
        <v>8</v>
      </c>
      <c r="D167" s="229" t="s">
        <v>179</v>
      </c>
      <c r="E167" s="230" t="s">
        <v>825</v>
      </c>
      <c r="F167" s="231" t="s">
        <v>826</v>
      </c>
      <c r="G167" s="232" t="s">
        <v>558</v>
      </c>
      <c r="H167" s="233">
        <v>191.768</v>
      </c>
      <c r="I167" s="234"/>
      <c r="J167" s="235">
        <f>ROUND(I167*H167,2)</f>
        <v>0</v>
      </c>
      <c r="K167" s="236"/>
      <c r="L167" s="44"/>
      <c r="M167" s="237" t="s">
        <v>1</v>
      </c>
      <c r="N167" s="238" t="s">
        <v>38</v>
      </c>
      <c r="O167" s="91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41" t="s">
        <v>183</v>
      </c>
      <c r="AT167" s="241" t="s">
        <v>179</v>
      </c>
      <c r="AU167" s="241" t="s">
        <v>80</v>
      </c>
      <c r="AY167" s="17" t="s">
        <v>176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7" t="s">
        <v>80</v>
      </c>
      <c r="BK167" s="242">
        <f>ROUND(I167*H167,2)</f>
        <v>0</v>
      </c>
      <c r="BL167" s="17" t="s">
        <v>183</v>
      </c>
      <c r="BM167" s="241" t="s">
        <v>1397</v>
      </c>
    </row>
    <row r="168" s="2" customFormat="1">
      <c r="A168" s="38"/>
      <c r="B168" s="39"/>
      <c r="C168" s="40"/>
      <c r="D168" s="243" t="s">
        <v>185</v>
      </c>
      <c r="E168" s="40"/>
      <c r="F168" s="244" t="s">
        <v>826</v>
      </c>
      <c r="G168" s="40"/>
      <c r="H168" s="40"/>
      <c r="I168" s="245"/>
      <c r="J168" s="40"/>
      <c r="K168" s="40"/>
      <c r="L168" s="44"/>
      <c r="M168" s="246"/>
      <c r="N168" s="247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185</v>
      </c>
      <c r="AU168" s="17" t="s">
        <v>80</v>
      </c>
    </row>
    <row r="169" s="2" customFormat="1">
      <c r="A169" s="38"/>
      <c r="B169" s="39"/>
      <c r="C169" s="40"/>
      <c r="D169" s="243" t="s">
        <v>188</v>
      </c>
      <c r="E169" s="40"/>
      <c r="F169" s="250" t="s">
        <v>587</v>
      </c>
      <c r="G169" s="40"/>
      <c r="H169" s="40"/>
      <c r="I169" s="245"/>
      <c r="J169" s="40"/>
      <c r="K169" s="40"/>
      <c r="L169" s="44"/>
      <c r="M169" s="246"/>
      <c r="N169" s="247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188</v>
      </c>
      <c r="AU169" s="17" t="s">
        <v>80</v>
      </c>
    </row>
    <row r="170" s="13" customFormat="1">
      <c r="A170" s="13"/>
      <c r="B170" s="255"/>
      <c r="C170" s="256"/>
      <c r="D170" s="243" t="s">
        <v>242</v>
      </c>
      <c r="E170" s="257" t="s">
        <v>1</v>
      </c>
      <c r="F170" s="258" t="s">
        <v>1398</v>
      </c>
      <c r="G170" s="256"/>
      <c r="H170" s="259">
        <v>191.768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5" t="s">
        <v>242</v>
      </c>
      <c r="AU170" s="265" t="s">
        <v>80</v>
      </c>
      <c r="AV170" s="13" t="s">
        <v>82</v>
      </c>
      <c r="AW170" s="13" t="s">
        <v>30</v>
      </c>
      <c r="AX170" s="13" t="s">
        <v>73</v>
      </c>
      <c r="AY170" s="265" t="s">
        <v>176</v>
      </c>
    </row>
    <row r="171" s="14" customFormat="1">
      <c r="A171" s="14"/>
      <c r="B171" s="266"/>
      <c r="C171" s="267"/>
      <c r="D171" s="243" t="s">
        <v>242</v>
      </c>
      <c r="E171" s="268" t="s">
        <v>1</v>
      </c>
      <c r="F171" s="269" t="s">
        <v>245</v>
      </c>
      <c r="G171" s="267"/>
      <c r="H171" s="270">
        <v>191.768</v>
      </c>
      <c r="I171" s="271"/>
      <c r="J171" s="267"/>
      <c r="K171" s="267"/>
      <c r="L171" s="272"/>
      <c r="M171" s="273"/>
      <c r="N171" s="274"/>
      <c r="O171" s="274"/>
      <c r="P171" s="274"/>
      <c r="Q171" s="274"/>
      <c r="R171" s="274"/>
      <c r="S171" s="274"/>
      <c r="T171" s="27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76" t="s">
        <v>242</v>
      </c>
      <c r="AU171" s="276" t="s">
        <v>80</v>
      </c>
      <c r="AV171" s="14" t="s">
        <v>183</v>
      </c>
      <c r="AW171" s="14" t="s">
        <v>30</v>
      </c>
      <c r="AX171" s="14" t="s">
        <v>80</v>
      </c>
      <c r="AY171" s="276" t="s">
        <v>176</v>
      </c>
    </row>
    <row r="172" s="2" customFormat="1" ht="24.15" customHeight="1">
      <c r="A172" s="38"/>
      <c r="B172" s="39"/>
      <c r="C172" s="229" t="s">
        <v>291</v>
      </c>
      <c r="D172" s="229" t="s">
        <v>179</v>
      </c>
      <c r="E172" s="230" t="s">
        <v>829</v>
      </c>
      <c r="F172" s="231" t="s">
        <v>830</v>
      </c>
      <c r="G172" s="232" t="s">
        <v>558</v>
      </c>
      <c r="H172" s="233">
        <v>21.308</v>
      </c>
      <c r="I172" s="234"/>
      <c r="J172" s="235">
        <f>ROUND(I172*H172,2)</f>
        <v>0</v>
      </c>
      <c r="K172" s="236"/>
      <c r="L172" s="44"/>
      <c r="M172" s="237" t="s">
        <v>1</v>
      </c>
      <c r="N172" s="238" t="s">
        <v>38</v>
      </c>
      <c r="O172" s="91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41" t="s">
        <v>183</v>
      </c>
      <c r="AT172" s="241" t="s">
        <v>179</v>
      </c>
      <c r="AU172" s="241" t="s">
        <v>80</v>
      </c>
      <c r="AY172" s="17" t="s">
        <v>176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7" t="s">
        <v>80</v>
      </c>
      <c r="BK172" s="242">
        <f>ROUND(I172*H172,2)</f>
        <v>0</v>
      </c>
      <c r="BL172" s="17" t="s">
        <v>183</v>
      </c>
      <c r="BM172" s="241" t="s">
        <v>1399</v>
      </c>
    </row>
    <row r="173" s="2" customFormat="1">
      <c r="A173" s="38"/>
      <c r="B173" s="39"/>
      <c r="C173" s="40"/>
      <c r="D173" s="243" t="s">
        <v>185</v>
      </c>
      <c r="E173" s="40"/>
      <c r="F173" s="244" t="s">
        <v>830</v>
      </c>
      <c r="G173" s="40"/>
      <c r="H173" s="40"/>
      <c r="I173" s="245"/>
      <c r="J173" s="40"/>
      <c r="K173" s="40"/>
      <c r="L173" s="44"/>
      <c r="M173" s="246"/>
      <c r="N173" s="247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185</v>
      </c>
      <c r="AU173" s="17" t="s">
        <v>80</v>
      </c>
    </row>
    <row r="174" s="2" customFormat="1">
      <c r="A174" s="38"/>
      <c r="B174" s="39"/>
      <c r="C174" s="40"/>
      <c r="D174" s="243" t="s">
        <v>188</v>
      </c>
      <c r="E174" s="40"/>
      <c r="F174" s="250" t="s">
        <v>587</v>
      </c>
      <c r="G174" s="40"/>
      <c r="H174" s="40"/>
      <c r="I174" s="245"/>
      <c r="J174" s="40"/>
      <c r="K174" s="40"/>
      <c r="L174" s="44"/>
      <c r="M174" s="246"/>
      <c r="N174" s="247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188</v>
      </c>
      <c r="AU174" s="17" t="s">
        <v>80</v>
      </c>
    </row>
    <row r="175" s="13" customFormat="1">
      <c r="A175" s="13"/>
      <c r="B175" s="255"/>
      <c r="C175" s="256"/>
      <c r="D175" s="243" t="s">
        <v>242</v>
      </c>
      <c r="E175" s="257" t="s">
        <v>1</v>
      </c>
      <c r="F175" s="258" t="s">
        <v>1400</v>
      </c>
      <c r="G175" s="256"/>
      <c r="H175" s="259">
        <v>21.308</v>
      </c>
      <c r="I175" s="260"/>
      <c r="J175" s="256"/>
      <c r="K175" s="256"/>
      <c r="L175" s="261"/>
      <c r="M175" s="262"/>
      <c r="N175" s="263"/>
      <c r="O175" s="263"/>
      <c r="P175" s="263"/>
      <c r="Q175" s="263"/>
      <c r="R175" s="263"/>
      <c r="S175" s="263"/>
      <c r="T175" s="26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5" t="s">
        <v>242</v>
      </c>
      <c r="AU175" s="265" t="s">
        <v>80</v>
      </c>
      <c r="AV175" s="13" t="s">
        <v>82</v>
      </c>
      <c r="AW175" s="13" t="s">
        <v>30</v>
      </c>
      <c r="AX175" s="13" t="s">
        <v>73</v>
      </c>
      <c r="AY175" s="265" t="s">
        <v>176</v>
      </c>
    </row>
    <row r="176" s="14" customFormat="1">
      <c r="A176" s="14"/>
      <c r="B176" s="266"/>
      <c r="C176" s="267"/>
      <c r="D176" s="243" t="s">
        <v>242</v>
      </c>
      <c r="E176" s="268" t="s">
        <v>1</v>
      </c>
      <c r="F176" s="269" t="s">
        <v>245</v>
      </c>
      <c r="G176" s="267"/>
      <c r="H176" s="270">
        <v>21.308</v>
      </c>
      <c r="I176" s="271"/>
      <c r="J176" s="267"/>
      <c r="K176" s="267"/>
      <c r="L176" s="272"/>
      <c r="M176" s="273"/>
      <c r="N176" s="274"/>
      <c r="O176" s="274"/>
      <c r="P176" s="274"/>
      <c r="Q176" s="274"/>
      <c r="R176" s="274"/>
      <c r="S176" s="274"/>
      <c r="T176" s="27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76" t="s">
        <v>242</v>
      </c>
      <c r="AU176" s="276" t="s">
        <v>80</v>
      </c>
      <c r="AV176" s="14" t="s">
        <v>183</v>
      </c>
      <c r="AW176" s="14" t="s">
        <v>30</v>
      </c>
      <c r="AX176" s="14" t="s">
        <v>80</v>
      </c>
      <c r="AY176" s="276" t="s">
        <v>176</v>
      </c>
    </row>
    <row r="177" s="2" customFormat="1" ht="24.15" customHeight="1">
      <c r="A177" s="38"/>
      <c r="B177" s="39"/>
      <c r="C177" s="229" t="s">
        <v>296</v>
      </c>
      <c r="D177" s="229" t="s">
        <v>179</v>
      </c>
      <c r="E177" s="230" t="s">
        <v>593</v>
      </c>
      <c r="F177" s="231" t="s">
        <v>594</v>
      </c>
      <c r="G177" s="232" t="s">
        <v>558</v>
      </c>
      <c r="H177" s="233">
        <v>383.53500000000002</v>
      </c>
      <c r="I177" s="234"/>
      <c r="J177" s="235">
        <f>ROUND(I177*H177,2)</f>
        <v>0</v>
      </c>
      <c r="K177" s="236"/>
      <c r="L177" s="44"/>
      <c r="M177" s="237" t="s">
        <v>1</v>
      </c>
      <c r="N177" s="238" t="s">
        <v>38</v>
      </c>
      <c r="O177" s="91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41" t="s">
        <v>183</v>
      </c>
      <c r="AT177" s="241" t="s">
        <v>179</v>
      </c>
      <c r="AU177" s="241" t="s">
        <v>80</v>
      </c>
      <c r="AY177" s="17" t="s">
        <v>176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7" t="s">
        <v>80</v>
      </c>
      <c r="BK177" s="242">
        <f>ROUND(I177*H177,2)</f>
        <v>0</v>
      </c>
      <c r="BL177" s="17" t="s">
        <v>183</v>
      </c>
      <c r="BM177" s="241" t="s">
        <v>1401</v>
      </c>
    </row>
    <row r="178" s="2" customFormat="1">
      <c r="A178" s="38"/>
      <c r="B178" s="39"/>
      <c r="C178" s="40"/>
      <c r="D178" s="243" t="s">
        <v>185</v>
      </c>
      <c r="E178" s="40"/>
      <c r="F178" s="244" t="s">
        <v>594</v>
      </c>
      <c r="G178" s="40"/>
      <c r="H178" s="40"/>
      <c r="I178" s="245"/>
      <c r="J178" s="40"/>
      <c r="K178" s="40"/>
      <c r="L178" s="44"/>
      <c r="M178" s="246"/>
      <c r="N178" s="247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185</v>
      </c>
      <c r="AU178" s="17" t="s">
        <v>80</v>
      </c>
    </row>
    <row r="179" s="2" customFormat="1">
      <c r="A179" s="38"/>
      <c r="B179" s="39"/>
      <c r="C179" s="40"/>
      <c r="D179" s="243" t="s">
        <v>188</v>
      </c>
      <c r="E179" s="40"/>
      <c r="F179" s="250" t="s">
        <v>596</v>
      </c>
      <c r="G179" s="40"/>
      <c r="H179" s="40"/>
      <c r="I179" s="245"/>
      <c r="J179" s="40"/>
      <c r="K179" s="40"/>
      <c r="L179" s="44"/>
      <c r="M179" s="246"/>
      <c r="N179" s="247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188</v>
      </c>
      <c r="AU179" s="17" t="s">
        <v>80</v>
      </c>
    </row>
    <row r="180" s="2" customFormat="1" ht="37.8" customHeight="1">
      <c r="A180" s="38"/>
      <c r="B180" s="39"/>
      <c r="C180" s="229" t="s">
        <v>301</v>
      </c>
      <c r="D180" s="229" t="s">
        <v>179</v>
      </c>
      <c r="E180" s="230" t="s">
        <v>597</v>
      </c>
      <c r="F180" s="231" t="s">
        <v>598</v>
      </c>
      <c r="G180" s="232" t="s">
        <v>558</v>
      </c>
      <c r="H180" s="233">
        <v>6520.0950000000003</v>
      </c>
      <c r="I180" s="234"/>
      <c r="J180" s="235">
        <f>ROUND(I180*H180,2)</f>
        <v>0</v>
      </c>
      <c r="K180" s="236"/>
      <c r="L180" s="44"/>
      <c r="M180" s="237" t="s">
        <v>1</v>
      </c>
      <c r="N180" s="238" t="s">
        <v>38</v>
      </c>
      <c r="O180" s="91"/>
      <c r="P180" s="239">
        <f>O180*H180</f>
        <v>0</v>
      </c>
      <c r="Q180" s="239">
        <v>0</v>
      </c>
      <c r="R180" s="239">
        <f>Q180*H180</f>
        <v>0</v>
      </c>
      <c r="S180" s="239">
        <v>0</v>
      </c>
      <c r="T180" s="24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41" t="s">
        <v>183</v>
      </c>
      <c r="AT180" s="241" t="s">
        <v>179</v>
      </c>
      <c r="AU180" s="241" t="s">
        <v>80</v>
      </c>
      <c r="AY180" s="17" t="s">
        <v>176</v>
      </c>
      <c r="BE180" s="242">
        <f>IF(N180="základní",J180,0)</f>
        <v>0</v>
      </c>
      <c r="BF180" s="242">
        <f>IF(N180="snížená",J180,0)</f>
        <v>0</v>
      </c>
      <c r="BG180" s="242">
        <f>IF(N180="zákl. přenesená",J180,0)</f>
        <v>0</v>
      </c>
      <c r="BH180" s="242">
        <f>IF(N180="sníž. přenesená",J180,0)</f>
        <v>0</v>
      </c>
      <c r="BI180" s="242">
        <f>IF(N180="nulová",J180,0)</f>
        <v>0</v>
      </c>
      <c r="BJ180" s="17" t="s">
        <v>80</v>
      </c>
      <c r="BK180" s="242">
        <f>ROUND(I180*H180,2)</f>
        <v>0</v>
      </c>
      <c r="BL180" s="17" t="s">
        <v>183</v>
      </c>
      <c r="BM180" s="241" t="s">
        <v>1402</v>
      </c>
    </row>
    <row r="181" s="2" customFormat="1">
      <c r="A181" s="38"/>
      <c r="B181" s="39"/>
      <c r="C181" s="40"/>
      <c r="D181" s="243" t="s">
        <v>185</v>
      </c>
      <c r="E181" s="40"/>
      <c r="F181" s="244" t="s">
        <v>598</v>
      </c>
      <c r="G181" s="40"/>
      <c r="H181" s="40"/>
      <c r="I181" s="245"/>
      <c r="J181" s="40"/>
      <c r="K181" s="40"/>
      <c r="L181" s="44"/>
      <c r="M181" s="246"/>
      <c r="N181" s="247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185</v>
      </c>
      <c r="AU181" s="17" t="s">
        <v>80</v>
      </c>
    </row>
    <row r="182" s="2" customFormat="1">
      <c r="A182" s="38"/>
      <c r="B182" s="39"/>
      <c r="C182" s="40"/>
      <c r="D182" s="243" t="s">
        <v>188</v>
      </c>
      <c r="E182" s="40"/>
      <c r="F182" s="250" t="s">
        <v>596</v>
      </c>
      <c r="G182" s="40"/>
      <c r="H182" s="40"/>
      <c r="I182" s="245"/>
      <c r="J182" s="40"/>
      <c r="K182" s="40"/>
      <c r="L182" s="44"/>
      <c r="M182" s="246"/>
      <c r="N182" s="247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188</v>
      </c>
      <c r="AU182" s="17" t="s">
        <v>80</v>
      </c>
    </row>
    <row r="183" s="2" customFormat="1" ht="24.15" customHeight="1">
      <c r="A183" s="38"/>
      <c r="B183" s="39"/>
      <c r="C183" s="229" t="s">
        <v>306</v>
      </c>
      <c r="D183" s="229" t="s">
        <v>179</v>
      </c>
      <c r="E183" s="230" t="s">
        <v>600</v>
      </c>
      <c r="F183" s="231" t="s">
        <v>601</v>
      </c>
      <c r="G183" s="232" t="s">
        <v>558</v>
      </c>
      <c r="H183" s="233">
        <v>42.615000000000002</v>
      </c>
      <c r="I183" s="234"/>
      <c r="J183" s="235">
        <f>ROUND(I183*H183,2)</f>
        <v>0</v>
      </c>
      <c r="K183" s="236"/>
      <c r="L183" s="44"/>
      <c r="M183" s="237" t="s">
        <v>1</v>
      </c>
      <c r="N183" s="238" t="s">
        <v>38</v>
      </c>
      <c r="O183" s="91"/>
      <c r="P183" s="239">
        <f>O183*H183</f>
        <v>0</v>
      </c>
      <c r="Q183" s="239">
        <v>0</v>
      </c>
      <c r="R183" s="239">
        <f>Q183*H183</f>
        <v>0</v>
      </c>
      <c r="S183" s="239">
        <v>0</v>
      </c>
      <c r="T183" s="24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41" t="s">
        <v>183</v>
      </c>
      <c r="AT183" s="241" t="s">
        <v>179</v>
      </c>
      <c r="AU183" s="241" t="s">
        <v>80</v>
      </c>
      <c r="AY183" s="17" t="s">
        <v>176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17" t="s">
        <v>80</v>
      </c>
      <c r="BK183" s="242">
        <f>ROUND(I183*H183,2)</f>
        <v>0</v>
      </c>
      <c r="BL183" s="17" t="s">
        <v>183</v>
      </c>
      <c r="BM183" s="241" t="s">
        <v>1403</v>
      </c>
    </row>
    <row r="184" s="2" customFormat="1">
      <c r="A184" s="38"/>
      <c r="B184" s="39"/>
      <c r="C184" s="40"/>
      <c r="D184" s="243" t="s">
        <v>185</v>
      </c>
      <c r="E184" s="40"/>
      <c r="F184" s="244" t="s">
        <v>601</v>
      </c>
      <c r="G184" s="40"/>
      <c r="H184" s="40"/>
      <c r="I184" s="245"/>
      <c r="J184" s="40"/>
      <c r="K184" s="40"/>
      <c r="L184" s="44"/>
      <c r="M184" s="246"/>
      <c r="N184" s="247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185</v>
      </c>
      <c r="AU184" s="17" t="s">
        <v>80</v>
      </c>
    </row>
    <row r="185" s="2" customFormat="1">
      <c r="A185" s="38"/>
      <c r="B185" s="39"/>
      <c r="C185" s="40"/>
      <c r="D185" s="243" t="s">
        <v>188</v>
      </c>
      <c r="E185" s="40"/>
      <c r="F185" s="250" t="s">
        <v>596</v>
      </c>
      <c r="G185" s="40"/>
      <c r="H185" s="40"/>
      <c r="I185" s="245"/>
      <c r="J185" s="40"/>
      <c r="K185" s="40"/>
      <c r="L185" s="44"/>
      <c r="M185" s="246"/>
      <c r="N185" s="247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188</v>
      </c>
      <c r="AU185" s="17" t="s">
        <v>80</v>
      </c>
    </row>
    <row r="186" s="2" customFormat="1" ht="37.8" customHeight="1">
      <c r="A186" s="38"/>
      <c r="B186" s="39"/>
      <c r="C186" s="229" t="s">
        <v>311</v>
      </c>
      <c r="D186" s="229" t="s">
        <v>179</v>
      </c>
      <c r="E186" s="230" t="s">
        <v>603</v>
      </c>
      <c r="F186" s="231" t="s">
        <v>604</v>
      </c>
      <c r="G186" s="232" t="s">
        <v>558</v>
      </c>
      <c r="H186" s="233">
        <v>724.45500000000004</v>
      </c>
      <c r="I186" s="234"/>
      <c r="J186" s="235">
        <f>ROUND(I186*H186,2)</f>
        <v>0</v>
      </c>
      <c r="K186" s="236"/>
      <c r="L186" s="44"/>
      <c r="M186" s="237" t="s">
        <v>1</v>
      </c>
      <c r="N186" s="238" t="s">
        <v>38</v>
      </c>
      <c r="O186" s="91"/>
      <c r="P186" s="239">
        <f>O186*H186</f>
        <v>0</v>
      </c>
      <c r="Q186" s="239">
        <v>0</v>
      </c>
      <c r="R186" s="239">
        <f>Q186*H186</f>
        <v>0</v>
      </c>
      <c r="S186" s="239">
        <v>0</v>
      </c>
      <c r="T186" s="24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41" t="s">
        <v>183</v>
      </c>
      <c r="AT186" s="241" t="s">
        <v>179</v>
      </c>
      <c r="AU186" s="241" t="s">
        <v>80</v>
      </c>
      <c r="AY186" s="17" t="s">
        <v>176</v>
      </c>
      <c r="BE186" s="242">
        <f>IF(N186="základní",J186,0)</f>
        <v>0</v>
      </c>
      <c r="BF186" s="242">
        <f>IF(N186="snížená",J186,0)</f>
        <v>0</v>
      </c>
      <c r="BG186" s="242">
        <f>IF(N186="zákl. přenesená",J186,0)</f>
        <v>0</v>
      </c>
      <c r="BH186" s="242">
        <f>IF(N186="sníž. přenesená",J186,0)</f>
        <v>0</v>
      </c>
      <c r="BI186" s="242">
        <f>IF(N186="nulová",J186,0)</f>
        <v>0</v>
      </c>
      <c r="BJ186" s="17" t="s">
        <v>80</v>
      </c>
      <c r="BK186" s="242">
        <f>ROUND(I186*H186,2)</f>
        <v>0</v>
      </c>
      <c r="BL186" s="17" t="s">
        <v>183</v>
      </c>
      <c r="BM186" s="241" t="s">
        <v>1404</v>
      </c>
    </row>
    <row r="187" s="2" customFormat="1">
      <c r="A187" s="38"/>
      <c r="B187" s="39"/>
      <c r="C187" s="40"/>
      <c r="D187" s="243" t="s">
        <v>185</v>
      </c>
      <c r="E187" s="40"/>
      <c r="F187" s="244" t="s">
        <v>604</v>
      </c>
      <c r="G187" s="40"/>
      <c r="H187" s="40"/>
      <c r="I187" s="245"/>
      <c r="J187" s="40"/>
      <c r="K187" s="40"/>
      <c r="L187" s="44"/>
      <c r="M187" s="246"/>
      <c r="N187" s="247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185</v>
      </c>
      <c r="AU187" s="17" t="s">
        <v>80</v>
      </c>
    </row>
    <row r="188" s="2" customFormat="1">
      <c r="A188" s="38"/>
      <c r="B188" s="39"/>
      <c r="C188" s="40"/>
      <c r="D188" s="243" t="s">
        <v>188</v>
      </c>
      <c r="E188" s="40"/>
      <c r="F188" s="250" t="s">
        <v>596</v>
      </c>
      <c r="G188" s="40"/>
      <c r="H188" s="40"/>
      <c r="I188" s="245"/>
      <c r="J188" s="40"/>
      <c r="K188" s="40"/>
      <c r="L188" s="44"/>
      <c r="M188" s="246"/>
      <c r="N188" s="247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188</v>
      </c>
      <c r="AU188" s="17" t="s">
        <v>80</v>
      </c>
    </row>
    <row r="189" s="2" customFormat="1" ht="33" customHeight="1">
      <c r="A189" s="38"/>
      <c r="B189" s="39"/>
      <c r="C189" s="229" t="s">
        <v>315</v>
      </c>
      <c r="D189" s="229" t="s">
        <v>179</v>
      </c>
      <c r="E189" s="230" t="s">
        <v>606</v>
      </c>
      <c r="F189" s="231" t="s">
        <v>607</v>
      </c>
      <c r="G189" s="232" t="s">
        <v>558</v>
      </c>
      <c r="H189" s="233">
        <v>426.14999999999998</v>
      </c>
      <c r="I189" s="234"/>
      <c r="J189" s="235">
        <f>ROUND(I189*H189,2)</f>
        <v>0</v>
      </c>
      <c r="K189" s="236"/>
      <c r="L189" s="44"/>
      <c r="M189" s="237" t="s">
        <v>1</v>
      </c>
      <c r="N189" s="238" t="s">
        <v>38</v>
      </c>
      <c r="O189" s="91"/>
      <c r="P189" s="239">
        <f>O189*H189</f>
        <v>0</v>
      </c>
      <c r="Q189" s="239">
        <v>0</v>
      </c>
      <c r="R189" s="239">
        <f>Q189*H189</f>
        <v>0</v>
      </c>
      <c r="S189" s="239">
        <v>0</v>
      </c>
      <c r="T189" s="24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41" t="s">
        <v>183</v>
      </c>
      <c r="AT189" s="241" t="s">
        <v>179</v>
      </c>
      <c r="AU189" s="241" t="s">
        <v>80</v>
      </c>
      <c r="AY189" s="17" t="s">
        <v>176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7" t="s">
        <v>80</v>
      </c>
      <c r="BK189" s="242">
        <f>ROUND(I189*H189,2)</f>
        <v>0</v>
      </c>
      <c r="BL189" s="17" t="s">
        <v>183</v>
      </c>
      <c r="BM189" s="241" t="s">
        <v>1405</v>
      </c>
    </row>
    <row r="190" s="2" customFormat="1">
      <c r="A190" s="38"/>
      <c r="B190" s="39"/>
      <c r="C190" s="40"/>
      <c r="D190" s="243" t="s">
        <v>185</v>
      </c>
      <c r="E190" s="40"/>
      <c r="F190" s="244" t="s">
        <v>607</v>
      </c>
      <c r="G190" s="40"/>
      <c r="H190" s="40"/>
      <c r="I190" s="245"/>
      <c r="J190" s="40"/>
      <c r="K190" s="40"/>
      <c r="L190" s="44"/>
      <c r="M190" s="246"/>
      <c r="N190" s="247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185</v>
      </c>
      <c r="AU190" s="17" t="s">
        <v>80</v>
      </c>
    </row>
    <row r="191" s="2" customFormat="1" ht="24.15" customHeight="1">
      <c r="A191" s="38"/>
      <c r="B191" s="39"/>
      <c r="C191" s="229" t="s">
        <v>321</v>
      </c>
      <c r="D191" s="229" t="s">
        <v>179</v>
      </c>
      <c r="E191" s="230" t="s">
        <v>609</v>
      </c>
      <c r="F191" s="231" t="s">
        <v>610</v>
      </c>
      <c r="G191" s="232" t="s">
        <v>558</v>
      </c>
      <c r="H191" s="233">
        <v>239.625</v>
      </c>
      <c r="I191" s="234"/>
      <c r="J191" s="235">
        <f>ROUND(I191*H191,2)</f>
        <v>0</v>
      </c>
      <c r="K191" s="236"/>
      <c r="L191" s="44"/>
      <c r="M191" s="237" t="s">
        <v>1</v>
      </c>
      <c r="N191" s="238" t="s">
        <v>38</v>
      </c>
      <c r="O191" s="91"/>
      <c r="P191" s="239">
        <f>O191*H191</f>
        <v>0</v>
      </c>
      <c r="Q191" s="239">
        <v>0</v>
      </c>
      <c r="R191" s="239">
        <f>Q191*H191</f>
        <v>0</v>
      </c>
      <c r="S191" s="239">
        <v>0</v>
      </c>
      <c r="T191" s="24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41" t="s">
        <v>183</v>
      </c>
      <c r="AT191" s="241" t="s">
        <v>179</v>
      </c>
      <c r="AU191" s="241" t="s">
        <v>80</v>
      </c>
      <c r="AY191" s="17" t="s">
        <v>176</v>
      </c>
      <c r="BE191" s="242">
        <f>IF(N191="základní",J191,0)</f>
        <v>0</v>
      </c>
      <c r="BF191" s="242">
        <f>IF(N191="snížená",J191,0)</f>
        <v>0</v>
      </c>
      <c r="BG191" s="242">
        <f>IF(N191="zákl. přenesená",J191,0)</f>
        <v>0</v>
      </c>
      <c r="BH191" s="242">
        <f>IF(N191="sníž. přenesená",J191,0)</f>
        <v>0</v>
      </c>
      <c r="BI191" s="242">
        <f>IF(N191="nulová",J191,0)</f>
        <v>0</v>
      </c>
      <c r="BJ191" s="17" t="s">
        <v>80</v>
      </c>
      <c r="BK191" s="242">
        <f>ROUND(I191*H191,2)</f>
        <v>0</v>
      </c>
      <c r="BL191" s="17" t="s">
        <v>183</v>
      </c>
      <c r="BM191" s="241" t="s">
        <v>1406</v>
      </c>
    </row>
    <row r="192" s="2" customFormat="1">
      <c r="A192" s="38"/>
      <c r="B192" s="39"/>
      <c r="C192" s="40"/>
      <c r="D192" s="243" t="s">
        <v>185</v>
      </c>
      <c r="E192" s="40"/>
      <c r="F192" s="244" t="s">
        <v>610</v>
      </c>
      <c r="G192" s="40"/>
      <c r="H192" s="40"/>
      <c r="I192" s="245"/>
      <c r="J192" s="40"/>
      <c r="K192" s="40"/>
      <c r="L192" s="44"/>
      <c r="M192" s="246"/>
      <c r="N192" s="247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185</v>
      </c>
      <c r="AU192" s="17" t="s">
        <v>80</v>
      </c>
    </row>
    <row r="193" s="2" customFormat="1">
      <c r="A193" s="38"/>
      <c r="B193" s="39"/>
      <c r="C193" s="40"/>
      <c r="D193" s="243" t="s">
        <v>188</v>
      </c>
      <c r="E193" s="40"/>
      <c r="F193" s="250" t="s">
        <v>612</v>
      </c>
      <c r="G193" s="40"/>
      <c r="H193" s="40"/>
      <c r="I193" s="245"/>
      <c r="J193" s="40"/>
      <c r="K193" s="40"/>
      <c r="L193" s="44"/>
      <c r="M193" s="246"/>
      <c r="N193" s="247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188</v>
      </c>
      <c r="AU193" s="17" t="s">
        <v>80</v>
      </c>
    </row>
    <row r="194" s="2" customFormat="1" ht="24.15" customHeight="1">
      <c r="A194" s="38"/>
      <c r="B194" s="39"/>
      <c r="C194" s="229" t="s">
        <v>326</v>
      </c>
      <c r="D194" s="229" t="s">
        <v>179</v>
      </c>
      <c r="E194" s="230" t="s">
        <v>613</v>
      </c>
      <c r="F194" s="231" t="s">
        <v>614</v>
      </c>
      <c r="G194" s="232" t="s">
        <v>558</v>
      </c>
      <c r="H194" s="233">
        <v>149.22</v>
      </c>
      <c r="I194" s="234"/>
      <c r="J194" s="235">
        <f>ROUND(I194*H194,2)</f>
        <v>0</v>
      </c>
      <c r="K194" s="236"/>
      <c r="L194" s="44"/>
      <c r="M194" s="237" t="s">
        <v>1</v>
      </c>
      <c r="N194" s="238" t="s">
        <v>38</v>
      </c>
      <c r="O194" s="91"/>
      <c r="P194" s="239">
        <f>O194*H194</f>
        <v>0</v>
      </c>
      <c r="Q194" s="239">
        <v>0</v>
      </c>
      <c r="R194" s="239">
        <f>Q194*H194</f>
        <v>0</v>
      </c>
      <c r="S194" s="239">
        <v>0</v>
      </c>
      <c r="T194" s="24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41" t="s">
        <v>183</v>
      </c>
      <c r="AT194" s="241" t="s">
        <v>179</v>
      </c>
      <c r="AU194" s="241" t="s">
        <v>80</v>
      </c>
      <c r="AY194" s="17" t="s">
        <v>176</v>
      </c>
      <c r="BE194" s="242">
        <f>IF(N194="základní",J194,0)</f>
        <v>0</v>
      </c>
      <c r="BF194" s="242">
        <f>IF(N194="snížená",J194,0)</f>
        <v>0</v>
      </c>
      <c r="BG194" s="242">
        <f>IF(N194="zákl. přenesená",J194,0)</f>
        <v>0</v>
      </c>
      <c r="BH194" s="242">
        <f>IF(N194="sníž. přenesená",J194,0)</f>
        <v>0</v>
      </c>
      <c r="BI194" s="242">
        <f>IF(N194="nulová",J194,0)</f>
        <v>0</v>
      </c>
      <c r="BJ194" s="17" t="s">
        <v>80</v>
      </c>
      <c r="BK194" s="242">
        <f>ROUND(I194*H194,2)</f>
        <v>0</v>
      </c>
      <c r="BL194" s="17" t="s">
        <v>183</v>
      </c>
      <c r="BM194" s="241" t="s">
        <v>1407</v>
      </c>
    </row>
    <row r="195" s="2" customFormat="1">
      <c r="A195" s="38"/>
      <c r="B195" s="39"/>
      <c r="C195" s="40"/>
      <c r="D195" s="243" t="s">
        <v>185</v>
      </c>
      <c r="E195" s="40"/>
      <c r="F195" s="244" t="s">
        <v>614</v>
      </c>
      <c r="G195" s="40"/>
      <c r="H195" s="40"/>
      <c r="I195" s="245"/>
      <c r="J195" s="40"/>
      <c r="K195" s="40"/>
      <c r="L195" s="44"/>
      <c r="M195" s="246"/>
      <c r="N195" s="247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185</v>
      </c>
      <c r="AU195" s="17" t="s">
        <v>80</v>
      </c>
    </row>
    <row r="196" s="2" customFormat="1">
      <c r="A196" s="38"/>
      <c r="B196" s="39"/>
      <c r="C196" s="40"/>
      <c r="D196" s="243" t="s">
        <v>188</v>
      </c>
      <c r="E196" s="40"/>
      <c r="F196" s="250" t="s">
        <v>616</v>
      </c>
      <c r="G196" s="40"/>
      <c r="H196" s="40"/>
      <c r="I196" s="245"/>
      <c r="J196" s="40"/>
      <c r="K196" s="40"/>
      <c r="L196" s="44"/>
      <c r="M196" s="246"/>
      <c r="N196" s="247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188</v>
      </c>
      <c r="AU196" s="17" t="s">
        <v>80</v>
      </c>
    </row>
    <row r="197" s="13" customFormat="1">
      <c r="A197" s="13"/>
      <c r="B197" s="255"/>
      <c r="C197" s="256"/>
      <c r="D197" s="243" t="s">
        <v>242</v>
      </c>
      <c r="E197" s="257" t="s">
        <v>1</v>
      </c>
      <c r="F197" s="258" t="s">
        <v>1408</v>
      </c>
      <c r="G197" s="256"/>
      <c r="H197" s="259">
        <v>149.22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5" t="s">
        <v>242</v>
      </c>
      <c r="AU197" s="265" t="s">
        <v>80</v>
      </c>
      <c r="AV197" s="13" t="s">
        <v>82</v>
      </c>
      <c r="AW197" s="13" t="s">
        <v>30</v>
      </c>
      <c r="AX197" s="13" t="s">
        <v>73</v>
      </c>
      <c r="AY197" s="265" t="s">
        <v>176</v>
      </c>
    </row>
    <row r="198" s="14" customFormat="1">
      <c r="A198" s="14"/>
      <c r="B198" s="266"/>
      <c r="C198" s="267"/>
      <c r="D198" s="243" t="s">
        <v>242</v>
      </c>
      <c r="E198" s="268" t="s">
        <v>1</v>
      </c>
      <c r="F198" s="269" t="s">
        <v>245</v>
      </c>
      <c r="G198" s="267"/>
      <c r="H198" s="270">
        <v>149.22</v>
      </c>
      <c r="I198" s="271"/>
      <c r="J198" s="267"/>
      <c r="K198" s="267"/>
      <c r="L198" s="272"/>
      <c r="M198" s="273"/>
      <c r="N198" s="274"/>
      <c r="O198" s="274"/>
      <c r="P198" s="274"/>
      <c r="Q198" s="274"/>
      <c r="R198" s="274"/>
      <c r="S198" s="274"/>
      <c r="T198" s="27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76" t="s">
        <v>242</v>
      </c>
      <c r="AU198" s="276" t="s">
        <v>80</v>
      </c>
      <c r="AV198" s="14" t="s">
        <v>183</v>
      </c>
      <c r="AW198" s="14" t="s">
        <v>30</v>
      </c>
      <c r="AX198" s="14" t="s">
        <v>80</v>
      </c>
      <c r="AY198" s="276" t="s">
        <v>176</v>
      </c>
    </row>
    <row r="199" s="2" customFormat="1" ht="24.15" customHeight="1">
      <c r="A199" s="38"/>
      <c r="B199" s="39"/>
      <c r="C199" s="229" t="s">
        <v>7</v>
      </c>
      <c r="D199" s="229" t="s">
        <v>179</v>
      </c>
      <c r="E199" s="230" t="s">
        <v>619</v>
      </c>
      <c r="F199" s="231" t="s">
        <v>620</v>
      </c>
      <c r="G199" s="232" t="s">
        <v>558</v>
      </c>
      <c r="H199" s="233">
        <v>383.53500000000002</v>
      </c>
      <c r="I199" s="234"/>
      <c r="J199" s="235">
        <f>ROUND(I199*H199,2)</f>
        <v>0</v>
      </c>
      <c r="K199" s="236"/>
      <c r="L199" s="44"/>
      <c r="M199" s="237" t="s">
        <v>1</v>
      </c>
      <c r="N199" s="238" t="s">
        <v>38</v>
      </c>
      <c r="O199" s="91"/>
      <c r="P199" s="239">
        <f>O199*H199</f>
        <v>0</v>
      </c>
      <c r="Q199" s="239">
        <v>0</v>
      </c>
      <c r="R199" s="239">
        <f>Q199*H199</f>
        <v>0</v>
      </c>
      <c r="S199" s="239">
        <v>0</v>
      </c>
      <c r="T199" s="24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41" t="s">
        <v>183</v>
      </c>
      <c r="AT199" s="241" t="s">
        <v>179</v>
      </c>
      <c r="AU199" s="241" t="s">
        <v>80</v>
      </c>
      <c r="AY199" s="17" t="s">
        <v>176</v>
      </c>
      <c r="BE199" s="242">
        <f>IF(N199="základní",J199,0)</f>
        <v>0</v>
      </c>
      <c r="BF199" s="242">
        <f>IF(N199="snížená",J199,0)</f>
        <v>0</v>
      </c>
      <c r="BG199" s="242">
        <f>IF(N199="zákl. přenesená",J199,0)</f>
        <v>0</v>
      </c>
      <c r="BH199" s="242">
        <f>IF(N199="sníž. přenesená",J199,0)</f>
        <v>0</v>
      </c>
      <c r="BI199" s="242">
        <f>IF(N199="nulová",J199,0)</f>
        <v>0</v>
      </c>
      <c r="BJ199" s="17" t="s">
        <v>80</v>
      </c>
      <c r="BK199" s="242">
        <f>ROUND(I199*H199,2)</f>
        <v>0</v>
      </c>
      <c r="BL199" s="17" t="s">
        <v>183</v>
      </c>
      <c r="BM199" s="241" t="s">
        <v>1409</v>
      </c>
    </row>
    <row r="200" s="2" customFormat="1">
      <c r="A200" s="38"/>
      <c r="B200" s="39"/>
      <c r="C200" s="40"/>
      <c r="D200" s="243" t="s">
        <v>185</v>
      </c>
      <c r="E200" s="40"/>
      <c r="F200" s="244" t="s">
        <v>620</v>
      </c>
      <c r="G200" s="40"/>
      <c r="H200" s="40"/>
      <c r="I200" s="245"/>
      <c r="J200" s="40"/>
      <c r="K200" s="40"/>
      <c r="L200" s="44"/>
      <c r="M200" s="246"/>
      <c r="N200" s="247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185</v>
      </c>
      <c r="AU200" s="17" t="s">
        <v>80</v>
      </c>
    </row>
    <row r="201" s="13" customFormat="1">
      <c r="A201" s="13"/>
      <c r="B201" s="255"/>
      <c r="C201" s="256"/>
      <c r="D201" s="243" t="s">
        <v>242</v>
      </c>
      <c r="E201" s="257" t="s">
        <v>1</v>
      </c>
      <c r="F201" s="258" t="s">
        <v>1391</v>
      </c>
      <c r="G201" s="256"/>
      <c r="H201" s="259">
        <v>383.53500000000002</v>
      </c>
      <c r="I201" s="260"/>
      <c r="J201" s="256"/>
      <c r="K201" s="256"/>
      <c r="L201" s="261"/>
      <c r="M201" s="262"/>
      <c r="N201" s="263"/>
      <c r="O201" s="263"/>
      <c r="P201" s="263"/>
      <c r="Q201" s="263"/>
      <c r="R201" s="263"/>
      <c r="S201" s="263"/>
      <c r="T201" s="26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5" t="s">
        <v>242</v>
      </c>
      <c r="AU201" s="265" t="s">
        <v>80</v>
      </c>
      <c r="AV201" s="13" t="s">
        <v>82</v>
      </c>
      <c r="AW201" s="13" t="s">
        <v>30</v>
      </c>
      <c r="AX201" s="13" t="s">
        <v>73</v>
      </c>
      <c r="AY201" s="265" t="s">
        <v>176</v>
      </c>
    </row>
    <row r="202" s="14" customFormat="1">
      <c r="A202" s="14"/>
      <c r="B202" s="266"/>
      <c r="C202" s="267"/>
      <c r="D202" s="243" t="s">
        <v>242</v>
      </c>
      <c r="E202" s="268" t="s">
        <v>1</v>
      </c>
      <c r="F202" s="269" t="s">
        <v>245</v>
      </c>
      <c r="G202" s="267"/>
      <c r="H202" s="270">
        <v>383.53500000000002</v>
      </c>
      <c r="I202" s="271"/>
      <c r="J202" s="267"/>
      <c r="K202" s="267"/>
      <c r="L202" s="272"/>
      <c r="M202" s="273"/>
      <c r="N202" s="274"/>
      <c r="O202" s="274"/>
      <c r="P202" s="274"/>
      <c r="Q202" s="274"/>
      <c r="R202" s="274"/>
      <c r="S202" s="274"/>
      <c r="T202" s="27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76" t="s">
        <v>242</v>
      </c>
      <c r="AU202" s="276" t="s">
        <v>80</v>
      </c>
      <c r="AV202" s="14" t="s">
        <v>183</v>
      </c>
      <c r="AW202" s="14" t="s">
        <v>30</v>
      </c>
      <c r="AX202" s="14" t="s">
        <v>80</v>
      </c>
      <c r="AY202" s="276" t="s">
        <v>176</v>
      </c>
    </row>
    <row r="203" s="2" customFormat="1" ht="24.15" customHeight="1">
      <c r="A203" s="38"/>
      <c r="B203" s="39"/>
      <c r="C203" s="229" t="s">
        <v>337</v>
      </c>
      <c r="D203" s="229" t="s">
        <v>179</v>
      </c>
      <c r="E203" s="230" t="s">
        <v>623</v>
      </c>
      <c r="F203" s="231" t="s">
        <v>624</v>
      </c>
      <c r="G203" s="232" t="s">
        <v>558</v>
      </c>
      <c r="H203" s="233">
        <v>42.615000000000002</v>
      </c>
      <c r="I203" s="234"/>
      <c r="J203" s="235">
        <f>ROUND(I203*H203,2)</f>
        <v>0</v>
      </c>
      <c r="K203" s="236"/>
      <c r="L203" s="44"/>
      <c r="M203" s="237" t="s">
        <v>1</v>
      </c>
      <c r="N203" s="238" t="s">
        <v>38</v>
      </c>
      <c r="O203" s="91"/>
      <c r="P203" s="239">
        <f>O203*H203</f>
        <v>0</v>
      </c>
      <c r="Q203" s="239">
        <v>0</v>
      </c>
      <c r="R203" s="239">
        <f>Q203*H203</f>
        <v>0</v>
      </c>
      <c r="S203" s="239">
        <v>0</v>
      </c>
      <c r="T203" s="24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41" t="s">
        <v>183</v>
      </c>
      <c r="AT203" s="241" t="s">
        <v>179</v>
      </c>
      <c r="AU203" s="241" t="s">
        <v>80</v>
      </c>
      <c r="AY203" s="17" t="s">
        <v>176</v>
      </c>
      <c r="BE203" s="242">
        <f>IF(N203="základní",J203,0)</f>
        <v>0</v>
      </c>
      <c r="BF203" s="242">
        <f>IF(N203="snížená",J203,0)</f>
        <v>0</v>
      </c>
      <c r="BG203" s="242">
        <f>IF(N203="zákl. přenesená",J203,0)</f>
        <v>0</v>
      </c>
      <c r="BH203" s="242">
        <f>IF(N203="sníž. přenesená",J203,0)</f>
        <v>0</v>
      </c>
      <c r="BI203" s="242">
        <f>IF(N203="nulová",J203,0)</f>
        <v>0</v>
      </c>
      <c r="BJ203" s="17" t="s">
        <v>80</v>
      </c>
      <c r="BK203" s="242">
        <f>ROUND(I203*H203,2)</f>
        <v>0</v>
      </c>
      <c r="BL203" s="17" t="s">
        <v>183</v>
      </c>
      <c r="BM203" s="241" t="s">
        <v>1410</v>
      </c>
    </row>
    <row r="204" s="2" customFormat="1">
      <c r="A204" s="38"/>
      <c r="B204" s="39"/>
      <c r="C204" s="40"/>
      <c r="D204" s="243" t="s">
        <v>185</v>
      </c>
      <c r="E204" s="40"/>
      <c r="F204" s="244" t="s">
        <v>624</v>
      </c>
      <c r="G204" s="40"/>
      <c r="H204" s="40"/>
      <c r="I204" s="245"/>
      <c r="J204" s="40"/>
      <c r="K204" s="40"/>
      <c r="L204" s="44"/>
      <c r="M204" s="246"/>
      <c r="N204" s="247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185</v>
      </c>
      <c r="AU204" s="17" t="s">
        <v>80</v>
      </c>
    </row>
    <row r="205" s="13" customFormat="1">
      <c r="A205" s="13"/>
      <c r="B205" s="255"/>
      <c r="C205" s="256"/>
      <c r="D205" s="243" t="s">
        <v>242</v>
      </c>
      <c r="E205" s="257" t="s">
        <v>1</v>
      </c>
      <c r="F205" s="258" t="s">
        <v>1394</v>
      </c>
      <c r="G205" s="256"/>
      <c r="H205" s="259">
        <v>42.615000000000002</v>
      </c>
      <c r="I205" s="260"/>
      <c r="J205" s="256"/>
      <c r="K205" s="256"/>
      <c r="L205" s="261"/>
      <c r="M205" s="262"/>
      <c r="N205" s="263"/>
      <c r="O205" s="263"/>
      <c r="P205" s="263"/>
      <c r="Q205" s="263"/>
      <c r="R205" s="263"/>
      <c r="S205" s="263"/>
      <c r="T205" s="26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5" t="s">
        <v>242</v>
      </c>
      <c r="AU205" s="265" t="s">
        <v>80</v>
      </c>
      <c r="AV205" s="13" t="s">
        <v>82</v>
      </c>
      <c r="AW205" s="13" t="s">
        <v>30</v>
      </c>
      <c r="AX205" s="13" t="s">
        <v>73</v>
      </c>
      <c r="AY205" s="265" t="s">
        <v>176</v>
      </c>
    </row>
    <row r="206" s="14" customFormat="1">
      <c r="A206" s="14"/>
      <c r="B206" s="266"/>
      <c r="C206" s="267"/>
      <c r="D206" s="243" t="s">
        <v>242</v>
      </c>
      <c r="E206" s="268" t="s">
        <v>1</v>
      </c>
      <c r="F206" s="269" t="s">
        <v>245</v>
      </c>
      <c r="G206" s="267"/>
      <c r="H206" s="270">
        <v>42.615000000000002</v>
      </c>
      <c r="I206" s="271"/>
      <c r="J206" s="267"/>
      <c r="K206" s="267"/>
      <c r="L206" s="272"/>
      <c r="M206" s="273"/>
      <c r="N206" s="274"/>
      <c r="O206" s="274"/>
      <c r="P206" s="274"/>
      <c r="Q206" s="274"/>
      <c r="R206" s="274"/>
      <c r="S206" s="274"/>
      <c r="T206" s="27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76" t="s">
        <v>242</v>
      </c>
      <c r="AU206" s="276" t="s">
        <v>80</v>
      </c>
      <c r="AV206" s="14" t="s">
        <v>183</v>
      </c>
      <c r="AW206" s="14" t="s">
        <v>30</v>
      </c>
      <c r="AX206" s="14" t="s">
        <v>80</v>
      </c>
      <c r="AY206" s="276" t="s">
        <v>176</v>
      </c>
    </row>
    <row r="207" s="12" customFormat="1" ht="25.92" customHeight="1">
      <c r="A207" s="12"/>
      <c r="B207" s="213"/>
      <c r="C207" s="214"/>
      <c r="D207" s="215" t="s">
        <v>72</v>
      </c>
      <c r="E207" s="216" t="s">
        <v>183</v>
      </c>
      <c r="F207" s="216" t="s">
        <v>627</v>
      </c>
      <c r="G207" s="214"/>
      <c r="H207" s="214"/>
      <c r="I207" s="217"/>
      <c r="J207" s="218">
        <f>BK207</f>
        <v>0</v>
      </c>
      <c r="K207" s="214"/>
      <c r="L207" s="219"/>
      <c r="M207" s="220"/>
      <c r="N207" s="221"/>
      <c r="O207" s="221"/>
      <c r="P207" s="222">
        <f>SUM(P208:P216)</f>
        <v>0</v>
      </c>
      <c r="Q207" s="221"/>
      <c r="R207" s="222">
        <f>SUM(R208:R216)</f>
        <v>0</v>
      </c>
      <c r="S207" s="221"/>
      <c r="T207" s="223">
        <f>SUM(T208:T216)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24" t="s">
        <v>80</v>
      </c>
      <c r="AT207" s="225" t="s">
        <v>72</v>
      </c>
      <c r="AU207" s="225" t="s">
        <v>73</v>
      </c>
      <c r="AY207" s="224" t="s">
        <v>176</v>
      </c>
      <c r="BK207" s="226">
        <f>SUM(BK208:BK216)</f>
        <v>0</v>
      </c>
    </row>
    <row r="208" s="2" customFormat="1" ht="24.15" customHeight="1">
      <c r="A208" s="38"/>
      <c r="B208" s="39"/>
      <c r="C208" s="229" t="s">
        <v>342</v>
      </c>
      <c r="D208" s="229" t="s">
        <v>179</v>
      </c>
      <c r="E208" s="230" t="s">
        <v>628</v>
      </c>
      <c r="F208" s="231" t="s">
        <v>629</v>
      </c>
      <c r="G208" s="232" t="s">
        <v>558</v>
      </c>
      <c r="H208" s="233">
        <v>37.305</v>
      </c>
      <c r="I208" s="234"/>
      <c r="J208" s="235">
        <f>ROUND(I208*H208,2)</f>
        <v>0</v>
      </c>
      <c r="K208" s="236"/>
      <c r="L208" s="44"/>
      <c r="M208" s="237" t="s">
        <v>1</v>
      </c>
      <c r="N208" s="238" t="s">
        <v>38</v>
      </c>
      <c r="O208" s="91"/>
      <c r="P208" s="239">
        <f>O208*H208</f>
        <v>0</v>
      </c>
      <c r="Q208" s="239">
        <v>0</v>
      </c>
      <c r="R208" s="239">
        <f>Q208*H208</f>
        <v>0</v>
      </c>
      <c r="S208" s="239">
        <v>0</v>
      </c>
      <c r="T208" s="24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41" t="s">
        <v>183</v>
      </c>
      <c r="AT208" s="241" t="s">
        <v>179</v>
      </c>
      <c r="AU208" s="241" t="s">
        <v>80</v>
      </c>
      <c r="AY208" s="17" t="s">
        <v>176</v>
      </c>
      <c r="BE208" s="242">
        <f>IF(N208="základní",J208,0)</f>
        <v>0</v>
      </c>
      <c r="BF208" s="242">
        <f>IF(N208="snížená",J208,0)</f>
        <v>0</v>
      </c>
      <c r="BG208" s="242">
        <f>IF(N208="zákl. přenesená",J208,0)</f>
        <v>0</v>
      </c>
      <c r="BH208" s="242">
        <f>IF(N208="sníž. přenesená",J208,0)</f>
        <v>0</v>
      </c>
      <c r="BI208" s="242">
        <f>IF(N208="nulová",J208,0)</f>
        <v>0</v>
      </c>
      <c r="BJ208" s="17" t="s">
        <v>80</v>
      </c>
      <c r="BK208" s="242">
        <f>ROUND(I208*H208,2)</f>
        <v>0</v>
      </c>
      <c r="BL208" s="17" t="s">
        <v>183</v>
      </c>
      <c r="BM208" s="241" t="s">
        <v>1411</v>
      </c>
    </row>
    <row r="209" s="2" customFormat="1">
      <c r="A209" s="38"/>
      <c r="B209" s="39"/>
      <c r="C209" s="40"/>
      <c r="D209" s="243" t="s">
        <v>185</v>
      </c>
      <c r="E209" s="40"/>
      <c r="F209" s="244" t="s">
        <v>629</v>
      </c>
      <c r="G209" s="40"/>
      <c r="H209" s="40"/>
      <c r="I209" s="245"/>
      <c r="J209" s="40"/>
      <c r="K209" s="40"/>
      <c r="L209" s="44"/>
      <c r="M209" s="246"/>
      <c r="N209" s="247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185</v>
      </c>
      <c r="AU209" s="17" t="s">
        <v>80</v>
      </c>
    </row>
    <row r="210" s="2" customFormat="1">
      <c r="A210" s="38"/>
      <c r="B210" s="39"/>
      <c r="C210" s="40"/>
      <c r="D210" s="243" t="s">
        <v>188</v>
      </c>
      <c r="E210" s="40"/>
      <c r="F210" s="250" t="s">
        <v>631</v>
      </c>
      <c r="G210" s="40"/>
      <c r="H210" s="40"/>
      <c r="I210" s="245"/>
      <c r="J210" s="40"/>
      <c r="K210" s="40"/>
      <c r="L210" s="44"/>
      <c r="M210" s="246"/>
      <c r="N210" s="247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188</v>
      </c>
      <c r="AU210" s="17" t="s">
        <v>80</v>
      </c>
    </row>
    <row r="211" s="2" customFormat="1" ht="33" customHeight="1">
      <c r="A211" s="38"/>
      <c r="B211" s="39"/>
      <c r="C211" s="229" t="s">
        <v>347</v>
      </c>
      <c r="D211" s="229" t="s">
        <v>179</v>
      </c>
      <c r="E211" s="230" t="s">
        <v>1101</v>
      </c>
      <c r="F211" s="231" t="s">
        <v>1102</v>
      </c>
      <c r="G211" s="232" t="s">
        <v>558</v>
      </c>
      <c r="H211" s="233">
        <v>0.251</v>
      </c>
      <c r="I211" s="234"/>
      <c r="J211" s="235">
        <f>ROUND(I211*H211,2)</f>
        <v>0</v>
      </c>
      <c r="K211" s="236"/>
      <c r="L211" s="44"/>
      <c r="M211" s="237" t="s">
        <v>1</v>
      </c>
      <c r="N211" s="238" t="s">
        <v>38</v>
      </c>
      <c r="O211" s="91"/>
      <c r="P211" s="239">
        <f>O211*H211</f>
        <v>0</v>
      </c>
      <c r="Q211" s="239">
        <v>0</v>
      </c>
      <c r="R211" s="239">
        <f>Q211*H211</f>
        <v>0</v>
      </c>
      <c r="S211" s="239">
        <v>0</v>
      </c>
      <c r="T211" s="24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41" t="s">
        <v>183</v>
      </c>
      <c r="AT211" s="241" t="s">
        <v>179</v>
      </c>
      <c r="AU211" s="241" t="s">
        <v>80</v>
      </c>
      <c r="AY211" s="17" t="s">
        <v>176</v>
      </c>
      <c r="BE211" s="242">
        <f>IF(N211="základní",J211,0)</f>
        <v>0</v>
      </c>
      <c r="BF211" s="242">
        <f>IF(N211="snížená",J211,0)</f>
        <v>0</v>
      </c>
      <c r="BG211" s="242">
        <f>IF(N211="zákl. přenesená",J211,0)</f>
        <v>0</v>
      </c>
      <c r="BH211" s="242">
        <f>IF(N211="sníž. přenesená",J211,0)</f>
        <v>0</v>
      </c>
      <c r="BI211" s="242">
        <f>IF(N211="nulová",J211,0)</f>
        <v>0</v>
      </c>
      <c r="BJ211" s="17" t="s">
        <v>80</v>
      </c>
      <c r="BK211" s="242">
        <f>ROUND(I211*H211,2)</f>
        <v>0</v>
      </c>
      <c r="BL211" s="17" t="s">
        <v>183</v>
      </c>
      <c r="BM211" s="241" t="s">
        <v>1412</v>
      </c>
    </row>
    <row r="212" s="2" customFormat="1">
      <c r="A212" s="38"/>
      <c r="B212" s="39"/>
      <c r="C212" s="40"/>
      <c r="D212" s="243" t="s">
        <v>185</v>
      </c>
      <c r="E212" s="40"/>
      <c r="F212" s="244" t="s">
        <v>1102</v>
      </c>
      <c r="G212" s="40"/>
      <c r="H212" s="40"/>
      <c r="I212" s="245"/>
      <c r="J212" s="40"/>
      <c r="K212" s="40"/>
      <c r="L212" s="44"/>
      <c r="M212" s="246"/>
      <c r="N212" s="247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185</v>
      </c>
      <c r="AU212" s="17" t="s">
        <v>80</v>
      </c>
    </row>
    <row r="213" s="2" customFormat="1">
      <c r="A213" s="38"/>
      <c r="B213" s="39"/>
      <c r="C213" s="40"/>
      <c r="D213" s="243" t="s">
        <v>188</v>
      </c>
      <c r="E213" s="40"/>
      <c r="F213" s="250" t="s">
        <v>641</v>
      </c>
      <c r="G213" s="40"/>
      <c r="H213" s="40"/>
      <c r="I213" s="245"/>
      <c r="J213" s="40"/>
      <c r="K213" s="40"/>
      <c r="L213" s="44"/>
      <c r="M213" s="246"/>
      <c r="N213" s="247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188</v>
      </c>
      <c r="AU213" s="17" t="s">
        <v>80</v>
      </c>
    </row>
    <row r="214" s="2" customFormat="1" ht="24.15" customHeight="1">
      <c r="A214" s="38"/>
      <c r="B214" s="39"/>
      <c r="C214" s="229" t="s">
        <v>351</v>
      </c>
      <c r="D214" s="229" t="s">
        <v>179</v>
      </c>
      <c r="E214" s="230" t="s">
        <v>1104</v>
      </c>
      <c r="F214" s="231" t="s">
        <v>1105</v>
      </c>
      <c r="G214" s="232" t="s">
        <v>231</v>
      </c>
      <c r="H214" s="233">
        <v>4.4850000000000003</v>
      </c>
      <c r="I214" s="234"/>
      <c r="J214" s="235">
        <f>ROUND(I214*H214,2)</f>
        <v>0</v>
      </c>
      <c r="K214" s="236"/>
      <c r="L214" s="44"/>
      <c r="M214" s="237" t="s">
        <v>1</v>
      </c>
      <c r="N214" s="238" t="s">
        <v>38</v>
      </c>
      <c r="O214" s="91"/>
      <c r="P214" s="239">
        <f>O214*H214</f>
        <v>0</v>
      </c>
      <c r="Q214" s="239">
        <v>0</v>
      </c>
      <c r="R214" s="239">
        <f>Q214*H214</f>
        <v>0</v>
      </c>
      <c r="S214" s="239">
        <v>0</v>
      </c>
      <c r="T214" s="24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41" t="s">
        <v>183</v>
      </c>
      <c r="AT214" s="241" t="s">
        <v>179</v>
      </c>
      <c r="AU214" s="241" t="s">
        <v>80</v>
      </c>
      <c r="AY214" s="17" t="s">
        <v>176</v>
      </c>
      <c r="BE214" s="242">
        <f>IF(N214="základní",J214,0)</f>
        <v>0</v>
      </c>
      <c r="BF214" s="242">
        <f>IF(N214="snížená",J214,0)</f>
        <v>0</v>
      </c>
      <c r="BG214" s="242">
        <f>IF(N214="zákl. přenesená",J214,0)</f>
        <v>0</v>
      </c>
      <c r="BH214" s="242">
        <f>IF(N214="sníž. přenesená",J214,0)</f>
        <v>0</v>
      </c>
      <c r="BI214" s="242">
        <f>IF(N214="nulová",J214,0)</f>
        <v>0</v>
      </c>
      <c r="BJ214" s="17" t="s">
        <v>80</v>
      </c>
      <c r="BK214" s="242">
        <f>ROUND(I214*H214,2)</f>
        <v>0</v>
      </c>
      <c r="BL214" s="17" t="s">
        <v>183</v>
      </c>
      <c r="BM214" s="241" t="s">
        <v>1413</v>
      </c>
    </row>
    <row r="215" s="2" customFormat="1">
      <c r="A215" s="38"/>
      <c r="B215" s="39"/>
      <c r="C215" s="40"/>
      <c r="D215" s="243" t="s">
        <v>185</v>
      </c>
      <c r="E215" s="40"/>
      <c r="F215" s="244" t="s">
        <v>1105</v>
      </c>
      <c r="G215" s="40"/>
      <c r="H215" s="40"/>
      <c r="I215" s="245"/>
      <c r="J215" s="40"/>
      <c r="K215" s="40"/>
      <c r="L215" s="44"/>
      <c r="M215" s="246"/>
      <c r="N215" s="247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185</v>
      </c>
      <c r="AU215" s="17" t="s">
        <v>80</v>
      </c>
    </row>
    <row r="216" s="2" customFormat="1">
      <c r="A216" s="38"/>
      <c r="B216" s="39"/>
      <c r="C216" s="40"/>
      <c r="D216" s="243" t="s">
        <v>188</v>
      </c>
      <c r="E216" s="40"/>
      <c r="F216" s="250" t="s">
        <v>631</v>
      </c>
      <c r="G216" s="40"/>
      <c r="H216" s="40"/>
      <c r="I216" s="245"/>
      <c r="J216" s="40"/>
      <c r="K216" s="40"/>
      <c r="L216" s="44"/>
      <c r="M216" s="246"/>
      <c r="N216" s="247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188</v>
      </c>
      <c r="AU216" s="17" t="s">
        <v>80</v>
      </c>
    </row>
    <row r="217" s="12" customFormat="1" ht="25.92" customHeight="1">
      <c r="A217" s="12"/>
      <c r="B217" s="213"/>
      <c r="C217" s="214"/>
      <c r="D217" s="215" t="s">
        <v>72</v>
      </c>
      <c r="E217" s="216" t="s">
        <v>266</v>
      </c>
      <c r="F217" s="216" t="s">
        <v>665</v>
      </c>
      <c r="G217" s="214"/>
      <c r="H217" s="214"/>
      <c r="I217" s="217"/>
      <c r="J217" s="218">
        <f>BK217</f>
        <v>0</v>
      </c>
      <c r="K217" s="214"/>
      <c r="L217" s="219"/>
      <c r="M217" s="220"/>
      <c r="N217" s="221"/>
      <c r="O217" s="221"/>
      <c r="P217" s="222">
        <f>SUM(P218:P317)</f>
        <v>0</v>
      </c>
      <c r="Q217" s="221"/>
      <c r="R217" s="222">
        <f>SUM(R218:R317)</f>
        <v>0</v>
      </c>
      <c r="S217" s="221"/>
      <c r="T217" s="223">
        <f>SUM(T218:T317)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24" t="s">
        <v>80</v>
      </c>
      <c r="AT217" s="225" t="s">
        <v>72</v>
      </c>
      <c r="AU217" s="225" t="s">
        <v>73</v>
      </c>
      <c r="AY217" s="224" t="s">
        <v>176</v>
      </c>
      <c r="BK217" s="226">
        <f>SUM(BK218:BK317)</f>
        <v>0</v>
      </c>
    </row>
    <row r="218" s="2" customFormat="1" ht="21.75" customHeight="1">
      <c r="A218" s="38"/>
      <c r="B218" s="39"/>
      <c r="C218" s="229" t="s">
        <v>356</v>
      </c>
      <c r="D218" s="229" t="s">
        <v>179</v>
      </c>
      <c r="E218" s="230" t="s">
        <v>1107</v>
      </c>
      <c r="F218" s="231" t="s">
        <v>1414</v>
      </c>
      <c r="G218" s="232" t="s">
        <v>363</v>
      </c>
      <c r="H218" s="233">
        <v>32</v>
      </c>
      <c r="I218" s="234"/>
      <c r="J218" s="235">
        <f>ROUND(I218*H218,2)</f>
        <v>0</v>
      </c>
      <c r="K218" s="236"/>
      <c r="L218" s="44"/>
      <c r="M218" s="237" t="s">
        <v>1</v>
      </c>
      <c r="N218" s="238" t="s">
        <v>38</v>
      </c>
      <c r="O218" s="91"/>
      <c r="P218" s="239">
        <f>O218*H218</f>
        <v>0</v>
      </c>
      <c r="Q218" s="239">
        <v>0</v>
      </c>
      <c r="R218" s="239">
        <f>Q218*H218</f>
        <v>0</v>
      </c>
      <c r="S218" s="239">
        <v>0</v>
      </c>
      <c r="T218" s="24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41" t="s">
        <v>183</v>
      </c>
      <c r="AT218" s="241" t="s">
        <v>179</v>
      </c>
      <c r="AU218" s="241" t="s">
        <v>80</v>
      </c>
      <c r="AY218" s="17" t="s">
        <v>176</v>
      </c>
      <c r="BE218" s="242">
        <f>IF(N218="základní",J218,0)</f>
        <v>0</v>
      </c>
      <c r="BF218" s="242">
        <f>IF(N218="snížená",J218,0)</f>
        <v>0</v>
      </c>
      <c r="BG218" s="242">
        <f>IF(N218="zákl. přenesená",J218,0)</f>
        <v>0</v>
      </c>
      <c r="BH218" s="242">
        <f>IF(N218="sníž. přenesená",J218,0)</f>
        <v>0</v>
      </c>
      <c r="BI218" s="242">
        <f>IF(N218="nulová",J218,0)</f>
        <v>0</v>
      </c>
      <c r="BJ218" s="17" t="s">
        <v>80</v>
      </c>
      <c r="BK218" s="242">
        <f>ROUND(I218*H218,2)</f>
        <v>0</v>
      </c>
      <c r="BL218" s="17" t="s">
        <v>183</v>
      </c>
      <c r="BM218" s="241" t="s">
        <v>1415</v>
      </c>
    </row>
    <row r="219" s="2" customFormat="1">
      <c r="A219" s="38"/>
      <c r="B219" s="39"/>
      <c r="C219" s="40"/>
      <c r="D219" s="243" t="s">
        <v>185</v>
      </c>
      <c r="E219" s="40"/>
      <c r="F219" s="244" t="s">
        <v>1414</v>
      </c>
      <c r="G219" s="40"/>
      <c r="H219" s="40"/>
      <c r="I219" s="245"/>
      <c r="J219" s="40"/>
      <c r="K219" s="40"/>
      <c r="L219" s="44"/>
      <c r="M219" s="246"/>
      <c r="N219" s="247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185</v>
      </c>
      <c r="AU219" s="17" t="s">
        <v>80</v>
      </c>
    </row>
    <row r="220" s="13" customFormat="1">
      <c r="A220" s="13"/>
      <c r="B220" s="255"/>
      <c r="C220" s="256"/>
      <c r="D220" s="243" t="s">
        <v>242</v>
      </c>
      <c r="E220" s="257" t="s">
        <v>1</v>
      </c>
      <c r="F220" s="258" t="s">
        <v>386</v>
      </c>
      <c r="G220" s="256"/>
      <c r="H220" s="259">
        <v>32</v>
      </c>
      <c r="I220" s="260"/>
      <c r="J220" s="256"/>
      <c r="K220" s="256"/>
      <c r="L220" s="261"/>
      <c r="M220" s="262"/>
      <c r="N220" s="263"/>
      <c r="O220" s="263"/>
      <c r="P220" s="263"/>
      <c r="Q220" s="263"/>
      <c r="R220" s="263"/>
      <c r="S220" s="263"/>
      <c r="T220" s="26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65" t="s">
        <v>242</v>
      </c>
      <c r="AU220" s="265" t="s">
        <v>80</v>
      </c>
      <c r="AV220" s="13" t="s">
        <v>82</v>
      </c>
      <c r="AW220" s="13" t="s">
        <v>30</v>
      </c>
      <c r="AX220" s="13" t="s">
        <v>73</v>
      </c>
      <c r="AY220" s="265" t="s">
        <v>176</v>
      </c>
    </row>
    <row r="221" s="14" customFormat="1">
      <c r="A221" s="14"/>
      <c r="B221" s="266"/>
      <c r="C221" s="267"/>
      <c r="D221" s="243" t="s">
        <v>242</v>
      </c>
      <c r="E221" s="268" t="s">
        <v>1</v>
      </c>
      <c r="F221" s="269" t="s">
        <v>245</v>
      </c>
      <c r="G221" s="267"/>
      <c r="H221" s="270">
        <v>32</v>
      </c>
      <c r="I221" s="271"/>
      <c r="J221" s="267"/>
      <c r="K221" s="267"/>
      <c r="L221" s="272"/>
      <c r="M221" s="273"/>
      <c r="N221" s="274"/>
      <c r="O221" s="274"/>
      <c r="P221" s="274"/>
      <c r="Q221" s="274"/>
      <c r="R221" s="274"/>
      <c r="S221" s="274"/>
      <c r="T221" s="27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76" t="s">
        <v>242</v>
      </c>
      <c r="AU221" s="276" t="s">
        <v>80</v>
      </c>
      <c r="AV221" s="14" t="s">
        <v>183</v>
      </c>
      <c r="AW221" s="14" t="s">
        <v>30</v>
      </c>
      <c r="AX221" s="14" t="s">
        <v>80</v>
      </c>
      <c r="AY221" s="276" t="s">
        <v>176</v>
      </c>
    </row>
    <row r="222" s="2" customFormat="1" ht="37.8" customHeight="1">
      <c r="A222" s="38"/>
      <c r="B222" s="39"/>
      <c r="C222" s="229" t="s">
        <v>360</v>
      </c>
      <c r="D222" s="229" t="s">
        <v>179</v>
      </c>
      <c r="E222" s="230" t="s">
        <v>1416</v>
      </c>
      <c r="F222" s="231" t="s">
        <v>1417</v>
      </c>
      <c r="G222" s="232" t="s">
        <v>363</v>
      </c>
      <c r="H222" s="233">
        <v>3</v>
      </c>
      <c r="I222" s="234"/>
      <c r="J222" s="235">
        <f>ROUND(I222*H222,2)</f>
        <v>0</v>
      </c>
      <c r="K222" s="236"/>
      <c r="L222" s="44"/>
      <c r="M222" s="237" t="s">
        <v>1</v>
      </c>
      <c r="N222" s="238" t="s">
        <v>38</v>
      </c>
      <c r="O222" s="91"/>
      <c r="P222" s="239">
        <f>O222*H222</f>
        <v>0</v>
      </c>
      <c r="Q222" s="239">
        <v>0</v>
      </c>
      <c r="R222" s="239">
        <f>Q222*H222</f>
        <v>0</v>
      </c>
      <c r="S222" s="239">
        <v>0</v>
      </c>
      <c r="T222" s="24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41" t="s">
        <v>183</v>
      </c>
      <c r="AT222" s="241" t="s">
        <v>179</v>
      </c>
      <c r="AU222" s="241" t="s">
        <v>80</v>
      </c>
      <c r="AY222" s="17" t="s">
        <v>176</v>
      </c>
      <c r="BE222" s="242">
        <f>IF(N222="základní",J222,0)</f>
        <v>0</v>
      </c>
      <c r="BF222" s="242">
        <f>IF(N222="snížená",J222,0)</f>
        <v>0</v>
      </c>
      <c r="BG222" s="242">
        <f>IF(N222="zákl. přenesená",J222,0)</f>
        <v>0</v>
      </c>
      <c r="BH222" s="242">
        <f>IF(N222="sníž. přenesená",J222,0)</f>
        <v>0</v>
      </c>
      <c r="BI222" s="242">
        <f>IF(N222="nulová",J222,0)</f>
        <v>0</v>
      </c>
      <c r="BJ222" s="17" t="s">
        <v>80</v>
      </c>
      <c r="BK222" s="242">
        <f>ROUND(I222*H222,2)</f>
        <v>0</v>
      </c>
      <c r="BL222" s="17" t="s">
        <v>183</v>
      </c>
      <c r="BM222" s="241" t="s">
        <v>1418</v>
      </c>
    </row>
    <row r="223" s="2" customFormat="1">
      <c r="A223" s="38"/>
      <c r="B223" s="39"/>
      <c r="C223" s="40"/>
      <c r="D223" s="243" t="s">
        <v>185</v>
      </c>
      <c r="E223" s="40"/>
      <c r="F223" s="244" t="s">
        <v>1417</v>
      </c>
      <c r="G223" s="40"/>
      <c r="H223" s="40"/>
      <c r="I223" s="245"/>
      <c r="J223" s="40"/>
      <c r="K223" s="40"/>
      <c r="L223" s="44"/>
      <c r="M223" s="246"/>
      <c r="N223" s="247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185</v>
      </c>
      <c r="AU223" s="17" t="s">
        <v>80</v>
      </c>
    </row>
    <row r="224" s="2" customFormat="1" ht="66.75" customHeight="1">
      <c r="A224" s="38"/>
      <c r="B224" s="39"/>
      <c r="C224" s="277" t="s">
        <v>366</v>
      </c>
      <c r="D224" s="277" t="s">
        <v>327</v>
      </c>
      <c r="E224" s="278" t="s">
        <v>1113</v>
      </c>
      <c r="F224" s="279" t="s">
        <v>1114</v>
      </c>
      <c r="G224" s="280" t="s">
        <v>363</v>
      </c>
      <c r="H224" s="281">
        <v>9</v>
      </c>
      <c r="I224" s="282"/>
      <c r="J224" s="283">
        <f>ROUND(I224*H224,2)</f>
        <v>0</v>
      </c>
      <c r="K224" s="284"/>
      <c r="L224" s="285"/>
      <c r="M224" s="286" t="s">
        <v>1</v>
      </c>
      <c r="N224" s="287" t="s">
        <v>38</v>
      </c>
      <c r="O224" s="91"/>
      <c r="P224" s="239">
        <f>O224*H224</f>
        <v>0</v>
      </c>
      <c r="Q224" s="239">
        <v>0</v>
      </c>
      <c r="R224" s="239">
        <f>Q224*H224</f>
        <v>0</v>
      </c>
      <c r="S224" s="239">
        <v>0</v>
      </c>
      <c r="T224" s="24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41" t="s">
        <v>266</v>
      </c>
      <c r="AT224" s="241" t="s">
        <v>327</v>
      </c>
      <c r="AU224" s="241" t="s">
        <v>80</v>
      </c>
      <c r="AY224" s="17" t="s">
        <v>176</v>
      </c>
      <c r="BE224" s="242">
        <f>IF(N224="základní",J224,0)</f>
        <v>0</v>
      </c>
      <c r="BF224" s="242">
        <f>IF(N224="snížená",J224,0)</f>
        <v>0</v>
      </c>
      <c r="BG224" s="242">
        <f>IF(N224="zákl. přenesená",J224,0)</f>
        <v>0</v>
      </c>
      <c r="BH224" s="242">
        <f>IF(N224="sníž. přenesená",J224,0)</f>
        <v>0</v>
      </c>
      <c r="BI224" s="242">
        <f>IF(N224="nulová",J224,0)</f>
        <v>0</v>
      </c>
      <c r="BJ224" s="17" t="s">
        <v>80</v>
      </c>
      <c r="BK224" s="242">
        <f>ROUND(I224*H224,2)</f>
        <v>0</v>
      </c>
      <c r="BL224" s="17" t="s">
        <v>183</v>
      </c>
      <c r="BM224" s="241" t="s">
        <v>1419</v>
      </c>
    </row>
    <row r="225" s="2" customFormat="1">
      <c r="A225" s="38"/>
      <c r="B225" s="39"/>
      <c r="C225" s="40"/>
      <c r="D225" s="243" t="s">
        <v>185</v>
      </c>
      <c r="E225" s="40"/>
      <c r="F225" s="244" t="s">
        <v>1116</v>
      </c>
      <c r="G225" s="40"/>
      <c r="H225" s="40"/>
      <c r="I225" s="245"/>
      <c r="J225" s="40"/>
      <c r="K225" s="40"/>
      <c r="L225" s="44"/>
      <c r="M225" s="246"/>
      <c r="N225" s="247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185</v>
      </c>
      <c r="AU225" s="17" t="s">
        <v>80</v>
      </c>
    </row>
    <row r="226" s="2" customFormat="1" ht="62.7" customHeight="1">
      <c r="A226" s="38"/>
      <c r="B226" s="39"/>
      <c r="C226" s="277" t="s">
        <v>371</v>
      </c>
      <c r="D226" s="277" t="s">
        <v>327</v>
      </c>
      <c r="E226" s="278" t="s">
        <v>1117</v>
      </c>
      <c r="F226" s="279" t="s">
        <v>1118</v>
      </c>
      <c r="G226" s="280" t="s">
        <v>363</v>
      </c>
      <c r="H226" s="281">
        <v>32</v>
      </c>
      <c r="I226" s="282"/>
      <c r="J226" s="283">
        <f>ROUND(I226*H226,2)</f>
        <v>0</v>
      </c>
      <c r="K226" s="284"/>
      <c r="L226" s="285"/>
      <c r="M226" s="286" t="s">
        <v>1</v>
      </c>
      <c r="N226" s="287" t="s">
        <v>38</v>
      </c>
      <c r="O226" s="91"/>
      <c r="P226" s="239">
        <f>O226*H226</f>
        <v>0</v>
      </c>
      <c r="Q226" s="239">
        <v>0</v>
      </c>
      <c r="R226" s="239">
        <f>Q226*H226</f>
        <v>0</v>
      </c>
      <c r="S226" s="239">
        <v>0</v>
      </c>
      <c r="T226" s="240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41" t="s">
        <v>266</v>
      </c>
      <c r="AT226" s="241" t="s">
        <v>327</v>
      </c>
      <c r="AU226" s="241" t="s">
        <v>80</v>
      </c>
      <c r="AY226" s="17" t="s">
        <v>176</v>
      </c>
      <c r="BE226" s="242">
        <f>IF(N226="základní",J226,0)</f>
        <v>0</v>
      </c>
      <c r="BF226" s="242">
        <f>IF(N226="snížená",J226,0)</f>
        <v>0</v>
      </c>
      <c r="BG226" s="242">
        <f>IF(N226="zákl. přenesená",J226,0)</f>
        <v>0</v>
      </c>
      <c r="BH226" s="242">
        <f>IF(N226="sníž. přenesená",J226,0)</f>
        <v>0</v>
      </c>
      <c r="BI226" s="242">
        <f>IF(N226="nulová",J226,0)</f>
        <v>0</v>
      </c>
      <c r="BJ226" s="17" t="s">
        <v>80</v>
      </c>
      <c r="BK226" s="242">
        <f>ROUND(I226*H226,2)</f>
        <v>0</v>
      </c>
      <c r="BL226" s="17" t="s">
        <v>183</v>
      </c>
      <c r="BM226" s="241" t="s">
        <v>1420</v>
      </c>
    </row>
    <row r="227" s="2" customFormat="1">
      <c r="A227" s="38"/>
      <c r="B227" s="39"/>
      <c r="C227" s="40"/>
      <c r="D227" s="243" t="s">
        <v>185</v>
      </c>
      <c r="E227" s="40"/>
      <c r="F227" s="244" t="s">
        <v>1118</v>
      </c>
      <c r="G227" s="40"/>
      <c r="H227" s="40"/>
      <c r="I227" s="245"/>
      <c r="J227" s="40"/>
      <c r="K227" s="40"/>
      <c r="L227" s="44"/>
      <c r="M227" s="246"/>
      <c r="N227" s="247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185</v>
      </c>
      <c r="AU227" s="17" t="s">
        <v>80</v>
      </c>
    </row>
    <row r="228" s="2" customFormat="1" ht="66.75" customHeight="1">
      <c r="A228" s="38"/>
      <c r="B228" s="39"/>
      <c r="C228" s="277" t="s">
        <v>376</v>
      </c>
      <c r="D228" s="277" t="s">
        <v>327</v>
      </c>
      <c r="E228" s="278" t="s">
        <v>1120</v>
      </c>
      <c r="F228" s="279" t="s">
        <v>1121</v>
      </c>
      <c r="G228" s="280" t="s">
        <v>363</v>
      </c>
      <c r="H228" s="281">
        <v>9</v>
      </c>
      <c r="I228" s="282"/>
      <c r="J228" s="283">
        <f>ROUND(I228*H228,2)</f>
        <v>0</v>
      </c>
      <c r="K228" s="284"/>
      <c r="L228" s="285"/>
      <c r="M228" s="286" t="s">
        <v>1</v>
      </c>
      <c r="N228" s="287" t="s">
        <v>38</v>
      </c>
      <c r="O228" s="91"/>
      <c r="P228" s="239">
        <f>O228*H228</f>
        <v>0</v>
      </c>
      <c r="Q228" s="239">
        <v>0</v>
      </c>
      <c r="R228" s="239">
        <f>Q228*H228</f>
        <v>0</v>
      </c>
      <c r="S228" s="239">
        <v>0</v>
      </c>
      <c r="T228" s="24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41" t="s">
        <v>266</v>
      </c>
      <c r="AT228" s="241" t="s">
        <v>327</v>
      </c>
      <c r="AU228" s="241" t="s">
        <v>80</v>
      </c>
      <c r="AY228" s="17" t="s">
        <v>176</v>
      </c>
      <c r="BE228" s="242">
        <f>IF(N228="základní",J228,0)</f>
        <v>0</v>
      </c>
      <c r="BF228" s="242">
        <f>IF(N228="snížená",J228,0)</f>
        <v>0</v>
      </c>
      <c r="BG228" s="242">
        <f>IF(N228="zákl. přenesená",J228,0)</f>
        <v>0</v>
      </c>
      <c r="BH228" s="242">
        <f>IF(N228="sníž. přenesená",J228,0)</f>
        <v>0</v>
      </c>
      <c r="BI228" s="242">
        <f>IF(N228="nulová",J228,0)</f>
        <v>0</v>
      </c>
      <c r="BJ228" s="17" t="s">
        <v>80</v>
      </c>
      <c r="BK228" s="242">
        <f>ROUND(I228*H228,2)</f>
        <v>0</v>
      </c>
      <c r="BL228" s="17" t="s">
        <v>183</v>
      </c>
      <c r="BM228" s="241" t="s">
        <v>1421</v>
      </c>
    </row>
    <row r="229" s="2" customFormat="1">
      <c r="A229" s="38"/>
      <c r="B229" s="39"/>
      <c r="C229" s="40"/>
      <c r="D229" s="243" t="s">
        <v>185</v>
      </c>
      <c r="E229" s="40"/>
      <c r="F229" s="244" t="s">
        <v>1121</v>
      </c>
      <c r="G229" s="40"/>
      <c r="H229" s="40"/>
      <c r="I229" s="245"/>
      <c r="J229" s="40"/>
      <c r="K229" s="40"/>
      <c r="L229" s="44"/>
      <c r="M229" s="246"/>
      <c r="N229" s="247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185</v>
      </c>
      <c r="AU229" s="17" t="s">
        <v>80</v>
      </c>
    </row>
    <row r="230" s="2" customFormat="1" ht="66.75" customHeight="1">
      <c r="A230" s="38"/>
      <c r="B230" s="39"/>
      <c r="C230" s="277" t="s">
        <v>381</v>
      </c>
      <c r="D230" s="277" t="s">
        <v>327</v>
      </c>
      <c r="E230" s="278" t="s">
        <v>1123</v>
      </c>
      <c r="F230" s="279" t="s">
        <v>1124</v>
      </c>
      <c r="G230" s="280" t="s">
        <v>363</v>
      </c>
      <c r="H230" s="281">
        <v>32</v>
      </c>
      <c r="I230" s="282"/>
      <c r="J230" s="283">
        <f>ROUND(I230*H230,2)</f>
        <v>0</v>
      </c>
      <c r="K230" s="284"/>
      <c r="L230" s="285"/>
      <c r="M230" s="286" t="s">
        <v>1</v>
      </c>
      <c r="N230" s="287" t="s">
        <v>38</v>
      </c>
      <c r="O230" s="91"/>
      <c r="P230" s="239">
        <f>O230*H230</f>
        <v>0</v>
      </c>
      <c r="Q230" s="239">
        <v>0</v>
      </c>
      <c r="R230" s="239">
        <f>Q230*H230</f>
        <v>0</v>
      </c>
      <c r="S230" s="239">
        <v>0</v>
      </c>
      <c r="T230" s="240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41" t="s">
        <v>266</v>
      </c>
      <c r="AT230" s="241" t="s">
        <v>327</v>
      </c>
      <c r="AU230" s="241" t="s">
        <v>80</v>
      </c>
      <c r="AY230" s="17" t="s">
        <v>176</v>
      </c>
      <c r="BE230" s="242">
        <f>IF(N230="základní",J230,0)</f>
        <v>0</v>
      </c>
      <c r="BF230" s="242">
        <f>IF(N230="snížená",J230,0)</f>
        <v>0</v>
      </c>
      <c r="BG230" s="242">
        <f>IF(N230="zákl. přenesená",J230,0)</f>
        <v>0</v>
      </c>
      <c r="BH230" s="242">
        <f>IF(N230="sníž. přenesená",J230,0)</f>
        <v>0</v>
      </c>
      <c r="BI230" s="242">
        <f>IF(N230="nulová",J230,0)</f>
        <v>0</v>
      </c>
      <c r="BJ230" s="17" t="s">
        <v>80</v>
      </c>
      <c r="BK230" s="242">
        <f>ROUND(I230*H230,2)</f>
        <v>0</v>
      </c>
      <c r="BL230" s="17" t="s">
        <v>183</v>
      </c>
      <c r="BM230" s="241" t="s">
        <v>1422</v>
      </c>
    </row>
    <row r="231" s="2" customFormat="1">
      <c r="A231" s="38"/>
      <c r="B231" s="39"/>
      <c r="C231" s="40"/>
      <c r="D231" s="243" t="s">
        <v>185</v>
      </c>
      <c r="E231" s="40"/>
      <c r="F231" s="244" t="s">
        <v>1126</v>
      </c>
      <c r="G231" s="40"/>
      <c r="H231" s="40"/>
      <c r="I231" s="245"/>
      <c r="J231" s="40"/>
      <c r="K231" s="40"/>
      <c r="L231" s="44"/>
      <c r="M231" s="246"/>
      <c r="N231" s="247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185</v>
      </c>
      <c r="AU231" s="17" t="s">
        <v>80</v>
      </c>
    </row>
    <row r="232" s="2" customFormat="1" ht="66.75" customHeight="1">
      <c r="A232" s="38"/>
      <c r="B232" s="39"/>
      <c r="C232" s="277" t="s">
        <v>386</v>
      </c>
      <c r="D232" s="277" t="s">
        <v>327</v>
      </c>
      <c r="E232" s="278" t="s">
        <v>1127</v>
      </c>
      <c r="F232" s="279" t="s">
        <v>1128</v>
      </c>
      <c r="G232" s="280" t="s">
        <v>363</v>
      </c>
      <c r="H232" s="281">
        <v>3</v>
      </c>
      <c r="I232" s="282"/>
      <c r="J232" s="283">
        <f>ROUND(I232*H232,2)</f>
        <v>0</v>
      </c>
      <c r="K232" s="284"/>
      <c r="L232" s="285"/>
      <c r="M232" s="286" t="s">
        <v>1</v>
      </c>
      <c r="N232" s="287" t="s">
        <v>38</v>
      </c>
      <c r="O232" s="91"/>
      <c r="P232" s="239">
        <f>O232*H232</f>
        <v>0</v>
      </c>
      <c r="Q232" s="239">
        <v>0</v>
      </c>
      <c r="R232" s="239">
        <f>Q232*H232</f>
        <v>0</v>
      </c>
      <c r="S232" s="239">
        <v>0</v>
      </c>
      <c r="T232" s="240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41" t="s">
        <v>266</v>
      </c>
      <c r="AT232" s="241" t="s">
        <v>327</v>
      </c>
      <c r="AU232" s="241" t="s">
        <v>80</v>
      </c>
      <c r="AY232" s="17" t="s">
        <v>176</v>
      </c>
      <c r="BE232" s="242">
        <f>IF(N232="základní",J232,0)</f>
        <v>0</v>
      </c>
      <c r="BF232" s="242">
        <f>IF(N232="snížená",J232,0)</f>
        <v>0</v>
      </c>
      <c r="BG232" s="242">
        <f>IF(N232="zákl. přenesená",J232,0)</f>
        <v>0</v>
      </c>
      <c r="BH232" s="242">
        <f>IF(N232="sníž. přenesená",J232,0)</f>
        <v>0</v>
      </c>
      <c r="BI232" s="242">
        <f>IF(N232="nulová",J232,0)</f>
        <v>0</v>
      </c>
      <c r="BJ232" s="17" t="s">
        <v>80</v>
      </c>
      <c r="BK232" s="242">
        <f>ROUND(I232*H232,2)</f>
        <v>0</v>
      </c>
      <c r="BL232" s="17" t="s">
        <v>183</v>
      </c>
      <c r="BM232" s="241" t="s">
        <v>1423</v>
      </c>
    </row>
    <row r="233" s="2" customFormat="1">
      <c r="A233" s="38"/>
      <c r="B233" s="39"/>
      <c r="C233" s="40"/>
      <c r="D233" s="243" t="s">
        <v>185</v>
      </c>
      <c r="E233" s="40"/>
      <c r="F233" s="244" t="s">
        <v>1130</v>
      </c>
      <c r="G233" s="40"/>
      <c r="H233" s="40"/>
      <c r="I233" s="245"/>
      <c r="J233" s="40"/>
      <c r="K233" s="40"/>
      <c r="L233" s="44"/>
      <c r="M233" s="246"/>
      <c r="N233" s="247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185</v>
      </c>
      <c r="AU233" s="17" t="s">
        <v>80</v>
      </c>
    </row>
    <row r="234" s="2" customFormat="1" ht="24.15" customHeight="1">
      <c r="A234" s="38"/>
      <c r="B234" s="39"/>
      <c r="C234" s="277" t="s">
        <v>393</v>
      </c>
      <c r="D234" s="277" t="s">
        <v>327</v>
      </c>
      <c r="E234" s="278" t="s">
        <v>1131</v>
      </c>
      <c r="F234" s="279" t="s">
        <v>1132</v>
      </c>
      <c r="G234" s="280" t="s">
        <v>363</v>
      </c>
      <c r="H234" s="281">
        <v>41</v>
      </c>
      <c r="I234" s="282"/>
      <c r="J234" s="283">
        <f>ROUND(I234*H234,2)</f>
        <v>0</v>
      </c>
      <c r="K234" s="284"/>
      <c r="L234" s="285"/>
      <c r="M234" s="286" t="s">
        <v>1</v>
      </c>
      <c r="N234" s="287" t="s">
        <v>38</v>
      </c>
      <c r="O234" s="91"/>
      <c r="P234" s="239">
        <f>O234*H234</f>
        <v>0</v>
      </c>
      <c r="Q234" s="239">
        <v>0</v>
      </c>
      <c r="R234" s="239">
        <f>Q234*H234</f>
        <v>0</v>
      </c>
      <c r="S234" s="239">
        <v>0</v>
      </c>
      <c r="T234" s="24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41" t="s">
        <v>266</v>
      </c>
      <c r="AT234" s="241" t="s">
        <v>327</v>
      </c>
      <c r="AU234" s="241" t="s">
        <v>80</v>
      </c>
      <c r="AY234" s="17" t="s">
        <v>176</v>
      </c>
      <c r="BE234" s="242">
        <f>IF(N234="základní",J234,0)</f>
        <v>0</v>
      </c>
      <c r="BF234" s="242">
        <f>IF(N234="snížená",J234,0)</f>
        <v>0</v>
      </c>
      <c r="BG234" s="242">
        <f>IF(N234="zákl. přenesená",J234,0)</f>
        <v>0</v>
      </c>
      <c r="BH234" s="242">
        <f>IF(N234="sníž. přenesená",J234,0)</f>
        <v>0</v>
      </c>
      <c r="BI234" s="242">
        <f>IF(N234="nulová",J234,0)</f>
        <v>0</v>
      </c>
      <c r="BJ234" s="17" t="s">
        <v>80</v>
      </c>
      <c r="BK234" s="242">
        <f>ROUND(I234*H234,2)</f>
        <v>0</v>
      </c>
      <c r="BL234" s="17" t="s">
        <v>183</v>
      </c>
      <c r="BM234" s="241" t="s">
        <v>1424</v>
      </c>
    </row>
    <row r="235" s="2" customFormat="1">
      <c r="A235" s="38"/>
      <c r="B235" s="39"/>
      <c r="C235" s="40"/>
      <c r="D235" s="243" t="s">
        <v>185</v>
      </c>
      <c r="E235" s="40"/>
      <c r="F235" s="244" t="s">
        <v>1132</v>
      </c>
      <c r="G235" s="40"/>
      <c r="H235" s="40"/>
      <c r="I235" s="245"/>
      <c r="J235" s="40"/>
      <c r="K235" s="40"/>
      <c r="L235" s="44"/>
      <c r="M235" s="246"/>
      <c r="N235" s="247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185</v>
      </c>
      <c r="AU235" s="17" t="s">
        <v>80</v>
      </c>
    </row>
    <row r="236" s="13" customFormat="1">
      <c r="A236" s="13"/>
      <c r="B236" s="255"/>
      <c r="C236" s="256"/>
      <c r="D236" s="243" t="s">
        <v>242</v>
      </c>
      <c r="E236" s="257" t="s">
        <v>1</v>
      </c>
      <c r="F236" s="258" t="s">
        <v>1425</v>
      </c>
      <c r="G236" s="256"/>
      <c r="H236" s="259">
        <v>41</v>
      </c>
      <c r="I236" s="260"/>
      <c r="J236" s="256"/>
      <c r="K236" s="256"/>
      <c r="L236" s="261"/>
      <c r="M236" s="262"/>
      <c r="N236" s="263"/>
      <c r="O236" s="263"/>
      <c r="P236" s="263"/>
      <c r="Q236" s="263"/>
      <c r="R236" s="263"/>
      <c r="S236" s="263"/>
      <c r="T236" s="26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65" t="s">
        <v>242</v>
      </c>
      <c r="AU236" s="265" t="s">
        <v>80</v>
      </c>
      <c r="AV236" s="13" t="s">
        <v>82</v>
      </c>
      <c r="AW236" s="13" t="s">
        <v>30</v>
      </c>
      <c r="AX236" s="13" t="s">
        <v>73</v>
      </c>
      <c r="AY236" s="265" t="s">
        <v>176</v>
      </c>
    </row>
    <row r="237" s="14" customFormat="1">
      <c r="A237" s="14"/>
      <c r="B237" s="266"/>
      <c r="C237" s="267"/>
      <c r="D237" s="243" t="s">
        <v>242</v>
      </c>
      <c r="E237" s="268" t="s">
        <v>1</v>
      </c>
      <c r="F237" s="269" t="s">
        <v>245</v>
      </c>
      <c r="G237" s="267"/>
      <c r="H237" s="270">
        <v>41</v>
      </c>
      <c r="I237" s="271"/>
      <c r="J237" s="267"/>
      <c r="K237" s="267"/>
      <c r="L237" s="272"/>
      <c r="M237" s="273"/>
      <c r="N237" s="274"/>
      <c r="O237" s="274"/>
      <c r="P237" s="274"/>
      <c r="Q237" s="274"/>
      <c r="R237" s="274"/>
      <c r="S237" s="274"/>
      <c r="T237" s="27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76" t="s">
        <v>242</v>
      </c>
      <c r="AU237" s="276" t="s">
        <v>80</v>
      </c>
      <c r="AV237" s="14" t="s">
        <v>183</v>
      </c>
      <c r="AW237" s="14" t="s">
        <v>30</v>
      </c>
      <c r="AX237" s="14" t="s">
        <v>80</v>
      </c>
      <c r="AY237" s="276" t="s">
        <v>176</v>
      </c>
    </row>
    <row r="238" s="2" customFormat="1" ht="21.75" customHeight="1">
      <c r="A238" s="38"/>
      <c r="B238" s="39"/>
      <c r="C238" s="277" t="s">
        <v>399</v>
      </c>
      <c r="D238" s="277" t="s">
        <v>327</v>
      </c>
      <c r="E238" s="278" t="s">
        <v>1135</v>
      </c>
      <c r="F238" s="279" t="s">
        <v>1136</v>
      </c>
      <c r="G238" s="280" t="s">
        <v>363</v>
      </c>
      <c r="H238" s="281">
        <v>3</v>
      </c>
      <c r="I238" s="282"/>
      <c r="J238" s="283">
        <f>ROUND(I238*H238,2)</f>
        <v>0</v>
      </c>
      <c r="K238" s="284"/>
      <c r="L238" s="285"/>
      <c r="M238" s="286" t="s">
        <v>1</v>
      </c>
      <c r="N238" s="287" t="s">
        <v>38</v>
      </c>
      <c r="O238" s="91"/>
      <c r="P238" s="239">
        <f>O238*H238</f>
        <v>0</v>
      </c>
      <c r="Q238" s="239">
        <v>0</v>
      </c>
      <c r="R238" s="239">
        <f>Q238*H238</f>
        <v>0</v>
      </c>
      <c r="S238" s="239">
        <v>0</v>
      </c>
      <c r="T238" s="240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41" t="s">
        <v>266</v>
      </c>
      <c r="AT238" s="241" t="s">
        <v>327</v>
      </c>
      <c r="AU238" s="241" t="s">
        <v>80</v>
      </c>
      <c r="AY238" s="17" t="s">
        <v>176</v>
      </c>
      <c r="BE238" s="242">
        <f>IF(N238="základní",J238,0)</f>
        <v>0</v>
      </c>
      <c r="BF238" s="242">
        <f>IF(N238="snížená",J238,0)</f>
        <v>0</v>
      </c>
      <c r="BG238" s="242">
        <f>IF(N238="zákl. přenesená",J238,0)</f>
        <v>0</v>
      </c>
      <c r="BH238" s="242">
        <f>IF(N238="sníž. přenesená",J238,0)</f>
        <v>0</v>
      </c>
      <c r="BI238" s="242">
        <f>IF(N238="nulová",J238,0)</f>
        <v>0</v>
      </c>
      <c r="BJ238" s="17" t="s">
        <v>80</v>
      </c>
      <c r="BK238" s="242">
        <f>ROUND(I238*H238,2)</f>
        <v>0</v>
      </c>
      <c r="BL238" s="17" t="s">
        <v>183</v>
      </c>
      <c r="BM238" s="241" t="s">
        <v>1426</v>
      </c>
    </row>
    <row r="239" s="2" customFormat="1">
      <c r="A239" s="38"/>
      <c r="B239" s="39"/>
      <c r="C239" s="40"/>
      <c r="D239" s="243" t="s">
        <v>185</v>
      </c>
      <c r="E239" s="40"/>
      <c r="F239" s="244" t="s">
        <v>1136</v>
      </c>
      <c r="G239" s="40"/>
      <c r="H239" s="40"/>
      <c r="I239" s="245"/>
      <c r="J239" s="40"/>
      <c r="K239" s="40"/>
      <c r="L239" s="44"/>
      <c r="M239" s="246"/>
      <c r="N239" s="247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185</v>
      </c>
      <c r="AU239" s="17" t="s">
        <v>80</v>
      </c>
    </row>
    <row r="240" s="2" customFormat="1" ht="24.15" customHeight="1">
      <c r="A240" s="38"/>
      <c r="B240" s="39"/>
      <c r="C240" s="229" t="s">
        <v>401</v>
      </c>
      <c r="D240" s="229" t="s">
        <v>179</v>
      </c>
      <c r="E240" s="230" t="s">
        <v>1138</v>
      </c>
      <c r="F240" s="231" t="s">
        <v>1139</v>
      </c>
      <c r="G240" s="232" t="s">
        <v>671</v>
      </c>
      <c r="H240" s="233">
        <v>1</v>
      </c>
      <c r="I240" s="234"/>
      <c r="J240" s="235">
        <f>ROUND(I240*H240,2)</f>
        <v>0</v>
      </c>
      <c r="K240" s="236"/>
      <c r="L240" s="44"/>
      <c r="M240" s="237" t="s">
        <v>1</v>
      </c>
      <c r="N240" s="238" t="s">
        <v>38</v>
      </c>
      <c r="O240" s="91"/>
      <c r="P240" s="239">
        <f>O240*H240</f>
        <v>0</v>
      </c>
      <c r="Q240" s="239">
        <v>0</v>
      </c>
      <c r="R240" s="239">
        <f>Q240*H240</f>
        <v>0</v>
      </c>
      <c r="S240" s="239">
        <v>0</v>
      </c>
      <c r="T240" s="240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41" t="s">
        <v>183</v>
      </c>
      <c r="AT240" s="241" t="s">
        <v>179</v>
      </c>
      <c r="AU240" s="241" t="s">
        <v>80</v>
      </c>
      <c r="AY240" s="17" t="s">
        <v>176</v>
      </c>
      <c r="BE240" s="242">
        <f>IF(N240="základní",J240,0)</f>
        <v>0</v>
      </c>
      <c r="BF240" s="242">
        <f>IF(N240="snížená",J240,0)</f>
        <v>0</v>
      </c>
      <c r="BG240" s="242">
        <f>IF(N240="zákl. přenesená",J240,0)</f>
        <v>0</v>
      </c>
      <c r="BH240" s="242">
        <f>IF(N240="sníž. přenesená",J240,0)</f>
        <v>0</v>
      </c>
      <c r="BI240" s="242">
        <f>IF(N240="nulová",J240,0)</f>
        <v>0</v>
      </c>
      <c r="BJ240" s="17" t="s">
        <v>80</v>
      </c>
      <c r="BK240" s="242">
        <f>ROUND(I240*H240,2)</f>
        <v>0</v>
      </c>
      <c r="BL240" s="17" t="s">
        <v>183</v>
      </c>
      <c r="BM240" s="241" t="s">
        <v>1427</v>
      </c>
    </row>
    <row r="241" s="2" customFormat="1">
      <c r="A241" s="38"/>
      <c r="B241" s="39"/>
      <c r="C241" s="40"/>
      <c r="D241" s="243" t="s">
        <v>185</v>
      </c>
      <c r="E241" s="40"/>
      <c r="F241" s="244" t="s">
        <v>1139</v>
      </c>
      <c r="G241" s="40"/>
      <c r="H241" s="40"/>
      <c r="I241" s="245"/>
      <c r="J241" s="40"/>
      <c r="K241" s="40"/>
      <c r="L241" s="44"/>
      <c r="M241" s="246"/>
      <c r="N241" s="247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185</v>
      </c>
      <c r="AU241" s="17" t="s">
        <v>80</v>
      </c>
    </row>
    <row r="242" s="2" customFormat="1" ht="24.15" customHeight="1">
      <c r="A242" s="38"/>
      <c r="B242" s="39"/>
      <c r="C242" s="229" t="s">
        <v>407</v>
      </c>
      <c r="D242" s="229" t="s">
        <v>179</v>
      </c>
      <c r="E242" s="230" t="s">
        <v>1428</v>
      </c>
      <c r="F242" s="231" t="s">
        <v>1429</v>
      </c>
      <c r="G242" s="232" t="s">
        <v>671</v>
      </c>
      <c r="H242" s="233">
        <v>2</v>
      </c>
      <c r="I242" s="234"/>
      <c r="J242" s="235">
        <f>ROUND(I242*H242,2)</f>
        <v>0</v>
      </c>
      <c r="K242" s="236"/>
      <c r="L242" s="44"/>
      <c r="M242" s="237" t="s">
        <v>1</v>
      </c>
      <c r="N242" s="238" t="s">
        <v>38</v>
      </c>
      <c r="O242" s="91"/>
      <c r="P242" s="239">
        <f>O242*H242</f>
        <v>0</v>
      </c>
      <c r="Q242" s="239">
        <v>0</v>
      </c>
      <c r="R242" s="239">
        <f>Q242*H242</f>
        <v>0</v>
      </c>
      <c r="S242" s="239">
        <v>0</v>
      </c>
      <c r="T242" s="24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41" t="s">
        <v>183</v>
      </c>
      <c r="AT242" s="241" t="s">
        <v>179</v>
      </c>
      <c r="AU242" s="241" t="s">
        <v>80</v>
      </c>
      <c r="AY242" s="17" t="s">
        <v>176</v>
      </c>
      <c r="BE242" s="242">
        <f>IF(N242="základní",J242,0)</f>
        <v>0</v>
      </c>
      <c r="BF242" s="242">
        <f>IF(N242="snížená",J242,0)</f>
        <v>0</v>
      </c>
      <c r="BG242" s="242">
        <f>IF(N242="zákl. přenesená",J242,0)</f>
        <v>0</v>
      </c>
      <c r="BH242" s="242">
        <f>IF(N242="sníž. přenesená",J242,0)</f>
        <v>0</v>
      </c>
      <c r="BI242" s="242">
        <f>IF(N242="nulová",J242,0)</f>
        <v>0</v>
      </c>
      <c r="BJ242" s="17" t="s">
        <v>80</v>
      </c>
      <c r="BK242" s="242">
        <f>ROUND(I242*H242,2)</f>
        <v>0</v>
      </c>
      <c r="BL242" s="17" t="s">
        <v>183</v>
      </c>
      <c r="BM242" s="241" t="s">
        <v>1430</v>
      </c>
    </row>
    <row r="243" s="2" customFormat="1">
      <c r="A243" s="38"/>
      <c r="B243" s="39"/>
      <c r="C243" s="40"/>
      <c r="D243" s="243" t="s">
        <v>185</v>
      </c>
      <c r="E243" s="40"/>
      <c r="F243" s="244" t="s">
        <v>1429</v>
      </c>
      <c r="G243" s="40"/>
      <c r="H243" s="40"/>
      <c r="I243" s="245"/>
      <c r="J243" s="40"/>
      <c r="K243" s="40"/>
      <c r="L243" s="44"/>
      <c r="M243" s="246"/>
      <c r="N243" s="247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185</v>
      </c>
      <c r="AU243" s="17" t="s">
        <v>80</v>
      </c>
    </row>
    <row r="244" s="2" customFormat="1" ht="44.25" customHeight="1">
      <c r="A244" s="38"/>
      <c r="B244" s="39"/>
      <c r="C244" s="229" t="s">
        <v>412</v>
      </c>
      <c r="D244" s="229" t="s">
        <v>179</v>
      </c>
      <c r="E244" s="230" t="s">
        <v>1141</v>
      </c>
      <c r="F244" s="231" t="s">
        <v>1431</v>
      </c>
      <c r="G244" s="232" t="s">
        <v>263</v>
      </c>
      <c r="H244" s="233">
        <v>422.79000000000002</v>
      </c>
      <c r="I244" s="234"/>
      <c r="J244" s="235">
        <f>ROUND(I244*H244,2)</f>
        <v>0</v>
      </c>
      <c r="K244" s="236"/>
      <c r="L244" s="44"/>
      <c r="M244" s="237" t="s">
        <v>1</v>
      </c>
      <c r="N244" s="238" t="s">
        <v>38</v>
      </c>
      <c r="O244" s="91"/>
      <c r="P244" s="239">
        <f>O244*H244</f>
        <v>0</v>
      </c>
      <c r="Q244" s="239">
        <v>0</v>
      </c>
      <c r="R244" s="239">
        <f>Q244*H244</f>
        <v>0</v>
      </c>
      <c r="S244" s="239">
        <v>0</v>
      </c>
      <c r="T244" s="240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41" t="s">
        <v>183</v>
      </c>
      <c r="AT244" s="241" t="s">
        <v>179</v>
      </c>
      <c r="AU244" s="241" t="s">
        <v>80</v>
      </c>
      <c r="AY244" s="17" t="s">
        <v>176</v>
      </c>
      <c r="BE244" s="242">
        <f>IF(N244="základní",J244,0)</f>
        <v>0</v>
      </c>
      <c r="BF244" s="242">
        <f>IF(N244="snížená",J244,0)</f>
        <v>0</v>
      </c>
      <c r="BG244" s="242">
        <f>IF(N244="zákl. přenesená",J244,0)</f>
        <v>0</v>
      </c>
      <c r="BH244" s="242">
        <f>IF(N244="sníž. přenesená",J244,0)</f>
        <v>0</v>
      </c>
      <c r="BI244" s="242">
        <f>IF(N244="nulová",J244,0)</f>
        <v>0</v>
      </c>
      <c r="BJ244" s="17" t="s">
        <v>80</v>
      </c>
      <c r="BK244" s="242">
        <f>ROUND(I244*H244,2)</f>
        <v>0</v>
      </c>
      <c r="BL244" s="17" t="s">
        <v>183</v>
      </c>
      <c r="BM244" s="241" t="s">
        <v>1432</v>
      </c>
    </row>
    <row r="245" s="2" customFormat="1">
      <c r="A245" s="38"/>
      <c r="B245" s="39"/>
      <c r="C245" s="40"/>
      <c r="D245" s="243" t="s">
        <v>185</v>
      </c>
      <c r="E245" s="40"/>
      <c r="F245" s="244" t="s">
        <v>1431</v>
      </c>
      <c r="G245" s="40"/>
      <c r="H245" s="40"/>
      <c r="I245" s="245"/>
      <c r="J245" s="40"/>
      <c r="K245" s="40"/>
      <c r="L245" s="44"/>
      <c r="M245" s="246"/>
      <c r="N245" s="247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185</v>
      </c>
      <c r="AU245" s="17" t="s">
        <v>80</v>
      </c>
    </row>
    <row r="246" s="13" customFormat="1">
      <c r="A246" s="13"/>
      <c r="B246" s="255"/>
      <c r="C246" s="256"/>
      <c r="D246" s="243" t="s">
        <v>242</v>
      </c>
      <c r="E246" s="257" t="s">
        <v>1</v>
      </c>
      <c r="F246" s="258" t="s">
        <v>1433</v>
      </c>
      <c r="G246" s="256"/>
      <c r="H246" s="259">
        <v>422.79000000000002</v>
      </c>
      <c r="I246" s="260"/>
      <c r="J246" s="256"/>
      <c r="K246" s="256"/>
      <c r="L246" s="261"/>
      <c r="M246" s="262"/>
      <c r="N246" s="263"/>
      <c r="O246" s="263"/>
      <c r="P246" s="263"/>
      <c r="Q246" s="263"/>
      <c r="R246" s="263"/>
      <c r="S246" s="263"/>
      <c r="T246" s="26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65" t="s">
        <v>242</v>
      </c>
      <c r="AU246" s="265" t="s">
        <v>80</v>
      </c>
      <c r="AV246" s="13" t="s">
        <v>82</v>
      </c>
      <c r="AW246" s="13" t="s">
        <v>30</v>
      </c>
      <c r="AX246" s="13" t="s">
        <v>73</v>
      </c>
      <c r="AY246" s="265" t="s">
        <v>176</v>
      </c>
    </row>
    <row r="247" s="14" customFormat="1">
      <c r="A247" s="14"/>
      <c r="B247" s="266"/>
      <c r="C247" s="267"/>
      <c r="D247" s="243" t="s">
        <v>242</v>
      </c>
      <c r="E247" s="268" t="s">
        <v>1</v>
      </c>
      <c r="F247" s="269" t="s">
        <v>245</v>
      </c>
      <c r="G247" s="267"/>
      <c r="H247" s="270">
        <v>422.79000000000002</v>
      </c>
      <c r="I247" s="271"/>
      <c r="J247" s="267"/>
      <c r="K247" s="267"/>
      <c r="L247" s="272"/>
      <c r="M247" s="273"/>
      <c r="N247" s="274"/>
      <c r="O247" s="274"/>
      <c r="P247" s="274"/>
      <c r="Q247" s="274"/>
      <c r="R247" s="274"/>
      <c r="S247" s="274"/>
      <c r="T247" s="27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76" t="s">
        <v>242</v>
      </c>
      <c r="AU247" s="276" t="s">
        <v>80</v>
      </c>
      <c r="AV247" s="14" t="s">
        <v>183</v>
      </c>
      <c r="AW247" s="14" t="s">
        <v>30</v>
      </c>
      <c r="AX247" s="14" t="s">
        <v>80</v>
      </c>
      <c r="AY247" s="276" t="s">
        <v>176</v>
      </c>
    </row>
    <row r="248" s="2" customFormat="1" ht="33" customHeight="1">
      <c r="A248" s="38"/>
      <c r="B248" s="39"/>
      <c r="C248" s="277" t="s">
        <v>417</v>
      </c>
      <c r="D248" s="277" t="s">
        <v>327</v>
      </c>
      <c r="E248" s="278" t="s">
        <v>1145</v>
      </c>
      <c r="F248" s="279" t="s">
        <v>1146</v>
      </c>
      <c r="G248" s="280" t="s">
        <v>363</v>
      </c>
      <c r="H248" s="281">
        <v>3</v>
      </c>
      <c r="I248" s="282"/>
      <c r="J248" s="283">
        <f>ROUND(I248*H248,2)</f>
        <v>0</v>
      </c>
      <c r="K248" s="284"/>
      <c r="L248" s="285"/>
      <c r="M248" s="286" t="s">
        <v>1</v>
      </c>
      <c r="N248" s="287" t="s">
        <v>38</v>
      </c>
      <c r="O248" s="91"/>
      <c r="P248" s="239">
        <f>O248*H248</f>
        <v>0</v>
      </c>
      <c r="Q248" s="239">
        <v>0</v>
      </c>
      <c r="R248" s="239">
        <f>Q248*H248</f>
        <v>0</v>
      </c>
      <c r="S248" s="239">
        <v>0</v>
      </c>
      <c r="T248" s="240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41" t="s">
        <v>266</v>
      </c>
      <c r="AT248" s="241" t="s">
        <v>327</v>
      </c>
      <c r="AU248" s="241" t="s">
        <v>80</v>
      </c>
      <c r="AY248" s="17" t="s">
        <v>176</v>
      </c>
      <c r="BE248" s="242">
        <f>IF(N248="základní",J248,0)</f>
        <v>0</v>
      </c>
      <c r="BF248" s="242">
        <f>IF(N248="snížená",J248,0)</f>
        <v>0</v>
      </c>
      <c r="BG248" s="242">
        <f>IF(N248="zákl. přenesená",J248,0)</f>
        <v>0</v>
      </c>
      <c r="BH248" s="242">
        <f>IF(N248="sníž. přenesená",J248,0)</f>
        <v>0</v>
      </c>
      <c r="BI248" s="242">
        <f>IF(N248="nulová",J248,0)</f>
        <v>0</v>
      </c>
      <c r="BJ248" s="17" t="s">
        <v>80</v>
      </c>
      <c r="BK248" s="242">
        <f>ROUND(I248*H248,2)</f>
        <v>0</v>
      </c>
      <c r="BL248" s="17" t="s">
        <v>183</v>
      </c>
      <c r="BM248" s="241" t="s">
        <v>1434</v>
      </c>
    </row>
    <row r="249" s="2" customFormat="1">
      <c r="A249" s="38"/>
      <c r="B249" s="39"/>
      <c r="C249" s="40"/>
      <c r="D249" s="243" t="s">
        <v>185</v>
      </c>
      <c r="E249" s="40"/>
      <c r="F249" s="244" t="s">
        <v>1146</v>
      </c>
      <c r="G249" s="40"/>
      <c r="H249" s="40"/>
      <c r="I249" s="245"/>
      <c r="J249" s="40"/>
      <c r="K249" s="40"/>
      <c r="L249" s="44"/>
      <c r="M249" s="246"/>
      <c r="N249" s="247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185</v>
      </c>
      <c r="AU249" s="17" t="s">
        <v>80</v>
      </c>
    </row>
    <row r="250" s="2" customFormat="1" ht="24.15" customHeight="1">
      <c r="A250" s="38"/>
      <c r="B250" s="39"/>
      <c r="C250" s="229" t="s">
        <v>422</v>
      </c>
      <c r="D250" s="229" t="s">
        <v>179</v>
      </c>
      <c r="E250" s="230" t="s">
        <v>1148</v>
      </c>
      <c r="F250" s="231" t="s">
        <v>1435</v>
      </c>
      <c r="G250" s="232" t="s">
        <v>363</v>
      </c>
      <c r="H250" s="233">
        <v>2</v>
      </c>
      <c r="I250" s="234"/>
      <c r="J250" s="235">
        <f>ROUND(I250*H250,2)</f>
        <v>0</v>
      </c>
      <c r="K250" s="236"/>
      <c r="L250" s="44"/>
      <c r="M250" s="237" t="s">
        <v>1</v>
      </c>
      <c r="N250" s="238" t="s">
        <v>38</v>
      </c>
      <c r="O250" s="91"/>
      <c r="P250" s="239">
        <f>O250*H250</f>
        <v>0</v>
      </c>
      <c r="Q250" s="239">
        <v>0</v>
      </c>
      <c r="R250" s="239">
        <f>Q250*H250</f>
        <v>0</v>
      </c>
      <c r="S250" s="239">
        <v>0</v>
      </c>
      <c r="T250" s="240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41" t="s">
        <v>183</v>
      </c>
      <c r="AT250" s="241" t="s">
        <v>179</v>
      </c>
      <c r="AU250" s="241" t="s">
        <v>80</v>
      </c>
      <c r="AY250" s="17" t="s">
        <v>176</v>
      </c>
      <c r="BE250" s="242">
        <f>IF(N250="základní",J250,0)</f>
        <v>0</v>
      </c>
      <c r="BF250" s="242">
        <f>IF(N250="snížená",J250,0)</f>
        <v>0</v>
      </c>
      <c r="BG250" s="242">
        <f>IF(N250="zákl. přenesená",J250,0)</f>
        <v>0</v>
      </c>
      <c r="BH250" s="242">
        <f>IF(N250="sníž. přenesená",J250,0)</f>
        <v>0</v>
      </c>
      <c r="BI250" s="242">
        <f>IF(N250="nulová",J250,0)</f>
        <v>0</v>
      </c>
      <c r="BJ250" s="17" t="s">
        <v>80</v>
      </c>
      <c r="BK250" s="242">
        <f>ROUND(I250*H250,2)</f>
        <v>0</v>
      </c>
      <c r="BL250" s="17" t="s">
        <v>183</v>
      </c>
      <c r="BM250" s="241" t="s">
        <v>1436</v>
      </c>
    </row>
    <row r="251" s="2" customFormat="1">
      <c r="A251" s="38"/>
      <c r="B251" s="39"/>
      <c r="C251" s="40"/>
      <c r="D251" s="243" t="s">
        <v>185</v>
      </c>
      <c r="E251" s="40"/>
      <c r="F251" s="244" t="s">
        <v>1435</v>
      </c>
      <c r="G251" s="40"/>
      <c r="H251" s="40"/>
      <c r="I251" s="245"/>
      <c r="J251" s="40"/>
      <c r="K251" s="40"/>
      <c r="L251" s="44"/>
      <c r="M251" s="246"/>
      <c r="N251" s="247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185</v>
      </c>
      <c r="AU251" s="17" t="s">
        <v>80</v>
      </c>
    </row>
    <row r="252" s="2" customFormat="1" ht="24.15" customHeight="1">
      <c r="A252" s="38"/>
      <c r="B252" s="39"/>
      <c r="C252" s="229" t="s">
        <v>429</v>
      </c>
      <c r="D252" s="229" t="s">
        <v>179</v>
      </c>
      <c r="E252" s="230" t="s">
        <v>1437</v>
      </c>
      <c r="F252" s="231" t="s">
        <v>1438</v>
      </c>
      <c r="G252" s="232" t="s">
        <v>363</v>
      </c>
      <c r="H252" s="233">
        <v>3</v>
      </c>
      <c r="I252" s="234"/>
      <c r="J252" s="235">
        <f>ROUND(I252*H252,2)</f>
        <v>0</v>
      </c>
      <c r="K252" s="236"/>
      <c r="L252" s="44"/>
      <c r="M252" s="237" t="s">
        <v>1</v>
      </c>
      <c r="N252" s="238" t="s">
        <v>38</v>
      </c>
      <c r="O252" s="91"/>
      <c r="P252" s="239">
        <f>O252*H252</f>
        <v>0</v>
      </c>
      <c r="Q252" s="239">
        <v>0</v>
      </c>
      <c r="R252" s="239">
        <f>Q252*H252</f>
        <v>0</v>
      </c>
      <c r="S252" s="239">
        <v>0</v>
      </c>
      <c r="T252" s="240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41" t="s">
        <v>183</v>
      </c>
      <c r="AT252" s="241" t="s">
        <v>179</v>
      </c>
      <c r="AU252" s="241" t="s">
        <v>80</v>
      </c>
      <c r="AY252" s="17" t="s">
        <v>176</v>
      </c>
      <c r="BE252" s="242">
        <f>IF(N252="základní",J252,0)</f>
        <v>0</v>
      </c>
      <c r="BF252" s="242">
        <f>IF(N252="snížená",J252,0)</f>
        <v>0</v>
      </c>
      <c r="BG252" s="242">
        <f>IF(N252="zákl. přenesená",J252,0)</f>
        <v>0</v>
      </c>
      <c r="BH252" s="242">
        <f>IF(N252="sníž. přenesená",J252,0)</f>
        <v>0</v>
      </c>
      <c r="BI252" s="242">
        <f>IF(N252="nulová",J252,0)</f>
        <v>0</v>
      </c>
      <c r="BJ252" s="17" t="s">
        <v>80</v>
      </c>
      <c r="BK252" s="242">
        <f>ROUND(I252*H252,2)</f>
        <v>0</v>
      </c>
      <c r="BL252" s="17" t="s">
        <v>183</v>
      </c>
      <c r="BM252" s="241" t="s">
        <v>1439</v>
      </c>
    </row>
    <row r="253" s="2" customFormat="1">
      <c r="A253" s="38"/>
      <c r="B253" s="39"/>
      <c r="C253" s="40"/>
      <c r="D253" s="243" t="s">
        <v>185</v>
      </c>
      <c r="E253" s="40"/>
      <c r="F253" s="244" t="s">
        <v>1438</v>
      </c>
      <c r="G253" s="40"/>
      <c r="H253" s="40"/>
      <c r="I253" s="245"/>
      <c r="J253" s="40"/>
      <c r="K253" s="40"/>
      <c r="L253" s="44"/>
      <c r="M253" s="246"/>
      <c r="N253" s="247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185</v>
      </c>
      <c r="AU253" s="17" t="s">
        <v>80</v>
      </c>
    </row>
    <row r="254" s="2" customFormat="1" ht="24.15" customHeight="1">
      <c r="A254" s="38"/>
      <c r="B254" s="39"/>
      <c r="C254" s="229" t="s">
        <v>435</v>
      </c>
      <c r="D254" s="229" t="s">
        <v>179</v>
      </c>
      <c r="E254" s="230" t="s">
        <v>1151</v>
      </c>
      <c r="F254" s="231" t="s">
        <v>1440</v>
      </c>
      <c r="G254" s="232" t="s">
        <v>363</v>
      </c>
      <c r="H254" s="233">
        <v>2</v>
      </c>
      <c r="I254" s="234"/>
      <c r="J254" s="235">
        <f>ROUND(I254*H254,2)</f>
        <v>0</v>
      </c>
      <c r="K254" s="236"/>
      <c r="L254" s="44"/>
      <c r="M254" s="237" t="s">
        <v>1</v>
      </c>
      <c r="N254" s="238" t="s">
        <v>38</v>
      </c>
      <c r="O254" s="91"/>
      <c r="P254" s="239">
        <f>O254*H254</f>
        <v>0</v>
      </c>
      <c r="Q254" s="239">
        <v>0</v>
      </c>
      <c r="R254" s="239">
        <f>Q254*H254</f>
        <v>0</v>
      </c>
      <c r="S254" s="239">
        <v>0</v>
      </c>
      <c r="T254" s="240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41" t="s">
        <v>183</v>
      </c>
      <c r="AT254" s="241" t="s">
        <v>179</v>
      </c>
      <c r="AU254" s="241" t="s">
        <v>80</v>
      </c>
      <c r="AY254" s="17" t="s">
        <v>176</v>
      </c>
      <c r="BE254" s="242">
        <f>IF(N254="základní",J254,0)</f>
        <v>0</v>
      </c>
      <c r="BF254" s="242">
        <f>IF(N254="snížená",J254,0)</f>
        <v>0</v>
      </c>
      <c r="BG254" s="242">
        <f>IF(N254="zákl. přenesená",J254,0)</f>
        <v>0</v>
      </c>
      <c r="BH254" s="242">
        <f>IF(N254="sníž. přenesená",J254,0)</f>
        <v>0</v>
      </c>
      <c r="BI254" s="242">
        <f>IF(N254="nulová",J254,0)</f>
        <v>0</v>
      </c>
      <c r="BJ254" s="17" t="s">
        <v>80</v>
      </c>
      <c r="BK254" s="242">
        <f>ROUND(I254*H254,2)</f>
        <v>0</v>
      </c>
      <c r="BL254" s="17" t="s">
        <v>183</v>
      </c>
      <c r="BM254" s="241" t="s">
        <v>1441</v>
      </c>
    </row>
    <row r="255" s="2" customFormat="1">
      <c r="A255" s="38"/>
      <c r="B255" s="39"/>
      <c r="C255" s="40"/>
      <c r="D255" s="243" t="s">
        <v>185</v>
      </c>
      <c r="E255" s="40"/>
      <c r="F255" s="244" t="s">
        <v>1440</v>
      </c>
      <c r="G255" s="40"/>
      <c r="H255" s="40"/>
      <c r="I255" s="245"/>
      <c r="J255" s="40"/>
      <c r="K255" s="40"/>
      <c r="L255" s="44"/>
      <c r="M255" s="246"/>
      <c r="N255" s="247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185</v>
      </c>
      <c r="AU255" s="17" t="s">
        <v>80</v>
      </c>
    </row>
    <row r="256" s="2" customFormat="1" ht="24.15" customHeight="1">
      <c r="A256" s="38"/>
      <c r="B256" s="39"/>
      <c r="C256" s="229" t="s">
        <v>685</v>
      </c>
      <c r="D256" s="229" t="s">
        <v>179</v>
      </c>
      <c r="E256" s="230" t="s">
        <v>1442</v>
      </c>
      <c r="F256" s="231" t="s">
        <v>1443</v>
      </c>
      <c r="G256" s="232" t="s">
        <v>363</v>
      </c>
      <c r="H256" s="233">
        <v>1</v>
      </c>
      <c r="I256" s="234"/>
      <c r="J256" s="235">
        <f>ROUND(I256*H256,2)</f>
        <v>0</v>
      </c>
      <c r="K256" s="236"/>
      <c r="L256" s="44"/>
      <c r="M256" s="237" t="s">
        <v>1</v>
      </c>
      <c r="N256" s="238" t="s">
        <v>38</v>
      </c>
      <c r="O256" s="91"/>
      <c r="P256" s="239">
        <f>O256*H256</f>
        <v>0</v>
      </c>
      <c r="Q256" s="239">
        <v>0</v>
      </c>
      <c r="R256" s="239">
        <f>Q256*H256</f>
        <v>0</v>
      </c>
      <c r="S256" s="239">
        <v>0</v>
      </c>
      <c r="T256" s="240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41" t="s">
        <v>183</v>
      </c>
      <c r="AT256" s="241" t="s">
        <v>179</v>
      </c>
      <c r="AU256" s="241" t="s">
        <v>80</v>
      </c>
      <c r="AY256" s="17" t="s">
        <v>176</v>
      </c>
      <c r="BE256" s="242">
        <f>IF(N256="základní",J256,0)</f>
        <v>0</v>
      </c>
      <c r="BF256" s="242">
        <f>IF(N256="snížená",J256,0)</f>
        <v>0</v>
      </c>
      <c r="BG256" s="242">
        <f>IF(N256="zákl. přenesená",J256,0)</f>
        <v>0</v>
      </c>
      <c r="BH256" s="242">
        <f>IF(N256="sníž. přenesená",J256,0)</f>
        <v>0</v>
      </c>
      <c r="BI256" s="242">
        <f>IF(N256="nulová",J256,0)</f>
        <v>0</v>
      </c>
      <c r="BJ256" s="17" t="s">
        <v>80</v>
      </c>
      <c r="BK256" s="242">
        <f>ROUND(I256*H256,2)</f>
        <v>0</v>
      </c>
      <c r="BL256" s="17" t="s">
        <v>183</v>
      </c>
      <c r="BM256" s="241" t="s">
        <v>1444</v>
      </c>
    </row>
    <row r="257" s="2" customFormat="1">
      <c r="A257" s="38"/>
      <c r="B257" s="39"/>
      <c r="C257" s="40"/>
      <c r="D257" s="243" t="s">
        <v>185</v>
      </c>
      <c r="E257" s="40"/>
      <c r="F257" s="244" t="s">
        <v>1443</v>
      </c>
      <c r="G257" s="40"/>
      <c r="H257" s="40"/>
      <c r="I257" s="245"/>
      <c r="J257" s="40"/>
      <c r="K257" s="40"/>
      <c r="L257" s="44"/>
      <c r="M257" s="246"/>
      <c r="N257" s="247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185</v>
      </c>
      <c r="AU257" s="17" t="s">
        <v>80</v>
      </c>
    </row>
    <row r="258" s="2" customFormat="1" ht="24.15" customHeight="1">
      <c r="A258" s="38"/>
      <c r="B258" s="39"/>
      <c r="C258" s="229" t="s">
        <v>689</v>
      </c>
      <c r="D258" s="229" t="s">
        <v>179</v>
      </c>
      <c r="E258" s="230" t="s">
        <v>1154</v>
      </c>
      <c r="F258" s="231" t="s">
        <v>1445</v>
      </c>
      <c r="G258" s="232" t="s">
        <v>363</v>
      </c>
      <c r="H258" s="233">
        <v>1</v>
      </c>
      <c r="I258" s="234"/>
      <c r="J258" s="235">
        <f>ROUND(I258*H258,2)</f>
        <v>0</v>
      </c>
      <c r="K258" s="236"/>
      <c r="L258" s="44"/>
      <c r="M258" s="237" t="s">
        <v>1</v>
      </c>
      <c r="N258" s="238" t="s">
        <v>38</v>
      </c>
      <c r="O258" s="91"/>
      <c r="P258" s="239">
        <f>O258*H258</f>
        <v>0</v>
      </c>
      <c r="Q258" s="239">
        <v>0</v>
      </c>
      <c r="R258" s="239">
        <f>Q258*H258</f>
        <v>0</v>
      </c>
      <c r="S258" s="239">
        <v>0</v>
      </c>
      <c r="T258" s="240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41" t="s">
        <v>183</v>
      </c>
      <c r="AT258" s="241" t="s">
        <v>179</v>
      </c>
      <c r="AU258" s="241" t="s">
        <v>80</v>
      </c>
      <c r="AY258" s="17" t="s">
        <v>176</v>
      </c>
      <c r="BE258" s="242">
        <f>IF(N258="základní",J258,0)</f>
        <v>0</v>
      </c>
      <c r="BF258" s="242">
        <f>IF(N258="snížená",J258,0)</f>
        <v>0</v>
      </c>
      <c r="BG258" s="242">
        <f>IF(N258="zákl. přenesená",J258,0)</f>
        <v>0</v>
      </c>
      <c r="BH258" s="242">
        <f>IF(N258="sníž. přenesená",J258,0)</f>
        <v>0</v>
      </c>
      <c r="BI258" s="242">
        <f>IF(N258="nulová",J258,0)</f>
        <v>0</v>
      </c>
      <c r="BJ258" s="17" t="s">
        <v>80</v>
      </c>
      <c r="BK258" s="242">
        <f>ROUND(I258*H258,2)</f>
        <v>0</v>
      </c>
      <c r="BL258" s="17" t="s">
        <v>183</v>
      </c>
      <c r="BM258" s="241" t="s">
        <v>1446</v>
      </c>
    </row>
    <row r="259" s="2" customFormat="1">
      <c r="A259" s="38"/>
      <c r="B259" s="39"/>
      <c r="C259" s="40"/>
      <c r="D259" s="243" t="s">
        <v>185</v>
      </c>
      <c r="E259" s="40"/>
      <c r="F259" s="244" t="s">
        <v>1445</v>
      </c>
      <c r="G259" s="40"/>
      <c r="H259" s="40"/>
      <c r="I259" s="245"/>
      <c r="J259" s="40"/>
      <c r="K259" s="40"/>
      <c r="L259" s="44"/>
      <c r="M259" s="246"/>
      <c r="N259" s="247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185</v>
      </c>
      <c r="AU259" s="17" t="s">
        <v>80</v>
      </c>
    </row>
    <row r="260" s="2" customFormat="1" ht="33" customHeight="1">
      <c r="A260" s="38"/>
      <c r="B260" s="39"/>
      <c r="C260" s="277" t="s">
        <v>693</v>
      </c>
      <c r="D260" s="277" t="s">
        <v>327</v>
      </c>
      <c r="E260" s="278" t="s">
        <v>1447</v>
      </c>
      <c r="F260" s="279" t="s">
        <v>1448</v>
      </c>
      <c r="G260" s="280" t="s">
        <v>363</v>
      </c>
      <c r="H260" s="281">
        <v>1</v>
      </c>
      <c r="I260" s="282"/>
      <c r="J260" s="283">
        <f>ROUND(I260*H260,2)</f>
        <v>0</v>
      </c>
      <c r="K260" s="284"/>
      <c r="L260" s="285"/>
      <c r="M260" s="286" t="s">
        <v>1</v>
      </c>
      <c r="N260" s="287" t="s">
        <v>38</v>
      </c>
      <c r="O260" s="91"/>
      <c r="P260" s="239">
        <f>O260*H260</f>
        <v>0</v>
      </c>
      <c r="Q260" s="239">
        <v>0</v>
      </c>
      <c r="R260" s="239">
        <f>Q260*H260</f>
        <v>0</v>
      </c>
      <c r="S260" s="239">
        <v>0</v>
      </c>
      <c r="T260" s="240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41" t="s">
        <v>266</v>
      </c>
      <c r="AT260" s="241" t="s">
        <v>327</v>
      </c>
      <c r="AU260" s="241" t="s">
        <v>80</v>
      </c>
      <c r="AY260" s="17" t="s">
        <v>176</v>
      </c>
      <c r="BE260" s="242">
        <f>IF(N260="základní",J260,0)</f>
        <v>0</v>
      </c>
      <c r="BF260" s="242">
        <f>IF(N260="snížená",J260,0)</f>
        <v>0</v>
      </c>
      <c r="BG260" s="242">
        <f>IF(N260="zákl. přenesená",J260,0)</f>
        <v>0</v>
      </c>
      <c r="BH260" s="242">
        <f>IF(N260="sníž. přenesená",J260,0)</f>
        <v>0</v>
      </c>
      <c r="BI260" s="242">
        <f>IF(N260="nulová",J260,0)</f>
        <v>0</v>
      </c>
      <c r="BJ260" s="17" t="s">
        <v>80</v>
      </c>
      <c r="BK260" s="242">
        <f>ROUND(I260*H260,2)</f>
        <v>0</v>
      </c>
      <c r="BL260" s="17" t="s">
        <v>183</v>
      </c>
      <c r="BM260" s="241" t="s">
        <v>1449</v>
      </c>
    </row>
    <row r="261" s="2" customFormat="1">
      <c r="A261" s="38"/>
      <c r="B261" s="39"/>
      <c r="C261" s="40"/>
      <c r="D261" s="243" t="s">
        <v>185</v>
      </c>
      <c r="E261" s="40"/>
      <c r="F261" s="244" t="s">
        <v>1448</v>
      </c>
      <c r="G261" s="40"/>
      <c r="H261" s="40"/>
      <c r="I261" s="245"/>
      <c r="J261" s="40"/>
      <c r="K261" s="40"/>
      <c r="L261" s="44"/>
      <c r="M261" s="246"/>
      <c r="N261" s="247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185</v>
      </c>
      <c r="AU261" s="17" t="s">
        <v>80</v>
      </c>
    </row>
    <row r="262" s="2" customFormat="1" ht="37.8" customHeight="1">
      <c r="A262" s="38"/>
      <c r="B262" s="39"/>
      <c r="C262" s="277" t="s">
        <v>697</v>
      </c>
      <c r="D262" s="277" t="s">
        <v>327</v>
      </c>
      <c r="E262" s="278" t="s">
        <v>1450</v>
      </c>
      <c r="F262" s="279" t="s">
        <v>1451</v>
      </c>
      <c r="G262" s="280" t="s">
        <v>363</v>
      </c>
      <c r="H262" s="281">
        <v>2</v>
      </c>
      <c r="I262" s="282"/>
      <c r="J262" s="283">
        <f>ROUND(I262*H262,2)</f>
        <v>0</v>
      </c>
      <c r="K262" s="284"/>
      <c r="L262" s="285"/>
      <c r="M262" s="286" t="s">
        <v>1</v>
      </c>
      <c r="N262" s="287" t="s">
        <v>38</v>
      </c>
      <c r="O262" s="91"/>
      <c r="P262" s="239">
        <f>O262*H262</f>
        <v>0</v>
      </c>
      <c r="Q262" s="239">
        <v>0</v>
      </c>
      <c r="R262" s="239">
        <f>Q262*H262</f>
        <v>0</v>
      </c>
      <c r="S262" s="239">
        <v>0</v>
      </c>
      <c r="T262" s="240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41" t="s">
        <v>266</v>
      </c>
      <c r="AT262" s="241" t="s">
        <v>327</v>
      </c>
      <c r="AU262" s="241" t="s">
        <v>80</v>
      </c>
      <c r="AY262" s="17" t="s">
        <v>176</v>
      </c>
      <c r="BE262" s="242">
        <f>IF(N262="základní",J262,0)</f>
        <v>0</v>
      </c>
      <c r="BF262" s="242">
        <f>IF(N262="snížená",J262,0)</f>
        <v>0</v>
      </c>
      <c r="BG262" s="242">
        <f>IF(N262="zákl. přenesená",J262,0)</f>
        <v>0</v>
      </c>
      <c r="BH262" s="242">
        <f>IF(N262="sníž. přenesená",J262,0)</f>
        <v>0</v>
      </c>
      <c r="BI262" s="242">
        <f>IF(N262="nulová",J262,0)</f>
        <v>0</v>
      </c>
      <c r="BJ262" s="17" t="s">
        <v>80</v>
      </c>
      <c r="BK262" s="242">
        <f>ROUND(I262*H262,2)</f>
        <v>0</v>
      </c>
      <c r="BL262" s="17" t="s">
        <v>183</v>
      </c>
      <c r="BM262" s="241" t="s">
        <v>1452</v>
      </c>
    </row>
    <row r="263" s="2" customFormat="1">
      <c r="A263" s="38"/>
      <c r="B263" s="39"/>
      <c r="C263" s="40"/>
      <c r="D263" s="243" t="s">
        <v>185</v>
      </c>
      <c r="E263" s="40"/>
      <c r="F263" s="244" t="s">
        <v>1451</v>
      </c>
      <c r="G263" s="40"/>
      <c r="H263" s="40"/>
      <c r="I263" s="245"/>
      <c r="J263" s="40"/>
      <c r="K263" s="40"/>
      <c r="L263" s="44"/>
      <c r="M263" s="246"/>
      <c r="N263" s="247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185</v>
      </c>
      <c r="AU263" s="17" t="s">
        <v>80</v>
      </c>
    </row>
    <row r="264" s="2" customFormat="1" ht="37.8" customHeight="1">
      <c r="A264" s="38"/>
      <c r="B264" s="39"/>
      <c r="C264" s="277" t="s">
        <v>701</v>
      </c>
      <c r="D264" s="277" t="s">
        <v>327</v>
      </c>
      <c r="E264" s="278" t="s">
        <v>1157</v>
      </c>
      <c r="F264" s="279" t="s">
        <v>1158</v>
      </c>
      <c r="G264" s="280" t="s">
        <v>363</v>
      </c>
      <c r="H264" s="281">
        <v>3</v>
      </c>
      <c r="I264" s="282"/>
      <c r="J264" s="283">
        <f>ROUND(I264*H264,2)</f>
        <v>0</v>
      </c>
      <c r="K264" s="284"/>
      <c r="L264" s="285"/>
      <c r="M264" s="286" t="s">
        <v>1</v>
      </c>
      <c r="N264" s="287" t="s">
        <v>38</v>
      </c>
      <c r="O264" s="91"/>
      <c r="P264" s="239">
        <f>O264*H264</f>
        <v>0</v>
      </c>
      <c r="Q264" s="239">
        <v>0</v>
      </c>
      <c r="R264" s="239">
        <f>Q264*H264</f>
        <v>0</v>
      </c>
      <c r="S264" s="239">
        <v>0</v>
      </c>
      <c r="T264" s="240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41" t="s">
        <v>266</v>
      </c>
      <c r="AT264" s="241" t="s">
        <v>327</v>
      </c>
      <c r="AU264" s="241" t="s">
        <v>80</v>
      </c>
      <c r="AY264" s="17" t="s">
        <v>176</v>
      </c>
      <c r="BE264" s="242">
        <f>IF(N264="základní",J264,0)</f>
        <v>0</v>
      </c>
      <c r="BF264" s="242">
        <f>IF(N264="snížená",J264,0)</f>
        <v>0</v>
      </c>
      <c r="BG264" s="242">
        <f>IF(N264="zákl. přenesená",J264,0)</f>
        <v>0</v>
      </c>
      <c r="BH264" s="242">
        <f>IF(N264="sníž. přenesená",J264,0)</f>
        <v>0</v>
      </c>
      <c r="BI264" s="242">
        <f>IF(N264="nulová",J264,0)</f>
        <v>0</v>
      </c>
      <c r="BJ264" s="17" t="s">
        <v>80</v>
      </c>
      <c r="BK264" s="242">
        <f>ROUND(I264*H264,2)</f>
        <v>0</v>
      </c>
      <c r="BL264" s="17" t="s">
        <v>183</v>
      </c>
      <c r="BM264" s="241" t="s">
        <v>1453</v>
      </c>
    </row>
    <row r="265" s="2" customFormat="1">
      <c r="A265" s="38"/>
      <c r="B265" s="39"/>
      <c r="C265" s="40"/>
      <c r="D265" s="243" t="s">
        <v>185</v>
      </c>
      <c r="E265" s="40"/>
      <c r="F265" s="244" t="s">
        <v>1158</v>
      </c>
      <c r="G265" s="40"/>
      <c r="H265" s="40"/>
      <c r="I265" s="245"/>
      <c r="J265" s="40"/>
      <c r="K265" s="40"/>
      <c r="L265" s="44"/>
      <c r="M265" s="246"/>
      <c r="N265" s="247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185</v>
      </c>
      <c r="AU265" s="17" t="s">
        <v>80</v>
      </c>
    </row>
    <row r="266" s="2" customFormat="1" ht="21.75" customHeight="1">
      <c r="A266" s="38"/>
      <c r="B266" s="39"/>
      <c r="C266" s="229" t="s">
        <v>705</v>
      </c>
      <c r="D266" s="229" t="s">
        <v>179</v>
      </c>
      <c r="E266" s="230" t="s">
        <v>1160</v>
      </c>
      <c r="F266" s="231" t="s">
        <v>1161</v>
      </c>
      <c r="G266" s="232" t="s">
        <v>363</v>
      </c>
      <c r="H266" s="233">
        <v>3</v>
      </c>
      <c r="I266" s="234"/>
      <c r="J266" s="235">
        <f>ROUND(I266*H266,2)</f>
        <v>0</v>
      </c>
      <c r="K266" s="236"/>
      <c r="L266" s="44"/>
      <c r="M266" s="237" t="s">
        <v>1</v>
      </c>
      <c r="N266" s="238" t="s">
        <v>38</v>
      </c>
      <c r="O266" s="91"/>
      <c r="P266" s="239">
        <f>O266*H266</f>
        <v>0</v>
      </c>
      <c r="Q266" s="239">
        <v>0</v>
      </c>
      <c r="R266" s="239">
        <f>Q266*H266</f>
        <v>0</v>
      </c>
      <c r="S266" s="239">
        <v>0</v>
      </c>
      <c r="T266" s="240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41" t="s">
        <v>183</v>
      </c>
      <c r="AT266" s="241" t="s">
        <v>179</v>
      </c>
      <c r="AU266" s="241" t="s">
        <v>80</v>
      </c>
      <c r="AY266" s="17" t="s">
        <v>176</v>
      </c>
      <c r="BE266" s="242">
        <f>IF(N266="základní",J266,0)</f>
        <v>0</v>
      </c>
      <c r="BF266" s="242">
        <f>IF(N266="snížená",J266,0)</f>
        <v>0</v>
      </c>
      <c r="BG266" s="242">
        <f>IF(N266="zákl. přenesená",J266,0)</f>
        <v>0</v>
      </c>
      <c r="BH266" s="242">
        <f>IF(N266="sníž. přenesená",J266,0)</f>
        <v>0</v>
      </c>
      <c r="BI266" s="242">
        <f>IF(N266="nulová",J266,0)</f>
        <v>0</v>
      </c>
      <c r="BJ266" s="17" t="s">
        <v>80</v>
      </c>
      <c r="BK266" s="242">
        <f>ROUND(I266*H266,2)</f>
        <v>0</v>
      </c>
      <c r="BL266" s="17" t="s">
        <v>183</v>
      </c>
      <c r="BM266" s="241" t="s">
        <v>1454</v>
      </c>
    </row>
    <row r="267" s="2" customFormat="1">
      <c r="A267" s="38"/>
      <c r="B267" s="39"/>
      <c r="C267" s="40"/>
      <c r="D267" s="243" t="s">
        <v>185</v>
      </c>
      <c r="E267" s="40"/>
      <c r="F267" s="244" t="s">
        <v>1161</v>
      </c>
      <c r="G267" s="40"/>
      <c r="H267" s="40"/>
      <c r="I267" s="245"/>
      <c r="J267" s="40"/>
      <c r="K267" s="40"/>
      <c r="L267" s="44"/>
      <c r="M267" s="246"/>
      <c r="N267" s="247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185</v>
      </c>
      <c r="AU267" s="17" t="s">
        <v>80</v>
      </c>
    </row>
    <row r="268" s="2" customFormat="1" ht="24.15" customHeight="1">
      <c r="A268" s="38"/>
      <c r="B268" s="39"/>
      <c r="C268" s="229" t="s">
        <v>709</v>
      </c>
      <c r="D268" s="229" t="s">
        <v>179</v>
      </c>
      <c r="E268" s="230" t="s">
        <v>1163</v>
      </c>
      <c r="F268" s="231" t="s">
        <v>1164</v>
      </c>
      <c r="G268" s="232" t="s">
        <v>263</v>
      </c>
      <c r="H268" s="233">
        <v>414.5</v>
      </c>
      <c r="I268" s="234"/>
      <c r="J268" s="235">
        <f>ROUND(I268*H268,2)</f>
        <v>0</v>
      </c>
      <c r="K268" s="236"/>
      <c r="L268" s="44"/>
      <c r="M268" s="237" t="s">
        <v>1</v>
      </c>
      <c r="N268" s="238" t="s">
        <v>38</v>
      </c>
      <c r="O268" s="91"/>
      <c r="P268" s="239">
        <f>O268*H268</f>
        <v>0</v>
      </c>
      <c r="Q268" s="239">
        <v>0</v>
      </c>
      <c r="R268" s="239">
        <f>Q268*H268</f>
        <v>0</v>
      </c>
      <c r="S268" s="239">
        <v>0</v>
      </c>
      <c r="T268" s="240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41" t="s">
        <v>183</v>
      </c>
      <c r="AT268" s="241" t="s">
        <v>179</v>
      </c>
      <c r="AU268" s="241" t="s">
        <v>80</v>
      </c>
      <c r="AY268" s="17" t="s">
        <v>176</v>
      </c>
      <c r="BE268" s="242">
        <f>IF(N268="základní",J268,0)</f>
        <v>0</v>
      </c>
      <c r="BF268" s="242">
        <f>IF(N268="snížená",J268,0)</f>
        <v>0</v>
      </c>
      <c r="BG268" s="242">
        <f>IF(N268="zákl. přenesená",J268,0)</f>
        <v>0</v>
      </c>
      <c r="BH268" s="242">
        <f>IF(N268="sníž. přenesená",J268,0)</f>
        <v>0</v>
      </c>
      <c r="BI268" s="242">
        <f>IF(N268="nulová",J268,0)</f>
        <v>0</v>
      </c>
      <c r="BJ268" s="17" t="s">
        <v>80</v>
      </c>
      <c r="BK268" s="242">
        <f>ROUND(I268*H268,2)</f>
        <v>0</v>
      </c>
      <c r="BL268" s="17" t="s">
        <v>183</v>
      </c>
      <c r="BM268" s="241" t="s">
        <v>1455</v>
      </c>
    </row>
    <row r="269" s="2" customFormat="1">
      <c r="A269" s="38"/>
      <c r="B269" s="39"/>
      <c r="C269" s="40"/>
      <c r="D269" s="243" t="s">
        <v>185</v>
      </c>
      <c r="E269" s="40"/>
      <c r="F269" s="244" t="s">
        <v>1164</v>
      </c>
      <c r="G269" s="40"/>
      <c r="H269" s="40"/>
      <c r="I269" s="245"/>
      <c r="J269" s="40"/>
      <c r="K269" s="40"/>
      <c r="L269" s="44"/>
      <c r="M269" s="246"/>
      <c r="N269" s="247"/>
      <c r="O269" s="91"/>
      <c r="P269" s="91"/>
      <c r="Q269" s="91"/>
      <c r="R269" s="91"/>
      <c r="S269" s="91"/>
      <c r="T269" s="92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185</v>
      </c>
      <c r="AU269" s="17" t="s">
        <v>80</v>
      </c>
    </row>
    <row r="270" s="2" customFormat="1">
      <c r="A270" s="38"/>
      <c r="B270" s="39"/>
      <c r="C270" s="40"/>
      <c r="D270" s="243" t="s">
        <v>188</v>
      </c>
      <c r="E270" s="40"/>
      <c r="F270" s="250" t="s">
        <v>1166</v>
      </c>
      <c r="G270" s="40"/>
      <c r="H270" s="40"/>
      <c r="I270" s="245"/>
      <c r="J270" s="40"/>
      <c r="K270" s="40"/>
      <c r="L270" s="44"/>
      <c r="M270" s="246"/>
      <c r="N270" s="247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188</v>
      </c>
      <c r="AU270" s="17" t="s">
        <v>80</v>
      </c>
    </row>
    <row r="271" s="2" customFormat="1" ht="44.25" customHeight="1">
      <c r="A271" s="38"/>
      <c r="B271" s="39"/>
      <c r="C271" s="229" t="s">
        <v>713</v>
      </c>
      <c r="D271" s="229" t="s">
        <v>179</v>
      </c>
      <c r="E271" s="230" t="s">
        <v>1167</v>
      </c>
      <c r="F271" s="231" t="s">
        <v>1168</v>
      </c>
      <c r="G271" s="232" t="s">
        <v>363</v>
      </c>
      <c r="H271" s="233">
        <v>10</v>
      </c>
      <c r="I271" s="234"/>
      <c r="J271" s="235">
        <f>ROUND(I271*H271,2)</f>
        <v>0</v>
      </c>
      <c r="K271" s="236"/>
      <c r="L271" s="44"/>
      <c r="M271" s="237" t="s">
        <v>1</v>
      </c>
      <c r="N271" s="238" t="s">
        <v>38</v>
      </c>
      <c r="O271" s="91"/>
      <c r="P271" s="239">
        <f>O271*H271</f>
        <v>0</v>
      </c>
      <c r="Q271" s="239">
        <v>0</v>
      </c>
      <c r="R271" s="239">
        <f>Q271*H271</f>
        <v>0</v>
      </c>
      <c r="S271" s="239">
        <v>0</v>
      </c>
      <c r="T271" s="240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41" t="s">
        <v>183</v>
      </c>
      <c r="AT271" s="241" t="s">
        <v>179</v>
      </c>
      <c r="AU271" s="241" t="s">
        <v>80</v>
      </c>
      <c r="AY271" s="17" t="s">
        <v>176</v>
      </c>
      <c r="BE271" s="242">
        <f>IF(N271="základní",J271,0)</f>
        <v>0</v>
      </c>
      <c r="BF271" s="242">
        <f>IF(N271="snížená",J271,0)</f>
        <v>0</v>
      </c>
      <c r="BG271" s="242">
        <f>IF(N271="zákl. přenesená",J271,0)</f>
        <v>0</v>
      </c>
      <c r="BH271" s="242">
        <f>IF(N271="sníž. přenesená",J271,0)</f>
        <v>0</v>
      </c>
      <c r="BI271" s="242">
        <f>IF(N271="nulová",J271,0)</f>
        <v>0</v>
      </c>
      <c r="BJ271" s="17" t="s">
        <v>80</v>
      </c>
      <c r="BK271" s="242">
        <f>ROUND(I271*H271,2)</f>
        <v>0</v>
      </c>
      <c r="BL271" s="17" t="s">
        <v>183</v>
      </c>
      <c r="BM271" s="241" t="s">
        <v>1456</v>
      </c>
    </row>
    <row r="272" s="2" customFormat="1">
      <c r="A272" s="38"/>
      <c r="B272" s="39"/>
      <c r="C272" s="40"/>
      <c r="D272" s="243" t="s">
        <v>185</v>
      </c>
      <c r="E272" s="40"/>
      <c r="F272" s="244" t="s">
        <v>1168</v>
      </c>
      <c r="G272" s="40"/>
      <c r="H272" s="40"/>
      <c r="I272" s="245"/>
      <c r="J272" s="40"/>
      <c r="K272" s="40"/>
      <c r="L272" s="44"/>
      <c r="M272" s="246"/>
      <c r="N272" s="247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185</v>
      </c>
      <c r="AU272" s="17" t="s">
        <v>80</v>
      </c>
    </row>
    <row r="273" s="2" customFormat="1" ht="44.25" customHeight="1">
      <c r="A273" s="38"/>
      <c r="B273" s="39"/>
      <c r="C273" s="229" t="s">
        <v>717</v>
      </c>
      <c r="D273" s="229" t="s">
        <v>179</v>
      </c>
      <c r="E273" s="230" t="s">
        <v>1457</v>
      </c>
      <c r="F273" s="231" t="s">
        <v>1458</v>
      </c>
      <c r="G273" s="232" t="s">
        <v>363</v>
      </c>
      <c r="H273" s="233">
        <v>2</v>
      </c>
      <c r="I273" s="234"/>
      <c r="J273" s="235">
        <f>ROUND(I273*H273,2)</f>
        <v>0</v>
      </c>
      <c r="K273" s="236"/>
      <c r="L273" s="44"/>
      <c r="M273" s="237" t="s">
        <v>1</v>
      </c>
      <c r="N273" s="238" t="s">
        <v>38</v>
      </c>
      <c r="O273" s="91"/>
      <c r="P273" s="239">
        <f>O273*H273</f>
        <v>0</v>
      </c>
      <c r="Q273" s="239">
        <v>0</v>
      </c>
      <c r="R273" s="239">
        <f>Q273*H273</f>
        <v>0</v>
      </c>
      <c r="S273" s="239">
        <v>0</v>
      </c>
      <c r="T273" s="240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41" t="s">
        <v>183</v>
      </c>
      <c r="AT273" s="241" t="s">
        <v>179</v>
      </c>
      <c r="AU273" s="241" t="s">
        <v>80</v>
      </c>
      <c r="AY273" s="17" t="s">
        <v>176</v>
      </c>
      <c r="BE273" s="242">
        <f>IF(N273="základní",J273,0)</f>
        <v>0</v>
      </c>
      <c r="BF273" s="242">
        <f>IF(N273="snížená",J273,0)</f>
        <v>0</v>
      </c>
      <c r="BG273" s="242">
        <f>IF(N273="zákl. přenesená",J273,0)</f>
        <v>0</v>
      </c>
      <c r="BH273" s="242">
        <f>IF(N273="sníž. přenesená",J273,0)</f>
        <v>0</v>
      </c>
      <c r="BI273" s="242">
        <f>IF(N273="nulová",J273,0)</f>
        <v>0</v>
      </c>
      <c r="BJ273" s="17" t="s">
        <v>80</v>
      </c>
      <c r="BK273" s="242">
        <f>ROUND(I273*H273,2)</f>
        <v>0</v>
      </c>
      <c r="BL273" s="17" t="s">
        <v>183</v>
      </c>
      <c r="BM273" s="241" t="s">
        <v>1459</v>
      </c>
    </row>
    <row r="274" s="2" customFormat="1">
      <c r="A274" s="38"/>
      <c r="B274" s="39"/>
      <c r="C274" s="40"/>
      <c r="D274" s="243" t="s">
        <v>185</v>
      </c>
      <c r="E274" s="40"/>
      <c r="F274" s="244" t="s">
        <v>1458</v>
      </c>
      <c r="G274" s="40"/>
      <c r="H274" s="40"/>
      <c r="I274" s="245"/>
      <c r="J274" s="40"/>
      <c r="K274" s="40"/>
      <c r="L274" s="44"/>
      <c r="M274" s="246"/>
      <c r="N274" s="247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185</v>
      </c>
      <c r="AU274" s="17" t="s">
        <v>80</v>
      </c>
    </row>
    <row r="275" s="2" customFormat="1" ht="44.25" customHeight="1">
      <c r="A275" s="38"/>
      <c r="B275" s="39"/>
      <c r="C275" s="229" t="s">
        <v>721</v>
      </c>
      <c r="D275" s="229" t="s">
        <v>179</v>
      </c>
      <c r="E275" s="230" t="s">
        <v>1170</v>
      </c>
      <c r="F275" s="231" t="s">
        <v>1171</v>
      </c>
      <c r="G275" s="232" t="s">
        <v>363</v>
      </c>
      <c r="H275" s="233">
        <v>10</v>
      </c>
      <c r="I275" s="234"/>
      <c r="J275" s="235">
        <f>ROUND(I275*H275,2)</f>
        <v>0</v>
      </c>
      <c r="K275" s="236"/>
      <c r="L275" s="44"/>
      <c r="M275" s="237" t="s">
        <v>1</v>
      </c>
      <c r="N275" s="238" t="s">
        <v>38</v>
      </c>
      <c r="O275" s="91"/>
      <c r="P275" s="239">
        <f>O275*H275</f>
        <v>0</v>
      </c>
      <c r="Q275" s="239">
        <v>0</v>
      </c>
      <c r="R275" s="239">
        <f>Q275*H275</f>
        <v>0</v>
      </c>
      <c r="S275" s="239">
        <v>0</v>
      </c>
      <c r="T275" s="240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41" t="s">
        <v>183</v>
      </c>
      <c r="AT275" s="241" t="s">
        <v>179</v>
      </c>
      <c r="AU275" s="241" t="s">
        <v>80</v>
      </c>
      <c r="AY275" s="17" t="s">
        <v>176</v>
      </c>
      <c r="BE275" s="242">
        <f>IF(N275="základní",J275,0)</f>
        <v>0</v>
      </c>
      <c r="BF275" s="242">
        <f>IF(N275="snížená",J275,0)</f>
        <v>0</v>
      </c>
      <c r="BG275" s="242">
        <f>IF(N275="zákl. přenesená",J275,0)</f>
        <v>0</v>
      </c>
      <c r="BH275" s="242">
        <f>IF(N275="sníž. přenesená",J275,0)</f>
        <v>0</v>
      </c>
      <c r="BI275" s="242">
        <f>IF(N275="nulová",J275,0)</f>
        <v>0</v>
      </c>
      <c r="BJ275" s="17" t="s">
        <v>80</v>
      </c>
      <c r="BK275" s="242">
        <f>ROUND(I275*H275,2)</f>
        <v>0</v>
      </c>
      <c r="BL275" s="17" t="s">
        <v>183</v>
      </c>
      <c r="BM275" s="241" t="s">
        <v>1460</v>
      </c>
    </row>
    <row r="276" s="2" customFormat="1">
      <c r="A276" s="38"/>
      <c r="B276" s="39"/>
      <c r="C276" s="40"/>
      <c r="D276" s="243" t="s">
        <v>185</v>
      </c>
      <c r="E276" s="40"/>
      <c r="F276" s="244" t="s">
        <v>1171</v>
      </c>
      <c r="G276" s="40"/>
      <c r="H276" s="40"/>
      <c r="I276" s="245"/>
      <c r="J276" s="40"/>
      <c r="K276" s="40"/>
      <c r="L276" s="44"/>
      <c r="M276" s="246"/>
      <c r="N276" s="247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185</v>
      </c>
      <c r="AU276" s="17" t="s">
        <v>80</v>
      </c>
    </row>
    <row r="277" s="2" customFormat="1" ht="44.25" customHeight="1">
      <c r="A277" s="38"/>
      <c r="B277" s="39"/>
      <c r="C277" s="229" t="s">
        <v>725</v>
      </c>
      <c r="D277" s="229" t="s">
        <v>179</v>
      </c>
      <c r="E277" s="230" t="s">
        <v>1173</v>
      </c>
      <c r="F277" s="231" t="s">
        <v>1174</v>
      </c>
      <c r="G277" s="232" t="s">
        <v>363</v>
      </c>
      <c r="H277" s="233">
        <v>2</v>
      </c>
      <c r="I277" s="234"/>
      <c r="J277" s="235">
        <f>ROUND(I277*H277,2)</f>
        <v>0</v>
      </c>
      <c r="K277" s="236"/>
      <c r="L277" s="44"/>
      <c r="M277" s="237" t="s">
        <v>1</v>
      </c>
      <c r="N277" s="238" t="s">
        <v>38</v>
      </c>
      <c r="O277" s="91"/>
      <c r="P277" s="239">
        <f>O277*H277</f>
        <v>0</v>
      </c>
      <c r="Q277" s="239">
        <v>0</v>
      </c>
      <c r="R277" s="239">
        <f>Q277*H277</f>
        <v>0</v>
      </c>
      <c r="S277" s="239">
        <v>0</v>
      </c>
      <c r="T277" s="240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41" t="s">
        <v>183</v>
      </c>
      <c r="AT277" s="241" t="s">
        <v>179</v>
      </c>
      <c r="AU277" s="241" t="s">
        <v>80</v>
      </c>
      <c r="AY277" s="17" t="s">
        <v>176</v>
      </c>
      <c r="BE277" s="242">
        <f>IF(N277="základní",J277,0)</f>
        <v>0</v>
      </c>
      <c r="BF277" s="242">
        <f>IF(N277="snížená",J277,0)</f>
        <v>0</v>
      </c>
      <c r="BG277" s="242">
        <f>IF(N277="zákl. přenesená",J277,0)</f>
        <v>0</v>
      </c>
      <c r="BH277" s="242">
        <f>IF(N277="sníž. přenesená",J277,0)</f>
        <v>0</v>
      </c>
      <c r="BI277" s="242">
        <f>IF(N277="nulová",J277,0)</f>
        <v>0</v>
      </c>
      <c r="BJ277" s="17" t="s">
        <v>80</v>
      </c>
      <c r="BK277" s="242">
        <f>ROUND(I277*H277,2)</f>
        <v>0</v>
      </c>
      <c r="BL277" s="17" t="s">
        <v>183</v>
      </c>
      <c r="BM277" s="241" t="s">
        <v>1461</v>
      </c>
    </row>
    <row r="278" s="2" customFormat="1">
      <c r="A278" s="38"/>
      <c r="B278" s="39"/>
      <c r="C278" s="40"/>
      <c r="D278" s="243" t="s">
        <v>185</v>
      </c>
      <c r="E278" s="40"/>
      <c r="F278" s="244" t="s">
        <v>1174</v>
      </c>
      <c r="G278" s="40"/>
      <c r="H278" s="40"/>
      <c r="I278" s="245"/>
      <c r="J278" s="40"/>
      <c r="K278" s="40"/>
      <c r="L278" s="44"/>
      <c r="M278" s="246"/>
      <c r="N278" s="247"/>
      <c r="O278" s="91"/>
      <c r="P278" s="91"/>
      <c r="Q278" s="91"/>
      <c r="R278" s="91"/>
      <c r="S278" s="91"/>
      <c r="T278" s="9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185</v>
      </c>
      <c r="AU278" s="17" t="s">
        <v>80</v>
      </c>
    </row>
    <row r="279" s="2" customFormat="1" ht="44.25" customHeight="1">
      <c r="A279" s="38"/>
      <c r="B279" s="39"/>
      <c r="C279" s="229" t="s">
        <v>730</v>
      </c>
      <c r="D279" s="229" t="s">
        <v>179</v>
      </c>
      <c r="E279" s="230" t="s">
        <v>1176</v>
      </c>
      <c r="F279" s="231" t="s">
        <v>1177</v>
      </c>
      <c r="G279" s="232" t="s">
        <v>363</v>
      </c>
      <c r="H279" s="233">
        <v>32</v>
      </c>
      <c r="I279" s="234"/>
      <c r="J279" s="235">
        <f>ROUND(I279*H279,2)</f>
        <v>0</v>
      </c>
      <c r="K279" s="236"/>
      <c r="L279" s="44"/>
      <c r="M279" s="237" t="s">
        <v>1</v>
      </c>
      <c r="N279" s="238" t="s">
        <v>38</v>
      </c>
      <c r="O279" s="91"/>
      <c r="P279" s="239">
        <f>O279*H279</f>
        <v>0</v>
      </c>
      <c r="Q279" s="239">
        <v>0</v>
      </c>
      <c r="R279" s="239">
        <f>Q279*H279</f>
        <v>0</v>
      </c>
      <c r="S279" s="239">
        <v>0</v>
      </c>
      <c r="T279" s="240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41" t="s">
        <v>183</v>
      </c>
      <c r="AT279" s="241" t="s">
        <v>179</v>
      </c>
      <c r="AU279" s="241" t="s">
        <v>80</v>
      </c>
      <c r="AY279" s="17" t="s">
        <v>176</v>
      </c>
      <c r="BE279" s="242">
        <f>IF(N279="základní",J279,0)</f>
        <v>0</v>
      </c>
      <c r="BF279" s="242">
        <f>IF(N279="snížená",J279,0)</f>
        <v>0</v>
      </c>
      <c r="BG279" s="242">
        <f>IF(N279="zákl. přenesená",J279,0)</f>
        <v>0</v>
      </c>
      <c r="BH279" s="242">
        <f>IF(N279="sníž. přenesená",J279,0)</f>
        <v>0</v>
      </c>
      <c r="BI279" s="242">
        <f>IF(N279="nulová",J279,0)</f>
        <v>0</v>
      </c>
      <c r="BJ279" s="17" t="s">
        <v>80</v>
      </c>
      <c r="BK279" s="242">
        <f>ROUND(I279*H279,2)</f>
        <v>0</v>
      </c>
      <c r="BL279" s="17" t="s">
        <v>183</v>
      </c>
      <c r="BM279" s="241" t="s">
        <v>1462</v>
      </c>
    </row>
    <row r="280" s="2" customFormat="1">
      <c r="A280" s="38"/>
      <c r="B280" s="39"/>
      <c r="C280" s="40"/>
      <c r="D280" s="243" t="s">
        <v>185</v>
      </c>
      <c r="E280" s="40"/>
      <c r="F280" s="244" t="s">
        <v>1177</v>
      </c>
      <c r="G280" s="40"/>
      <c r="H280" s="40"/>
      <c r="I280" s="245"/>
      <c r="J280" s="40"/>
      <c r="K280" s="40"/>
      <c r="L280" s="44"/>
      <c r="M280" s="246"/>
      <c r="N280" s="247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185</v>
      </c>
      <c r="AU280" s="17" t="s">
        <v>80</v>
      </c>
    </row>
    <row r="281" s="2" customFormat="1" ht="44.25" customHeight="1">
      <c r="A281" s="38"/>
      <c r="B281" s="39"/>
      <c r="C281" s="229" t="s">
        <v>735</v>
      </c>
      <c r="D281" s="229" t="s">
        <v>179</v>
      </c>
      <c r="E281" s="230" t="s">
        <v>1179</v>
      </c>
      <c r="F281" s="231" t="s">
        <v>1180</v>
      </c>
      <c r="G281" s="232" t="s">
        <v>363</v>
      </c>
      <c r="H281" s="233">
        <v>9</v>
      </c>
      <c r="I281" s="234"/>
      <c r="J281" s="235">
        <f>ROUND(I281*H281,2)</f>
        <v>0</v>
      </c>
      <c r="K281" s="236"/>
      <c r="L281" s="44"/>
      <c r="M281" s="237" t="s">
        <v>1</v>
      </c>
      <c r="N281" s="238" t="s">
        <v>38</v>
      </c>
      <c r="O281" s="91"/>
      <c r="P281" s="239">
        <f>O281*H281</f>
        <v>0</v>
      </c>
      <c r="Q281" s="239">
        <v>0</v>
      </c>
      <c r="R281" s="239">
        <f>Q281*H281</f>
        <v>0</v>
      </c>
      <c r="S281" s="239">
        <v>0</v>
      </c>
      <c r="T281" s="240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41" t="s">
        <v>183</v>
      </c>
      <c r="AT281" s="241" t="s">
        <v>179</v>
      </c>
      <c r="AU281" s="241" t="s">
        <v>80</v>
      </c>
      <c r="AY281" s="17" t="s">
        <v>176</v>
      </c>
      <c r="BE281" s="242">
        <f>IF(N281="základní",J281,0)</f>
        <v>0</v>
      </c>
      <c r="BF281" s="242">
        <f>IF(N281="snížená",J281,0)</f>
        <v>0</v>
      </c>
      <c r="BG281" s="242">
        <f>IF(N281="zákl. přenesená",J281,0)</f>
        <v>0</v>
      </c>
      <c r="BH281" s="242">
        <f>IF(N281="sníž. přenesená",J281,0)</f>
        <v>0</v>
      </c>
      <c r="BI281" s="242">
        <f>IF(N281="nulová",J281,0)</f>
        <v>0</v>
      </c>
      <c r="BJ281" s="17" t="s">
        <v>80</v>
      </c>
      <c r="BK281" s="242">
        <f>ROUND(I281*H281,2)</f>
        <v>0</v>
      </c>
      <c r="BL281" s="17" t="s">
        <v>183</v>
      </c>
      <c r="BM281" s="241" t="s">
        <v>1463</v>
      </c>
    </row>
    <row r="282" s="2" customFormat="1">
      <c r="A282" s="38"/>
      <c r="B282" s="39"/>
      <c r="C282" s="40"/>
      <c r="D282" s="243" t="s">
        <v>185</v>
      </c>
      <c r="E282" s="40"/>
      <c r="F282" s="244" t="s">
        <v>1180</v>
      </c>
      <c r="G282" s="40"/>
      <c r="H282" s="40"/>
      <c r="I282" s="245"/>
      <c r="J282" s="40"/>
      <c r="K282" s="40"/>
      <c r="L282" s="44"/>
      <c r="M282" s="246"/>
      <c r="N282" s="247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185</v>
      </c>
      <c r="AU282" s="17" t="s">
        <v>80</v>
      </c>
    </row>
    <row r="283" s="2" customFormat="1" ht="24.15" customHeight="1">
      <c r="A283" s="38"/>
      <c r="B283" s="39"/>
      <c r="C283" s="229" t="s">
        <v>739</v>
      </c>
      <c r="D283" s="229" t="s">
        <v>179</v>
      </c>
      <c r="E283" s="230" t="s">
        <v>1182</v>
      </c>
      <c r="F283" s="231" t="s">
        <v>1183</v>
      </c>
      <c r="G283" s="232" t="s">
        <v>363</v>
      </c>
      <c r="H283" s="233">
        <v>3</v>
      </c>
      <c r="I283" s="234"/>
      <c r="J283" s="235">
        <f>ROUND(I283*H283,2)</f>
        <v>0</v>
      </c>
      <c r="K283" s="236"/>
      <c r="L283" s="44"/>
      <c r="M283" s="237" t="s">
        <v>1</v>
      </c>
      <c r="N283" s="238" t="s">
        <v>38</v>
      </c>
      <c r="O283" s="91"/>
      <c r="P283" s="239">
        <f>O283*H283</f>
        <v>0</v>
      </c>
      <c r="Q283" s="239">
        <v>0</v>
      </c>
      <c r="R283" s="239">
        <f>Q283*H283</f>
        <v>0</v>
      </c>
      <c r="S283" s="239">
        <v>0</v>
      </c>
      <c r="T283" s="240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41" t="s">
        <v>183</v>
      </c>
      <c r="AT283" s="241" t="s">
        <v>179</v>
      </c>
      <c r="AU283" s="241" t="s">
        <v>80</v>
      </c>
      <c r="AY283" s="17" t="s">
        <v>176</v>
      </c>
      <c r="BE283" s="242">
        <f>IF(N283="základní",J283,0)</f>
        <v>0</v>
      </c>
      <c r="BF283" s="242">
        <f>IF(N283="snížená",J283,0)</f>
        <v>0</v>
      </c>
      <c r="BG283" s="242">
        <f>IF(N283="zákl. přenesená",J283,0)</f>
        <v>0</v>
      </c>
      <c r="BH283" s="242">
        <f>IF(N283="sníž. přenesená",J283,0)</f>
        <v>0</v>
      </c>
      <c r="BI283" s="242">
        <f>IF(N283="nulová",J283,0)</f>
        <v>0</v>
      </c>
      <c r="BJ283" s="17" t="s">
        <v>80</v>
      </c>
      <c r="BK283" s="242">
        <f>ROUND(I283*H283,2)</f>
        <v>0</v>
      </c>
      <c r="BL283" s="17" t="s">
        <v>183</v>
      </c>
      <c r="BM283" s="241" t="s">
        <v>1464</v>
      </c>
    </row>
    <row r="284" s="2" customFormat="1">
      <c r="A284" s="38"/>
      <c r="B284" s="39"/>
      <c r="C284" s="40"/>
      <c r="D284" s="243" t="s">
        <v>185</v>
      </c>
      <c r="E284" s="40"/>
      <c r="F284" s="244" t="s">
        <v>1183</v>
      </c>
      <c r="G284" s="40"/>
      <c r="H284" s="40"/>
      <c r="I284" s="245"/>
      <c r="J284" s="40"/>
      <c r="K284" s="40"/>
      <c r="L284" s="44"/>
      <c r="M284" s="246"/>
      <c r="N284" s="247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185</v>
      </c>
      <c r="AU284" s="17" t="s">
        <v>80</v>
      </c>
    </row>
    <row r="285" s="2" customFormat="1" ht="49.05" customHeight="1">
      <c r="A285" s="38"/>
      <c r="B285" s="39"/>
      <c r="C285" s="229" t="s">
        <v>744</v>
      </c>
      <c r="D285" s="229" t="s">
        <v>179</v>
      </c>
      <c r="E285" s="230" t="s">
        <v>1185</v>
      </c>
      <c r="F285" s="231" t="s">
        <v>1186</v>
      </c>
      <c r="G285" s="232" t="s">
        <v>363</v>
      </c>
      <c r="H285" s="233">
        <v>32</v>
      </c>
      <c r="I285" s="234"/>
      <c r="J285" s="235">
        <f>ROUND(I285*H285,2)</f>
        <v>0</v>
      </c>
      <c r="K285" s="236"/>
      <c r="L285" s="44"/>
      <c r="M285" s="237" t="s">
        <v>1</v>
      </c>
      <c r="N285" s="238" t="s">
        <v>38</v>
      </c>
      <c r="O285" s="91"/>
      <c r="P285" s="239">
        <f>O285*H285</f>
        <v>0</v>
      </c>
      <c r="Q285" s="239">
        <v>0</v>
      </c>
      <c r="R285" s="239">
        <f>Q285*H285</f>
        <v>0</v>
      </c>
      <c r="S285" s="239">
        <v>0</v>
      </c>
      <c r="T285" s="240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41" t="s">
        <v>183</v>
      </c>
      <c r="AT285" s="241" t="s">
        <v>179</v>
      </c>
      <c r="AU285" s="241" t="s">
        <v>80</v>
      </c>
      <c r="AY285" s="17" t="s">
        <v>176</v>
      </c>
      <c r="BE285" s="242">
        <f>IF(N285="základní",J285,0)</f>
        <v>0</v>
      </c>
      <c r="BF285" s="242">
        <f>IF(N285="snížená",J285,0)</f>
        <v>0</v>
      </c>
      <c r="BG285" s="242">
        <f>IF(N285="zákl. přenesená",J285,0)</f>
        <v>0</v>
      </c>
      <c r="BH285" s="242">
        <f>IF(N285="sníž. přenesená",J285,0)</f>
        <v>0</v>
      </c>
      <c r="BI285" s="242">
        <f>IF(N285="nulová",J285,0)</f>
        <v>0</v>
      </c>
      <c r="BJ285" s="17" t="s">
        <v>80</v>
      </c>
      <c r="BK285" s="242">
        <f>ROUND(I285*H285,2)</f>
        <v>0</v>
      </c>
      <c r="BL285" s="17" t="s">
        <v>183</v>
      </c>
      <c r="BM285" s="241" t="s">
        <v>1465</v>
      </c>
    </row>
    <row r="286" s="2" customFormat="1">
      <c r="A286" s="38"/>
      <c r="B286" s="39"/>
      <c r="C286" s="40"/>
      <c r="D286" s="243" t="s">
        <v>185</v>
      </c>
      <c r="E286" s="40"/>
      <c r="F286" s="244" t="s">
        <v>1186</v>
      </c>
      <c r="G286" s="40"/>
      <c r="H286" s="40"/>
      <c r="I286" s="245"/>
      <c r="J286" s="40"/>
      <c r="K286" s="40"/>
      <c r="L286" s="44"/>
      <c r="M286" s="246"/>
      <c r="N286" s="247"/>
      <c r="O286" s="91"/>
      <c r="P286" s="91"/>
      <c r="Q286" s="91"/>
      <c r="R286" s="91"/>
      <c r="S286" s="91"/>
      <c r="T286" s="9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185</v>
      </c>
      <c r="AU286" s="17" t="s">
        <v>80</v>
      </c>
    </row>
    <row r="287" s="2" customFormat="1" ht="24.15" customHeight="1">
      <c r="A287" s="38"/>
      <c r="B287" s="39"/>
      <c r="C287" s="229" t="s">
        <v>749</v>
      </c>
      <c r="D287" s="229" t="s">
        <v>179</v>
      </c>
      <c r="E287" s="230" t="s">
        <v>1188</v>
      </c>
      <c r="F287" s="231" t="s">
        <v>1189</v>
      </c>
      <c r="G287" s="232" t="s">
        <v>263</v>
      </c>
      <c r="H287" s="233">
        <v>414.5</v>
      </c>
      <c r="I287" s="234"/>
      <c r="J287" s="235">
        <f>ROUND(I287*H287,2)</f>
        <v>0</v>
      </c>
      <c r="K287" s="236"/>
      <c r="L287" s="44"/>
      <c r="M287" s="237" t="s">
        <v>1</v>
      </c>
      <c r="N287" s="238" t="s">
        <v>38</v>
      </c>
      <c r="O287" s="91"/>
      <c r="P287" s="239">
        <f>O287*H287</f>
        <v>0</v>
      </c>
      <c r="Q287" s="239">
        <v>0</v>
      </c>
      <c r="R287" s="239">
        <f>Q287*H287</f>
        <v>0</v>
      </c>
      <c r="S287" s="239">
        <v>0</v>
      </c>
      <c r="T287" s="240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41" t="s">
        <v>183</v>
      </c>
      <c r="AT287" s="241" t="s">
        <v>179</v>
      </c>
      <c r="AU287" s="241" t="s">
        <v>80</v>
      </c>
      <c r="AY287" s="17" t="s">
        <v>176</v>
      </c>
      <c r="BE287" s="242">
        <f>IF(N287="základní",J287,0)</f>
        <v>0</v>
      </c>
      <c r="BF287" s="242">
        <f>IF(N287="snížená",J287,0)</f>
        <v>0</v>
      </c>
      <c r="BG287" s="242">
        <f>IF(N287="zákl. přenesená",J287,0)</f>
        <v>0</v>
      </c>
      <c r="BH287" s="242">
        <f>IF(N287="sníž. přenesená",J287,0)</f>
        <v>0</v>
      </c>
      <c r="BI287" s="242">
        <f>IF(N287="nulová",J287,0)</f>
        <v>0</v>
      </c>
      <c r="BJ287" s="17" t="s">
        <v>80</v>
      </c>
      <c r="BK287" s="242">
        <f>ROUND(I287*H287,2)</f>
        <v>0</v>
      </c>
      <c r="BL287" s="17" t="s">
        <v>183</v>
      </c>
      <c r="BM287" s="241" t="s">
        <v>1466</v>
      </c>
    </row>
    <row r="288" s="2" customFormat="1">
      <c r="A288" s="38"/>
      <c r="B288" s="39"/>
      <c r="C288" s="40"/>
      <c r="D288" s="243" t="s">
        <v>185</v>
      </c>
      <c r="E288" s="40"/>
      <c r="F288" s="244" t="s">
        <v>1189</v>
      </c>
      <c r="G288" s="40"/>
      <c r="H288" s="40"/>
      <c r="I288" s="245"/>
      <c r="J288" s="40"/>
      <c r="K288" s="40"/>
      <c r="L288" s="44"/>
      <c r="M288" s="246"/>
      <c r="N288" s="247"/>
      <c r="O288" s="91"/>
      <c r="P288" s="91"/>
      <c r="Q288" s="91"/>
      <c r="R288" s="91"/>
      <c r="S288" s="91"/>
      <c r="T288" s="92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185</v>
      </c>
      <c r="AU288" s="17" t="s">
        <v>80</v>
      </c>
    </row>
    <row r="289" s="2" customFormat="1">
      <c r="A289" s="38"/>
      <c r="B289" s="39"/>
      <c r="C289" s="40"/>
      <c r="D289" s="243" t="s">
        <v>188</v>
      </c>
      <c r="E289" s="40"/>
      <c r="F289" s="250" t="s">
        <v>1191</v>
      </c>
      <c r="G289" s="40"/>
      <c r="H289" s="40"/>
      <c r="I289" s="245"/>
      <c r="J289" s="40"/>
      <c r="K289" s="40"/>
      <c r="L289" s="44"/>
      <c r="M289" s="246"/>
      <c r="N289" s="247"/>
      <c r="O289" s="91"/>
      <c r="P289" s="91"/>
      <c r="Q289" s="91"/>
      <c r="R289" s="91"/>
      <c r="S289" s="91"/>
      <c r="T289" s="92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188</v>
      </c>
      <c r="AU289" s="17" t="s">
        <v>80</v>
      </c>
    </row>
    <row r="290" s="2" customFormat="1" ht="24.15" customHeight="1">
      <c r="A290" s="38"/>
      <c r="B290" s="39"/>
      <c r="C290" s="229" t="s">
        <v>753</v>
      </c>
      <c r="D290" s="229" t="s">
        <v>179</v>
      </c>
      <c r="E290" s="230" t="s">
        <v>1193</v>
      </c>
      <c r="F290" s="231" t="s">
        <v>1194</v>
      </c>
      <c r="G290" s="232" t="s">
        <v>263</v>
      </c>
      <c r="H290" s="233">
        <v>414.5</v>
      </c>
      <c r="I290" s="234"/>
      <c r="J290" s="235">
        <f>ROUND(I290*H290,2)</f>
        <v>0</v>
      </c>
      <c r="K290" s="236"/>
      <c r="L290" s="44"/>
      <c r="M290" s="237" t="s">
        <v>1</v>
      </c>
      <c r="N290" s="238" t="s">
        <v>38</v>
      </c>
      <c r="O290" s="91"/>
      <c r="P290" s="239">
        <f>O290*H290</f>
        <v>0</v>
      </c>
      <c r="Q290" s="239">
        <v>0</v>
      </c>
      <c r="R290" s="239">
        <f>Q290*H290</f>
        <v>0</v>
      </c>
      <c r="S290" s="239">
        <v>0</v>
      </c>
      <c r="T290" s="240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41" t="s">
        <v>183</v>
      </c>
      <c r="AT290" s="241" t="s">
        <v>179</v>
      </c>
      <c r="AU290" s="241" t="s">
        <v>80</v>
      </c>
      <c r="AY290" s="17" t="s">
        <v>176</v>
      </c>
      <c r="BE290" s="242">
        <f>IF(N290="základní",J290,0)</f>
        <v>0</v>
      </c>
      <c r="BF290" s="242">
        <f>IF(N290="snížená",J290,0)</f>
        <v>0</v>
      </c>
      <c r="BG290" s="242">
        <f>IF(N290="zákl. přenesená",J290,0)</f>
        <v>0</v>
      </c>
      <c r="BH290" s="242">
        <f>IF(N290="sníž. přenesená",J290,0)</f>
        <v>0</v>
      </c>
      <c r="BI290" s="242">
        <f>IF(N290="nulová",J290,0)</f>
        <v>0</v>
      </c>
      <c r="BJ290" s="17" t="s">
        <v>80</v>
      </c>
      <c r="BK290" s="242">
        <f>ROUND(I290*H290,2)</f>
        <v>0</v>
      </c>
      <c r="BL290" s="17" t="s">
        <v>183</v>
      </c>
      <c r="BM290" s="241" t="s">
        <v>1467</v>
      </c>
    </row>
    <row r="291" s="2" customFormat="1">
      <c r="A291" s="38"/>
      <c r="B291" s="39"/>
      <c r="C291" s="40"/>
      <c r="D291" s="243" t="s">
        <v>185</v>
      </c>
      <c r="E291" s="40"/>
      <c r="F291" s="244" t="s">
        <v>1194</v>
      </c>
      <c r="G291" s="40"/>
      <c r="H291" s="40"/>
      <c r="I291" s="245"/>
      <c r="J291" s="40"/>
      <c r="K291" s="40"/>
      <c r="L291" s="44"/>
      <c r="M291" s="246"/>
      <c r="N291" s="247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185</v>
      </c>
      <c r="AU291" s="17" t="s">
        <v>80</v>
      </c>
    </row>
    <row r="292" s="2" customFormat="1">
      <c r="A292" s="38"/>
      <c r="B292" s="39"/>
      <c r="C292" s="40"/>
      <c r="D292" s="243" t="s">
        <v>188</v>
      </c>
      <c r="E292" s="40"/>
      <c r="F292" s="250" t="s">
        <v>1196</v>
      </c>
      <c r="G292" s="40"/>
      <c r="H292" s="40"/>
      <c r="I292" s="245"/>
      <c r="J292" s="40"/>
      <c r="K292" s="40"/>
      <c r="L292" s="44"/>
      <c r="M292" s="246"/>
      <c r="N292" s="247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188</v>
      </c>
      <c r="AU292" s="17" t="s">
        <v>80</v>
      </c>
    </row>
    <row r="293" s="2" customFormat="1" ht="16.5" customHeight="1">
      <c r="A293" s="38"/>
      <c r="B293" s="39"/>
      <c r="C293" s="229" t="s">
        <v>758</v>
      </c>
      <c r="D293" s="229" t="s">
        <v>179</v>
      </c>
      <c r="E293" s="230" t="s">
        <v>1197</v>
      </c>
      <c r="F293" s="231" t="s">
        <v>1198</v>
      </c>
      <c r="G293" s="232" t="s">
        <v>363</v>
      </c>
      <c r="H293" s="233">
        <v>32</v>
      </c>
      <c r="I293" s="234"/>
      <c r="J293" s="235">
        <f>ROUND(I293*H293,2)</f>
        <v>0</v>
      </c>
      <c r="K293" s="236"/>
      <c r="L293" s="44"/>
      <c r="M293" s="237" t="s">
        <v>1</v>
      </c>
      <c r="N293" s="238" t="s">
        <v>38</v>
      </c>
      <c r="O293" s="91"/>
      <c r="P293" s="239">
        <f>O293*H293</f>
        <v>0</v>
      </c>
      <c r="Q293" s="239">
        <v>0</v>
      </c>
      <c r="R293" s="239">
        <f>Q293*H293</f>
        <v>0</v>
      </c>
      <c r="S293" s="239">
        <v>0</v>
      </c>
      <c r="T293" s="240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41" t="s">
        <v>183</v>
      </c>
      <c r="AT293" s="241" t="s">
        <v>179</v>
      </c>
      <c r="AU293" s="241" t="s">
        <v>80</v>
      </c>
      <c r="AY293" s="17" t="s">
        <v>176</v>
      </c>
      <c r="BE293" s="242">
        <f>IF(N293="základní",J293,0)</f>
        <v>0</v>
      </c>
      <c r="BF293" s="242">
        <f>IF(N293="snížená",J293,0)</f>
        <v>0</v>
      </c>
      <c r="BG293" s="242">
        <f>IF(N293="zákl. přenesená",J293,0)</f>
        <v>0</v>
      </c>
      <c r="BH293" s="242">
        <f>IF(N293="sníž. přenesená",J293,0)</f>
        <v>0</v>
      </c>
      <c r="BI293" s="242">
        <f>IF(N293="nulová",J293,0)</f>
        <v>0</v>
      </c>
      <c r="BJ293" s="17" t="s">
        <v>80</v>
      </c>
      <c r="BK293" s="242">
        <f>ROUND(I293*H293,2)</f>
        <v>0</v>
      </c>
      <c r="BL293" s="17" t="s">
        <v>183</v>
      </c>
      <c r="BM293" s="241" t="s">
        <v>1468</v>
      </c>
    </row>
    <row r="294" s="2" customFormat="1">
      <c r="A294" s="38"/>
      <c r="B294" s="39"/>
      <c r="C294" s="40"/>
      <c r="D294" s="243" t="s">
        <v>185</v>
      </c>
      <c r="E294" s="40"/>
      <c r="F294" s="244" t="s">
        <v>1198</v>
      </c>
      <c r="G294" s="40"/>
      <c r="H294" s="40"/>
      <c r="I294" s="245"/>
      <c r="J294" s="40"/>
      <c r="K294" s="40"/>
      <c r="L294" s="44"/>
      <c r="M294" s="246"/>
      <c r="N294" s="247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185</v>
      </c>
      <c r="AU294" s="17" t="s">
        <v>80</v>
      </c>
    </row>
    <row r="295" s="2" customFormat="1">
      <c r="A295" s="38"/>
      <c r="B295" s="39"/>
      <c r="C295" s="40"/>
      <c r="D295" s="243" t="s">
        <v>188</v>
      </c>
      <c r="E295" s="40"/>
      <c r="F295" s="250" t="s">
        <v>1200</v>
      </c>
      <c r="G295" s="40"/>
      <c r="H295" s="40"/>
      <c r="I295" s="245"/>
      <c r="J295" s="40"/>
      <c r="K295" s="40"/>
      <c r="L295" s="44"/>
      <c r="M295" s="246"/>
      <c r="N295" s="247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188</v>
      </c>
      <c r="AU295" s="17" t="s">
        <v>80</v>
      </c>
    </row>
    <row r="296" s="2" customFormat="1" ht="16.5" customHeight="1">
      <c r="A296" s="38"/>
      <c r="B296" s="39"/>
      <c r="C296" s="229" t="s">
        <v>762</v>
      </c>
      <c r="D296" s="229" t="s">
        <v>179</v>
      </c>
      <c r="E296" s="230" t="s">
        <v>1201</v>
      </c>
      <c r="F296" s="231" t="s">
        <v>1202</v>
      </c>
      <c r="G296" s="232" t="s">
        <v>363</v>
      </c>
      <c r="H296" s="233">
        <v>9</v>
      </c>
      <c r="I296" s="234"/>
      <c r="J296" s="235">
        <f>ROUND(I296*H296,2)</f>
        <v>0</v>
      </c>
      <c r="K296" s="236"/>
      <c r="L296" s="44"/>
      <c r="M296" s="237" t="s">
        <v>1</v>
      </c>
      <c r="N296" s="238" t="s">
        <v>38</v>
      </c>
      <c r="O296" s="91"/>
      <c r="P296" s="239">
        <f>O296*H296</f>
        <v>0</v>
      </c>
      <c r="Q296" s="239">
        <v>0</v>
      </c>
      <c r="R296" s="239">
        <f>Q296*H296</f>
        <v>0</v>
      </c>
      <c r="S296" s="239">
        <v>0</v>
      </c>
      <c r="T296" s="240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41" t="s">
        <v>183</v>
      </c>
      <c r="AT296" s="241" t="s">
        <v>179</v>
      </c>
      <c r="AU296" s="241" t="s">
        <v>80</v>
      </c>
      <c r="AY296" s="17" t="s">
        <v>176</v>
      </c>
      <c r="BE296" s="242">
        <f>IF(N296="základní",J296,0)</f>
        <v>0</v>
      </c>
      <c r="BF296" s="242">
        <f>IF(N296="snížená",J296,0)</f>
        <v>0</v>
      </c>
      <c r="BG296" s="242">
        <f>IF(N296="zákl. přenesená",J296,0)</f>
        <v>0</v>
      </c>
      <c r="BH296" s="242">
        <f>IF(N296="sníž. přenesená",J296,0)</f>
        <v>0</v>
      </c>
      <c r="BI296" s="242">
        <f>IF(N296="nulová",J296,0)</f>
        <v>0</v>
      </c>
      <c r="BJ296" s="17" t="s">
        <v>80</v>
      </c>
      <c r="BK296" s="242">
        <f>ROUND(I296*H296,2)</f>
        <v>0</v>
      </c>
      <c r="BL296" s="17" t="s">
        <v>183</v>
      </c>
      <c r="BM296" s="241" t="s">
        <v>1469</v>
      </c>
    </row>
    <row r="297" s="2" customFormat="1">
      <c r="A297" s="38"/>
      <c r="B297" s="39"/>
      <c r="C297" s="40"/>
      <c r="D297" s="243" t="s">
        <v>185</v>
      </c>
      <c r="E297" s="40"/>
      <c r="F297" s="244" t="s">
        <v>1202</v>
      </c>
      <c r="G297" s="40"/>
      <c r="H297" s="40"/>
      <c r="I297" s="245"/>
      <c r="J297" s="40"/>
      <c r="K297" s="40"/>
      <c r="L297" s="44"/>
      <c r="M297" s="246"/>
      <c r="N297" s="247"/>
      <c r="O297" s="91"/>
      <c r="P297" s="91"/>
      <c r="Q297" s="91"/>
      <c r="R297" s="91"/>
      <c r="S297" s="91"/>
      <c r="T297" s="92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185</v>
      </c>
      <c r="AU297" s="17" t="s">
        <v>80</v>
      </c>
    </row>
    <row r="298" s="2" customFormat="1">
      <c r="A298" s="38"/>
      <c r="B298" s="39"/>
      <c r="C298" s="40"/>
      <c r="D298" s="243" t="s">
        <v>188</v>
      </c>
      <c r="E298" s="40"/>
      <c r="F298" s="250" t="s">
        <v>1200</v>
      </c>
      <c r="G298" s="40"/>
      <c r="H298" s="40"/>
      <c r="I298" s="245"/>
      <c r="J298" s="40"/>
      <c r="K298" s="40"/>
      <c r="L298" s="44"/>
      <c r="M298" s="246"/>
      <c r="N298" s="247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188</v>
      </c>
      <c r="AU298" s="17" t="s">
        <v>80</v>
      </c>
    </row>
    <row r="299" s="2" customFormat="1" ht="16.5" customHeight="1">
      <c r="A299" s="38"/>
      <c r="B299" s="39"/>
      <c r="C299" s="229" t="s">
        <v>768</v>
      </c>
      <c r="D299" s="229" t="s">
        <v>179</v>
      </c>
      <c r="E299" s="230" t="s">
        <v>1204</v>
      </c>
      <c r="F299" s="231" t="s">
        <v>1205</v>
      </c>
      <c r="G299" s="232" t="s">
        <v>363</v>
      </c>
      <c r="H299" s="233">
        <v>3</v>
      </c>
      <c r="I299" s="234"/>
      <c r="J299" s="235">
        <f>ROUND(I299*H299,2)</f>
        <v>0</v>
      </c>
      <c r="K299" s="236"/>
      <c r="L299" s="44"/>
      <c r="M299" s="237" t="s">
        <v>1</v>
      </c>
      <c r="N299" s="238" t="s">
        <v>38</v>
      </c>
      <c r="O299" s="91"/>
      <c r="P299" s="239">
        <f>O299*H299</f>
        <v>0</v>
      </c>
      <c r="Q299" s="239">
        <v>0</v>
      </c>
      <c r="R299" s="239">
        <f>Q299*H299</f>
        <v>0</v>
      </c>
      <c r="S299" s="239">
        <v>0</v>
      </c>
      <c r="T299" s="240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41" t="s">
        <v>183</v>
      </c>
      <c r="AT299" s="241" t="s">
        <v>179</v>
      </c>
      <c r="AU299" s="241" t="s">
        <v>80</v>
      </c>
      <c r="AY299" s="17" t="s">
        <v>176</v>
      </c>
      <c r="BE299" s="242">
        <f>IF(N299="základní",J299,0)</f>
        <v>0</v>
      </c>
      <c r="BF299" s="242">
        <f>IF(N299="snížená",J299,0)</f>
        <v>0</v>
      </c>
      <c r="BG299" s="242">
        <f>IF(N299="zákl. přenesená",J299,0)</f>
        <v>0</v>
      </c>
      <c r="BH299" s="242">
        <f>IF(N299="sníž. přenesená",J299,0)</f>
        <v>0</v>
      </c>
      <c r="BI299" s="242">
        <f>IF(N299="nulová",J299,0)</f>
        <v>0</v>
      </c>
      <c r="BJ299" s="17" t="s">
        <v>80</v>
      </c>
      <c r="BK299" s="242">
        <f>ROUND(I299*H299,2)</f>
        <v>0</v>
      </c>
      <c r="BL299" s="17" t="s">
        <v>183</v>
      </c>
      <c r="BM299" s="241" t="s">
        <v>1470</v>
      </c>
    </row>
    <row r="300" s="2" customFormat="1">
      <c r="A300" s="38"/>
      <c r="B300" s="39"/>
      <c r="C300" s="40"/>
      <c r="D300" s="243" t="s">
        <v>185</v>
      </c>
      <c r="E300" s="40"/>
      <c r="F300" s="244" t="s">
        <v>1205</v>
      </c>
      <c r="G300" s="40"/>
      <c r="H300" s="40"/>
      <c r="I300" s="245"/>
      <c r="J300" s="40"/>
      <c r="K300" s="40"/>
      <c r="L300" s="44"/>
      <c r="M300" s="246"/>
      <c r="N300" s="247"/>
      <c r="O300" s="91"/>
      <c r="P300" s="91"/>
      <c r="Q300" s="91"/>
      <c r="R300" s="91"/>
      <c r="S300" s="91"/>
      <c r="T300" s="92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185</v>
      </c>
      <c r="AU300" s="17" t="s">
        <v>80</v>
      </c>
    </row>
    <row r="301" s="2" customFormat="1">
      <c r="A301" s="38"/>
      <c r="B301" s="39"/>
      <c r="C301" s="40"/>
      <c r="D301" s="243" t="s">
        <v>188</v>
      </c>
      <c r="E301" s="40"/>
      <c r="F301" s="250" t="s">
        <v>1200</v>
      </c>
      <c r="G301" s="40"/>
      <c r="H301" s="40"/>
      <c r="I301" s="245"/>
      <c r="J301" s="40"/>
      <c r="K301" s="40"/>
      <c r="L301" s="44"/>
      <c r="M301" s="246"/>
      <c r="N301" s="247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188</v>
      </c>
      <c r="AU301" s="17" t="s">
        <v>80</v>
      </c>
    </row>
    <row r="302" s="2" customFormat="1" ht="24.15" customHeight="1">
      <c r="A302" s="38"/>
      <c r="B302" s="39"/>
      <c r="C302" s="229" t="s">
        <v>775</v>
      </c>
      <c r="D302" s="229" t="s">
        <v>179</v>
      </c>
      <c r="E302" s="230" t="s">
        <v>1207</v>
      </c>
      <c r="F302" s="231" t="s">
        <v>1208</v>
      </c>
      <c r="G302" s="232" t="s">
        <v>363</v>
      </c>
      <c r="H302" s="233">
        <v>5</v>
      </c>
      <c r="I302" s="234"/>
      <c r="J302" s="235">
        <f>ROUND(I302*H302,2)</f>
        <v>0</v>
      </c>
      <c r="K302" s="236"/>
      <c r="L302" s="44"/>
      <c r="M302" s="237" t="s">
        <v>1</v>
      </c>
      <c r="N302" s="238" t="s">
        <v>38</v>
      </c>
      <c r="O302" s="91"/>
      <c r="P302" s="239">
        <f>O302*H302</f>
        <v>0</v>
      </c>
      <c r="Q302" s="239">
        <v>0</v>
      </c>
      <c r="R302" s="239">
        <f>Q302*H302</f>
        <v>0</v>
      </c>
      <c r="S302" s="239">
        <v>0</v>
      </c>
      <c r="T302" s="240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41" t="s">
        <v>183</v>
      </c>
      <c r="AT302" s="241" t="s">
        <v>179</v>
      </c>
      <c r="AU302" s="241" t="s">
        <v>80</v>
      </c>
      <c r="AY302" s="17" t="s">
        <v>176</v>
      </c>
      <c r="BE302" s="242">
        <f>IF(N302="základní",J302,0)</f>
        <v>0</v>
      </c>
      <c r="BF302" s="242">
        <f>IF(N302="snížená",J302,0)</f>
        <v>0</v>
      </c>
      <c r="BG302" s="242">
        <f>IF(N302="zákl. přenesená",J302,0)</f>
        <v>0</v>
      </c>
      <c r="BH302" s="242">
        <f>IF(N302="sníž. přenesená",J302,0)</f>
        <v>0</v>
      </c>
      <c r="BI302" s="242">
        <f>IF(N302="nulová",J302,0)</f>
        <v>0</v>
      </c>
      <c r="BJ302" s="17" t="s">
        <v>80</v>
      </c>
      <c r="BK302" s="242">
        <f>ROUND(I302*H302,2)</f>
        <v>0</v>
      </c>
      <c r="BL302" s="17" t="s">
        <v>183</v>
      </c>
      <c r="BM302" s="241" t="s">
        <v>1471</v>
      </c>
    </row>
    <row r="303" s="2" customFormat="1">
      <c r="A303" s="38"/>
      <c r="B303" s="39"/>
      <c r="C303" s="40"/>
      <c r="D303" s="243" t="s">
        <v>185</v>
      </c>
      <c r="E303" s="40"/>
      <c r="F303" s="244" t="s">
        <v>1208</v>
      </c>
      <c r="G303" s="40"/>
      <c r="H303" s="40"/>
      <c r="I303" s="245"/>
      <c r="J303" s="40"/>
      <c r="K303" s="40"/>
      <c r="L303" s="44"/>
      <c r="M303" s="246"/>
      <c r="N303" s="247"/>
      <c r="O303" s="91"/>
      <c r="P303" s="91"/>
      <c r="Q303" s="91"/>
      <c r="R303" s="91"/>
      <c r="S303" s="91"/>
      <c r="T303" s="92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185</v>
      </c>
      <c r="AU303" s="17" t="s">
        <v>80</v>
      </c>
    </row>
    <row r="304" s="2" customFormat="1" ht="21.75" customHeight="1">
      <c r="A304" s="38"/>
      <c r="B304" s="39"/>
      <c r="C304" s="229" t="s">
        <v>779</v>
      </c>
      <c r="D304" s="229" t="s">
        <v>179</v>
      </c>
      <c r="E304" s="230" t="s">
        <v>1210</v>
      </c>
      <c r="F304" s="231" t="s">
        <v>1211</v>
      </c>
      <c r="G304" s="232" t="s">
        <v>263</v>
      </c>
      <c r="H304" s="233">
        <v>436</v>
      </c>
      <c r="I304" s="234"/>
      <c r="J304" s="235">
        <f>ROUND(I304*H304,2)</f>
        <v>0</v>
      </c>
      <c r="K304" s="236"/>
      <c r="L304" s="44"/>
      <c r="M304" s="237" t="s">
        <v>1</v>
      </c>
      <c r="N304" s="238" t="s">
        <v>38</v>
      </c>
      <c r="O304" s="91"/>
      <c r="P304" s="239">
        <f>O304*H304</f>
        <v>0</v>
      </c>
      <c r="Q304" s="239">
        <v>0</v>
      </c>
      <c r="R304" s="239">
        <f>Q304*H304</f>
        <v>0</v>
      </c>
      <c r="S304" s="239">
        <v>0</v>
      </c>
      <c r="T304" s="240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41" t="s">
        <v>183</v>
      </c>
      <c r="AT304" s="241" t="s">
        <v>179</v>
      </c>
      <c r="AU304" s="241" t="s">
        <v>80</v>
      </c>
      <c r="AY304" s="17" t="s">
        <v>176</v>
      </c>
      <c r="BE304" s="242">
        <f>IF(N304="základní",J304,0)</f>
        <v>0</v>
      </c>
      <c r="BF304" s="242">
        <f>IF(N304="snížená",J304,0)</f>
        <v>0</v>
      </c>
      <c r="BG304" s="242">
        <f>IF(N304="zákl. přenesená",J304,0)</f>
        <v>0</v>
      </c>
      <c r="BH304" s="242">
        <f>IF(N304="sníž. přenesená",J304,0)</f>
        <v>0</v>
      </c>
      <c r="BI304" s="242">
        <f>IF(N304="nulová",J304,0)</f>
        <v>0</v>
      </c>
      <c r="BJ304" s="17" t="s">
        <v>80</v>
      </c>
      <c r="BK304" s="242">
        <f>ROUND(I304*H304,2)</f>
        <v>0</v>
      </c>
      <c r="BL304" s="17" t="s">
        <v>183</v>
      </c>
      <c r="BM304" s="241" t="s">
        <v>1472</v>
      </c>
    </row>
    <row r="305" s="2" customFormat="1">
      <c r="A305" s="38"/>
      <c r="B305" s="39"/>
      <c r="C305" s="40"/>
      <c r="D305" s="243" t="s">
        <v>185</v>
      </c>
      <c r="E305" s="40"/>
      <c r="F305" s="244" t="s">
        <v>1211</v>
      </c>
      <c r="G305" s="40"/>
      <c r="H305" s="40"/>
      <c r="I305" s="245"/>
      <c r="J305" s="40"/>
      <c r="K305" s="40"/>
      <c r="L305" s="44"/>
      <c r="M305" s="246"/>
      <c r="N305" s="247"/>
      <c r="O305" s="91"/>
      <c r="P305" s="91"/>
      <c r="Q305" s="91"/>
      <c r="R305" s="91"/>
      <c r="S305" s="91"/>
      <c r="T305" s="92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185</v>
      </c>
      <c r="AU305" s="17" t="s">
        <v>80</v>
      </c>
    </row>
    <row r="306" s="13" customFormat="1">
      <c r="A306" s="13"/>
      <c r="B306" s="255"/>
      <c r="C306" s="256"/>
      <c r="D306" s="243" t="s">
        <v>242</v>
      </c>
      <c r="E306" s="257" t="s">
        <v>1</v>
      </c>
      <c r="F306" s="258" t="s">
        <v>1473</v>
      </c>
      <c r="G306" s="256"/>
      <c r="H306" s="259">
        <v>436</v>
      </c>
      <c r="I306" s="260"/>
      <c r="J306" s="256"/>
      <c r="K306" s="256"/>
      <c r="L306" s="261"/>
      <c r="M306" s="262"/>
      <c r="N306" s="263"/>
      <c r="O306" s="263"/>
      <c r="P306" s="263"/>
      <c r="Q306" s="263"/>
      <c r="R306" s="263"/>
      <c r="S306" s="263"/>
      <c r="T306" s="26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65" t="s">
        <v>242</v>
      </c>
      <c r="AU306" s="265" t="s">
        <v>80</v>
      </c>
      <c r="AV306" s="13" t="s">
        <v>82</v>
      </c>
      <c r="AW306" s="13" t="s">
        <v>30</v>
      </c>
      <c r="AX306" s="13" t="s">
        <v>73</v>
      </c>
      <c r="AY306" s="265" t="s">
        <v>176</v>
      </c>
    </row>
    <row r="307" s="14" customFormat="1">
      <c r="A307" s="14"/>
      <c r="B307" s="266"/>
      <c r="C307" s="267"/>
      <c r="D307" s="243" t="s">
        <v>242</v>
      </c>
      <c r="E307" s="268" t="s">
        <v>1</v>
      </c>
      <c r="F307" s="269" t="s">
        <v>245</v>
      </c>
      <c r="G307" s="267"/>
      <c r="H307" s="270">
        <v>436</v>
      </c>
      <c r="I307" s="271"/>
      <c r="J307" s="267"/>
      <c r="K307" s="267"/>
      <c r="L307" s="272"/>
      <c r="M307" s="273"/>
      <c r="N307" s="274"/>
      <c r="O307" s="274"/>
      <c r="P307" s="274"/>
      <c r="Q307" s="274"/>
      <c r="R307" s="274"/>
      <c r="S307" s="274"/>
      <c r="T307" s="27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76" t="s">
        <v>242</v>
      </c>
      <c r="AU307" s="276" t="s">
        <v>80</v>
      </c>
      <c r="AV307" s="14" t="s">
        <v>183</v>
      </c>
      <c r="AW307" s="14" t="s">
        <v>30</v>
      </c>
      <c r="AX307" s="14" t="s">
        <v>80</v>
      </c>
      <c r="AY307" s="276" t="s">
        <v>176</v>
      </c>
    </row>
    <row r="308" s="2" customFormat="1" ht="16.5" customHeight="1">
      <c r="A308" s="38"/>
      <c r="B308" s="39"/>
      <c r="C308" s="229" t="s">
        <v>783</v>
      </c>
      <c r="D308" s="229" t="s">
        <v>179</v>
      </c>
      <c r="E308" s="230" t="s">
        <v>1214</v>
      </c>
      <c r="F308" s="231" t="s">
        <v>1215</v>
      </c>
      <c r="G308" s="232" t="s">
        <v>263</v>
      </c>
      <c r="H308" s="233">
        <v>436</v>
      </c>
      <c r="I308" s="234"/>
      <c r="J308" s="235">
        <f>ROUND(I308*H308,2)</f>
        <v>0</v>
      </c>
      <c r="K308" s="236"/>
      <c r="L308" s="44"/>
      <c r="M308" s="237" t="s">
        <v>1</v>
      </c>
      <c r="N308" s="238" t="s">
        <v>38</v>
      </c>
      <c r="O308" s="91"/>
      <c r="P308" s="239">
        <f>O308*H308</f>
        <v>0</v>
      </c>
      <c r="Q308" s="239">
        <v>0</v>
      </c>
      <c r="R308" s="239">
        <f>Q308*H308</f>
        <v>0</v>
      </c>
      <c r="S308" s="239">
        <v>0</v>
      </c>
      <c r="T308" s="240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41" t="s">
        <v>183</v>
      </c>
      <c r="AT308" s="241" t="s">
        <v>179</v>
      </c>
      <c r="AU308" s="241" t="s">
        <v>80</v>
      </c>
      <c r="AY308" s="17" t="s">
        <v>176</v>
      </c>
      <c r="BE308" s="242">
        <f>IF(N308="základní",J308,0)</f>
        <v>0</v>
      </c>
      <c r="BF308" s="242">
        <f>IF(N308="snížená",J308,0)</f>
        <v>0</v>
      </c>
      <c r="BG308" s="242">
        <f>IF(N308="zákl. přenesená",J308,0)</f>
        <v>0</v>
      </c>
      <c r="BH308" s="242">
        <f>IF(N308="sníž. přenesená",J308,0)</f>
        <v>0</v>
      </c>
      <c r="BI308" s="242">
        <f>IF(N308="nulová",J308,0)</f>
        <v>0</v>
      </c>
      <c r="BJ308" s="17" t="s">
        <v>80</v>
      </c>
      <c r="BK308" s="242">
        <f>ROUND(I308*H308,2)</f>
        <v>0</v>
      </c>
      <c r="BL308" s="17" t="s">
        <v>183</v>
      </c>
      <c r="BM308" s="241" t="s">
        <v>1474</v>
      </c>
    </row>
    <row r="309" s="2" customFormat="1">
      <c r="A309" s="38"/>
      <c r="B309" s="39"/>
      <c r="C309" s="40"/>
      <c r="D309" s="243" t="s">
        <v>185</v>
      </c>
      <c r="E309" s="40"/>
      <c r="F309" s="244" t="s">
        <v>1215</v>
      </c>
      <c r="G309" s="40"/>
      <c r="H309" s="40"/>
      <c r="I309" s="245"/>
      <c r="J309" s="40"/>
      <c r="K309" s="40"/>
      <c r="L309" s="44"/>
      <c r="M309" s="246"/>
      <c r="N309" s="247"/>
      <c r="O309" s="91"/>
      <c r="P309" s="91"/>
      <c r="Q309" s="91"/>
      <c r="R309" s="91"/>
      <c r="S309" s="91"/>
      <c r="T309" s="92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185</v>
      </c>
      <c r="AU309" s="17" t="s">
        <v>80</v>
      </c>
    </row>
    <row r="310" s="13" customFormat="1">
      <c r="A310" s="13"/>
      <c r="B310" s="255"/>
      <c r="C310" s="256"/>
      <c r="D310" s="243" t="s">
        <v>242</v>
      </c>
      <c r="E310" s="257" t="s">
        <v>1</v>
      </c>
      <c r="F310" s="258" t="s">
        <v>1473</v>
      </c>
      <c r="G310" s="256"/>
      <c r="H310" s="259">
        <v>436</v>
      </c>
      <c r="I310" s="260"/>
      <c r="J310" s="256"/>
      <c r="K310" s="256"/>
      <c r="L310" s="261"/>
      <c r="M310" s="262"/>
      <c r="N310" s="263"/>
      <c r="O310" s="263"/>
      <c r="P310" s="263"/>
      <c r="Q310" s="263"/>
      <c r="R310" s="263"/>
      <c r="S310" s="263"/>
      <c r="T310" s="26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65" t="s">
        <v>242</v>
      </c>
      <c r="AU310" s="265" t="s">
        <v>80</v>
      </c>
      <c r="AV310" s="13" t="s">
        <v>82</v>
      </c>
      <c r="AW310" s="13" t="s">
        <v>30</v>
      </c>
      <c r="AX310" s="13" t="s">
        <v>73</v>
      </c>
      <c r="AY310" s="265" t="s">
        <v>176</v>
      </c>
    </row>
    <row r="311" s="14" customFormat="1">
      <c r="A311" s="14"/>
      <c r="B311" s="266"/>
      <c r="C311" s="267"/>
      <c r="D311" s="243" t="s">
        <v>242</v>
      </c>
      <c r="E311" s="268" t="s">
        <v>1</v>
      </c>
      <c r="F311" s="269" t="s">
        <v>245</v>
      </c>
      <c r="G311" s="267"/>
      <c r="H311" s="270">
        <v>436</v>
      </c>
      <c r="I311" s="271"/>
      <c r="J311" s="267"/>
      <c r="K311" s="267"/>
      <c r="L311" s="272"/>
      <c r="M311" s="273"/>
      <c r="N311" s="274"/>
      <c r="O311" s="274"/>
      <c r="P311" s="274"/>
      <c r="Q311" s="274"/>
      <c r="R311" s="274"/>
      <c r="S311" s="274"/>
      <c r="T311" s="27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76" t="s">
        <v>242</v>
      </c>
      <c r="AU311" s="276" t="s">
        <v>80</v>
      </c>
      <c r="AV311" s="14" t="s">
        <v>183</v>
      </c>
      <c r="AW311" s="14" t="s">
        <v>30</v>
      </c>
      <c r="AX311" s="14" t="s">
        <v>80</v>
      </c>
      <c r="AY311" s="276" t="s">
        <v>176</v>
      </c>
    </row>
    <row r="312" s="2" customFormat="1" ht="44.25" customHeight="1">
      <c r="A312" s="38"/>
      <c r="B312" s="39"/>
      <c r="C312" s="277" t="s">
        <v>789</v>
      </c>
      <c r="D312" s="277" t="s">
        <v>327</v>
      </c>
      <c r="E312" s="278" t="s">
        <v>1217</v>
      </c>
      <c r="F312" s="279" t="s">
        <v>1218</v>
      </c>
      <c r="G312" s="280" t="s">
        <v>363</v>
      </c>
      <c r="H312" s="281">
        <v>32</v>
      </c>
      <c r="I312" s="282"/>
      <c r="J312" s="283">
        <f>ROUND(I312*H312,2)</f>
        <v>0</v>
      </c>
      <c r="K312" s="284"/>
      <c r="L312" s="285"/>
      <c r="M312" s="286" t="s">
        <v>1</v>
      </c>
      <c r="N312" s="287" t="s">
        <v>38</v>
      </c>
      <c r="O312" s="91"/>
      <c r="P312" s="239">
        <f>O312*H312</f>
        <v>0</v>
      </c>
      <c r="Q312" s="239">
        <v>0</v>
      </c>
      <c r="R312" s="239">
        <f>Q312*H312</f>
        <v>0</v>
      </c>
      <c r="S312" s="239">
        <v>0</v>
      </c>
      <c r="T312" s="240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41" t="s">
        <v>266</v>
      </c>
      <c r="AT312" s="241" t="s">
        <v>327</v>
      </c>
      <c r="AU312" s="241" t="s">
        <v>80</v>
      </c>
      <c r="AY312" s="17" t="s">
        <v>176</v>
      </c>
      <c r="BE312" s="242">
        <f>IF(N312="základní",J312,0)</f>
        <v>0</v>
      </c>
      <c r="BF312" s="242">
        <f>IF(N312="snížená",J312,0)</f>
        <v>0</v>
      </c>
      <c r="BG312" s="242">
        <f>IF(N312="zákl. přenesená",J312,0)</f>
        <v>0</v>
      </c>
      <c r="BH312" s="242">
        <f>IF(N312="sníž. přenesená",J312,0)</f>
        <v>0</v>
      </c>
      <c r="BI312" s="242">
        <f>IF(N312="nulová",J312,0)</f>
        <v>0</v>
      </c>
      <c r="BJ312" s="17" t="s">
        <v>80</v>
      </c>
      <c r="BK312" s="242">
        <f>ROUND(I312*H312,2)</f>
        <v>0</v>
      </c>
      <c r="BL312" s="17" t="s">
        <v>183</v>
      </c>
      <c r="BM312" s="241" t="s">
        <v>1475</v>
      </c>
    </row>
    <row r="313" s="2" customFormat="1">
      <c r="A313" s="38"/>
      <c r="B313" s="39"/>
      <c r="C313" s="40"/>
      <c r="D313" s="243" t="s">
        <v>185</v>
      </c>
      <c r="E313" s="40"/>
      <c r="F313" s="244" t="s">
        <v>1218</v>
      </c>
      <c r="G313" s="40"/>
      <c r="H313" s="40"/>
      <c r="I313" s="245"/>
      <c r="J313" s="40"/>
      <c r="K313" s="40"/>
      <c r="L313" s="44"/>
      <c r="M313" s="246"/>
      <c r="N313" s="247"/>
      <c r="O313" s="91"/>
      <c r="P313" s="91"/>
      <c r="Q313" s="91"/>
      <c r="R313" s="91"/>
      <c r="S313" s="91"/>
      <c r="T313" s="92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185</v>
      </c>
      <c r="AU313" s="17" t="s">
        <v>80</v>
      </c>
    </row>
    <row r="314" s="13" customFormat="1">
      <c r="A314" s="13"/>
      <c r="B314" s="255"/>
      <c r="C314" s="256"/>
      <c r="D314" s="243" t="s">
        <v>242</v>
      </c>
      <c r="E314" s="257" t="s">
        <v>1</v>
      </c>
      <c r="F314" s="258" t="s">
        <v>386</v>
      </c>
      <c r="G314" s="256"/>
      <c r="H314" s="259">
        <v>32</v>
      </c>
      <c r="I314" s="260"/>
      <c r="J314" s="256"/>
      <c r="K314" s="256"/>
      <c r="L314" s="261"/>
      <c r="M314" s="262"/>
      <c r="N314" s="263"/>
      <c r="O314" s="263"/>
      <c r="P314" s="263"/>
      <c r="Q314" s="263"/>
      <c r="R314" s="263"/>
      <c r="S314" s="263"/>
      <c r="T314" s="26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65" t="s">
        <v>242</v>
      </c>
      <c r="AU314" s="265" t="s">
        <v>80</v>
      </c>
      <c r="AV314" s="13" t="s">
        <v>82</v>
      </c>
      <c r="AW314" s="13" t="s">
        <v>30</v>
      </c>
      <c r="AX314" s="13" t="s">
        <v>73</v>
      </c>
      <c r="AY314" s="265" t="s">
        <v>176</v>
      </c>
    </row>
    <row r="315" s="14" customFormat="1">
      <c r="A315" s="14"/>
      <c r="B315" s="266"/>
      <c r="C315" s="267"/>
      <c r="D315" s="243" t="s">
        <v>242</v>
      </c>
      <c r="E315" s="268" t="s">
        <v>1</v>
      </c>
      <c r="F315" s="269" t="s">
        <v>245</v>
      </c>
      <c r="G315" s="267"/>
      <c r="H315" s="270">
        <v>32</v>
      </c>
      <c r="I315" s="271"/>
      <c r="J315" s="267"/>
      <c r="K315" s="267"/>
      <c r="L315" s="272"/>
      <c r="M315" s="273"/>
      <c r="N315" s="274"/>
      <c r="O315" s="274"/>
      <c r="P315" s="274"/>
      <c r="Q315" s="274"/>
      <c r="R315" s="274"/>
      <c r="S315" s="274"/>
      <c r="T315" s="27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76" t="s">
        <v>242</v>
      </c>
      <c r="AU315" s="276" t="s">
        <v>80</v>
      </c>
      <c r="AV315" s="14" t="s">
        <v>183</v>
      </c>
      <c r="AW315" s="14" t="s">
        <v>30</v>
      </c>
      <c r="AX315" s="14" t="s">
        <v>80</v>
      </c>
      <c r="AY315" s="276" t="s">
        <v>176</v>
      </c>
    </row>
    <row r="316" s="2" customFormat="1" ht="66.75" customHeight="1">
      <c r="A316" s="38"/>
      <c r="B316" s="39"/>
      <c r="C316" s="277" t="s">
        <v>796</v>
      </c>
      <c r="D316" s="277" t="s">
        <v>327</v>
      </c>
      <c r="E316" s="278" t="s">
        <v>1220</v>
      </c>
      <c r="F316" s="279" t="s">
        <v>1221</v>
      </c>
      <c r="G316" s="280" t="s">
        <v>363</v>
      </c>
      <c r="H316" s="281">
        <v>9</v>
      </c>
      <c r="I316" s="282"/>
      <c r="J316" s="283">
        <f>ROUND(I316*H316,2)</f>
        <v>0</v>
      </c>
      <c r="K316" s="284"/>
      <c r="L316" s="285"/>
      <c r="M316" s="286" t="s">
        <v>1</v>
      </c>
      <c r="N316" s="287" t="s">
        <v>38</v>
      </c>
      <c r="O316" s="91"/>
      <c r="P316" s="239">
        <f>O316*H316</f>
        <v>0</v>
      </c>
      <c r="Q316" s="239">
        <v>0</v>
      </c>
      <c r="R316" s="239">
        <f>Q316*H316</f>
        <v>0</v>
      </c>
      <c r="S316" s="239">
        <v>0</v>
      </c>
      <c r="T316" s="240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41" t="s">
        <v>266</v>
      </c>
      <c r="AT316" s="241" t="s">
        <v>327</v>
      </c>
      <c r="AU316" s="241" t="s">
        <v>80</v>
      </c>
      <c r="AY316" s="17" t="s">
        <v>176</v>
      </c>
      <c r="BE316" s="242">
        <f>IF(N316="základní",J316,0)</f>
        <v>0</v>
      </c>
      <c r="BF316" s="242">
        <f>IF(N316="snížená",J316,0)</f>
        <v>0</v>
      </c>
      <c r="BG316" s="242">
        <f>IF(N316="zákl. přenesená",J316,0)</f>
        <v>0</v>
      </c>
      <c r="BH316" s="242">
        <f>IF(N316="sníž. přenesená",J316,0)</f>
        <v>0</v>
      </c>
      <c r="BI316" s="242">
        <f>IF(N316="nulová",J316,0)</f>
        <v>0</v>
      </c>
      <c r="BJ316" s="17" t="s">
        <v>80</v>
      </c>
      <c r="BK316" s="242">
        <f>ROUND(I316*H316,2)</f>
        <v>0</v>
      </c>
      <c r="BL316" s="17" t="s">
        <v>183</v>
      </c>
      <c r="BM316" s="241" t="s">
        <v>1476</v>
      </c>
    </row>
    <row r="317" s="2" customFormat="1">
      <c r="A317" s="38"/>
      <c r="B317" s="39"/>
      <c r="C317" s="40"/>
      <c r="D317" s="243" t="s">
        <v>185</v>
      </c>
      <c r="E317" s="40"/>
      <c r="F317" s="244" t="s">
        <v>1223</v>
      </c>
      <c r="G317" s="40"/>
      <c r="H317" s="40"/>
      <c r="I317" s="245"/>
      <c r="J317" s="40"/>
      <c r="K317" s="40"/>
      <c r="L317" s="44"/>
      <c r="M317" s="246"/>
      <c r="N317" s="247"/>
      <c r="O317" s="91"/>
      <c r="P317" s="91"/>
      <c r="Q317" s="91"/>
      <c r="R317" s="91"/>
      <c r="S317" s="91"/>
      <c r="T317" s="92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185</v>
      </c>
      <c r="AU317" s="17" t="s">
        <v>80</v>
      </c>
    </row>
    <row r="318" s="12" customFormat="1" ht="25.92" customHeight="1">
      <c r="A318" s="12"/>
      <c r="B318" s="213"/>
      <c r="C318" s="214"/>
      <c r="D318" s="215" t="s">
        <v>72</v>
      </c>
      <c r="E318" s="216" t="s">
        <v>1224</v>
      </c>
      <c r="F318" s="216" t="s">
        <v>1225</v>
      </c>
      <c r="G318" s="214"/>
      <c r="H318" s="214"/>
      <c r="I318" s="217"/>
      <c r="J318" s="218">
        <f>BK318</f>
        <v>0</v>
      </c>
      <c r="K318" s="214"/>
      <c r="L318" s="219"/>
      <c r="M318" s="220"/>
      <c r="N318" s="221"/>
      <c r="O318" s="221"/>
      <c r="P318" s="222">
        <f>SUM(P319:P348)</f>
        <v>0</v>
      </c>
      <c r="Q318" s="221"/>
      <c r="R318" s="222">
        <f>SUM(R319:R348)</f>
        <v>0</v>
      </c>
      <c r="S318" s="221"/>
      <c r="T318" s="223">
        <f>SUM(T319:T348)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24" t="s">
        <v>80</v>
      </c>
      <c r="AT318" s="225" t="s">
        <v>72</v>
      </c>
      <c r="AU318" s="225" t="s">
        <v>73</v>
      </c>
      <c r="AY318" s="224" t="s">
        <v>176</v>
      </c>
      <c r="BK318" s="226">
        <f>SUM(BK319:BK348)</f>
        <v>0</v>
      </c>
    </row>
    <row r="319" s="2" customFormat="1" ht="24.15" customHeight="1">
      <c r="A319" s="38"/>
      <c r="B319" s="39"/>
      <c r="C319" s="229" t="s">
        <v>800</v>
      </c>
      <c r="D319" s="229" t="s">
        <v>179</v>
      </c>
      <c r="E319" s="230" t="s">
        <v>1226</v>
      </c>
      <c r="F319" s="231" t="s">
        <v>1227</v>
      </c>
      <c r="G319" s="232" t="s">
        <v>263</v>
      </c>
      <c r="H319" s="233">
        <v>691</v>
      </c>
      <c r="I319" s="234"/>
      <c r="J319" s="235">
        <f>ROUND(I319*H319,2)</f>
        <v>0</v>
      </c>
      <c r="K319" s="236"/>
      <c r="L319" s="44"/>
      <c r="M319" s="237" t="s">
        <v>1</v>
      </c>
      <c r="N319" s="238" t="s">
        <v>38</v>
      </c>
      <c r="O319" s="91"/>
      <c r="P319" s="239">
        <f>O319*H319</f>
        <v>0</v>
      </c>
      <c r="Q319" s="239">
        <v>0</v>
      </c>
      <c r="R319" s="239">
        <f>Q319*H319</f>
        <v>0</v>
      </c>
      <c r="S319" s="239">
        <v>0</v>
      </c>
      <c r="T319" s="240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41" t="s">
        <v>183</v>
      </c>
      <c r="AT319" s="241" t="s">
        <v>179</v>
      </c>
      <c r="AU319" s="241" t="s">
        <v>80</v>
      </c>
      <c r="AY319" s="17" t="s">
        <v>176</v>
      </c>
      <c r="BE319" s="242">
        <f>IF(N319="základní",J319,0)</f>
        <v>0</v>
      </c>
      <c r="BF319" s="242">
        <f>IF(N319="snížená",J319,0)</f>
        <v>0</v>
      </c>
      <c r="BG319" s="242">
        <f>IF(N319="zákl. přenesená",J319,0)</f>
        <v>0</v>
      </c>
      <c r="BH319" s="242">
        <f>IF(N319="sníž. přenesená",J319,0)</f>
        <v>0</v>
      </c>
      <c r="BI319" s="242">
        <f>IF(N319="nulová",J319,0)</f>
        <v>0</v>
      </c>
      <c r="BJ319" s="17" t="s">
        <v>80</v>
      </c>
      <c r="BK319" s="242">
        <f>ROUND(I319*H319,2)</f>
        <v>0</v>
      </c>
      <c r="BL319" s="17" t="s">
        <v>183</v>
      </c>
      <c r="BM319" s="241" t="s">
        <v>1477</v>
      </c>
    </row>
    <row r="320" s="2" customFormat="1">
      <c r="A320" s="38"/>
      <c r="B320" s="39"/>
      <c r="C320" s="40"/>
      <c r="D320" s="243" t="s">
        <v>185</v>
      </c>
      <c r="E320" s="40"/>
      <c r="F320" s="244" t="s">
        <v>1227</v>
      </c>
      <c r="G320" s="40"/>
      <c r="H320" s="40"/>
      <c r="I320" s="245"/>
      <c r="J320" s="40"/>
      <c r="K320" s="40"/>
      <c r="L320" s="44"/>
      <c r="M320" s="246"/>
      <c r="N320" s="247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185</v>
      </c>
      <c r="AU320" s="17" t="s">
        <v>80</v>
      </c>
    </row>
    <row r="321" s="2" customFormat="1" ht="24.15" customHeight="1">
      <c r="A321" s="38"/>
      <c r="B321" s="39"/>
      <c r="C321" s="229" t="s">
        <v>805</v>
      </c>
      <c r="D321" s="229" t="s">
        <v>179</v>
      </c>
      <c r="E321" s="230" t="s">
        <v>1230</v>
      </c>
      <c r="F321" s="231" t="s">
        <v>1231</v>
      </c>
      <c r="G321" s="232" t="s">
        <v>449</v>
      </c>
      <c r="H321" s="233">
        <v>8</v>
      </c>
      <c r="I321" s="234"/>
      <c r="J321" s="235">
        <f>ROUND(I321*H321,2)</f>
        <v>0</v>
      </c>
      <c r="K321" s="236"/>
      <c r="L321" s="44"/>
      <c r="M321" s="237" t="s">
        <v>1</v>
      </c>
      <c r="N321" s="238" t="s">
        <v>38</v>
      </c>
      <c r="O321" s="91"/>
      <c r="P321" s="239">
        <f>O321*H321</f>
        <v>0</v>
      </c>
      <c r="Q321" s="239">
        <v>0</v>
      </c>
      <c r="R321" s="239">
        <f>Q321*H321</f>
        <v>0</v>
      </c>
      <c r="S321" s="239">
        <v>0</v>
      </c>
      <c r="T321" s="240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41" t="s">
        <v>183</v>
      </c>
      <c r="AT321" s="241" t="s">
        <v>179</v>
      </c>
      <c r="AU321" s="241" t="s">
        <v>80</v>
      </c>
      <c r="AY321" s="17" t="s">
        <v>176</v>
      </c>
      <c r="BE321" s="242">
        <f>IF(N321="základní",J321,0)</f>
        <v>0</v>
      </c>
      <c r="BF321" s="242">
        <f>IF(N321="snížená",J321,0)</f>
        <v>0</v>
      </c>
      <c r="BG321" s="242">
        <f>IF(N321="zákl. přenesená",J321,0)</f>
        <v>0</v>
      </c>
      <c r="BH321" s="242">
        <f>IF(N321="sníž. přenesená",J321,0)</f>
        <v>0</v>
      </c>
      <c r="BI321" s="242">
        <f>IF(N321="nulová",J321,0)</f>
        <v>0</v>
      </c>
      <c r="BJ321" s="17" t="s">
        <v>80</v>
      </c>
      <c r="BK321" s="242">
        <f>ROUND(I321*H321,2)</f>
        <v>0</v>
      </c>
      <c r="BL321" s="17" t="s">
        <v>183</v>
      </c>
      <c r="BM321" s="241" t="s">
        <v>1478</v>
      </c>
    </row>
    <row r="322" s="2" customFormat="1">
      <c r="A322" s="38"/>
      <c r="B322" s="39"/>
      <c r="C322" s="40"/>
      <c r="D322" s="243" t="s">
        <v>185</v>
      </c>
      <c r="E322" s="40"/>
      <c r="F322" s="244" t="s">
        <v>1231</v>
      </c>
      <c r="G322" s="40"/>
      <c r="H322" s="40"/>
      <c r="I322" s="245"/>
      <c r="J322" s="40"/>
      <c r="K322" s="40"/>
      <c r="L322" s="44"/>
      <c r="M322" s="246"/>
      <c r="N322" s="247"/>
      <c r="O322" s="91"/>
      <c r="P322" s="91"/>
      <c r="Q322" s="91"/>
      <c r="R322" s="91"/>
      <c r="S322" s="91"/>
      <c r="T322" s="92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185</v>
      </c>
      <c r="AU322" s="17" t="s">
        <v>80</v>
      </c>
    </row>
    <row r="323" s="2" customFormat="1" ht="16.5" customHeight="1">
      <c r="A323" s="38"/>
      <c r="B323" s="39"/>
      <c r="C323" s="229" t="s">
        <v>1252</v>
      </c>
      <c r="D323" s="229" t="s">
        <v>179</v>
      </c>
      <c r="E323" s="230" t="s">
        <v>1233</v>
      </c>
      <c r="F323" s="231" t="s">
        <v>1234</v>
      </c>
      <c r="G323" s="232" t="s">
        <v>263</v>
      </c>
      <c r="H323" s="233">
        <v>691</v>
      </c>
      <c r="I323" s="234"/>
      <c r="J323" s="235">
        <f>ROUND(I323*H323,2)</f>
        <v>0</v>
      </c>
      <c r="K323" s="236"/>
      <c r="L323" s="44"/>
      <c r="M323" s="237" t="s">
        <v>1</v>
      </c>
      <c r="N323" s="238" t="s">
        <v>38</v>
      </c>
      <c r="O323" s="91"/>
      <c r="P323" s="239">
        <f>O323*H323</f>
        <v>0</v>
      </c>
      <c r="Q323" s="239">
        <v>0</v>
      </c>
      <c r="R323" s="239">
        <f>Q323*H323</f>
        <v>0</v>
      </c>
      <c r="S323" s="239">
        <v>0</v>
      </c>
      <c r="T323" s="240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41" t="s">
        <v>183</v>
      </c>
      <c r="AT323" s="241" t="s">
        <v>179</v>
      </c>
      <c r="AU323" s="241" t="s">
        <v>80</v>
      </c>
      <c r="AY323" s="17" t="s">
        <v>176</v>
      </c>
      <c r="BE323" s="242">
        <f>IF(N323="základní",J323,0)</f>
        <v>0</v>
      </c>
      <c r="BF323" s="242">
        <f>IF(N323="snížená",J323,0)</f>
        <v>0</v>
      </c>
      <c r="BG323" s="242">
        <f>IF(N323="zákl. přenesená",J323,0)</f>
        <v>0</v>
      </c>
      <c r="BH323" s="242">
        <f>IF(N323="sníž. přenesená",J323,0)</f>
        <v>0</v>
      </c>
      <c r="BI323" s="242">
        <f>IF(N323="nulová",J323,0)</f>
        <v>0</v>
      </c>
      <c r="BJ323" s="17" t="s">
        <v>80</v>
      </c>
      <c r="BK323" s="242">
        <f>ROUND(I323*H323,2)</f>
        <v>0</v>
      </c>
      <c r="BL323" s="17" t="s">
        <v>183</v>
      </c>
      <c r="BM323" s="241" t="s">
        <v>1479</v>
      </c>
    </row>
    <row r="324" s="2" customFormat="1">
      <c r="A324" s="38"/>
      <c r="B324" s="39"/>
      <c r="C324" s="40"/>
      <c r="D324" s="243" t="s">
        <v>185</v>
      </c>
      <c r="E324" s="40"/>
      <c r="F324" s="244" t="s">
        <v>1234</v>
      </c>
      <c r="G324" s="40"/>
      <c r="H324" s="40"/>
      <c r="I324" s="245"/>
      <c r="J324" s="40"/>
      <c r="K324" s="40"/>
      <c r="L324" s="44"/>
      <c r="M324" s="246"/>
      <c r="N324" s="247"/>
      <c r="O324" s="91"/>
      <c r="P324" s="91"/>
      <c r="Q324" s="91"/>
      <c r="R324" s="91"/>
      <c r="S324" s="91"/>
      <c r="T324" s="92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185</v>
      </c>
      <c r="AU324" s="17" t="s">
        <v>80</v>
      </c>
    </row>
    <row r="325" s="2" customFormat="1" ht="49.05" customHeight="1">
      <c r="A325" s="38"/>
      <c r="B325" s="39"/>
      <c r="C325" s="277" t="s">
        <v>1257</v>
      </c>
      <c r="D325" s="277" t="s">
        <v>327</v>
      </c>
      <c r="E325" s="278" t="s">
        <v>1237</v>
      </c>
      <c r="F325" s="279" t="s">
        <v>1238</v>
      </c>
      <c r="G325" s="280" t="s">
        <v>263</v>
      </c>
      <c r="H325" s="281">
        <v>575</v>
      </c>
      <c r="I325" s="282"/>
      <c r="J325" s="283">
        <f>ROUND(I325*H325,2)</f>
        <v>0</v>
      </c>
      <c r="K325" s="284"/>
      <c r="L325" s="285"/>
      <c r="M325" s="286" t="s">
        <v>1</v>
      </c>
      <c r="N325" s="287" t="s">
        <v>38</v>
      </c>
      <c r="O325" s="91"/>
      <c r="P325" s="239">
        <f>O325*H325</f>
        <v>0</v>
      </c>
      <c r="Q325" s="239">
        <v>0</v>
      </c>
      <c r="R325" s="239">
        <f>Q325*H325</f>
        <v>0</v>
      </c>
      <c r="S325" s="239">
        <v>0</v>
      </c>
      <c r="T325" s="240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41" t="s">
        <v>266</v>
      </c>
      <c r="AT325" s="241" t="s">
        <v>327</v>
      </c>
      <c r="AU325" s="241" t="s">
        <v>80</v>
      </c>
      <c r="AY325" s="17" t="s">
        <v>176</v>
      </c>
      <c r="BE325" s="242">
        <f>IF(N325="základní",J325,0)</f>
        <v>0</v>
      </c>
      <c r="BF325" s="242">
        <f>IF(N325="snížená",J325,0)</f>
        <v>0</v>
      </c>
      <c r="BG325" s="242">
        <f>IF(N325="zákl. přenesená",J325,0)</f>
        <v>0</v>
      </c>
      <c r="BH325" s="242">
        <f>IF(N325="sníž. přenesená",J325,0)</f>
        <v>0</v>
      </c>
      <c r="BI325" s="242">
        <f>IF(N325="nulová",J325,0)</f>
        <v>0</v>
      </c>
      <c r="BJ325" s="17" t="s">
        <v>80</v>
      </c>
      <c r="BK325" s="242">
        <f>ROUND(I325*H325,2)</f>
        <v>0</v>
      </c>
      <c r="BL325" s="17" t="s">
        <v>183</v>
      </c>
      <c r="BM325" s="241" t="s">
        <v>1480</v>
      </c>
    </row>
    <row r="326" s="2" customFormat="1">
      <c r="A326" s="38"/>
      <c r="B326" s="39"/>
      <c r="C326" s="40"/>
      <c r="D326" s="243" t="s">
        <v>185</v>
      </c>
      <c r="E326" s="40"/>
      <c r="F326" s="244" t="s">
        <v>1238</v>
      </c>
      <c r="G326" s="40"/>
      <c r="H326" s="40"/>
      <c r="I326" s="245"/>
      <c r="J326" s="40"/>
      <c r="K326" s="40"/>
      <c r="L326" s="44"/>
      <c r="M326" s="246"/>
      <c r="N326" s="247"/>
      <c r="O326" s="91"/>
      <c r="P326" s="91"/>
      <c r="Q326" s="91"/>
      <c r="R326" s="91"/>
      <c r="S326" s="91"/>
      <c r="T326" s="92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185</v>
      </c>
      <c r="AU326" s="17" t="s">
        <v>80</v>
      </c>
    </row>
    <row r="327" s="2" customFormat="1" ht="49.05" customHeight="1">
      <c r="A327" s="38"/>
      <c r="B327" s="39"/>
      <c r="C327" s="277" t="s">
        <v>1259</v>
      </c>
      <c r="D327" s="277" t="s">
        <v>327</v>
      </c>
      <c r="E327" s="278" t="s">
        <v>1481</v>
      </c>
      <c r="F327" s="279" t="s">
        <v>1482</v>
      </c>
      <c r="G327" s="280" t="s">
        <v>263</v>
      </c>
      <c r="H327" s="281">
        <v>116</v>
      </c>
      <c r="I327" s="282"/>
      <c r="J327" s="283">
        <f>ROUND(I327*H327,2)</f>
        <v>0</v>
      </c>
      <c r="K327" s="284"/>
      <c r="L327" s="285"/>
      <c r="M327" s="286" t="s">
        <v>1</v>
      </c>
      <c r="N327" s="287" t="s">
        <v>38</v>
      </c>
      <c r="O327" s="91"/>
      <c r="P327" s="239">
        <f>O327*H327</f>
        <v>0</v>
      </c>
      <c r="Q327" s="239">
        <v>0</v>
      </c>
      <c r="R327" s="239">
        <f>Q327*H327</f>
        <v>0</v>
      </c>
      <c r="S327" s="239">
        <v>0</v>
      </c>
      <c r="T327" s="240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41" t="s">
        <v>266</v>
      </c>
      <c r="AT327" s="241" t="s">
        <v>327</v>
      </c>
      <c r="AU327" s="241" t="s">
        <v>80</v>
      </c>
      <c r="AY327" s="17" t="s">
        <v>176</v>
      </c>
      <c r="BE327" s="242">
        <f>IF(N327="základní",J327,0)</f>
        <v>0</v>
      </c>
      <c r="BF327" s="242">
        <f>IF(N327="snížená",J327,0)</f>
        <v>0</v>
      </c>
      <c r="BG327" s="242">
        <f>IF(N327="zákl. přenesená",J327,0)</f>
        <v>0</v>
      </c>
      <c r="BH327" s="242">
        <f>IF(N327="sníž. přenesená",J327,0)</f>
        <v>0</v>
      </c>
      <c r="BI327" s="242">
        <f>IF(N327="nulová",J327,0)</f>
        <v>0</v>
      </c>
      <c r="BJ327" s="17" t="s">
        <v>80</v>
      </c>
      <c r="BK327" s="242">
        <f>ROUND(I327*H327,2)</f>
        <v>0</v>
      </c>
      <c r="BL327" s="17" t="s">
        <v>183</v>
      </c>
      <c r="BM327" s="241" t="s">
        <v>1483</v>
      </c>
    </row>
    <row r="328" s="2" customFormat="1">
      <c r="A328" s="38"/>
      <c r="B328" s="39"/>
      <c r="C328" s="40"/>
      <c r="D328" s="243" t="s">
        <v>185</v>
      </c>
      <c r="E328" s="40"/>
      <c r="F328" s="244" t="s">
        <v>1482</v>
      </c>
      <c r="G328" s="40"/>
      <c r="H328" s="40"/>
      <c r="I328" s="245"/>
      <c r="J328" s="40"/>
      <c r="K328" s="40"/>
      <c r="L328" s="44"/>
      <c r="M328" s="246"/>
      <c r="N328" s="247"/>
      <c r="O328" s="91"/>
      <c r="P328" s="91"/>
      <c r="Q328" s="91"/>
      <c r="R328" s="91"/>
      <c r="S328" s="91"/>
      <c r="T328" s="92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185</v>
      </c>
      <c r="AU328" s="17" t="s">
        <v>80</v>
      </c>
    </row>
    <row r="329" s="2" customFormat="1" ht="37.8" customHeight="1">
      <c r="A329" s="38"/>
      <c r="B329" s="39"/>
      <c r="C329" s="277" t="s">
        <v>1261</v>
      </c>
      <c r="D329" s="277" t="s">
        <v>327</v>
      </c>
      <c r="E329" s="278" t="s">
        <v>1240</v>
      </c>
      <c r="F329" s="279" t="s">
        <v>1241</v>
      </c>
      <c r="G329" s="280" t="s">
        <v>263</v>
      </c>
      <c r="H329" s="281">
        <v>583.625</v>
      </c>
      <c r="I329" s="282"/>
      <c r="J329" s="283">
        <f>ROUND(I329*H329,2)</f>
        <v>0</v>
      </c>
      <c r="K329" s="284"/>
      <c r="L329" s="285"/>
      <c r="M329" s="286" t="s">
        <v>1</v>
      </c>
      <c r="N329" s="287" t="s">
        <v>38</v>
      </c>
      <c r="O329" s="91"/>
      <c r="P329" s="239">
        <f>O329*H329</f>
        <v>0</v>
      </c>
      <c r="Q329" s="239">
        <v>0</v>
      </c>
      <c r="R329" s="239">
        <f>Q329*H329</f>
        <v>0</v>
      </c>
      <c r="S329" s="239">
        <v>0</v>
      </c>
      <c r="T329" s="240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41" t="s">
        <v>266</v>
      </c>
      <c r="AT329" s="241" t="s">
        <v>327</v>
      </c>
      <c r="AU329" s="241" t="s">
        <v>80</v>
      </c>
      <c r="AY329" s="17" t="s">
        <v>176</v>
      </c>
      <c r="BE329" s="242">
        <f>IF(N329="základní",J329,0)</f>
        <v>0</v>
      </c>
      <c r="BF329" s="242">
        <f>IF(N329="snížená",J329,0)</f>
        <v>0</v>
      </c>
      <c r="BG329" s="242">
        <f>IF(N329="zákl. přenesená",J329,0)</f>
        <v>0</v>
      </c>
      <c r="BH329" s="242">
        <f>IF(N329="sníž. přenesená",J329,0)</f>
        <v>0</v>
      </c>
      <c r="BI329" s="242">
        <f>IF(N329="nulová",J329,0)</f>
        <v>0</v>
      </c>
      <c r="BJ329" s="17" t="s">
        <v>80</v>
      </c>
      <c r="BK329" s="242">
        <f>ROUND(I329*H329,2)</f>
        <v>0</v>
      </c>
      <c r="BL329" s="17" t="s">
        <v>183</v>
      </c>
      <c r="BM329" s="241" t="s">
        <v>1484</v>
      </c>
    </row>
    <row r="330" s="2" customFormat="1">
      <c r="A330" s="38"/>
      <c r="B330" s="39"/>
      <c r="C330" s="40"/>
      <c r="D330" s="243" t="s">
        <v>185</v>
      </c>
      <c r="E330" s="40"/>
      <c r="F330" s="244" t="s">
        <v>1241</v>
      </c>
      <c r="G330" s="40"/>
      <c r="H330" s="40"/>
      <c r="I330" s="245"/>
      <c r="J330" s="40"/>
      <c r="K330" s="40"/>
      <c r="L330" s="44"/>
      <c r="M330" s="246"/>
      <c r="N330" s="247"/>
      <c r="O330" s="91"/>
      <c r="P330" s="91"/>
      <c r="Q330" s="91"/>
      <c r="R330" s="91"/>
      <c r="S330" s="91"/>
      <c r="T330" s="92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185</v>
      </c>
      <c r="AU330" s="17" t="s">
        <v>80</v>
      </c>
    </row>
    <row r="331" s="2" customFormat="1" ht="37.8" customHeight="1">
      <c r="A331" s="38"/>
      <c r="B331" s="39"/>
      <c r="C331" s="277" t="s">
        <v>1485</v>
      </c>
      <c r="D331" s="277" t="s">
        <v>327</v>
      </c>
      <c r="E331" s="278" t="s">
        <v>1486</v>
      </c>
      <c r="F331" s="279" t="s">
        <v>1487</v>
      </c>
      <c r="G331" s="280" t="s">
        <v>263</v>
      </c>
      <c r="H331" s="281">
        <v>117.74</v>
      </c>
      <c r="I331" s="282"/>
      <c r="J331" s="283">
        <f>ROUND(I331*H331,2)</f>
        <v>0</v>
      </c>
      <c r="K331" s="284"/>
      <c r="L331" s="285"/>
      <c r="M331" s="286" t="s">
        <v>1</v>
      </c>
      <c r="N331" s="287" t="s">
        <v>38</v>
      </c>
      <c r="O331" s="91"/>
      <c r="P331" s="239">
        <f>O331*H331</f>
        <v>0</v>
      </c>
      <c r="Q331" s="239">
        <v>0</v>
      </c>
      <c r="R331" s="239">
        <f>Q331*H331</f>
        <v>0</v>
      </c>
      <c r="S331" s="239">
        <v>0</v>
      </c>
      <c r="T331" s="240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41" t="s">
        <v>266</v>
      </c>
      <c r="AT331" s="241" t="s">
        <v>327</v>
      </c>
      <c r="AU331" s="241" t="s">
        <v>80</v>
      </c>
      <c r="AY331" s="17" t="s">
        <v>176</v>
      </c>
      <c r="BE331" s="242">
        <f>IF(N331="základní",J331,0)</f>
        <v>0</v>
      </c>
      <c r="BF331" s="242">
        <f>IF(N331="snížená",J331,0)</f>
        <v>0</v>
      </c>
      <c r="BG331" s="242">
        <f>IF(N331="zákl. přenesená",J331,0)</f>
        <v>0</v>
      </c>
      <c r="BH331" s="242">
        <f>IF(N331="sníž. přenesená",J331,0)</f>
        <v>0</v>
      </c>
      <c r="BI331" s="242">
        <f>IF(N331="nulová",J331,0)</f>
        <v>0</v>
      </c>
      <c r="BJ331" s="17" t="s">
        <v>80</v>
      </c>
      <c r="BK331" s="242">
        <f>ROUND(I331*H331,2)</f>
        <v>0</v>
      </c>
      <c r="BL331" s="17" t="s">
        <v>183</v>
      </c>
      <c r="BM331" s="241" t="s">
        <v>1488</v>
      </c>
    </row>
    <row r="332" s="2" customFormat="1">
      <c r="A332" s="38"/>
      <c r="B332" s="39"/>
      <c r="C332" s="40"/>
      <c r="D332" s="243" t="s">
        <v>185</v>
      </c>
      <c r="E332" s="40"/>
      <c r="F332" s="244" t="s">
        <v>1487</v>
      </c>
      <c r="G332" s="40"/>
      <c r="H332" s="40"/>
      <c r="I332" s="245"/>
      <c r="J332" s="40"/>
      <c r="K332" s="40"/>
      <c r="L332" s="44"/>
      <c r="M332" s="246"/>
      <c r="N332" s="247"/>
      <c r="O332" s="91"/>
      <c r="P332" s="91"/>
      <c r="Q332" s="91"/>
      <c r="R332" s="91"/>
      <c r="S332" s="91"/>
      <c r="T332" s="92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185</v>
      </c>
      <c r="AU332" s="17" t="s">
        <v>80</v>
      </c>
    </row>
    <row r="333" s="2" customFormat="1" ht="24.15" customHeight="1">
      <c r="A333" s="38"/>
      <c r="B333" s="39"/>
      <c r="C333" s="229" t="s">
        <v>1489</v>
      </c>
      <c r="D333" s="229" t="s">
        <v>179</v>
      </c>
      <c r="E333" s="230" t="s">
        <v>1243</v>
      </c>
      <c r="F333" s="231" t="s">
        <v>1244</v>
      </c>
      <c r="G333" s="232" t="s">
        <v>263</v>
      </c>
      <c r="H333" s="233">
        <v>575</v>
      </c>
      <c r="I333" s="234"/>
      <c r="J333" s="235">
        <f>ROUND(I333*H333,2)</f>
        <v>0</v>
      </c>
      <c r="K333" s="236"/>
      <c r="L333" s="44"/>
      <c r="M333" s="237" t="s">
        <v>1</v>
      </c>
      <c r="N333" s="238" t="s">
        <v>38</v>
      </c>
      <c r="O333" s="91"/>
      <c r="P333" s="239">
        <f>O333*H333</f>
        <v>0</v>
      </c>
      <c r="Q333" s="239">
        <v>0</v>
      </c>
      <c r="R333" s="239">
        <f>Q333*H333</f>
        <v>0</v>
      </c>
      <c r="S333" s="239">
        <v>0</v>
      </c>
      <c r="T333" s="240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41" t="s">
        <v>183</v>
      </c>
      <c r="AT333" s="241" t="s">
        <v>179</v>
      </c>
      <c r="AU333" s="241" t="s">
        <v>80</v>
      </c>
      <c r="AY333" s="17" t="s">
        <v>176</v>
      </c>
      <c r="BE333" s="242">
        <f>IF(N333="základní",J333,0)</f>
        <v>0</v>
      </c>
      <c r="BF333" s="242">
        <f>IF(N333="snížená",J333,0)</f>
        <v>0</v>
      </c>
      <c r="BG333" s="242">
        <f>IF(N333="zákl. přenesená",J333,0)</f>
        <v>0</v>
      </c>
      <c r="BH333" s="242">
        <f>IF(N333="sníž. přenesená",J333,0)</f>
        <v>0</v>
      </c>
      <c r="BI333" s="242">
        <f>IF(N333="nulová",J333,0)</f>
        <v>0</v>
      </c>
      <c r="BJ333" s="17" t="s">
        <v>80</v>
      </c>
      <c r="BK333" s="242">
        <f>ROUND(I333*H333,2)</f>
        <v>0</v>
      </c>
      <c r="BL333" s="17" t="s">
        <v>183</v>
      </c>
      <c r="BM333" s="241" t="s">
        <v>1490</v>
      </c>
    </row>
    <row r="334" s="2" customFormat="1">
      <c r="A334" s="38"/>
      <c r="B334" s="39"/>
      <c r="C334" s="40"/>
      <c r="D334" s="243" t="s">
        <v>185</v>
      </c>
      <c r="E334" s="40"/>
      <c r="F334" s="244" t="s">
        <v>1244</v>
      </c>
      <c r="G334" s="40"/>
      <c r="H334" s="40"/>
      <c r="I334" s="245"/>
      <c r="J334" s="40"/>
      <c r="K334" s="40"/>
      <c r="L334" s="44"/>
      <c r="M334" s="246"/>
      <c r="N334" s="247"/>
      <c r="O334" s="91"/>
      <c r="P334" s="91"/>
      <c r="Q334" s="91"/>
      <c r="R334" s="91"/>
      <c r="S334" s="91"/>
      <c r="T334" s="92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185</v>
      </c>
      <c r="AU334" s="17" t="s">
        <v>80</v>
      </c>
    </row>
    <row r="335" s="2" customFormat="1">
      <c r="A335" s="38"/>
      <c r="B335" s="39"/>
      <c r="C335" s="40"/>
      <c r="D335" s="243" t="s">
        <v>188</v>
      </c>
      <c r="E335" s="40"/>
      <c r="F335" s="250" t="s">
        <v>631</v>
      </c>
      <c r="G335" s="40"/>
      <c r="H335" s="40"/>
      <c r="I335" s="245"/>
      <c r="J335" s="40"/>
      <c r="K335" s="40"/>
      <c r="L335" s="44"/>
      <c r="M335" s="246"/>
      <c r="N335" s="247"/>
      <c r="O335" s="91"/>
      <c r="P335" s="91"/>
      <c r="Q335" s="91"/>
      <c r="R335" s="91"/>
      <c r="S335" s="91"/>
      <c r="T335" s="92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188</v>
      </c>
      <c r="AU335" s="17" t="s">
        <v>80</v>
      </c>
    </row>
    <row r="336" s="2" customFormat="1" ht="24.15" customHeight="1">
      <c r="A336" s="38"/>
      <c r="B336" s="39"/>
      <c r="C336" s="229" t="s">
        <v>1491</v>
      </c>
      <c r="D336" s="229" t="s">
        <v>179</v>
      </c>
      <c r="E336" s="230" t="s">
        <v>1492</v>
      </c>
      <c r="F336" s="231" t="s">
        <v>1493</v>
      </c>
      <c r="G336" s="232" t="s">
        <v>263</v>
      </c>
      <c r="H336" s="233">
        <v>116</v>
      </c>
      <c r="I336" s="234"/>
      <c r="J336" s="235">
        <f>ROUND(I336*H336,2)</f>
        <v>0</v>
      </c>
      <c r="K336" s="236"/>
      <c r="L336" s="44"/>
      <c r="M336" s="237" t="s">
        <v>1</v>
      </c>
      <c r="N336" s="238" t="s">
        <v>38</v>
      </c>
      <c r="O336" s="91"/>
      <c r="P336" s="239">
        <f>O336*H336</f>
        <v>0</v>
      </c>
      <c r="Q336" s="239">
        <v>0</v>
      </c>
      <c r="R336" s="239">
        <f>Q336*H336</f>
        <v>0</v>
      </c>
      <c r="S336" s="239">
        <v>0</v>
      </c>
      <c r="T336" s="240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41" t="s">
        <v>183</v>
      </c>
      <c r="AT336" s="241" t="s">
        <v>179</v>
      </c>
      <c r="AU336" s="241" t="s">
        <v>80</v>
      </c>
      <c r="AY336" s="17" t="s">
        <v>176</v>
      </c>
      <c r="BE336" s="242">
        <f>IF(N336="základní",J336,0)</f>
        <v>0</v>
      </c>
      <c r="BF336" s="242">
        <f>IF(N336="snížená",J336,0)</f>
        <v>0</v>
      </c>
      <c r="BG336" s="242">
        <f>IF(N336="zákl. přenesená",J336,0)</f>
        <v>0</v>
      </c>
      <c r="BH336" s="242">
        <f>IF(N336="sníž. přenesená",J336,0)</f>
        <v>0</v>
      </c>
      <c r="BI336" s="242">
        <f>IF(N336="nulová",J336,0)</f>
        <v>0</v>
      </c>
      <c r="BJ336" s="17" t="s">
        <v>80</v>
      </c>
      <c r="BK336" s="242">
        <f>ROUND(I336*H336,2)</f>
        <v>0</v>
      </c>
      <c r="BL336" s="17" t="s">
        <v>183</v>
      </c>
      <c r="BM336" s="241" t="s">
        <v>1494</v>
      </c>
    </row>
    <row r="337" s="2" customFormat="1">
      <c r="A337" s="38"/>
      <c r="B337" s="39"/>
      <c r="C337" s="40"/>
      <c r="D337" s="243" t="s">
        <v>185</v>
      </c>
      <c r="E337" s="40"/>
      <c r="F337" s="244" t="s">
        <v>1493</v>
      </c>
      <c r="G337" s="40"/>
      <c r="H337" s="40"/>
      <c r="I337" s="245"/>
      <c r="J337" s="40"/>
      <c r="K337" s="40"/>
      <c r="L337" s="44"/>
      <c r="M337" s="246"/>
      <c r="N337" s="247"/>
      <c r="O337" s="91"/>
      <c r="P337" s="91"/>
      <c r="Q337" s="91"/>
      <c r="R337" s="91"/>
      <c r="S337" s="91"/>
      <c r="T337" s="92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185</v>
      </c>
      <c r="AU337" s="17" t="s">
        <v>80</v>
      </c>
    </row>
    <row r="338" s="2" customFormat="1">
      <c r="A338" s="38"/>
      <c r="B338" s="39"/>
      <c r="C338" s="40"/>
      <c r="D338" s="243" t="s">
        <v>188</v>
      </c>
      <c r="E338" s="40"/>
      <c r="F338" s="250" t="s">
        <v>631</v>
      </c>
      <c r="G338" s="40"/>
      <c r="H338" s="40"/>
      <c r="I338" s="245"/>
      <c r="J338" s="40"/>
      <c r="K338" s="40"/>
      <c r="L338" s="44"/>
      <c r="M338" s="246"/>
      <c r="N338" s="247"/>
      <c r="O338" s="91"/>
      <c r="P338" s="91"/>
      <c r="Q338" s="91"/>
      <c r="R338" s="91"/>
      <c r="S338" s="91"/>
      <c r="T338" s="92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188</v>
      </c>
      <c r="AU338" s="17" t="s">
        <v>80</v>
      </c>
    </row>
    <row r="339" s="2" customFormat="1" ht="24.15" customHeight="1">
      <c r="A339" s="38"/>
      <c r="B339" s="39"/>
      <c r="C339" s="229" t="s">
        <v>1495</v>
      </c>
      <c r="D339" s="229" t="s">
        <v>179</v>
      </c>
      <c r="E339" s="230" t="s">
        <v>1246</v>
      </c>
      <c r="F339" s="231" t="s">
        <v>1247</v>
      </c>
      <c r="G339" s="232" t="s">
        <v>263</v>
      </c>
      <c r="H339" s="233">
        <v>691</v>
      </c>
      <c r="I339" s="234"/>
      <c r="J339" s="235">
        <f>ROUND(I339*H339,2)</f>
        <v>0</v>
      </c>
      <c r="K339" s="236"/>
      <c r="L339" s="44"/>
      <c r="M339" s="237" t="s">
        <v>1</v>
      </c>
      <c r="N339" s="238" t="s">
        <v>38</v>
      </c>
      <c r="O339" s="91"/>
      <c r="P339" s="239">
        <f>O339*H339</f>
        <v>0</v>
      </c>
      <c r="Q339" s="239">
        <v>0</v>
      </c>
      <c r="R339" s="239">
        <f>Q339*H339</f>
        <v>0</v>
      </c>
      <c r="S339" s="239">
        <v>0</v>
      </c>
      <c r="T339" s="240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41" t="s">
        <v>183</v>
      </c>
      <c r="AT339" s="241" t="s">
        <v>179</v>
      </c>
      <c r="AU339" s="241" t="s">
        <v>80</v>
      </c>
      <c r="AY339" s="17" t="s">
        <v>176</v>
      </c>
      <c r="BE339" s="242">
        <f>IF(N339="základní",J339,0)</f>
        <v>0</v>
      </c>
      <c r="BF339" s="242">
        <f>IF(N339="snížená",J339,0)</f>
        <v>0</v>
      </c>
      <c r="BG339" s="242">
        <f>IF(N339="zákl. přenesená",J339,0)</f>
        <v>0</v>
      </c>
      <c r="BH339" s="242">
        <f>IF(N339="sníž. přenesená",J339,0)</f>
        <v>0</v>
      </c>
      <c r="BI339" s="242">
        <f>IF(N339="nulová",J339,0)</f>
        <v>0</v>
      </c>
      <c r="BJ339" s="17" t="s">
        <v>80</v>
      </c>
      <c r="BK339" s="242">
        <f>ROUND(I339*H339,2)</f>
        <v>0</v>
      </c>
      <c r="BL339" s="17" t="s">
        <v>183</v>
      </c>
      <c r="BM339" s="241" t="s">
        <v>1496</v>
      </c>
    </row>
    <row r="340" s="2" customFormat="1">
      <c r="A340" s="38"/>
      <c r="B340" s="39"/>
      <c r="C340" s="40"/>
      <c r="D340" s="243" t="s">
        <v>185</v>
      </c>
      <c r="E340" s="40"/>
      <c r="F340" s="244" t="s">
        <v>1247</v>
      </c>
      <c r="G340" s="40"/>
      <c r="H340" s="40"/>
      <c r="I340" s="245"/>
      <c r="J340" s="40"/>
      <c r="K340" s="40"/>
      <c r="L340" s="44"/>
      <c r="M340" s="246"/>
      <c r="N340" s="247"/>
      <c r="O340" s="91"/>
      <c r="P340" s="91"/>
      <c r="Q340" s="91"/>
      <c r="R340" s="91"/>
      <c r="S340" s="91"/>
      <c r="T340" s="92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185</v>
      </c>
      <c r="AU340" s="17" t="s">
        <v>80</v>
      </c>
    </row>
    <row r="341" s="2" customFormat="1">
      <c r="A341" s="38"/>
      <c r="B341" s="39"/>
      <c r="C341" s="40"/>
      <c r="D341" s="243" t="s">
        <v>188</v>
      </c>
      <c r="E341" s="40"/>
      <c r="F341" s="250" t="s">
        <v>1196</v>
      </c>
      <c r="G341" s="40"/>
      <c r="H341" s="40"/>
      <c r="I341" s="245"/>
      <c r="J341" s="40"/>
      <c r="K341" s="40"/>
      <c r="L341" s="44"/>
      <c r="M341" s="246"/>
      <c r="N341" s="247"/>
      <c r="O341" s="91"/>
      <c r="P341" s="91"/>
      <c r="Q341" s="91"/>
      <c r="R341" s="91"/>
      <c r="S341" s="91"/>
      <c r="T341" s="92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188</v>
      </c>
      <c r="AU341" s="17" t="s">
        <v>80</v>
      </c>
    </row>
    <row r="342" s="13" customFormat="1">
      <c r="A342" s="13"/>
      <c r="B342" s="255"/>
      <c r="C342" s="256"/>
      <c r="D342" s="243" t="s">
        <v>242</v>
      </c>
      <c r="E342" s="257" t="s">
        <v>1</v>
      </c>
      <c r="F342" s="258" t="s">
        <v>1497</v>
      </c>
      <c r="G342" s="256"/>
      <c r="H342" s="259">
        <v>691</v>
      </c>
      <c r="I342" s="260"/>
      <c r="J342" s="256"/>
      <c r="K342" s="256"/>
      <c r="L342" s="261"/>
      <c r="M342" s="262"/>
      <c r="N342" s="263"/>
      <c r="O342" s="263"/>
      <c r="P342" s="263"/>
      <c r="Q342" s="263"/>
      <c r="R342" s="263"/>
      <c r="S342" s="263"/>
      <c r="T342" s="26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65" t="s">
        <v>242</v>
      </c>
      <c r="AU342" s="265" t="s">
        <v>80</v>
      </c>
      <c r="AV342" s="13" t="s">
        <v>82</v>
      </c>
      <c r="AW342" s="13" t="s">
        <v>30</v>
      </c>
      <c r="AX342" s="13" t="s">
        <v>73</v>
      </c>
      <c r="AY342" s="265" t="s">
        <v>176</v>
      </c>
    </row>
    <row r="343" s="14" customFormat="1">
      <c r="A343" s="14"/>
      <c r="B343" s="266"/>
      <c r="C343" s="267"/>
      <c r="D343" s="243" t="s">
        <v>242</v>
      </c>
      <c r="E343" s="268" t="s">
        <v>1</v>
      </c>
      <c r="F343" s="269" t="s">
        <v>245</v>
      </c>
      <c r="G343" s="267"/>
      <c r="H343" s="270">
        <v>691</v>
      </c>
      <c r="I343" s="271"/>
      <c r="J343" s="267"/>
      <c r="K343" s="267"/>
      <c r="L343" s="272"/>
      <c r="M343" s="273"/>
      <c r="N343" s="274"/>
      <c r="O343" s="274"/>
      <c r="P343" s="274"/>
      <c r="Q343" s="274"/>
      <c r="R343" s="274"/>
      <c r="S343" s="274"/>
      <c r="T343" s="27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76" t="s">
        <v>242</v>
      </c>
      <c r="AU343" s="276" t="s">
        <v>80</v>
      </c>
      <c r="AV343" s="14" t="s">
        <v>183</v>
      </c>
      <c r="AW343" s="14" t="s">
        <v>30</v>
      </c>
      <c r="AX343" s="14" t="s">
        <v>80</v>
      </c>
      <c r="AY343" s="276" t="s">
        <v>176</v>
      </c>
    </row>
    <row r="344" s="2" customFormat="1" ht="21.75" customHeight="1">
      <c r="A344" s="38"/>
      <c r="B344" s="39"/>
      <c r="C344" s="229" t="s">
        <v>1498</v>
      </c>
      <c r="D344" s="229" t="s">
        <v>179</v>
      </c>
      <c r="E344" s="230" t="s">
        <v>1249</v>
      </c>
      <c r="F344" s="231" t="s">
        <v>1250</v>
      </c>
      <c r="G344" s="232" t="s">
        <v>263</v>
      </c>
      <c r="H344" s="233">
        <v>691</v>
      </c>
      <c r="I344" s="234"/>
      <c r="J344" s="235">
        <f>ROUND(I344*H344,2)</f>
        <v>0</v>
      </c>
      <c r="K344" s="236"/>
      <c r="L344" s="44"/>
      <c r="M344" s="237" t="s">
        <v>1</v>
      </c>
      <c r="N344" s="238" t="s">
        <v>38</v>
      </c>
      <c r="O344" s="91"/>
      <c r="P344" s="239">
        <f>O344*H344</f>
        <v>0</v>
      </c>
      <c r="Q344" s="239">
        <v>0</v>
      </c>
      <c r="R344" s="239">
        <f>Q344*H344</f>
        <v>0</v>
      </c>
      <c r="S344" s="239">
        <v>0</v>
      </c>
      <c r="T344" s="240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41" t="s">
        <v>183</v>
      </c>
      <c r="AT344" s="241" t="s">
        <v>179</v>
      </c>
      <c r="AU344" s="241" t="s">
        <v>80</v>
      </c>
      <c r="AY344" s="17" t="s">
        <v>176</v>
      </c>
      <c r="BE344" s="242">
        <f>IF(N344="základní",J344,0)</f>
        <v>0</v>
      </c>
      <c r="BF344" s="242">
        <f>IF(N344="snížená",J344,0)</f>
        <v>0</v>
      </c>
      <c r="BG344" s="242">
        <f>IF(N344="zákl. přenesená",J344,0)</f>
        <v>0</v>
      </c>
      <c r="BH344" s="242">
        <f>IF(N344="sníž. přenesená",J344,0)</f>
        <v>0</v>
      </c>
      <c r="BI344" s="242">
        <f>IF(N344="nulová",J344,0)</f>
        <v>0</v>
      </c>
      <c r="BJ344" s="17" t="s">
        <v>80</v>
      </c>
      <c r="BK344" s="242">
        <f>ROUND(I344*H344,2)</f>
        <v>0</v>
      </c>
      <c r="BL344" s="17" t="s">
        <v>183</v>
      </c>
      <c r="BM344" s="241" t="s">
        <v>1499</v>
      </c>
    </row>
    <row r="345" s="2" customFormat="1">
      <c r="A345" s="38"/>
      <c r="B345" s="39"/>
      <c r="C345" s="40"/>
      <c r="D345" s="243" t="s">
        <v>185</v>
      </c>
      <c r="E345" s="40"/>
      <c r="F345" s="244" t="s">
        <v>1250</v>
      </c>
      <c r="G345" s="40"/>
      <c r="H345" s="40"/>
      <c r="I345" s="245"/>
      <c r="J345" s="40"/>
      <c r="K345" s="40"/>
      <c r="L345" s="44"/>
      <c r="M345" s="246"/>
      <c r="N345" s="247"/>
      <c r="O345" s="91"/>
      <c r="P345" s="91"/>
      <c r="Q345" s="91"/>
      <c r="R345" s="91"/>
      <c r="S345" s="91"/>
      <c r="T345" s="92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185</v>
      </c>
      <c r="AU345" s="17" t="s">
        <v>80</v>
      </c>
    </row>
    <row r="346" s="2" customFormat="1">
      <c r="A346" s="38"/>
      <c r="B346" s="39"/>
      <c r="C346" s="40"/>
      <c r="D346" s="243" t="s">
        <v>188</v>
      </c>
      <c r="E346" s="40"/>
      <c r="F346" s="250" t="s">
        <v>1191</v>
      </c>
      <c r="G346" s="40"/>
      <c r="H346" s="40"/>
      <c r="I346" s="245"/>
      <c r="J346" s="40"/>
      <c r="K346" s="40"/>
      <c r="L346" s="44"/>
      <c r="M346" s="246"/>
      <c r="N346" s="247"/>
      <c r="O346" s="91"/>
      <c r="P346" s="91"/>
      <c r="Q346" s="91"/>
      <c r="R346" s="91"/>
      <c r="S346" s="91"/>
      <c r="T346" s="92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188</v>
      </c>
      <c r="AU346" s="17" t="s">
        <v>80</v>
      </c>
    </row>
    <row r="347" s="13" customFormat="1">
      <c r="A347" s="13"/>
      <c r="B347" s="255"/>
      <c r="C347" s="256"/>
      <c r="D347" s="243" t="s">
        <v>242</v>
      </c>
      <c r="E347" s="257" t="s">
        <v>1</v>
      </c>
      <c r="F347" s="258" t="s">
        <v>1497</v>
      </c>
      <c r="G347" s="256"/>
      <c r="H347" s="259">
        <v>691</v>
      </c>
      <c r="I347" s="260"/>
      <c r="J347" s="256"/>
      <c r="K347" s="256"/>
      <c r="L347" s="261"/>
      <c r="M347" s="262"/>
      <c r="N347" s="263"/>
      <c r="O347" s="263"/>
      <c r="P347" s="263"/>
      <c r="Q347" s="263"/>
      <c r="R347" s="263"/>
      <c r="S347" s="263"/>
      <c r="T347" s="26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65" t="s">
        <v>242</v>
      </c>
      <c r="AU347" s="265" t="s">
        <v>80</v>
      </c>
      <c r="AV347" s="13" t="s">
        <v>82</v>
      </c>
      <c r="AW347" s="13" t="s">
        <v>30</v>
      </c>
      <c r="AX347" s="13" t="s">
        <v>73</v>
      </c>
      <c r="AY347" s="265" t="s">
        <v>176</v>
      </c>
    </row>
    <row r="348" s="14" customFormat="1">
      <c r="A348" s="14"/>
      <c r="B348" s="266"/>
      <c r="C348" s="267"/>
      <c r="D348" s="243" t="s">
        <v>242</v>
      </c>
      <c r="E348" s="268" t="s">
        <v>1</v>
      </c>
      <c r="F348" s="269" t="s">
        <v>245</v>
      </c>
      <c r="G348" s="267"/>
      <c r="H348" s="270">
        <v>691</v>
      </c>
      <c r="I348" s="271"/>
      <c r="J348" s="267"/>
      <c r="K348" s="267"/>
      <c r="L348" s="272"/>
      <c r="M348" s="273"/>
      <c r="N348" s="274"/>
      <c r="O348" s="274"/>
      <c r="P348" s="274"/>
      <c r="Q348" s="274"/>
      <c r="R348" s="274"/>
      <c r="S348" s="274"/>
      <c r="T348" s="27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76" t="s">
        <v>242</v>
      </c>
      <c r="AU348" s="276" t="s">
        <v>80</v>
      </c>
      <c r="AV348" s="14" t="s">
        <v>183</v>
      </c>
      <c r="AW348" s="14" t="s">
        <v>30</v>
      </c>
      <c r="AX348" s="14" t="s">
        <v>80</v>
      </c>
      <c r="AY348" s="276" t="s">
        <v>176</v>
      </c>
    </row>
    <row r="349" s="12" customFormat="1" ht="25.92" customHeight="1">
      <c r="A349" s="12"/>
      <c r="B349" s="213"/>
      <c r="C349" s="214"/>
      <c r="D349" s="215" t="s">
        <v>72</v>
      </c>
      <c r="E349" s="216" t="s">
        <v>787</v>
      </c>
      <c r="F349" s="216" t="s">
        <v>788</v>
      </c>
      <c r="G349" s="214"/>
      <c r="H349" s="214"/>
      <c r="I349" s="217"/>
      <c r="J349" s="218">
        <f>BK349</f>
        <v>0</v>
      </c>
      <c r="K349" s="214"/>
      <c r="L349" s="219"/>
      <c r="M349" s="220"/>
      <c r="N349" s="221"/>
      <c r="O349" s="221"/>
      <c r="P349" s="222">
        <f>SUM(P350:P352)</f>
        <v>0</v>
      </c>
      <c r="Q349" s="221"/>
      <c r="R349" s="222">
        <f>SUM(R350:R352)</f>
        <v>0</v>
      </c>
      <c r="S349" s="221"/>
      <c r="T349" s="223">
        <f>SUM(T350:T352)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24" t="s">
        <v>80</v>
      </c>
      <c r="AT349" s="225" t="s">
        <v>72</v>
      </c>
      <c r="AU349" s="225" t="s">
        <v>73</v>
      </c>
      <c r="AY349" s="224" t="s">
        <v>176</v>
      </c>
      <c r="BK349" s="226">
        <f>SUM(BK350:BK352)</f>
        <v>0</v>
      </c>
    </row>
    <row r="350" s="2" customFormat="1" ht="24.15" customHeight="1">
      <c r="A350" s="38"/>
      <c r="B350" s="39"/>
      <c r="C350" s="229" t="s">
        <v>1500</v>
      </c>
      <c r="D350" s="229" t="s">
        <v>179</v>
      </c>
      <c r="E350" s="230" t="s">
        <v>1253</v>
      </c>
      <c r="F350" s="231" t="s">
        <v>1254</v>
      </c>
      <c r="G350" s="232" t="s">
        <v>396</v>
      </c>
      <c r="H350" s="233">
        <v>911.35400000000004</v>
      </c>
      <c r="I350" s="234"/>
      <c r="J350" s="235">
        <f>ROUND(I350*H350,2)</f>
        <v>0</v>
      </c>
      <c r="K350" s="236"/>
      <c r="L350" s="44"/>
      <c r="M350" s="237" t="s">
        <v>1</v>
      </c>
      <c r="N350" s="238" t="s">
        <v>38</v>
      </c>
      <c r="O350" s="91"/>
      <c r="P350" s="239">
        <f>O350*H350</f>
        <v>0</v>
      </c>
      <c r="Q350" s="239">
        <v>0</v>
      </c>
      <c r="R350" s="239">
        <f>Q350*H350</f>
        <v>0</v>
      </c>
      <c r="S350" s="239">
        <v>0</v>
      </c>
      <c r="T350" s="240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41" t="s">
        <v>183</v>
      </c>
      <c r="AT350" s="241" t="s">
        <v>179</v>
      </c>
      <c r="AU350" s="241" t="s">
        <v>80</v>
      </c>
      <c r="AY350" s="17" t="s">
        <v>176</v>
      </c>
      <c r="BE350" s="242">
        <f>IF(N350="základní",J350,0)</f>
        <v>0</v>
      </c>
      <c r="BF350" s="242">
        <f>IF(N350="snížená",J350,0)</f>
        <v>0</v>
      </c>
      <c r="BG350" s="242">
        <f>IF(N350="zákl. přenesená",J350,0)</f>
        <v>0</v>
      </c>
      <c r="BH350" s="242">
        <f>IF(N350="sníž. přenesená",J350,0)</f>
        <v>0</v>
      </c>
      <c r="BI350" s="242">
        <f>IF(N350="nulová",J350,0)</f>
        <v>0</v>
      </c>
      <c r="BJ350" s="17" t="s">
        <v>80</v>
      </c>
      <c r="BK350" s="242">
        <f>ROUND(I350*H350,2)</f>
        <v>0</v>
      </c>
      <c r="BL350" s="17" t="s">
        <v>183</v>
      </c>
      <c r="BM350" s="241" t="s">
        <v>1501</v>
      </c>
    </row>
    <row r="351" s="2" customFormat="1">
      <c r="A351" s="38"/>
      <c r="B351" s="39"/>
      <c r="C351" s="40"/>
      <c r="D351" s="243" t="s">
        <v>185</v>
      </c>
      <c r="E351" s="40"/>
      <c r="F351" s="244" t="s">
        <v>1254</v>
      </c>
      <c r="G351" s="40"/>
      <c r="H351" s="40"/>
      <c r="I351" s="245"/>
      <c r="J351" s="40"/>
      <c r="K351" s="40"/>
      <c r="L351" s="44"/>
      <c r="M351" s="246"/>
      <c r="N351" s="247"/>
      <c r="O351" s="91"/>
      <c r="P351" s="91"/>
      <c r="Q351" s="91"/>
      <c r="R351" s="91"/>
      <c r="S351" s="91"/>
      <c r="T351" s="92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7" t="s">
        <v>185</v>
      </c>
      <c r="AU351" s="17" t="s">
        <v>80</v>
      </c>
    </row>
    <row r="352" s="2" customFormat="1">
      <c r="A352" s="38"/>
      <c r="B352" s="39"/>
      <c r="C352" s="40"/>
      <c r="D352" s="243" t="s">
        <v>188</v>
      </c>
      <c r="E352" s="40"/>
      <c r="F352" s="250" t="s">
        <v>1256</v>
      </c>
      <c r="G352" s="40"/>
      <c r="H352" s="40"/>
      <c r="I352" s="245"/>
      <c r="J352" s="40"/>
      <c r="K352" s="40"/>
      <c r="L352" s="44"/>
      <c r="M352" s="246"/>
      <c r="N352" s="247"/>
      <c r="O352" s="91"/>
      <c r="P352" s="91"/>
      <c r="Q352" s="91"/>
      <c r="R352" s="91"/>
      <c r="S352" s="91"/>
      <c r="T352" s="92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17" t="s">
        <v>188</v>
      </c>
      <c r="AU352" s="17" t="s">
        <v>80</v>
      </c>
    </row>
    <row r="353" s="12" customFormat="1" ht="25.92" customHeight="1">
      <c r="A353" s="12"/>
      <c r="B353" s="213"/>
      <c r="C353" s="214"/>
      <c r="D353" s="215" t="s">
        <v>72</v>
      </c>
      <c r="E353" s="216" t="s">
        <v>794</v>
      </c>
      <c r="F353" s="216" t="s">
        <v>795</v>
      </c>
      <c r="G353" s="214"/>
      <c r="H353" s="214"/>
      <c r="I353" s="217"/>
      <c r="J353" s="218">
        <f>BK353</f>
        <v>0</v>
      </c>
      <c r="K353" s="214"/>
      <c r="L353" s="219"/>
      <c r="M353" s="220"/>
      <c r="N353" s="221"/>
      <c r="O353" s="221"/>
      <c r="P353" s="222">
        <f>SUM(P354:P360)</f>
        <v>0</v>
      </c>
      <c r="Q353" s="221"/>
      <c r="R353" s="222">
        <f>SUM(R354:R360)</f>
        <v>0</v>
      </c>
      <c r="S353" s="221"/>
      <c r="T353" s="223">
        <f>SUM(T354:T360)</f>
        <v>0</v>
      </c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R353" s="224" t="s">
        <v>80</v>
      </c>
      <c r="AT353" s="225" t="s">
        <v>72</v>
      </c>
      <c r="AU353" s="225" t="s">
        <v>73</v>
      </c>
      <c r="AY353" s="224" t="s">
        <v>176</v>
      </c>
      <c r="BK353" s="226">
        <f>SUM(BK354:BK360)</f>
        <v>0</v>
      </c>
    </row>
    <row r="354" s="2" customFormat="1" ht="24.15" customHeight="1">
      <c r="A354" s="38"/>
      <c r="B354" s="39"/>
      <c r="C354" s="229" t="s">
        <v>1502</v>
      </c>
      <c r="D354" s="229" t="s">
        <v>179</v>
      </c>
      <c r="E354" s="230" t="s">
        <v>797</v>
      </c>
      <c r="F354" s="231" t="s">
        <v>798</v>
      </c>
      <c r="G354" s="232" t="s">
        <v>396</v>
      </c>
      <c r="H354" s="233">
        <v>13.92</v>
      </c>
      <c r="I354" s="234"/>
      <c r="J354" s="235">
        <f>ROUND(I354*H354,2)</f>
        <v>0</v>
      </c>
      <c r="K354" s="236"/>
      <c r="L354" s="44"/>
      <c r="M354" s="237" t="s">
        <v>1</v>
      </c>
      <c r="N354" s="238" t="s">
        <v>38</v>
      </c>
      <c r="O354" s="91"/>
      <c r="P354" s="239">
        <f>O354*H354</f>
        <v>0</v>
      </c>
      <c r="Q354" s="239">
        <v>0</v>
      </c>
      <c r="R354" s="239">
        <f>Q354*H354</f>
        <v>0</v>
      </c>
      <c r="S354" s="239">
        <v>0</v>
      </c>
      <c r="T354" s="240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41" t="s">
        <v>183</v>
      </c>
      <c r="AT354" s="241" t="s">
        <v>179</v>
      </c>
      <c r="AU354" s="241" t="s">
        <v>80</v>
      </c>
      <c r="AY354" s="17" t="s">
        <v>176</v>
      </c>
      <c r="BE354" s="242">
        <f>IF(N354="základní",J354,0)</f>
        <v>0</v>
      </c>
      <c r="BF354" s="242">
        <f>IF(N354="snížená",J354,0)</f>
        <v>0</v>
      </c>
      <c r="BG354" s="242">
        <f>IF(N354="zákl. přenesená",J354,0)</f>
        <v>0</v>
      </c>
      <c r="BH354" s="242">
        <f>IF(N354="sníž. přenesená",J354,0)</f>
        <v>0</v>
      </c>
      <c r="BI354" s="242">
        <f>IF(N354="nulová",J354,0)</f>
        <v>0</v>
      </c>
      <c r="BJ354" s="17" t="s">
        <v>80</v>
      </c>
      <c r="BK354" s="242">
        <f>ROUND(I354*H354,2)</f>
        <v>0</v>
      </c>
      <c r="BL354" s="17" t="s">
        <v>183</v>
      </c>
      <c r="BM354" s="241" t="s">
        <v>1503</v>
      </c>
    </row>
    <row r="355" s="2" customFormat="1">
      <c r="A355" s="38"/>
      <c r="B355" s="39"/>
      <c r="C355" s="40"/>
      <c r="D355" s="243" t="s">
        <v>185</v>
      </c>
      <c r="E355" s="40"/>
      <c r="F355" s="244" t="s">
        <v>798</v>
      </c>
      <c r="G355" s="40"/>
      <c r="H355" s="40"/>
      <c r="I355" s="245"/>
      <c r="J355" s="40"/>
      <c r="K355" s="40"/>
      <c r="L355" s="44"/>
      <c r="M355" s="246"/>
      <c r="N355" s="247"/>
      <c r="O355" s="91"/>
      <c r="P355" s="91"/>
      <c r="Q355" s="91"/>
      <c r="R355" s="91"/>
      <c r="S355" s="91"/>
      <c r="T355" s="92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T355" s="17" t="s">
        <v>185</v>
      </c>
      <c r="AU355" s="17" t="s">
        <v>80</v>
      </c>
    </row>
    <row r="356" s="2" customFormat="1" ht="62.7" customHeight="1">
      <c r="A356" s="38"/>
      <c r="B356" s="39"/>
      <c r="C356" s="229" t="s">
        <v>1504</v>
      </c>
      <c r="D356" s="229" t="s">
        <v>179</v>
      </c>
      <c r="E356" s="230" t="s">
        <v>801</v>
      </c>
      <c r="F356" s="231" t="s">
        <v>802</v>
      </c>
      <c r="G356" s="232" t="s">
        <v>396</v>
      </c>
      <c r="H356" s="233">
        <v>361.92000000000002</v>
      </c>
      <c r="I356" s="234"/>
      <c r="J356" s="235">
        <f>ROUND(I356*H356,2)</f>
        <v>0</v>
      </c>
      <c r="K356" s="236"/>
      <c r="L356" s="44"/>
      <c r="M356" s="237" t="s">
        <v>1</v>
      </c>
      <c r="N356" s="238" t="s">
        <v>38</v>
      </c>
      <c r="O356" s="91"/>
      <c r="P356" s="239">
        <f>O356*H356</f>
        <v>0</v>
      </c>
      <c r="Q356" s="239">
        <v>0</v>
      </c>
      <c r="R356" s="239">
        <f>Q356*H356</f>
        <v>0</v>
      </c>
      <c r="S356" s="239">
        <v>0</v>
      </c>
      <c r="T356" s="240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41" t="s">
        <v>183</v>
      </c>
      <c r="AT356" s="241" t="s">
        <v>179</v>
      </c>
      <c r="AU356" s="241" t="s">
        <v>80</v>
      </c>
      <c r="AY356" s="17" t="s">
        <v>176</v>
      </c>
      <c r="BE356" s="242">
        <f>IF(N356="základní",J356,0)</f>
        <v>0</v>
      </c>
      <c r="BF356" s="242">
        <f>IF(N356="snížená",J356,0)</f>
        <v>0</v>
      </c>
      <c r="BG356" s="242">
        <f>IF(N356="zákl. přenesená",J356,0)</f>
        <v>0</v>
      </c>
      <c r="BH356" s="242">
        <f>IF(N356="sníž. přenesená",J356,0)</f>
        <v>0</v>
      </c>
      <c r="BI356" s="242">
        <f>IF(N356="nulová",J356,0)</f>
        <v>0</v>
      </c>
      <c r="BJ356" s="17" t="s">
        <v>80</v>
      </c>
      <c r="BK356" s="242">
        <f>ROUND(I356*H356,2)</f>
        <v>0</v>
      </c>
      <c r="BL356" s="17" t="s">
        <v>183</v>
      </c>
      <c r="BM356" s="241" t="s">
        <v>1505</v>
      </c>
    </row>
    <row r="357" s="2" customFormat="1">
      <c r="A357" s="38"/>
      <c r="B357" s="39"/>
      <c r="C357" s="40"/>
      <c r="D357" s="243" t="s">
        <v>185</v>
      </c>
      <c r="E357" s="40"/>
      <c r="F357" s="244" t="s">
        <v>802</v>
      </c>
      <c r="G357" s="40"/>
      <c r="H357" s="40"/>
      <c r="I357" s="245"/>
      <c r="J357" s="40"/>
      <c r="K357" s="40"/>
      <c r="L357" s="44"/>
      <c r="M357" s="246"/>
      <c r="N357" s="247"/>
      <c r="O357" s="91"/>
      <c r="P357" s="91"/>
      <c r="Q357" s="91"/>
      <c r="R357" s="91"/>
      <c r="S357" s="91"/>
      <c r="T357" s="92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185</v>
      </c>
      <c r="AU357" s="17" t="s">
        <v>80</v>
      </c>
    </row>
    <row r="358" s="2" customFormat="1">
      <c r="A358" s="38"/>
      <c r="B358" s="39"/>
      <c r="C358" s="40"/>
      <c r="D358" s="243" t="s">
        <v>188</v>
      </c>
      <c r="E358" s="40"/>
      <c r="F358" s="250" t="s">
        <v>804</v>
      </c>
      <c r="G358" s="40"/>
      <c r="H358" s="40"/>
      <c r="I358" s="245"/>
      <c r="J358" s="40"/>
      <c r="K358" s="40"/>
      <c r="L358" s="44"/>
      <c r="M358" s="246"/>
      <c r="N358" s="247"/>
      <c r="O358" s="91"/>
      <c r="P358" s="91"/>
      <c r="Q358" s="91"/>
      <c r="R358" s="91"/>
      <c r="S358" s="91"/>
      <c r="T358" s="92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7" t="s">
        <v>188</v>
      </c>
      <c r="AU358" s="17" t="s">
        <v>80</v>
      </c>
    </row>
    <row r="359" s="2" customFormat="1" ht="16.5" customHeight="1">
      <c r="A359" s="38"/>
      <c r="B359" s="39"/>
      <c r="C359" s="229" t="s">
        <v>1506</v>
      </c>
      <c r="D359" s="229" t="s">
        <v>179</v>
      </c>
      <c r="E359" s="230" t="s">
        <v>806</v>
      </c>
      <c r="F359" s="231" t="s">
        <v>807</v>
      </c>
      <c r="G359" s="232" t="s">
        <v>396</v>
      </c>
      <c r="H359" s="233">
        <v>13.92</v>
      </c>
      <c r="I359" s="234"/>
      <c r="J359" s="235">
        <f>ROUND(I359*H359,2)</f>
        <v>0</v>
      </c>
      <c r="K359" s="236"/>
      <c r="L359" s="44"/>
      <c r="M359" s="237" t="s">
        <v>1</v>
      </c>
      <c r="N359" s="238" t="s">
        <v>38</v>
      </c>
      <c r="O359" s="91"/>
      <c r="P359" s="239">
        <f>O359*H359</f>
        <v>0</v>
      </c>
      <c r="Q359" s="239">
        <v>0</v>
      </c>
      <c r="R359" s="239">
        <f>Q359*H359</f>
        <v>0</v>
      </c>
      <c r="S359" s="239">
        <v>0</v>
      </c>
      <c r="T359" s="240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41" t="s">
        <v>183</v>
      </c>
      <c r="AT359" s="241" t="s">
        <v>179</v>
      </c>
      <c r="AU359" s="241" t="s">
        <v>80</v>
      </c>
      <c r="AY359" s="17" t="s">
        <v>176</v>
      </c>
      <c r="BE359" s="242">
        <f>IF(N359="základní",J359,0)</f>
        <v>0</v>
      </c>
      <c r="BF359" s="242">
        <f>IF(N359="snížená",J359,0)</f>
        <v>0</v>
      </c>
      <c r="BG359" s="242">
        <f>IF(N359="zákl. přenesená",J359,0)</f>
        <v>0</v>
      </c>
      <c r="BH359" s="242">
        <f>IF(N359="sníž. přenesená",J359,0)</f>
        <v>0</v>
      </c>
      <c r="BI359" s="242">
        <f>IF(N359="nulová",J359,0)</f>
        <v>0</v>
      </c>
      <c r="BJ359" s="17" t="s">
        <v>80</v>
      </c>
      <c r="BK359" s="242">
        <f>ROUND(I359*H359,2)</f>
        <v>0</v>
      </c>
      <c r="BL359" s="17" t="s">
        <v>183</v>
      </c>
      <c r="BM359" s="241" t="s">
        <v>1507</v>
      </c>
    </row>
    <row r="360" s="2" customFormat="1">
      <c r="A360" s="38"/>
      <c r="B360" s="39"/>
      <c r="C360" s="40"/>
      <c r="D360" s="243" t="s">
        <v>185</v>
      </c>
      <c r="E360" s="40"/>
      <c r="F360" s="244" t="s">
        <v>807</v>
      </c>
      <c r="G360" s="40"/>
      <c r="H360" s="40"/>
      <c r="I360" s="245"/>
      <c r="J360" s="40"/>
      <c r="K360" s="40"/>
      <c r="L360" s="44"/>
      <c r="M360" s="251"/>
      <c r="N360" s="252"/>
      <c r="O360" s="253"/>
      <c r="P360" s="253"/>
      <c r="Q360" s="253"/>
      <c r="R360" s="253"/>
      <c r="S360" s="253"/>
      <c r="T360" s="254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185</v>
      </c>
      <c r="AU360" s="17" t="s">
        <v>80</v>
      </c>
    </row>
    <row r="361" s="2" customFormat="1" ht="6.96" customHeight="1">
      <c r="A361" s="38"/>
      <c r="B361" s="66"/>
      <c r="C361" s="67"/>
      <c r="D361" s="67"/>
      <c r="E361" s="67"/>
      <c r="F361" s="67"/>
      <c r="G361" s="67"/>
      <c r="H361" s="67"/>
      <c r="I361" s="67"/>
      <c r="J361" s="67"/>
      <c r="K361" s="67"/>
      <c r="L361" s="44"/>
      <c r="M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</row>
  </sheetData>
  <sheetProtection sheet="1" autoFilter="0" formatColumns="0" formatRows="0" objects="1" scenarios="1" spinCount="100000" saltValue="GqJMnkMCCxUcHJcjdkTrpxe9rCs1pNGeVk8wRulaPbige5lv0Dhyz/agzWL/CTmrvUGHaOho4L9IX59zsJc9Zw==" hashValue="YIdZDLttb+mJMu5XRB+Jzxb2y6NQP5CXwsAGpVi5mNHsEFOOBs9ZMPNsoYu6w9wV0xOpJT6can4mUbmLO852EQ==" algorithmName="SHA-512" password="CC35"/>
  <autoFilter ref="C129:K360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6:H116"/>
    <mergeCell ref="E120:H120"/>
    <mergeCell ref="E118:H118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137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82</v>
      </c>
    </row>
    <row r="4" s="1" customFormat="1" ht="24.96" customHeight="1">
      <c r="B4" s="20"/>
      <c r="D4" s="149" t="s">
        <v>144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26.25" customHeight="1">
      <c r="B7" s="20"/>
      <c r="E7" s="152" t="str">
        <f>'Rekapitulace stavby'!K6</f>
        <v>Jihlava, ul. Holíkova, Musilova, Krajní - rekonstrukce kanalizace a vodovodu III. tlakového pásma - II. etapa</v>
      </c>
      <c r="F7" s="151"/>
      <c r="G7" s="151"/>
      <c r="H7" s="151"/>
      <c r="L7" s="20"/>
    </row>
    <row r="8">
      <c r="B8" s="20"/>
      <c r="D8" s="151" t="s">
        <v>145</v>
      </c>
      <c r="L8" s="20"/>
    </row>
    <row r="9" s="1" customFormat="1" ht="16.5" customHeight="1">
      <c r="B9" s="20"/>
      <c r="E9" s="152" t="s">
        <v>441</v>
      </c>
      <c r="F9" s="1"/>
      <c r="G9" s="1"/>
      <c r="H9" s="1"/>
      <c r="L9" s="20"/>
    </row>
    <row r="10" s="1" customFormat="1" ht="12" customHeight="1">
      <c r="B10" s="20"/>
      <c r="D10" s="151" t="s">
        <v>147</v>
      </c>
      <c r="L10" s="20"/>
    </row>
    <row r="11" s="2" customFormat="1" ht="16.5" customHeight="1">
      <c r="A11" s="38"/>
      <c r="B11" s="44"/>
      <c r="C11" s="38"/>
      <c r="D11" s="38"/>
      <c r="E11" s="153" t="s">
        <v>1064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149</v>
      </c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44"/>
      <c r="C13" s="38"/>
      <c r="D13" s="38"/>
      <c r="E13" s="154" t="s">
        <v>1508</v>
      </c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51" t="s">
        <v>18</v>
      </c>
      <c r="E15" s="38"/>
      <c r="F15" s="141" t="s">
        <v>1</v>
      </c>
      <c r="G15" s="38"/>
      <c r="H15" s="38"/>
      <c r="I15" s="151" t="s">
        <v>19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20</v>
      </c>
      <c r="E16" s="38"/>
      <c r="F16" s="141" t="s">
        <v>21</v>
      </c>
      <c r="G16" s="38"/>
      <c r="H16" s="38"/>
      <c r="I16" s="151" t="s">
        <v>22</v>
      </c>
      <c r="J16" s="155" t="str">
        <f>'Rekapitulace stavby'!AN8</f>
        <v>26. 2. 2024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51" t="s">
        <v>24</v>
      </c>
      <c r="E18" s="38"/>
      <c r="F18" s="38"/>
      <c r="G18" s="38"/>
      <c r="H18" s="38"/>
      <c r="I18" s="151" t="s">
        <v>25</v>
      </c>
      <c r="J18" s="141" t="str">
        <f>IF('Rekapitulace stavby'!AN10="","",'Rekapitulace stavby'!AN10)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tr">
        <f>IF('Rekapitulace stavby'!E11="","",'Rekapitulace stavby'!E11)</f>
        <v xml:space="preserve"> </v>
      </c>
      <c r="F19" s="38"/>
      <c r="G19" s="38"/>
      <c r="H19" s="38"/>
      <c r="I19" s="151" t="s">
        <v>26</v>
      </c>
      <c r="J19" s="141" t="str">
        <f>IF('Rekapitulace stavby'!AN11="","",'Rekapitulace stavby'!AN11)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51" t="s">
        <v>27</v>
      </c>
      <c r="E21" s="38"/>
      <c r="F21" s="38"/>
      <c r="G21" s="38"/>
      <c r="H21" s="38"/>
      <c r="I21" s="151" t="s">
        <v>25</v>
      </c>
      <c r="J21" s="33" t="str">
        <f>'Rekapitulace stavby'!AN13</f>
        <v>Vyplň údaj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33" t="str">
        <f>'Rekapitulace stavby'!E14</f>
        <v>Vyplň údaj</v>
      </c>
      <c r="F22" s="141"/>
      <c r="G22" s="141"/>
      <c r="H22" s="141"/>
      <c r="I22" s="151" t="s">
        <v>26</v>
      </c>
      <c r="J22" s="33" t="str">
        <f>'Rekapitulace stavby'!AN14</f>
        <v>Vyplň údaj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51" t="s">
        <v>29</v>
      </c>
      <c r="E24" s="38"/>
      <c r="F24" s="38"/>
      <c r="G24" s="38"/>
      <c r="H24" s="38"/>
      <c r="I24" s="151" t="s">
        <v>25</v>
      </c>
      <c r="J24" s="141" t="str">
        <f>IF('Rekapitulace stavby'!AN16="","",'Rekapitulace stavby'!AN16)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44"/>
      <c r="C25" s="38"/>
      <c r="D25" s="38"/>
      <c r="E25" s="141" t="str">
        <f>IF('Rekapitulace stavby'!E17="","",'Rekapitulace stavby'!E17)</f>
        <v xml:space="preserve"> </v>
      </c>
      <c r="F25" s="38"/>
      <c r="G25" s="38"/>
      <c r="H25" s="38"/>
      <c r="I25" s="151" t="s">
        <v>26</v>
      </c>
      <c r="J25" s="141" t="str">
        <f>IF('Rekapitulace stavby'!AN17="","",'Rekapitulace stavby'!AN17)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44"/>
      <c r="C27" s="38"/>
      <c r="D27" s="151" t="s">
        <v>31</v>
      </c>
      <c r="E27" s="38"/>
      <c r="F27" s="38"/>
      <c r="G27" s="38"/>
      <c r="H27" s="38"/>
      <c r="I27" s="151" t="s">
        <v>25</v>
      </c>
      <c r="J27" s="141" t="str">
        <f>IF('Rekapitulace stavby'!AN19="","",'Rekapitulace stavby'!AN19)</f>
        <v/>
      </c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44"/>
      <c r="C28" s="38"/>
      <c r="D28" s="38"/>
      <c r="E28" s="141" t="str">
        <f>IF('Rekapitulace stavby'!E20="","",'Rekapitulace stavby'!E20)</f>
        <v xml:space="preserve"> </v>
      </c>
      <c r="F28" s="38"/>
      <c r="G28" s="38"/>
      <c r="H28" s="38"/>
      <c r="I28" s="151" t="s">
        <v>26</v>
      </c>
      <c r="J28" s="141" t="str">
        <f>IF('Rekapitulace stavby'!AN20="","",'Rekapitulace stavby'!AN20)</f>
        <v/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38"/>
      <c r="E29" s="38"/>
      <c r="F29" s="38"/>
      <c r="G29" s="38"/>
      <c r="H29" s="38"/>
      <c r="I29" s="38"/>
      <c r="J29" s="38"/>
      <c r="K29" s="3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44"/>
      <c r="C30" s="38"/>
      <c r="D30" s="151" t="s">
        <v>32</v>
      </c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8"/>
      <c r="B32" s="44"/>
      <c r="C32" s="38"/>
      <c r="D32" s="38"/>
      <c r="E32" s="38"/>
      <c r="F32" s="38"/>
      <c r="G32" s="38"/>
      <c r="H32" s="38"/>
      <c r="I32" s="38"/>
      <c r="J32" s="38"/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60"/>
      <c r="E33" s="160"/>
      <c r="F33" s="160"/>
      <c r="G33" s="160"/>
      <c r="H33" s="160"/>
      <c r="I33" s="160"/>
      <c r="J33" s="160"/>
      <c r="K33" s="160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1" t="s">
        <v>33</v>
      </c>
      <c r="E34" s="38"/>
      <c r="F34" s="38"/>
      <c r="G34" s="38"/>
      <c r="H34" s="38"/>
      <c r="I34" s="38"/>
      <c r="J34" s="162">
        <f>ROUND(J129,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60"/>
      <c r="E35" s="160"/>
      <c r="F35" s="160"/>
      <c r="G35" s="160"/>
      <c r="H35" s="160"/>
      <c r="I35" s="160"/>
      <c r="J35" s="160"/>
      <c r="K35" s="160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3" t="s">
        <v>35</v>
      </c>
      <c r="G36" s="38"/>
      <c r="H36" s="38"/>
      <c r="I36" s="163" t="s">
        <v>34</v>
      </c>
      <c r="J36" s="163" t="s">
        <v>36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53" t="s">
        <v>37</v>
      </c>
      <c r="E37" s="151" t="s">
        <v>38</v>
      </c>
      <c r="F37" s="164">
        <f>ROUND((SUM(BE129:BE239)),  2)</f>
        <v>0</v>
      </c>
      <c r="G37" s="38"/>
      <c r="H37" s="38"/>
      <c r="I37" s="165">
        <v>0.20999999999999999</v>
      </c>
      <c r="J37" s="164">
        <f>ROUND(((SUM(BE129:BE239))*I37),  2)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51" t="s">
        <v>39</v>
      </c>
      <c r="F38" s="164">
        <f>ROUND((SUM(BF129:BF239)),  2)</f>
        <v>0</v>
      </c>
      <c r="G38" s="38"/>
      <c r="H38" s="38"/>
      <c r="I38" s="165">
        <v>0.12</v>
      </c>
      <c r="J38" s="164">
        <f>ROUND(((SUM(BF129:BF239))*I38),  2)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40</v>
      </c>
      <c r="F39" s="164">
        <f>ROUND((SUM(BG129:BG239)),  2)</f>
        <v>0</v>
      </c>
      <c r="G39" s="38"/>
      <c r="H39" s="38"/>
      <c r="I39" s="165">
        <v>0.20999999999999999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51" t="s">
        <v>41</v>
      </c>
      <c r="F40" s="164">
        <f>ROUND((SUM(BH129:BH239)),  2)</f>
        <v>0</v>
      </c>
      <c r="G40" s="38"/>
      <c r="H40" s="38"/>
      <c r="I40" s="165">
        <v>0.12</v>
      </c>
      <c r="J40" s="164">
        <f>0</f>
        <v>0</v>
      </c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51" t="s">
        <v>42</v>
      </c>
      <c r="F41" s="164">
        <f>ROUND((SUM(BI129:BI239)),  2)</f>
        <v>0</v>
      </c>
      <c r="G41" s="38"/>
      <c r="H41" s="38"/>
      <c r="I41" s="165">
        <v>0</v>
      </c>
      <c r="J41" s="164">
        <f>0</f>
        <v>0</v>
      </c>
      <c r="K41" s="38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6"/>
      <c r="D43" s="167" t="s">
        <v>43</v>
      </c>
      <c r="E43" s="168"/>
      <c r="F43" s="168"/>
      <c r="G43" s="169" t="s">
        <v>44</v>
      </c>
      <c r="H43" s="170" t="s">
        <v>45</v>
      </c>
      <c r="I43" s="168"/>
      <c r="J43" s="171">
        <f>SUM(J34:J41)</f>
        <v>0</v>
      </c>
      <c r="K43" s="172"/>
      <c r="L43" s="63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63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151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4" t="str">
        <f>E7</f>
        <v>Jihlava, ul. Holíkova, Musilova, Krajní - rekonstrukce kanalizace a vodovodu III. tlakového pásma - II. etapa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145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1" customFormat="1" ht="16.5" customHeight="1">
      <c r="B87" s="21"/>
      <c r="C87" s="22"/>
      <c r="D87" s="22"/>
      <c r="E87" s="184" t="s">
        <v>441</v>
      </c>
      <c r="F87" s="22"/>
      <c r="G87" s="22"/>
      <c r="H87" s="22"/>
      <c r="I87" s="22"/>
      <c r="J87" s="22"/>
      <c r="K87" s="22"/>
      <c r="L87" s="20"/>
    </row>
    <row r="88" s="1" customFormat="1" ht="12" customHeight="1">
      <c r="B88" s="21"/>
      <c r="C88" s="32" t="s">
        <v>147</v>
      </c>
      <c r="D88" s="22"/>
      <c r="E88" s="22"/>
      <c r="F88" s="22"/>
      <c r="G88" s="22"/>
      <c r="H88" s="22"/>
      <c r="I88" s="22"/>
      <c r="J88" s="22"/>
      <c r="K88" s="22"/>
      <c r="L88" s="20"/>
    </row>
    <row r="89" s="2" customFormat="1" ht="16.5" customHeight="1">
      <c r="A89" s="38"/>
      <c r="B89" s="39"/>
      <c r="C89" s="40"/>
      <c r="D89" s="40"/>
      <c r="E89" s="185" t="s">
        <v>1064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149</v>
      </c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40"/>
      <c r="D91" s="40"/>
      <c r="E91" s="76" t="str">
        <f>E13</f>
        <v>SO-02.4.2 - Vodovodní přípojky - 4.část</v>
      </c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40"/>
      <c r="E93" s="40"/>
      <c r="F93" s="27" t="str">
        <f>F16</f>
        <v xml:space="preserve"> </v>
      </c>
      <c r="G93" s="40"/>
      <c r="H93" s="40"/>
      <c r="I93" s="32" t="s">
        <v>22</v>
      </c>
      <c r="J93" s="79" t="str">
        <f>IF(J16="","",J16)</f>
        <v>26. 2. 2024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5.15" customHeight="1">
      <c r="A95" s="38"/>
      <c r="B95" s="39"/>
      <c r="C95" s="32" t="s">
        <v>24</v>
      </c>
      <c r="D95" s="40"/>
      <c r="E95" s="40"/>
      <c r="F95" s="27" t="str">
        <f>E19</f>
        <v xml:space="preserve"> </v>
      </c>
      <c r="G95" s="40"/>
      <c r="H95" s="40"/>
      <c r="I95" s="32" t="s">
        <v>29</v>
      </c>
      <c r="J95" s="36" t="str">
        <f>E25</f>
        <v xml:space="preserve"> </v>
      </c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27</v>
      </c>
      <c r="D96" s="40"/>
      <c r="E96" s="40"/>
      <c r="F96" s="27" t="str">
        <f>IF(E22="","",E22)</f>
        <v>Vyplň údaj</v>
      </c>
      <c r="G96" s="40"/>
      <c r="H96" s="40"/>
      <c r="I96" s="32" t="s">
        <v>31</v>
      </c>
      <c r="J96" s="36" t="str">
        <f>E28</f>
        <v xml:space="preserve"> 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86" t="s">
        <v>152</v>
      </c>
      <c r="D98" s="187"/>
      <c r="E98" s="187"/>
      <c r="F98" s="187"/>
      <c r="G98" s="187"/>
      <c r="H98" s="187"/>
      <c r="I98" s="187"/>
      <c r="J98" s="188" t="s">
        <v>153</v>
      </c>
      <c r="K98" s="18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89" t="s">
        <v>154</v>
      </c>
      <c r="D100" s="40"/>
      <c r="E100" s="40"/>
      <c r="F100" s="40"/>
      <c r="G100" s="40"/>
      <c r="H100" s="40"/>
      <c r="I100" s="40"/>
      <c r="J100" s="110">
        <f>J129</f>
        <v>0</v>
      </c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7" t="s">
        <v>155</v>
      </c>
    </row>
    <row r="101" s="9" customFormat="1" ht="24.96" customHeight="1">
      <c r="A101" s="9"/>
      <c r="B101" s="190"/>
      <c r="C101" s="191"/>
      <c r="D101" s="192" t="s">
        <v>525</v>
      </c>
      <c r="E101" s="193"/>
      <c r="F101" s="193"/>
      <c r="G101" s="193"/>
      <c r="H101" s="193"/>
      <c r="I101" s="193"/>
      <c r="J101" s="194">
        <f>J130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526</v>
      </c>
      <c r="E102" s="193"/>
      <c r="F102" s="193"/>
      <c r="G102" s="193"/>
      <c r="H102" s="193"/>
      <c r="I102" s="193"/>
      <c r="J102" s="194">
        <f>J203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527</v>
      </c>
      <c r="E103" s="193"/>
      <c r="F103" s="193"/>
      <c r="G103" s="193"/>
      <c r="H103" s="193"/>
      <c r="I103" s="193"/>
      <c r="J103" s="194">
        <f>J207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0"/>
      <c r="C104" s="191"/>
      <c r="D104" s="192" t="s">
        <v>1264</v>
      </c>
      <c r="E104" s="193"/>
      <c r="F104" s="193"/>
      <c r="G104" s="193"/>
      <c r="H104" s="193"/>
      <c r="I104" s="193"/>
      <c r="J104" s="194">
        <f>J233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90"/>
      <c r="C105" s="191"/>
      <c r="D105" s="192" t="s">
        <v>530</v>
      </c>
      <c r="E105" s="193"/>
      <c r="F105" s="193"/>
      <c r="G105" s="193"/>
      <c r="H105" s="193"/>
      <c r="I105" s="193"/>
      <c r="J105" s="194">
        <f>J236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161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6.25" customHeight="1">
      <c r="A115" s="38"/>
      <c r="B115" s="39"/>
      <c r="C115" s="40"/>
      <c r="D115" s="40"/>
      <c r="E115" s="184" t="str">
        <f>E7</f>
        <v>Jihlava, ul. Holíkova, Musilova, Krajní - rekonstrukce kanalizace a vodovodu III. tlakového pásma - II. etapa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" customFormat="1" ht="12" customHeight="1">
      <c r="B116" s="21"/>
      <c r="C116" s="32" t="s">
        <v>145</v>
      </c>
      <c r="D116" s="22"/>
      <c r="E116" s="22"/>
      <c r="F116" s="22"/>
      <c r="G116" s="22"/>
      <c r="H116" s="22"/>
      <c r="I116" s="22"/>
      <c r="J116" s="22"/>
      <c r="K116" s="22"/>
      <c r="L116" s="20"/>
    </row>
    <row r="117" s="1" customFormat="1" ht="16.5" customHeight="1">
      <c r="B117" s="21"/>
      <c r="C117" s="22"/>
      <c r="D117" s="22"/>
      <c r="E117" s="184" t="s">
        <v>441</v>
      </c>
      <c r="F117" s="22"/>
      <c r="G117" s="22"/>
      <c r="H117" s="22"/>
      <c r="I117" s="22"/>
      <c r="J117" s="22"/>
      <c r="K117" s="22"/>
      <c r="L117" s="20"/>
    </row>
    <row r="118" s="1" customFormat="1" ht="12" customHeight="1">
      <c r="B118" s="21"/>
      <c r="C118" s="32" t="s">
        <v>147</v>
      </c>
      <c r="D118" s="22"/>
      <c r="E118" s="22"/>
      <c r="F118" s="22"/>
      <c r="G118" s="22"/>
      <c r="H118" s="22"/>
      <c r="I118" s="22"/>
      <c r="J118" s="22"/>
      <c r="K118" s="22"/>
      <c r="L118" s="20"/>
    </row>
    <row r="119" s="2" customFormat="1" ht="16.5" customHeight="1">
      <c r="A119" s="38"/>
      <c r="B119" s="39"/>
      <c r="C119" s="40"/>
      <c r="D119" s="40"/>
      <c r="E119" s="185" t="s">
        <v>1064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149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76" t="str">
        <f>E13</f>
        <v>SO-02.4.2 - Vodovodní přípojky - 4.část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F16</f>
        <v xml:space="preserve"> </v>
      </c>
      <c r="G123" s="40"/>
      <c r="H123" s="40"/>
      <c r="I123" s="32" t="s">
        <v>22</v>
      </c>
      <c r="J123" s="79" t="str">
        <f>IF(J16="","",J16)</f>
        <v>26. 2. 2024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40"/>
      <c r="E125" s="40"/>
      <c r="F125" s="27" t="str">
        <f>E19</f>
        <v xml:space="preserve"> </v>
      </c>
      <c r="G125" s="40"/>
      <c r="H125" s="40"/>
      <c r="I125" s="32" t="s">
        <v>29</v>
      </c>
      <c r="J125" s="36" t="str">
        <f>E25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27</v>
      </c>
      <c r="D126" s="40"/>
      <c r="E126" s="40"/>
      <c r="F126" s="27" t="str">
        <f>IF(E22="","",E22)</f>
        <v>Vyplň údaj</v>
      </c>
      <c r="G126" s="40"/>
      <c r="H126" s="40"/>
      <c r="I126" s="32" t="s">
        <v>31</v>
      </c>
      <c r="J126" s="36" t="str">
        <f>E28</f>
        <v xml:space="preserve"> 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201"/>
      <c r="B128" s="202"/>
      <c r="C128" s="203" t="s">
        <v>162</v>
      </c>
      <c r="D128" s="204" t="s">
        <v>58</v>
      </c>
      <c r="E128" s="204" t="s">
        <v>54</v>
      </c>
      <c r="F128" s="204" t="s">
        <v>55</v>
      </c>
      <c r="G128" s="204" t="s">
        <v>163</v>
      </c>
      <c r="H128" s="204" t="s">
        <v>164</v>
      </c>
      <c r="I128" s="204" t="s">
        <v>165</v>
      </c>
      <c r="J128" s="205" t="s">
        <v>153</v>
      </c>
      <c r="K128" s="206" t="s">
        <v>166</v>
      </c>
      <c r="L128" s="207"/>
      <c r="M128" s="100" t="s">
        <v>1</v>
      </c>
      <c r="N128" s="101" t="s">
        <v>37</v>
      </c>
      <c r="O128" s="101" t="s">
        <v>167</v>
      </c>
      <c r="P128" s="101" t="s">
        <v>168</v>
      </c>
      <c r="Q128" s="101" t="s">
        <v>169</v>
      </c>
      <c r="R128" s="101" t="s">
        <v>170</v>
      </c>
      <c r="S128" s="101" t="s">
        <v>171</v>
      </c>
      <c r="T128" s="102" t="s">
        <v>172</v>
      </c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</row>
    <row r="129" s="2" customFormat="1" ht="22.8" customHeight="1">
      <c r="A129" s="38"/>
      <c r="B129" s="39"/>
      <c r="C129" s="107" t="s">
        <v>173</v>
      </c>
      <c r="D129" s="40"/>
      <c r="E129" s="40"/>
      <c r="F129" s="40"/>
      <c r="G129" s="40"/>
      <c r="H129" s="40"/>
      <c r="I129" s="40"/>
      <c r="J129" s="208">
        <f>BK129</f>
        <v>0</v>
      </c>
      <c r="K129" s="40"/>
      <c r="L129" s="44"/>
      <c r="M129" s="103"/>
      <c r="N129" s="209"/>
      <c r="O129" s="104"/>
      <c r="P129" s="210">
        <f>P130+P203+P207+P233+P236</f>
        <v>0</v>
      </c>
      <c r="Q129" s="104"/>
      <c r="R129" s="210">
        <f>R130+R203+R207+R233+R236</f>
        <v>0</v>
      </c>
      <c r="S129" s="104"/>
      <c r="T129" s="211">
        <f>T130+T203+T207+T233+T236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72</v>
      </c>
      <c r="AU129" s="17" t="s">
        <v>155</v>
      </c>
      <c r="BK129" s="212">
        <f>BK130+BK203+BK207+BK233+BK236</f>
        <v>0</v>
      </c>
    </row>
    <row r="130" s="12" customFormat="1" ht="25.92" customHeight="1">
      <c r="A130" s="12"/>
      <c r="B130" s="213"/>
      <c r="C130" s="214"/>
      <c r="D130" s="215" t="s">
        <v>72</v>
      </c>
      <c r="E130" s="216" t="s">
        <v>80</v>
      </c>
      <c r="F130" s="216" t="s">
        <v>228</v>
      </c>
      <c r="G130" s="214"/>
      <c r="H130" s="214"/>
      <c r="I130" s="217"/>
      <c r="J130" s="218">
        <f>BK130</f>
        <v>0</v>
      </c>
      <c r="K130" s="214"/>
      <c r="L130" s="219"/>
      <c r="M130" s="220"/>
      <c r="N130" s="221"/>
      <c r="O130" s="221"/>
      <c r="P130" s="222">
        <f>SUM(P131:P202)</f>
        <v>0</v>
      </c>
      <c r="Q130" s="221"/>
      <c r="R130" s="222">
        <f>SUM(R131:R202)</f>
        <v>0</v>
      </c>
      <c r="S130" s="221"/>
      <c r="T130" s="223">
        <f>SUM(T131:T202)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4" t="s">
        <v>80</v>
      </c>
      <c r="AT130" s="225" t="s">
        <v>72</v>
      </c>
      <c r="AU130" s="225" t="s">
        <v>73</v>
      </c>
      <c r="AY130" s="224" t="s">
        <v>176</v>
      </c>
      <c r="BK130" s="226">
        <f>SUM(BK131:BK202)</f>
        <v>0</v>
      </c>
    </row>
    <row r="131" s="2" customFormat="1" ht="24.15" customHeight="1">
      <c r="A131" s="38"/>
      <c r="B131" s="39"/>
      <c r="C131" s="229" t="s">
        <v>80</v>
      </c>
      <c r="D131" s="229" t="s">
        <v>179</v>
      </c>
      <c r="E131" s="230" t="s">
        <v>550</v>
      </c>
      <c r="F131" s="231" t="s">
        <v>1265</v>
      </c>
      <c r="G131" s="232" t="s">
        <v>263</v>
      </c>
      <c r="H131" s="233">
        <v>84</v>
      </c>
      <c r="I131" s="234"/>
      <c r="J131" s="235">
        <f>ROUND(I131*H131,2)</f>
        <v>0</v>
      </c>
      <c r="K131" s="236"/>
      <c r="L131" s="44"/>
      <c r="M131" s="237" t="s">
        <v>1</v>
      </c>
      <c r="N131" s="238" t="s">
        <v>38</v>
      </c>
      <c r="O131" s="91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41" t="s">
        <v>183</v>
      </c>
      <c r="AT131" s="241" t="s">
        <v>179</v>
      </c>
      <c r="AU131" s="241" t="s">
        <v>80</v>
      </c>
      <c r="AY131" s="17" t="s">
        <v>176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7" t="s">
        <v>80</v>
      </c>
      <c r="BK131" s="242">
        <f>ROUND(I131*H131,2)</f>
        <v>0</v>
      </c>
      <c r="BL131" s="17" t="s">
        <v>183</v>
      </c>
      <c r="BM131" s="241" t="s">
        <v>1509</v>
      </c>
    </row>
    <row r="132" s="2" customFormat="1">
      <c r="A132" s="38"/>
      <c r="B132" s="39"/>
      <c r="C132" s="40"/>
      <c r="D132" s="243" t="s">
        <v>185</v>
      </c>
      <c r="E132" s="40"/>
      <c r="F132" s="244" t="s">
        <v>1265</v>
      </c>
      <c r="G132" s="40"/>
      <c r="H132" s="40"/>
      <c r="I132" s="245"/>
      <c r="J132" s="40"/>
      <c r="K132" s="40"/>
      <c r="L132" s="44"/>
      <c r="M132" s="246"/>
      <c r="N132" s="24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185</v>
      </c>
      <c r="AU132" s="17" t="s">
        <v>80</v>
      </c>
    </row>
    <row r="133" s="2" customFormat="1" ht="24.15" customHeight="1">
      <c r="A133" s="38"/>
      <c r="B133" s="39"/>
      <c r="C133" s="229" t="s">
        <v>82</v>
      </c>
      <c r="D133" s="229" t="s">
        <v>179</v>
      </c>
      <c r="E133" s="230" t="s">
        <v>553</v>
      </c>
      <c r="F133" s="231" t="s">
        <v>1267</v>
      </c>
      <c r="G133" s="232" t="s">
        <v>263</v>
      </c>
      <c r="H133" s="233">
        <v>40</v>
      </c>
      <c r="I133" s="234"/>
      <c r="J133" s="235">
        <f>ROUND(I133*H133,2)</f>
        <v>0</v>
      </c>
      <c r="K133" s="236"/>
      <c r="L133" s="44"/>
      <c r="M133" s="237" t="s">
        <v>1</v>
      </c>
      <c r="N133" s="238" t="s">
        <v>38</v>
      </c>
      <c r="O133" s="91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41" t="s">
        <v>183</v>
      </c>
      <c r="AT133" s="241" t="s">
        <v>179</v>
      </c>
      <c r="AU133" s="241" t="s">
        <v>80</v>
      </c>
      <c r="AY133" s="17" t="s">
        <v>176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7" t="s">
        <v>80</v>
      </c>
      <c r="BK133" s="242">
        <f>ROUND(I133*H133,2)</f>
        <v>0</v>
      </c>
      <c r="BL133" s="17" t="s">
        <v>183</v>
      </c>
      <c r="BM133" s="241" t="s">
        <v>1510</v>
      </c>
    </row>
    <row r="134" s="2" customFormat="1">
      <c r="A134" s="38"/>
      <c r="B134" s="39"/>
      <c r="C134" s="40"/>
      <c r="D134" s="243" t="s">
        <v>185</v>
      </c>
      <c r="E134" s="40"/>
      <c r="F134" s="244" t="s">
        <v>1267</v>
      </c>
      <c r="G134" s="40"/>
      <c r="H134" s="40"/>
      <c r="I134" s="245"/>
      <c r="J134" s="40"/>
      <c r="K134" s="40"/>
      <c r="L134" s="44"/>
      <c r="M134" s="246"/>
      <c r="N134" s="247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185</v>
      </c>
      <c r="AU134" s="17" t="s">
        <v>80</v>
      </c>
    </row>
    <row r="135" s="2" customFormat="1" ht="16.5" customHeight="1">
      <c r="A135" s="38"/>
      <c r="B135" s="39"/>
      <c r="C135" s="277" t="s">
        <v>90</v>
      </c>
      <c r="D135" s="277" t="s">
        <v>327</v>
      </c>
      <c r="E135" s="278" t="s">
        <v>556</v>
      </c>
      <c r="F135" s="279" t="s">
        <v>557</v>
      </c>
      <c r="G135" s="280" t="s">
        <v>558</v>
      </c>
      <c r="H135" s="281">
        <v>74.626000000000005</v>
      </c>
      <c r="I135" s="282"/>
      <c r="J135" s="283">
        <f>ROUND(I135*H135,2)</f>
        <v>0</v>
      </c>
      <c r="K135" s="284"/>
      <c r="L135" s="285"/>
      <c r="M135" s="286" t="s">
        <v>1</v>
      </c>
      <c r="N135" s="287" t="s">
        <v>38</v>
      </c>
      <c r="O135" s="91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41" t="s">
        <v>266</v>
      </c>
      <c r="AT135" s="241" t="s">
        <v>327</v>
      </c>
      <c r="AU135" s="241" t="s">
        <v>80</v>
      </c>
      <c r="AY135" s="17" t="s">
        <v>176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7" t="s">
        <v>80</v>
      </c>
      <c r="BK135" s="242">
        <f>ROUND(I135*H135,2)</f>
        <v>0</v>
      </c>
      <c r="BL135" s="17" t="s">
        <v>183</v>
      </c>
      <c r="BM135" s="241" t="s">
        <v>1511</v>
      </c>
    </row>
    <row r="136" s="2" customFormat="1">
      <c r="A136" s="38"/>
      <c r="B136" s="39"/>
      <c r="C136" s="40"/>
      <c r="D136" s="243" t="s">
        <v>185</v>
      </c>
      <c r="E136" s="40"/>
      <c r="F136" s="244" t="s">
        <v>557</v>
      </c>
      <c r="G136" s="40"/>
      <c r="H136" s="40"/>
      <c r="I136" s="245"/>
      <c r="J136" s="40"/>
      <c r="K136" s="40"/>
      <c r="L136" s="44"/>
      <c r="M136" s="246"/>
      <c r="N136" s="247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185</v>
      </c>
      <c r="AU136" s="17" t="s">
        <v>80</v>
      </c>
    </row>
    <row r="137" s="2" customFormat="1" ht="24.15" customHeight="1">
      <c r="A137" s="38"/>
      <c r="B137" s="39"/>
      <c r="C137" s="229" t="s">
        <v>183</v>
      </c>
      <c r="D137" s="229" t="s">
        <v>179</v>
      </c>
      <c r="E137" s="230" t="s">
        <v>560</v>
      </c>
      <c r="F137" s="231" t="s">
        <v>561</v>
      </c>
      <c r="G137" s="232" t="s">
        <v>558</v>
      </c>
      <c r="H137" s="233">
        <v>156.24000000000001</v>
      </c>
      <c r="I137" s="234"/>
      <c r="J137" s="235">
        <f>ROUND(I137*H137,2)</f>
        <v>0</v>
      </c>
      <c r="K137" s="236"/>
      <c r="L137" s="44"/>
      <c r="M137" s="237" t="s">
        <v>1</v>
      </c>
      <c r="N137" s="238" t="s">
        <v>38</v>
      </c>
      <c r="O137" s="91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41" t="s">
        <v>183</v>
      </c>
      <c r="AT137" s="241" t="s">
        <v>179</v>
      </c>
      <c r="AU137" s="241" t="s">
        <v>80</v>
      </c>
      <c r="AY137" s="17" t="s">
        <v>176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7" t="s">
        <v>80</v>
      </c>
      <c r="BK137" s="242">
        <f>ROUND(I137*H137,2)</f>
        <v>0</v>
      </c>
      <c r="BL137" s="17" t="s">
        <v>183</v>
      </c>
      <c r="BM137" s="241" t="s">
        <v>1512</v>
      </c>
    </row>
    <row r="138" s="2" customFormat="1">
      <c r="A138" s="38"/>
      <c r="B138" s="39"/>
      <c r="C138" s="40"/>
      <c r="D138" s="243" t="s">
        <v>185</v>
      </c>
      <c r="E138" s="40"/>
      <c r="F138" s="244" t="s">
        <v>561</v>
      </c>
      <c r="G138" s="40"/>
      <c r="H138" s="40"/>
      <c r="I138" s="245"/>
      <c r="J138" s="40"/>
      <c r="K138" s="40"/>
      <c r="L138" s="44"/>
      <c r="M138" s="246"/>
      <c r="N138" s="247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185</v>
      </c>
      <c r="AU138" s="17" t="s">
        <v>80</v>
      </c>
    </row>
    <row r="139" s="2" customFormat="1">
      <c r="A139" s="38"/>
      <c r="B139" s="39"/>
      <c r="C139" s="40"/>
      <c r="D139" s="243" t="s">
        <v>188</v>
      </c>
      <c r="E139" s="40"/>
      <c r="F139" s="250" t="s">
        <v>563</v>
      </c>
      <c r="G139" s="40"/>
      <c r="H139" s="40"/>
      <c r="I139" s="245"/>
      <c r="J139" s="40"/>
      <c r="K139" s="40"/>
      <c r="L139" s="44"/>
      <c r="M139" s="246"/>
      <c r="N139" s="247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188</v>
      </c>
      <c r="AU139" s="17" t="s">
        <v>80</v>
      </c>
    </row>
    <row r="140" s="2" customFormat="1" ht="24.15" customHeight="1">
      <c r="A140" s="38"/>
      <c r="B140" s="39"/>
      <c r="C140" s="229" t="s">
        <v>175</v>
      </c>
      <c r="D140" s="229" t="s">
        <v>179</v>
      </c>
      <c r="E140" s="230" t="s">
        <v>1271</v>
      </c>
      <c r="F140" s="231" t="s">
        <v>1272</v>
      </c>
      <c r="G140" s="232" t="s">
        <v>558</v>
      </c>
      <c r="H140" s="233">
        <v>42.097999999999999</v>
      </c>
      <c r="I140" s="234"/>
      <c r="J140" s="235">
        <f>ROUND(I140*H140,2)</f>
        <v>0</v>
      </c>
      <c r="K140" s="236"/>
      <c r="L140" s="44"/>
      <c r="M140" s="237" t="s">
        <v>1</v>
      </c>
      <c r="N140" s="238" t="s">
        <v>38</v>
      </c>
      <c r="O140" s="91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41" t="s">
        <v>183</v>
      </c>
      <c r="AT140" s="241" t="s">
        <v>179</v>
      </c>
      <c r="AU140" s="241" t="s">
        <v>80</v>
      </c>
      <c r="AY140" s="17" t="s">
        <v>176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7" t="s">
        <v>80</v>
      </c>
      <c r="BK140" s="242">
        <f>ROUND(I140*H140,2)</f>
        <v>0</v>
      </c>
      <c r="BL140" s="17" t="s">
        <v>183</v>
      </c>
      <c r="BM140" s="241" t="s">
        <v>1513</v>
      </c>
    </row>
    <row r="141" s="2" customFormat="1">
      <c r="A141" s="38"/>
      <c r="B141" s="39"/>
      <c r="C141" s="40"/>
      <c r="D141" s="243" t="s">
        <v>185</v>
      </c>
      <c r="E141" s="40"/>
      <c r="F141" s="244" t="s">
        <v>1272</v>
      </c>
      <c r="G141" s="40"/>
      <c r="H141" s="40"/>
      <c r="I141" s="245"/>
      <c r="J141" s="40"/>
      <c r="K141" s="40"/>
      <c r="L141" s="44"/>
      <c r="M141" s="246"/>
      <c r="N141" s="247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185</v>
      </c>
      <c r="AU141" s="17" t="s">
        <v>80</v>
      </c>
    </row>
    <row r="142" s="2" customFormat="1">
      <c r="A142" s="38"/>
      <c r="B142" s="39"/>
      <c r="C142" s="40"/>
      <c r="D142" s="243" t="s">
        <v>188</v>
      </c>
      <c r="E142" s="40"/>
      <c r="F142" s="250" t="s">
        <v>567</v>
      </c>
      <c r="G142" s="40"/>
      <c r="H142" s="40"/>
      <c r="I142" s="245"/>
      <c r="J142" s="40"/>
      <c r="K142" s="40"/>
      <c r="L142" s="44"/>
      <c r="M142" s="246"/>
      <c r="N142" s="247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188</v>
      </c>
      <c r="AU142" s="17" t="s">
        <v>80</v>
      </c>
    </row>
    <row r="143" s="13" customFormat="1">
      <c r="A143" s="13"/>
      <c r="B143" s="255"/>
      <c r="C143" s="256"/>
      <c r="D143" s="243" t="s">
        <v>242</v>
      </c>
      <c r="E143" s="257" t="s">
        <v>1</v>
      </c>
      <c r="F143" s="258" t="s">
        <v>1514</v>
      </c>
      <c r="G143" s="256"/>
      <c r="H143" s="259">
        <v>42.097999999999999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5" t="s">
        <v>242</v>
      </c>
      <c r="AU143" s="265" t="s">
        <v>80</v>
      </c>
      <c r="AV143" s="13" t="s">
        <v>82</v>
      </c>
      <c r="AW143" s="13" t="s">
        <v>30</v>
      </c>
      <c r="AX143" s="13" t="s">
        <v>73</v>
      </c>
      <c r="AY143" s="265" t="s">
        <v>176</v>
      </c>
    </row>
    <row r="144" s="14" customFormat="1">
      <c r="A144" s="14"/>
      <c r="B144" s="266"/>
      <c r="C144" s="267"/>
      <c r="D144" s="243" t="s">
        <v>242</v>
      </c>
      <c r="E144" s="268" t="s">
        <v>1</v>
      </c>
      <c r="F144" s="269" t="s">
        <v>245</v>
      </c>
      <c r="G144" s="267"/>
      <c r="H144" s="270">
        <v>42.097999999999999</v>
      </c>
      <c r="I144" s="271"/>
      <c r="J144" s="267"/>
      <c r="K144" s="267"/>
      <c r="L144" s="272"/>
      <c r="M144" s="273"/>
      <c r="N144" s="274"/>
      <c r="O144" s="274"/>
      <c r="P144" s="274"/>
      <c r="Q144" s="274"/>
      <c r="R144" s="274"/>
      <c r="S144" s="274"/>
      <c r="T144" s="27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76" t="s">
        <v>242</v>
      </c>
      <c r="AU144" s="276" t="s">
        <v>80</v>
      </c>
      <c r="AV144" s="14" t="s">
        <v>183</v>
      </c>
      <c r="AW144" s="14" t="s">
        <v>30</v>
      </c>
      <c r="AX144" s="14" t="s">
        <v>80</v>
      </c>
      <c r="AY144" s="276" t="s">
        <v>176</v>
      </c>
    </row>
    <row r="145" s="2" customFormat="1" ht="24.15" customHeight="1">
      <c r="A145" s="38"/>
      <c r="B145" s="39"/>
      <c r="C145" s="229" t="s">
        <v>213</v>
      </c>
      <c r="D145" s="229" t="s">
        <v>179</v>
      </c>
      <c r="E145" s="230" t="s">
        <v>1275</v>
      </c>
      <c r="F145" s="231" t="s">
        <v>1276</v>
      </c>
      <c r="G145" s="232" t="s">
        <v>558</v>
      </c>
      <c r="H145" s="233">
        <v>42.097999999999999</v>
      </c>
      <c r="I145" s="234"/>
      <c r="J145" s="235">
        <f>ROUND(I145*H145,2)</f>
        <v>0</v>
      </c>
      <c r="K145" s="236"/>
      <c r="L145" s="44"/>
      <c r="M145" s="237" t="s">
        <v>1</v>
      </c>
      <c r="N145" s="238" t="s">
        <v>38</v>
      </c>
      <c r="O145" s="91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41" t="s">
        <v>183</v>
      </c>
      <c r="AT145" s="241" t="s">
        <v>179</v>
      </c>
      <c r="AU145" s="241" t="s">
        <v>80</v>
      </c>
      <c r="AY145" s="17" t="s">
        <v>176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7" t="s">
        <v>80</v>
      </c>
      <c r="BK145" s="242">
        <f>ROUND(I145*H145,2)</f>
        <v>0</v>
      </c>
      <c r="BL145" s="17" t="s">
        <v>183</v>
      </c>
      <c r="BM145" s="241" t="s">
        <v>1515</v>
      </c>
    </row>
    <row r="146" s="2" customFormat="1">
      <c r="A146" s="38"/>
      <c r="B146" s="39"/>
      <c r="C146" s="40"/>
      <c r="D146" s="243" t="s">
        <v>185</v>
      </c>
      <c r="E146" s="40"/>
      <c r="F146" s="244" t="s">
        <v>1276</v>
      </c>
      <c r="G146" s="40"/>
      <c r="H146" s="40"/>
      <c r="I146" s="245"/>
      <c r="J146" s="40"/>
      <c r="K146" s="40"/>
      <c r="L146" s="44"/>
      <c r="M146" s="246"/>
      <c r="N146" s="247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185</v>
      </c>
      <c r="AU146" s="17" t="s">
        <v>80</v>
      </c>
    </row>
    <row r="147" s="2" customFormat="1">
      <c r="A147" s="38"/>
      <c r="B147" s="39"/>
      <c r="C147" s="40"/>
      <c r="D147" s="243" t="s">
        <v>188</v>
      </c>
      <c r="E147" s="40"/>
      <c r="F147" s="250" t="s">
        <v>567</v>
      </c>
      <c r="G147" s="40"/>
      <c r="H147" s="40"/>
      <c r="I147" s="245"/>
      <c r="J147" s="40"/>
      <c r="K147" s="40"/>
      <c r="L147" s="44"/>
      <c r="M147" s="246"/>
      <c r="N147" s="24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188</v>
      </c>
      <c r="AU147" s="17" t="s">
        <v>80</v>
      </c>
    </row>
    <row r="148" s="13" customFormat="1">
      <c r="A148" s="13"/>
      <c r="B148" s="255"/>
      <c r="C148" s="256"/>
      <c r="D148" s="243" t="s">
        <v>242</v>
      </c>
      <c r="E148" s="257" t="s">
        <v>1</v>
      </c>
      <c r="F148" s="258" t="s">
        <v>1514</v>
      </c>
      <c r="G148" s="256"/>
      <c r="H148" s="259">
        <v>42.097999999999999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5" t="s">
        <v>242</v>
      </c>
      <c r="AU148" s="265" t="s">
        <v>80</v>
      </c>
      <c r="AV148" s="13" t="s">
        <v>82</v>
      </c>
      <c r="AW148" s="13" t="s">
        <v>30</v>
      </c>
      <c r="AX148" s="13" t="s">
        <v>73</v>
      </c>
      <c r="AY148" s="265" t="s">
        <v>176</v>
      </c>
    </row>
    <row r="149" s="14" customFormat="1">
      <c r="A149" s="14"/>
      <c r="B149" s="266"/>
      <c r="C149" s="267"/>
      <c r="D149" s="243" t="s">
        <v>242</v>
      </c>
      <c r="E149" s="268" t="s">
        <v>1</v>
      </c>
      <c r="F149" s="269" t="s">
        <v>245</v>
      </c>
      <c r="G149" s="267"/>
      <c r="H149" s="270">
        <v>42.097999999999999</v>
      </c>
      <c r="I149" s="271"/>
      <c r="J149" s="267"/>
      <c r="K149" s="267"/>
      <c r="L149" s="272"/>
      <c r="M149" s="273"/>
      <c r="N149" s="274"/>
      <c r="O149" s="274"/>
      <c r="P149" s="274"/>
      <c r="Q149" s="274"/>
      <c r="R149" s="274"/>
      <c r="S149" s="274"/>
      <c r="T149" s="27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76" t="s">
        <v>242</v>
      </c>
      <c r="AU149" s="276" t="s">
        <v>80</v>
      </c>
      <c r="AV149" s="14" t="s">
        <v>183</v>
      </c>
      <c r="AW149" s="14" t="s">
        <v>30</v>
      </c>
      <c r="AX149" s="14" t="s">
        <v>80</v>
      </c>
      <c r="AY149" s="276" t="s">
        <v>176</v>
      </c>
    </row>
    <row r="150" s="2" customFormat="1" ht="24.15" customHeight="1">
      <c r="A150" s="38"/>
      <c r="B150" s="39"/>
      <c r="C150" s="229" t="s">
        <v>260</v>
      </c>
      <c r="D150" s="229" t="s">
        <v>179</v>
      </c>
      <c r="E150" s="230" t="s">
        <v>572</v>
      </c>
      <c r="F150" s="231" t="s">
        <v>573</v>
      </c>
      <c r="G150" s="232" t="s">
        <v>558</v>
      </c>
      <c r="H150" s="233">
        <v>9.3550000000000004</v>
      </c>
      <c r="I150" s="234"/>
      <c r="J150" s="235">
        <f>ROUND(I150*H150,2)</f>
        <v>0</v>
      </c>
      <c r="K150" s="236"/>
      <c r="L150" s="44"/>
      <c r="M150" s="237" t="s">
        <v>1</v>
      </c>
      <c r="N150" s="238" t="s">
        <v>38</v>
      </c>
      <c r="O150" s="91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41" t="s">
        <v>183</v>
      </c>
      <c r="AT150" s="241" t="s">
        <v>179</v>
      </c>
      <c r="AU150" s="241" t="s">
        <v>80</v>
      </c>
      <c r="AY150" s="17" t="s">
        <v>176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7" t="s">
        <v>80</v>
      </c>
      <c r="BK150" s="242">
        <f>ROUND(I150*H150,2)</f>
        <v>0</v>
      </c>
      <c r="BL150" s="17" t="s">
        <v>183</v>
      </c>
      <c r="BM150" s="241" t="s">
        <v>1516</v>
      </c>
    </row>
    <row r="151" s="2" customFormat="1">
      <c r="A151" s="38"/>
      <c r="B151" s="39"/>
      <c r="C151" s="40"/>
      <c r="D151" s="243" t="s">
        <v>185</v>
      </c>
      <c r="E151" s="40"/>
      <c r="F151" s="244" t="s">
        <v>573</v>
      </c>
      <c r="G151" s="40"/>
      <c r="H151" s="40"/>
      <c r="I151" s="245"/>
      <c r="J151" s="40"/>
      <c r="K151" s="40"/>
      <c r="L151" s="44"/>
      <c r="M151" s="246"/>
      <c r="N151" s="247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185</v>
      </c>
      <c r="AU151" s="17" t="s">
        <v>80</v>
      </c>
    </row>
    <row r="152" s="2" customFormat="1">
      <c r="A152" s="38"/>
      <c r="B152" s="39"/>
      <c r="C152" s="40"/>
      <c r="D152" s="243" t="s">
        <v>188</v>
      </c>
      <c r="E152" s="40"/>
      <c r="F152" s="250" t="s">
        <v>567</v>
      </c>
      <c r="G152" s="40"/>
      <c r="H152" s="40"/>
      <c r="I152" s="245"/>
      <c r="J152" s="40"/>
      <c r="K152" s="40"/>
      <c r="L152" s="44"/>
      <c r="M152" s="246"/>
      <c r="N152" s="247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188</v>
      </c>
      <c r="AU152" s="17" t="s">
        <v>80</v>
      </c>
    </row>
    <row r="153" s="13" customFormat="1">
      <c r="A153" s="13"/>
      <c r="B153" s="255"/>
      <c r="C153" s="256"/>
      <c r="D153" s="243" t="s">
        <v>242</v>
      </c>
      <c r="E153" s="257" t="s">
        <v>1</v>
      </c>
      <c r="F153" s="258" t="s">
        <v>1517</v>
      </c>
      <c r="G153" s="256"/>
      <c r="H153" s="259">
        <v>9.3550000000000004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5" t="s">
        <v>242</v>
      </c>
      <c r="AU153" s="265" t="s">
        <v>80</v>
      </c>
      <c r="AV153" s="13" t="s">
        <v>82</v>
      </c>
      <c r="AW153" s="13" t="s">
        <v>30</v>
      </c>
      <c r="AX153" s="13" t="s">
        <v>73</v>
      </c>
      <c r="AY153" s="265" t="s">
        <v>176</v>
      </c>
    </row>
    <row r="154" s="14" customFormat="1">
      <c r="A154" s="14"/>
      <c r="B154" s="266"/>
      <c r="C154" s="267"/>
      <c r="D154" s="243" t="s">
        <v>242</v>
      </c>
      <c r="E154" s="268" t="s">
        <v>1</v>
      </c>
      <c r="F154" s="269" t="s">
        <v>245</v>
      </c>
      <c r="G154" s="267"/>
      <c r="H154" s="270">
        <v>9.3550000000000004</v>
      </c>
      <c r="I154" s="271"/>
      <c r="J154" s="267"/>
      <c r="K154" s="267"/>
      <c r="L154" s="272"/>
      <c r="M154" s="273"/>
      <c r="N154" s="274"/>
      <c r="O154" s="274"/>
      <c r="P154" s="274"/>
      <c r="Q154" s="274"/>
      <c r="R154" s="274"/>
      <c r="S154" s="274"/>
      <c r="T154" s="27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76" t="s">
        <v>242</v>
      </c>
      <c r="AU154" s="276" t="s">
        <v>80</v>
      </c>
      <c r="AV154" s="14" t="s">
        <v>183</v>
      </c>
      <c r="AW154" s="14" t="s">
        <v>30</v>
      </c>
      <c r="AX154" s="14" t="s">
        <v>80</v>
      </c>
      <c r="AY154" s="276" t="s">
        <v>176</v>
      </c>
    </row>
    <row r="155" s="2" customFormat="1" ht="24.15" customHeight="1">
      <c r="A155" s="38"/>
      <c r="B155" s="39"/>
      <c r="C155" s="229" t="s">
        <v>266</v>
      </c>
      <c r="D155" s="229" t="s">
        <v>179</v>
      </c>
      <c r="E155" s="230" t="s">
        <v>819</v>
      </c>
      <c r="F155" s="231" t="s">
        <v>820</v>
      </c>
      <c r="G155" s="232" t="s">
        <v>231</v>
      </c>
      <c r="H155" s="233">
        <v>276.92000000000002</v>
      </c>
      <c r="I155" s="234"/>
      <c r="J155" s="235">
        <f>ROUND(I155*H155,2)</f>
        <v>0</v>
      </c>
      <c r="K155" s="236"/>
      <c r="L155" s="44"/>
      <c r="M155" s="237" t="s">
        <v>1</v>
      </c>
      <c r="N155" s="238" t="s">
        <v>38</v>
      </c>
      <c r="O155" s="91"/>
      <c r="P155" s="239">
        <f>O155*H155</f>
        <v>0</v>
      </c>
      <c r="Q155" s="239">
        <v>0</v>
      </c>
      <c r="R155" s="239">
        <f>Q155*H155</f>
        <v>0</v>
      </c>
      <c r="S155" s="239">
        <v>0</v>
      </c>
      <c r="T155" s="24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41" t="s">
        <v>183</v>
      </c>
      <c r="AT155" s="241" t="s">
        <v>179</v>
      </c>
      <c r="AU155" s="241" t="s">
        <v>80</v>
      </c>
      <c r="AY155" s="17" t="s">
        <v>176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7" t="s">
        <v>80</v>
      </c>
      <c r="BK155" s="242">
        <f>ROUND(I155*H155,2)</f>
        <v>0</v>
      </c>
      <c r="BL155" s="17" t="s">
        <v>183</v>
      </c>
      <c r="BM155" s="241" t="s">
        <v>1518</v>
      </c>
    </row>
    <row r="156" s="2" customFormat="1">
      <c r="A156" s="38"/>
      <c r="B156" s="39"/>
      <c r="C156" s="40"/>
      <c r="D156" s="243" t="s">
        <v>185</v>
      </c>
      <c r="E156" s="40"/>
      <c r="F156" s="244" t="s">
        <v>820</v>
      </c>
      <c r="G156" s="40"/>
      <c r="H156" s="40"/>
      <c r="I156" s="245"/>
      <c r="J156" s="40"/>
      <c r="K156" s="40"/>
      <c r="L156" s="44"/>
      <c r="M156" s="246"/>
      <c r="N156" s="247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185</v>
      </c>
      <c r="AU156" s="17" t="s">
        <v>80</v>
      </c>
    </row>
    <row r="157" s="2" customFormat="1">
      <c r="A157" s="38"/>
      <c r="B157" s="39"/>
      <c r="C157" s="40"/>
      <c r="D157" s="243" t="s">
        <v>188</v>
      </c>
      <c r="E157" s="40"/>
      <c r="F157" s="250" t="s">
        <v>579</v>
      </c>
      <c r="G157" s="40"/>
      <c r="H157" s="40"/>
      <c r="I157" s="245"/>
      <c r="J157" s="40"/>
      <c r="K157" s="40"/>
      <c r="L157" s="44"/>
      <c r="M157" s="246"/>
      <c r="N157" s="247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188</v>
      </c>
      <c r="AU157" s="17" t="s">
        <v>80</v>
      </c>
    </row>
    <row r="158" s="13" customFormat="1">
      <c r="A158" s="13"/>
      <c r="B158" s="255"/>
      <c r="C158" s="256"/>
      <c r="D158" s="243" t="s">
        <v>242</v>
      </c>
      <c r="E158" s="257" t="s">
        <v>1</v>
      </c>
      <c r="F158" s="258" t="s">
        <v>1519</v>
      </c>
      <c r="G158" s="256"/>
      <c r="H158" s="259">
        <v>276.92000000000002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5" t="s">
        <v>242</v>
      </c>
      <c r="AU158" s="265" t="s">
        <v>80</v>
      </c>
      <c r="AV158" s="13" t="s">
        <v>82</v>
      </c>
      <c r="AW158" s="13" t="s">
        <v>30</v>
      </c>
      <c r="AX158" s="13" t="s">
        <v>73</v>
      </c>
      <c r="AY158" s="265" t="s">
        <v>176</v>
      </c>
    </row>
    <row r="159" s="14" customFormat="1">
      <c r="A159" s="14"/>
      <c r="B159" s="266"/>
      <c r="C159" s="267"/>
      <c r="D159" s="243" t="s">
        <v>242</v>
      </c>
      <c r="E159" s="268" t="s">
        <v>1</v>
      </c>
      <c r="F159" s="269" t="s">
        <v>245</v>
      </c>
      <c r="G159" s="267"/>
      <c r="H159" s="270">
        <v>276.92000000000002</v>
      </c>
      <c r="I159" s="271"/>
      <c r="J159" s="267"/>
      <c r="K159" s="267"/>
      <c r="L159" s="272"/>
      <c r="M159" s="273"/>
      <c r="N159" s="274"/>
      <c r="O159" s="274"/>
      <c r="P159" s="274"/>
      <c r="Q159" s="274"/>
      <c r="R159" s="274"/>
      <c r="S159" s="274"/>
      <c r="T159" s="27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76" t="s">
        <v>242</v>
      </c>
      <c r="AU159" s="276" t="s">
        <v>80</v>
      </c>
      <c r="AV159" s="14" t="s">
        <v>183</v>
      </c>
      <c r="AW159" s="14" t="s">
        <v>30</v>
      </c>
      <c r="AX159" s="14" t="s">
        <v>80</v>
      </c>
      <c r="AY159" s="276" t="s">
        <v>176</v>
      </c>
    </row>
    <row r="160" s="2" customFormat="1" ht="24.15" customHeight="1">
      <c r="A160" s="38"/>
      <c r="B160" s="39"/>
      <c r="C160" s="229" t="s">
        <v>271</v>
      </c>
      <c r="D160" s="229" t="s">
        <v>179</v>
      </c>
      <c r="E160" s="230" t="s">
        <v>822</v>
      </c>
      <c r="F160" s="231" t="s">
        <v>823</v>
      </c>
      <c r="G160" s="232" t="s">
        <v>231</v>
      </c>
      <c r="H160" s="233">
        <v>276.92000000000002</v>
      </c>
      <c r="I160" s="234"/>
      <c r="J160" s="235">
        <f>ROUND(I160*H160,2)</f>
        <v>0</v>
      </c>
      <c r="K160" s="236"/>
      <c r="L160" s="44"/>
      <c r="M160" s="237" t="s">
        <v>1</v>
      </c>
      <c r="N160" s="238" t="s">
        <v>38</v>
      </c>
      <c r="O160" s="91"/>
      <c r="P160" s="239">
        <f>O160*H160</f>
        <v>0</v>
      </c>
      <c r="Q160" s="239">
        <v>0</v>
      </c>
      <c r="R160" s="239">
        <f>Q160*H160</f>
        <v>0</v>
      </c>
      <c r="S160" s="239">
        <v>0</v>
      </c>
      <c r="T160" s="24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41" t="s">
        <v>183</v>
      </c>
      <c r="AT160" s="241" t="s">
        <v>179</v>
      </c>
      <c r="AU160" s="241" t="s">
        <v>80</v>
      </c>
      <c r="AY160" s="17" t="s">
        <v>176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7" t="s">
        <v>80</v>
      </c>
      <c r="BK160" s="242">
        <f>ROUND(I160*H160,2)</f>
        <v>0</v>
      </c>
      <c r="BL160" s="17" t="s">
        <v>183</v>
      </c>
      <c r="BM160" s="241" t="s">
        <v>1520</v>
      </c>
    </row>
    <row r="161" s="2" customFormat="1">
      <c r="A161" s="38"/>
      <c r="B161" s="39"/>
      <c r="C161" s="40"/>
      <c r="D161" s="243" t="s">
        <v>185</v>
      </c>
      <c r="E161" s="40"/>
      <c r="F161" s="244" t="s">
        <v>823</v>
      </c>
      <c r="G161" s="40"/>
      <c r="H161" s="40"/>
      <c r="I161" s="245"/>
      <c r="J161" s="40"/>
      <c r="K161" s="40"/>
      <c r="L161" s="44"/>
      <c r="M161" s="246"/>
      <c r="N161" s="247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185</v>
      </c>
      <c r="AU161" s="17" t="s">
        <v>80</v>
      </c>
    </row>
    <row r="162" s="2" customFormat="1">
      <c r="A162" s="38"/>
      <c r="B162" s="39"/>
      <c r="C162" s="40"/>
      <c r="D162" s="243" t="s">
        <v>188</v>
      </c>
      <c r="E162" s="40"/>
      <c r="F162" s="250" t="s">
        <v>583</v>
      </c>
      <c r="G162" s="40"/>
      <c r="H162" s="40"/>
      <c r="I162" s="245"/>
      <c r="J162" s="40"/>
      <c r="K162" s="40"/>
      <c r="L162" s="44"/>
      <c r="M162" s="246"/>
      <c r="N162" s="24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188</v>
      </c>
      <c r="AU162" s="17" t="s">
        <v>80</v>
      </c>
    </row>
    <row r="163" s="2" customFormat="1" ht="24.15" customHeight="1">
      <c r="A163" s="38"/>
      <c r="B163" s="39"/>
      <c r="C163" s="229" t="s">
        <v>276</v>
      </c>
      <c r="D163" s="229" t="s">
        <v>179</v>
      </c>
      <c r="E163" s="230" t="s">
        <v>825</v>
      </c>
      <c r="F163" s="231" t="s">
        <v>826</v>
      </c>
      <c r="G163" s="232" t="s">
        <v>558</v>
      </c>
      <c r="H163" s="233">
        <v>42.097999999999999</v>
      </c>
      <c r="I163" s="234"/>
      <c r="J163" s="235">
        <f>ROUND(I163*H163,2)</f>
        <v>0</v>
      </c>
      <c r="K163" s="236"/>
      <c r="L163" s="44"/>
      <c r="M163" s="237" t="s">
        <v>1</v>
      </c>
      <c r="N163" s="238" t="s">
        <v>38</v>
      </c>
      <c r="O163" s="91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41" t="s">
        <v>183</v>
      </c>
      <c r="AT163" s="241" t="s">
        <v>179</v>
      </c>
      <c r="AU163" s="241" t="s">
        <v>80</v>
      </c>
      <c r="AY163" s="17" t="s">
        <v>176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7" t="s">
        <v>80</v>
      </c>
      <c r="BK163" s="242">
        <f>ROUND(I163*H163,2)</f>
        <v>0</v>
      </c>
      <c r="BL163" s="17" t="s">
        <v>183</v>
      </c>
      <c r="BM163" s="241" t="s">
        <v>1521</v>
      </c>
    </row>
    <row r="164" s="2" customFormat="1">
      <c r="A164" s="38"/>
      <c r="B164" s="39"/>
      <c r="C164" s="40"/>
      <c r="D164" s="243" t="s">
        <v>185</v>
      </c>
      <c r="E164" s="40"/>
      <c r="F164" s="244" t="s">
        <v>826</v>
      </c>
      <c r="G164" s="40"/>
      <c r="H164" s="40"/>
      <c r="I164" s="245"/>
      <c r="J164" s="40"/>
      <c r="K164" s="40"/>
      <c r="L164" s="44"/>
      <c r="M164" s="246"/>
      <c r="N164" s="247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185</v>
      </c>
      <c r="AU164" s="17" t="s">
        <v>80</v>
      </c>
    </row>
    <row r="165" s="2" customFormat="1">
      <c r="A165" s="38"/>
      <c r="B165" s="39"/>
      <c r="C165" s="40"/>
      <c r="D165" s="243" t="s">
        <v>188</v>
      </c>
      <c r="E165" s="40"/>
      <c r="F165" s="250" t="s">
        <v>587</v>
      </c>
      <c r="G165" s="40"/>
      <c r="H165" s="40"/>
      <c r="I165" s="245"/>
      <c r="J165" s="40"/>
      <c r="K165" s="40"/>
      <c r="L165" s="44"/>
      <c r="M165" s="246"/>
      <c r="N165" s="247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188</v>
      </c>
      <c r="AU165" s="17" t="s">
        <v>80</v>
      </c>
    </row>
    <row r="166" s="13" customFormat="1">
      <c r="A166" s="13"/>
      <c r="B166" s="255"/>
      <c r="C166" s="256"/>
      <c r="D166" s="243" t="s">
        <v>242</v>
      </c>
      <c r="E166" s="257" t="s">
        <v>1</v>
      </c>
      <c r="F166" s="258" t="s">
        <v>1522</v>
      </c>
      <c r="G166" s="256"/>
      <c r="H166" s="259">
        <v>42.097999999999999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5" t="s">
        <v>242</v>
      </c>
      <c r="AU166" s="265" t="s">
        <v>80</v>
      </c>
      <c r="AV166" s="13" t="s">
        <v>82</v>
      </c>
      <c r="AW166" s="13" t="s">
        <v>30</v>
      </c>
      <c r="AX166" s="13" t="s">
        <v>73</v>
      </c>
      <c r="AY166" s="265" t="s">
        <v>176</v>
      </c>
    </row>
    <row r="167" s="14" customFormat="1">
      <c r="A167" s="14"/>
      <c r="B167" s="266"/>
      <c r="C167" s="267"/>
      <c r="D167" s="243" t="s">
        <v>242</v>
      </c>
      <c r="E167" s="268" t="s">
        <v>1</v>
      </c>
      <c r="F167" s="269" t="s">
        <v>245</v>
      </c>
      <c r="G167" s="267"/>
      <c r="H167" s="270">
        <v>42.097999999999999</v>
      </c>
      <c r="I167" s="271"/>
      <c r="J167" s="267"/>
      <c r="K167" s="267"/>
      <c r="L167" s="272"/>
      <c r="M167" s="273"/>
      <c r="N167" s="274"/>
      <c r="O167" s="274"/>
      <c r="P167" s="274"/>
      <c r="Q167" s="274"/>
      <c r="R167" s="274"/>
      <c r="S167" s="274"/>
      <c r="T167" s="27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76" t="s">
        <v>242</v>
      </c>
      <c r="AU167" s="276" t="s">
        <v>80</v>
      </c>
      <c r="AV167" s="14" t="s">
        <v>183</v>
      </c>
      <c r="AW167" s="14" t="s">
        <v>30</v>
      </c>
      <c r="AX167" s="14" t="s">
        <v>80</v>
      </c>
      <c r="AY167" s="276" t="s">
        <v>176</v>
      </c>
    </row>
    <row r="168" s="2" customFormat="1" ht="24.15" customHeight="1">
      <c r="A168" s="38"/>
      <c r="B168" s="39"/>
      <c r="C168" s="229" t="s">
        <v>282</v>
      </c>
      <c r="D168" s="229" t="s">
        <v>179</v>
      </c>
      <c r="E168" s="230" t="s">
        <v>829</v>
      </c>
      <c r="F168" s="231" t="s">
        <v>830</v>
      </c>
      <c r="G168" s="232" t="s">
        <v>558</v>
      </c>
      <c r="H168" s="233">
        <v>4.6779999999999999</v>
      </c>
      <c r="I168" s="234"/>
      <c r="J168" s="235">
        <f>ROUND(I168*H168,2)</f>
        <v>0</v>
      </c>
      <c r="K168" s="236"/>
      <c r="L168" s="44"/>
      <c r="M168" s="237" t="s">
        <v>1</v>
      </c>
      <c r="N168" s="238" t="s">
        <v>38</v>
      </c>
      <c r="O168" s="91"/>
      <c r="P168" s="239">
        <f>O168*H168</f>
        <v>0</v>
      </c>
      <c r="Q168" s="239">
        <v>0</v>
      </c>
      <c r="R168" s="239">
        <f>Q168*H168</f>
        <v>0</v>
      </c>
      <c r="S168" s="239">
        <v>0</v>
      </c>
      <c r="T168" s="24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41" t="s">
        <v>183</v>
      </c>
      <c r="AT168" s="241" t="s">
        <v>179</v>
      </c>
      <c r="AU168" s="241" t="s">
        <v>80</v>
      </c>
      <c r="AY168" s="17" t="s">
        <v>176</v>
      </c>
      <c r="BE168" s="242">
        <f>IF(N168="základní",J168,0)</f>
        <v>0</v>
      </c>
      <c r="BF168" s="242">
        <f>IF(N168="snížená",J168,0)</f>
        <v>0</v>
      </c>
      <c r="BG168" s="242">
        <f>IF(N168="zákl. přenesená",J168,0)</f>
        <v>0</v>
      </c>
      <c r="BH168" s="242">
        <f>IF(N168="sníž. přenesená",J168,0)</f>
        <v>0</v>
      </c>
      <c r="BI168" s="242">
        <f>IF(N168="nulová",J168,0)</f>
        <v>0</v>
      </c>
      <c r="BJ168" s="17" t="s">
        <v>80</v>
      </c>
      <c r="BK168" s="242">
        <f>ROUND(I168*H168,2)</f>
        <v>0</v>
      </c>
      <c r="BL168" s="17" t="s">
        <v>183</v>
      </c>
      <c r="BM168" s="241" t="s">
        <v>1523</v>
      </c>
    </row>
    <row r="169" s="2" customFormat="1">
      <c r="A169" s="38"/>
      <c r="B169" s="39"/>
      <c r="C169" s="40"/>
      <c r="D169" s="243" t="s">
        <v>185</v>
      </c>
      <c r="E169" s="40"/>
      <c r="F169" s="244" t="s">
        <v>830</v>
      </c>
      <c r="G169" s="40"/>
      <c r="H169" s="40"/>
      <c r="I169" s="245"/>
      <c r="J169" s="40"/>
      <c r="K169" s="40"/>
      <c r="L169" s="44"/>
      <c r="M169" s="246"/>
      <c r="N169" s="247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185</v>
      </c>
      <c r="AU169" s="17" t="s">
        <v>80</v>
      </c>
    </row>
    <row r="170" s="2" customFormat="1">
      <c r="A170" s="38"/>
      <c r="B170" s="39"/>
      <c r="C170" s="40"/>
      <c r="D170" s="243" t="s">
        <v>188</v>
      </c>
      <c r="E170" s="40"/>
      <c r="F170" s="250" t="s">
        <v>587</v>
      </c>
      <c r="G170" s="40"/>
      <c r="H170" s="40"/>
      <c r="I170" s="245"/>
      <c r="J170" s="40"/>
      <c r="K170" s="40"/>
      <c r="L170" s="44"/>
      <c r="M170" s="246"/>
      <c r="N170" s="247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188</v>
      </c>
      <c r="AU170" s="17" t="s">
        <v>80</v>
      </c>
    </row>
    <row r="171" s="13" customFormat="1">
      <c r="A171" s="13"/>
      <c r="B171" s="255"/>
      <c r="C171" s="256"/>
      <c r="D171" s="243" t="s">
        <v>242</v>
      </c>
      <c r="E171" s="257" t="s">
        <v>1</v>
      </c>
      <c r="F171" s="258" t="s">
        <v>1524</v>
      </c>
      <c r="G171" s="256"/>
      <c r="H171" s="259">
        <v>4.6779999999999999</v>
      </c>
      <c r="I171" s="260"/>
      <c r="J171" s="256"/>
      <c r="K171" s="256"/>
      <c r="L171" s="261"/>
      <c r="M171" s="262"/>
      <c r="N171" s="263"/>
      <c r="O171" s="263"/>
      <c r="P171" s="263"/>
      <c r="Q171" s="263"/>
      <c r="R171" s="263"/>
      <c r="S171" s="263"/>
      <c r="T171" s="26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65" t="s">
        <v>242</v>
      </c>
      <c r="AU171" s="265" t="s">
        <v>80</v>
      </c>
      <c r="AV171" s="13" t="s">
        <v>82</v>
      </c>
      <c r="AW171" s="13" t="s">
        <v>30</v>
      </c>
      <c r="AX171" s="13" t="s">
        <v>73</v>
      </c>
      <c r="AY171" s="265" t="s">
        <v>176</v>
      </c>
    </row>
    <row r="172" s="14" customFormat="1">
      <c r="A172" s="14"/>
      <c r="B172" s="266"/>
      <c r="C172" s="267"/>
      <c r="D172" s="243" t="s">
        <v>242</v>
      </c>
      <c r="E172" s="268" t="s">
        <v>1</v>
      </c>
      <c r="F172" s="269" t="s">
        <v>245</v>
      </c>
      <c r="G172" s="267"/>
      <c r="H172" s="270">
        <v>4.6779999999999999</v>
      </c>
      <c r="I172" s="271"/>
      <c r="J172" s="267"/>
      <c r="K172" s="267"/>
      <c r="L172" s="272"/>
      <c r="M172" s="273"/>
      <c r="N172" s="274"/>
      <c r="O172" s="274"/>
      <c r="P172" s="274"/>
      <c r="Q172" s="274"/>
      <c r="R172" s="274"/>
      <c r="S172" s="274"/>
      <c r="T172" s="27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76" t="s">
        <v>242</v>
      </c>
      <c r="AU172" s="276" t="s">
        <v>80</v>
      </c>
      <c r="AV172" s="14" t="s">
        <v>183</v>
      </c>
      <c r="AW172" s="14" t="s">
        <v>30</v>
      </c>
      <c r="AX172" s="14" t="s">
        <v>80</v>
      </c>
      <c r="AY172" s="276" t="s">
        <v>176</v>
      </c>
    </row>
    <row r="173" s="2" customFormat="1" ht="24.15" customHeight="1">
      <c r="A173" s="38"/>
      <c r="B173" s="39"/>
      <c r="C173" s="229" t="s">
        <v>8</v>
      </c>
      <c r="D173" s="229" t="s">
        <v>179</v>
      </c>
      <c r="E173" s="230" t="s">
        <v>593</v>
      </c>
      <c r="F173" s="231" t="s">
        <v>594</v>
      </c>
      <c r="G173" s="232" t="s">
        <v>558</v>
      </c>
      <c r="H173" s="233">
        <v>84.194999999999993</v>
      </c>
      <c r="I173" s="234"/>
      <c r="J173" s="235">
        <f>ROUND(I173*H173,2)</f>
        <v>0</v>
      </c>
      <c r="K173" s="236"/>
      <c r="L173" s="44"/>
      <c r="M173" s="237" t="s">
        <v>1</v>
      </c>
      <c r="N173" s="238" t="s">
        <v>38</v>
      </c>
      <c r="O173" s="91"/>
      <c r="P173" s="239">
        <f>O173*H173</f>
        <v>0</v>
      </c>
      <c r="Q173" s="239">
        <v>0</v>
      </c>
      <c r="R173" s="239">
        <f>Q173*H173</f>
        <v>0</v>
      </c>
      <c r="S173" s="239">
        <v>0</v>
      </c>
      <c r="T173" s="24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41" t="s">
        <v>183</v>
      </c>
      <c r="AT173" s="241" t="s">
        <v>179</v>
      </c>
      <c r="AU173" s="241" t="s">
        <v>80</v>
      </c>
      <c r="AY173" s="17" t="s">
        <v>176</v>
      </c>
      <c r="BE173" s="242">
        <f>IF(N173="základní",J173,0)</f>
        <v>0</v>
      </c>
      <c r="BF173" s="242">
        <f>IF(N173="snížená",J173,0)</f>
        <v>0</v>
      </c>
      <c r="BG173" s="242">
        <f>IF(N173="zákl. přenesená",J173,0)</f>
        <v>0</v>
      </c>
      <c r="BH173" s="242">
        <f>IF(N173="sníž. přenesená",J173,0)</f>
        <v>0</v>
      </c>
      <c r="BI173" s="242">
        <f>IF(N173="nulová",J173,0)</f>
        <v>0</v>
      </c>
      <c r="BJ173" s="17" t="s">
        <v>80</v>
      </c>
      <c r="BK173" s="242">
        <f>ROUND(I173*H173,2)</f>
        <v>0</v>
      </c>
      <c r="BL173" s="17" t="s">
        <v>183</v>
      </c>
      <c r="BM173" s="241" t="s">
        <v>1525</v>
      </c>
    </row>
    <row r="174" s="2" customFormat="1">
      <c r="A174" s="38"/>
      <c r="B174" s="39"/>
      <c r="C174" s="40"/>
      <c r="D174" s="243" t="s">
        <v>185</v>
      </c>
      <c r="E174" s="40"/>
      <c r="F174" s="244" t="s">
        <v>594</v>
      </c>
      <c r="G174" s="40"/>
      <c r="H174" s="40"/>
      <c r="I174" s="245"/>
      <c r="J174" s="40"/>
      <c r="K174" s="40"/>
      <c r="L174" s="44"/>
      <c r="M174" s="246"/>
      <c r="N174" s="247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185</v>
      </c>
      <c r="AU174" s="17" t="s">
        <v>80</v>
      </c>
    </row>
    <row r="175" s="2" customFormat="1">
      <c r="A175" s="38"/>
      <c r="B175" s="39"/>
      <c r="C175" s="40"/>
      <c r="D175" s="243" t="s">
        <v>188</v>
      </c>
      <c r="E175" s="40"/>
      <c r="F175" s="250" t="s">
        <v>596</v>
      </c>
      <c r="G175" s="40"/>
      <c r="H175" s="40"/>
      <c r="I175" s="245"/>
      <c r="J175" s="40"/>
      <c r="K175" s="40"/>
      <c r="L175" s="44"/>
      <c r="M175" s="246"/>
      <c r="N175" s="247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188</v>
      </c>
      <c r="AU175" s="17" t="s">
        <v>80</v>
      </c>
    </row>
    <row r="176" s="2" customFormat="1" ht="37.8" customHeight="1">
      <c r="A176" s="38"/>
      <c r="B176" s="39"/>
      <c r="C176" s="229" t="s">
        <v>291</v>
      </c>
      <c r="D176" s="229" t="s">
        <v>179</v>
      </c>
      <c r="E176" s="230" t="s">
        <v>597</v>
      </c>
      <c r="F176" s="231" t="s">
        <v>598</v>
      </c>
      <c r="G176" s="232" t="s">
        <v>558</v>
      </c>
      <c r="H176" s="233">
        <v>1431.3150000000001</v>
      </c>
      <c r="I176" s="234"/>
      <c r="J176" s="235">
        <f>ROUND(I176*H176,2)</f>
        <v>0</v>
      </c>
      <c r="K176" s="236"/>
      <c r="L176" s="44"/>
      <c r="M176" s="237" t="s">
        <v>1</v>
      </c>
      <c r="N176" s="238" t="s">
        <v>38</v>
      </c>
      <c r="O176" s="91"/>
      <c r="P176" s="239">
        <f>O176*H176</f>
        <v>0</v>
      </c>
      <c r="Q176" s="239">
        <v>0</v>
      </c>
      <c r="R176" s="239">
        <f>Q176*H176</f>
        <v>0</v>
      </c>
      <c r="S176" s="239">
        <v>0</v>
      </c>
      <c r="T176" s="24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41" t="s">
        <v>183</v>
      </c>
      <c r="AT176" s="241" t="s">
        <v>179</v>
      </c>
      <c r="AU176" s="241" t="s">
        <v>80</v>
      </c>
      <c r="AY176" s="17" t="s">
        <v>176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17" t="s">
        <v>80</v>
      </c>
      <c r="BK176" s="242">
        <f>ROUND(I176*H176,2)</f>
        <v>0</v>
      </c>
      <c r="BL176" s="17" t="s">
        <v>183</v>
      </c>
      <c r="BM176" s="241" t="s">
        <v>1526</v>
      </c>
    </row>
    <row r="177" s="2" customFormat="1">
      <c r="A177" s="38"/>
      <c r="B177" s="39"/>
      <c r="C177" s="40"/>
      <c r="D177" s="243" t="s">
        <v>185</v>
      </c>
      <c r="E177" s="40"/>
      <c r="F177" s="244" t="s">
        <v>598</v>
      </c>
      <c r="G177" s="40"/>
      <c r="H177" s="40"/>
      <c r="I177" s="245"/>
      <c r="J177" s="40"/>
      <c r="K177" s="40"/>
      <c r="L177" s="44"/>
      <c r="M177" s="246"/>
      <c r="N177" s="247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185</v>
      </c>
      <c r="AU177" s="17" t="s">
        <v>80</v>
      </c>
    </row>
    <row r="178" s="2" customFormat="1">
      <c r="A178" s="38"/>
      <c r="B178" s="39"/>
      <c r="C178" s="40"/>
      <c r="D178" s="243" t="s">
        <v>188</v>
      </c>
      <c r="E178" s="40"/>
      <c r="F178" s="250" t="s">
        <v>596</v>
      </c>
      <c r="G178" s="40"/>
      <c r="H178" s="40"/>
      <c r="I178" s="245"/>
      <c r="J178" s="40"/>
      <c r="K178" s="40"/>
      <c r="L178" s="44"/>
      <c r="M178" s="246"/>
      <c r="N178" s="247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188</v>
      </c>
      <c r="AU178" s="17" t="s">
        <v>80</v>
      </c>
    </row>
    <row r="179" s="2" customFormat="1" ht="24.15" customHeight="1">
      <c r="A179" s="38"/>
      <c r="B179" s="39"/>
      <c r="C179" s="229" t="s">
        <v>296</v>
      </c>
      <c r="D179" s="229" t="s">
        <v>179</v>
      </c>
      <c r="E179" s="230" t="s">
        <v>600</v>
      </c>
      <c r="F179" s="231" t="s">
        <v>601</v>
      </c>
      <c r="G179" s="232" t="s">
        <v>558</v>
      </c>
      <c r="H179" s="233">
        <v>9.3550000000000004</v>
      </c>
      <c r="I179" s="234"/>
      <c r="J179" s="235">
        <f>ROUND(I179*H179,2)</f>
        <v>0</v>
      </c>
      <c r="K179" s="236"/>
      <c r="L179" s="44"/>
      <c r="M179" s="237" t="s">
        <v>1</v>
      </c>
      <c r="N179" s="238" t="s">
        <v>38</v>
      </c>
      <c r="O179" s="91"/>
      <c r="P179" s="239">
        <f>O179*H179</f>
        <v>0</v>
      </c>
      <c r="Q179" s="239">
        <v>0</v>
      </c>
      <c r="R179" s="239">
        <f>Q179*H179</f>
        <v>0</v>
      </c>
      <c r="S179" s="239">
        <v>0</v>
      </c>
      <c r="T179" s="24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41" t="s">
        <v>183</v>
      </c>
      <c r="AT179" s="241" t="s">
        <v>179</v>
      </c>
      <c r="AU179" s="241" t="s">
        <v>80</v>
      </c>
      <c r="AY179" s="17" t="s">
        <v>176</v>
      </c>
      <c r="BE179" s="242">
        <f>IF(N179="základní",J179,0)</f>
        <v>0</v>
      </c>
      <c r="BF179" s="242">
        <f>IF(N179="snížená",J179,0)</f>
        <v>0</v>
      </c>
      <c r="BG179" s="242">
        <f>IF(N179="zákl. přenesená",J179,0)</f>
        <v>0</v>
      </c>
      <c r="BH179" s="242">
        <f>IF(N179="sníž. přenesená",J179,0)</f>
        <v>0</v>
      </c>
      <c r="BI179" s="242">
        <f>IF(N179="nulová",J179,0)</f>
        <v>0</v>
      </c>
      <c r="BJ179" s="17" t="s">
        <v>80</v>
      </c>
      <c r="BK179" s="242">
        <f>ROUND(I179*H179,2)</f>
        <v>0</v>
      </c>
      <c r="BL179" s="17" t="s">
        <v>183</v>
      </c>
      <c r="BM179" s="241" t="s">
        <v>1527</v>
      </c>
    </row>
    <row r="180" s="2" customFormat="1">
      <c r="A180" s="38"/>
      <c r="B180" s="39"/>
      <c r="C180" s="40"/>
      <c r="D180" s="243" t="s">
        <v>185</v>
      </c>
      <c r="E180" s="40"/>
      <c r="F180" s="244" t="s">
        <v>601</v>
      </c>
      <c r="G180" s="40"/>
      <c r="H180" s="40"/>
      <c r="I180" s="245"/>
      <c r="J180" s="40"/>
      <c r="K180" s="40"/>
      <c r="L180" s="44"/>
      <c r="M180" s="246"/>
      <c r="N180" s="247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185</v>
      </c>
      <c r="AU180" s="17" t="s">
        <v>80</v>
      </c>
    </row>
    <row r="181" s="2" customFormat="1">
      <c r="A181" s="38"/>
      <c r="B181" s="39"/>
      <c r="C181" s="40"/>
      <c r="D181" s="243" t="s">
        <v>188</v>
      </c>
      <c r="E181" s="40"/>
      <c r="F181" s="250" t="s">
        <v>596</v>
      </c>
      <c r="G181" s="40"/>
      <c r="H181" s="40"/>
      <c r="I181" s="245"/>
      <c r="J181" s="40"/>
      <c r="K181" s="40"/>
      <c r="L181" s="44"/>
      <c r="M181" s="246"/>
      <c r="N181" s="247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188</v>
      </c>
      <c r="AU181" s="17" t="s">
        <v>80</v>
      </c>
    </row>
    <row r="182" s="2" customFormat="1" ht="37.8" customHeight="1">
      <c r="A182" s="38"/>
      <c r="B182" s="39"/>
      <c r="C182" s="229" t="s">
        <v>301</v>
      </c>
      <c r="D182" s="229" t="s">
        <v>179</v>
      </c>
      <c r="E182" s="230" t="s">
        <v>603</v>
      </c>
      <c r="F182" s="231" t="s">
        <v>604</v>
      </c>
      <c r="G182" s="232" t="s">
        <v>558</v>
      </c>
      <c r="H182" s="233">
        <v>159.035</v>
      </c>
      <c r="I182" s="234"/>
      <c r="J182" s="235">
        <f>ROUND(I182*H182,2)</f>
        <v>0</v>
      </c>
      <c r="K182" s="236"/>
      <c r="L182" s="44"/>
      <c r="M182" s="237" t="s">
        <v>1</v>
      </c>
      <c r="N182" s="238" t="s">
        <v>38</v>
      </c>
      <c r="O182" s="91"/>
      <c r="P182" s="239">
        <f>O182*H182</f>
        <v>0</v>
      </c>
      <c r="Q182" s="239">
        <v>0</v>
      </c>
      <c r="R182" s="239">
        <f>Q182*H182</f>
        <v>0</v>
      </c>
      <c r="S182" s="239">
        <v>0</v>
      </c>
      <c r="T182" s="24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41" t="s">
        <v>183</v>
      </c>
      <c r="AT182" s="241" t="s">
        <v>179</v>
      </c>
      <c r="AU182" s="241" t="s">
        <v>80</v>
      </c>
      <c r="AY182" s="17" t="s">
        <v>176</v>
      </c>
      <c r="BE182" s="242">
        <f>IF(N182="základní",J182,0)</f>
        <v>0</v>
      </c>
      <c r="BF182" s="242">
        <f>IF(N182="snížená",J182,0)</f>
        <v>0</v>
      </c>
      <c r="BG182" s="242">
        <f>IF(N182="zákl. přenesená",J182,0)</f>
        <v>0</v>
      </c>
      <c r="BH182" s="242">
        <f>IF(N182="sníž. přenesená",J182,0)</f>
        <v>0</v>
      </c>
      <c r="BI182" s="242">
        <f>IF(N182="nulová",J182,0)</f>
        <v>0</v>
      </c>
      <c r="BJ182" s="17" t="s">
        <v>80</v>
      </c>
      <c r="BK182" s="242">
        <f>ROUND(I182*H182,2)</f>
        <v>0</v>
      </c>
      <c r="BL182" s="17" t="s">
        <v>183</v>
      </c>
      <c r="BM182" s="241" t="s">
        <v>1528</v>
      </c>
    </row>
    <row r="183" s="2" customFormat="1">
      <c r="A183" s="38"/>
      <c r="B183" s="39"/>
      <c r="C183" s="40"/>
      <c r="D183" s="243" t="s">
        <v>185</v>
      </c>
      <c r="E183" s="40"/>
      <c r="F183" s="244" t="s">
        <v>604</v>
      </c>
      <c r="G183" s="40"/>
      <c r="H183" s="40"/>
      <c r="I183" s="245"/>
      <c r="J183" s="40"/>
      <c r="K183" s="40"/>
      <c r="L183" s="44"/>
      <c r="M183" s="246"/>
      <c r="N183" s="247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185</v>
      </c>
      <c r="AU183" s="17" t="s">
        <v>80</v>
      </c>
    </row>
    <row r="184" s="2" customFormat="1">
      <c r="A184" s="38"/>
      <c r="B184" s="39"/>
      <c r="C184" s="40"/>
      <c r="D184" s="243" t="s">
        <v>188</v>
      </c>
      <c r="E184" s="40"/>
      <c r="F184" s="250" t="s">
        <v>596</v>
      </c>
      <c r="G184" s="40"/>
      <c r="H184" s="40"/>
      <c r="I184" s="245"/>
      <c r="J184" s="40"/>
      <c r="K184" s="40"/>
      <c r="L184" s="44"/>
      <c r="M184" s="246"/>
      <c r="N184" s="247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188</v>
      </c>
      <c r="AU184" s="17" t="s">
        <v>80</v>
      </c>
    </row>
    <row r="185" s="2" customFormat="1" ht="33" customHeight="1">
      <c r="A185" s="38"/>
      <c r="B185" s="39"/>
      <c r="C185" s="229" t="s">
        <v>306</v>
      </c>
      <c r="D185" s="229" t="s">
        <v>179</v>
      </c>
      <c r="E185" s="230" t="s">
        <v>606</v>
      </c>
      <c r="F185" s="231" t="s">
        <v>607</v>
      </c>
      <c r="G185" s="232" t="s">
        <v>558</v>
      </c>
      <c r="H185" s="233">
        <v>93.549999999999997</v>
      </c>
      <c r="I185" s="234"/>
      <c r="J185" s="235">
        <f>ROUND(I185*H185,2)</f>
        <v>0</v>
      </c>
      <c r="K185" s="236"/>
      <c r="L185" s="44"/>
      <c r="M185" s="237" t="s">
        <v>1</v>
      </c>
      <c r="N185" s="238" t="s">
        <v>38</v>
      </c>
      <c r="O185" s="91"/>
      <c r="P185" s="239">
        <f>O185*H185</f>
        <v>0</v>
      </c>
      <c r="Q185" s="239">
        <v>0</v>
      </c>
      <c r="R185" s="239">
        <f>Q185*H185</f>
        <v>0</v>
      </c>
      <c r="S185" s="239">
        <v>0</v>
      </c>
      <c r="T185" s="24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41" t="s">
        <v>183</v>
      </c>
      <c r="AT185" s="241" t="s">
        <v>179</v>
      </c>
      <c r="AU185" s="241" t="s">
        <v>80</v>
      </c>
      <c r="AY185" s="17" t="s">
        <v>176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7" t="s">
        <v>80</v>
      </c>
      <c r="BK185" s="242">
        <f>ROUND(I185*H185,2)</f>
        <v>0</v>
      </c>
      <c r="BL185" s="17" t="s">
        <v>183</v>
      </c>
      <c r="BM185" s="241" t="s">
        <v>1529</v>
      </c>
    </row>
    <row r="186" s="2" customFormat="1">
      <c r="A186" s="38"/>
      <c r="B186" s="39"/>
      <c r="C186" s="40"/>
      <c r="D186" s="243" t="s">
        <v>185</v>
      </c>
      <c r="E186" s="40"/>
      <c r="F186" s="244" t="s">
        <v>607</v>
      </c>
      <c r="G186" s="40"/>
      <c r="H186" s="40"/>
      <c r="I186" s="245"/>
      <c r="J186" s="40"/>
      <c r="K186" s="40"/>
      <c r="L186" s="44"/>
      <c r="M186" s="246"/>
      <c r="N186" s="247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185</v>
      </c>
      <c r="AU186" s="17" t="s">
        <v>80</v>
      </c>
    </row>
    <row r="187" s="2" customFormat="1" ht="24.15" customHeight="1">
      <c r="A187" s="38"/>
      <c r="B187" s="39"/>
      <c r="C187" s="229" t="s">
        <v>311</v>
      </c>
      <c r="D187" s="229" t="s">
        <v>179</v>
      </c>
      <c r="E187" s="230" t="s">
        <v>609</v>
      </c>
      <c r="F187" s="231" t="s">
        <v>610</v>
      </c>
      <c r="G187" s="232" t="s">
        <v>558</v>
      </c>
      <c r="H187" s="233">
        <v>52.186</v>
      </c>
      <c r="I187" s="234"/>
      <c r="J187" s="235">
        <f>ROUND(I187*H187,2)</f>
        <v>0</v>
      </c>
      <c r="K187" s="236"/>
      <c r="L187" s="44"/>
      <c r="M187" s="237" t="s">
        <v>1</v>
      </c>
      <c r="N187" s="238" t="s">
        <v>38</v>
      </c>
      <c r="O187" s="91"/>
      <c r="P187" s="239">
        <f>O187*H187</f>
        <v>0</v>
      </c>
      <c r="Q187" s="239">
        <v>0</v>
      </c>
      <c r="R187" s="239">
        <f>Q187*H187</f>
        <v>0</v>
      </c>
      <c r="S187" s="239">
        <v>0</v>
      </c>
      <c r="T187" s="24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41" t="s">
        <v>183</v>
      </c>
      <c r="AT187" s="241" t="s">
        <v>179</v>
      </c>
      <c r="AU187" s="241" t="s">
        <v>80</v>
      </c>
      <c r="AY187" s="17" t="s">
        <v>176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7" t="s">
        <v>80</v>
      </c>
      <c r="BK187" s="242">
        <f>ROUND(I187*H187,2)</f>
        <v>0</v>
      </c>
      <c r="BL187" s="17" t="s">
        <v>183</v>
      </c>
      <c r="BM187" s="241" t="s">
        <v>1530</v>
      </c>
    </row>
    <row r="188" s="2" customFormat="1">
      <c r="A188" s="38"/>
      <c r="B188" s="39"/>
      <c r="C188" s="40"/>
      <c r="D188" s="243" t="s">
        <v>185</v>
      </c>
      <c r="E188" s="40"/>
      <c r="F188" s="244" t="s">
        <v>610</v>
      </c>
      <c r="G188" s="40"/>
      <c r="H188" s="40"/>
      <c r="I188" s="245"/>
      <c r="J188" s="40"/>
      <c r="K188" s="40"/>
      <c r="L188" s="44"/>
      <c r="M188" s="246"/>
      <c r="N188" s="247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185</v>
      </c>
      <c r="AU188" s="17" t="s">
        <v>80</v>
      </c>
    </row>
    <row r="189" s="2" customFormat="1">
      <c r="A189" s="38"/>
      <c r="B189" s="39"/>
      <c r="C189" s="40"/>
      <c r="D189" s="243" t="s">
        <v>188</v>
      </c>
      <c r="E189" s="40"/>
      <c r="F189" s="250" t="s">
        <v>612</v>
      </c>
      <c r="G189" s="40"/>
      <c r="H189" s="40"/>
      <c r="I189" s="245"/>
      <c r="J189" s="40"/>
      <c r="K189" s="40"/>
      <c r="L189" s="44"/>
      <c r="M189" s="246"/>
      <c r="N189" s="247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188</v>
      </c>
      <c r="AU189" s="17" t="s">
        <v>80</v>
      </c>
    </row>
    <row r="190" s="2" customFormat="1" ht="24.15" customHeight="1">
      <c r="A190" s="38"/>
      <c r="B190" s="39"/>
      <c r="C190" s="229" t="s">
        <v>315</v>
      </c>
      <c r="D190" s="229" t="s">
        <v>179</v>
      </c>
      <c r="E190" s="230" t="s">
        <v>613</v>
      </c>
      <c r="F190" s="231" t="s">
        <v>614</v>
      </c>
      <c r="G190" s="232" t="s">
        <v>558</v>
      </c>
      <c r="H190" s="233">
        <v>33.607999999999997</v>
      </c>
      <c r="I190" s="234"/>
      <c r="J190" s="235">
        <f>ROUND(I190*H190,2)</f>
        <v>0</v>
      </c>
      <c r="K190" s="236"/>
      <c r="L190" s="44"/>
      <c r="M190" s="237" t="s">
        <v>1</v>
      </c>
      <c r="N190" s="238" t="s">
        <v>38</v>
      </c>
      <c r="O190" s="91"/>
      <c r="P190" s="239">
        <f>O190*H190</f>
        <v>0</v>
      </c>
      <c r="Q190" s="239">
        <v>0</v>
      </c>
      <c r="R190" s="239">
        <f>Q190*H190</f>
        <v>0</v>
      </c>
      <c r="S190" s="239">
        <v>0</v>
      </c>
      <c r="T190" s="24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41" t="s">
        <v>183</v>
      </c>
      <c r="AT190" s="241" t="s">
        <v>179</v>
      </c>
      <c r="AU190" s="241" t="s">
        <v>80</v>
      </c>
      <c r="AY190" s="17" t="s">
        <v>176</v>
      </c>
      <c r="BE190" s="242">
        <f>IF(N190="základní",J190,0)</f>
        <v>0</v>
      </c>
      <c r="BF190" s="242">
        <f>IF(N190="snížená",J190,0)</f>
        <v>0</v>
      </c>
      <c r="BG190" s="242">
        <f>IF(N190="zákl. přenesená",J190,0)</f>
        <v>0</v>
      </c>
      <c r="BH190" s="242">
        <f>IF(N190="sníž. přenesená",J190,0)</f>
        <v>0</v>
      </c>
      <c r="BI190" s="242">
        <f>IF(N190="nulová",J190,0)</f>
        <v>0</v>
      </c>
      <c r="BJ190" s="17" t="s">
        <v>80</v>
      </c>
      <c r="BK190" s="242">
        <f>ROUND(I190*H190,2)</f>
        <v>0</v>
      </c>
      <c r="BL190" s="17" t="s">
        <v>183</v>
      </c>
      <c r="BM190" s="241" t="s">
        <v>1531</v>
      </c>
    </row>
    <row r="191" s="2" customFormat="1">
      <c r="A191" s="38"/>
      <c r="B191" s="39"/>
      <c r="C191" s="40"/>
      <c r="D191" s="243" t="s">
        <v>185</v>
      </c>
      <c r="E191" s="40"/>
      <c r="F191" s="244" t="s">
        <v>614</v>
      </c>
      <c r="G191" s="40"/>
      <c r="H191" s="40"/>
      <c r="I191" s="245"/>
      <c r="J191" s="40"/>
      <c r="K191" s="40"/>
      <c r="L191" s="44"/>
      <c r="M191" s="246"/>
      <c r="N191" s="247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185</v>
      </c>
      <c r="AU191" s="17" t="s">
        <v>80</v>
      </c>
    </row>
    <row r="192" s="2" customFormat="1">
      <c r="A192" s="38"/>
      <c r="B192" s="39"/>
      <c r="C192" s="40"/>
      <c r="D192" s="243" t="s">
        <v>188</v>
      </c>
      <c r="E192" s="40"/>
      <c r="F192" s="250" t="s">
        <v>616</v>
      </c>
      <c r="G192" s="40"/>
      <c r="H192" s="40"/>
      <c r="I192" s="245"/>
      <c r="J192" s="40"/>
      <c r="K192" s="40"/>
      <c r="L192" s="44"/>
      <c r="M192" s="246"/>
      <c r="N192" s="247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188</v>
      </c>
      <c r="AU192" s="17" t="s">
        <v>80</v>
      </c>
    </row>
    <row r="193" s="13" customFormat="1">
      <c r="A193" s="13"/>
      <c r="B193" s="255"/>
      <c r="C193" s="256"/>
      <c r="D193" s="243" t="s">
        <v>242</v>
      </c>
      <c r="E193" s="257" t="s">
        <v>1</v>
      </c>
      <c r="F193" s="258" t="s">
        <v>1532</v>
      </c>
      <c r="G193" s="256"/>
      <c r="H193" s="259">
        <v>33.607999999999997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5" t="s">
        <v>242</v>
      </c>
      <c r="AU193" s="265" t="s">
        <v>80</v>
      </c>
      <c r="AV193" s="13" t="s">
        <v>82</v>
      </c>
      <c r="AW193" s="13" t="s">
        <v>30</v>
      </c>
      <c r="AX193" s="13" t="s">
        <v>73</v>
      </c>
      <c r="AY193" s="265" t="s">
        <v>176</v>
      </c>
    </row>
    <row r="194" s="14" customFormat="1">
      <c r="A194" s="14"/>
      <c r="B194" s="266"/>
      <c r="C194" s="267"/>
      <c r="D194" s="243" t="s">
        <v>242</v>
      </c>
      <c r="E194" s="268" t="s">
        <v>1</v>
      </c>
      <c r="F194" s="269" t="s">
        <v>245</v>
      </c>
      <c r="G194" s="267"/>
      <c r="H194" s="270">
        <v>33.607999999999997</v>
      </c>
      <c r="I194" s="271"/>
      <c r="J194" s="267"/>
      <c r="K194" s="267"/>
      <c r="L194" s="272"/>
      <c r="M194" s="273"/>
      <c r="N194" s="274"/>
      <c r="O194" s="274"/>
      <c r="P194" s="274"/>
      <c r="Q194" s="274"/>
      <c r="R194" s="274"/>
      <c r="S194" s="274"/>
      <c r="T194" s="27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76" t="s">
        <v>242</v>
      </c>
      <c r="AU194" s="276" t="s">
        <v>80</v>
      </c>
      <c r="AV194" s="14" t="s">
        <v>183</v>
      </c>
      <c r="AW194" s="14" t="s">
        <v>30</v>
      </c>
      <c r="AX194" s="14" t="s">
        <v>80</v>
      </c>
      <c r="AY194" s="276" t="s">
        <v>176</v>
      </c>
    </row>
    <row r="195" s="2" customFormat="1" ht="24.15" customHeight="1">
      <c r="A195" s="38"/>
      <c r="B195" s="39"/>
      <c r="C195" s="229" t="s">
        <v>321</v>
      </c>
      <c r="D195" s="229" t="s">
        <v>179</v>
      </c>
      <c r="E195" s="230" t="s">
        <v>619</v>
      </c>
      <c r="F195" s="231" t="s">
        <v>620</v>
      </c>
      <c r="G195" s="232" t="s">
        <v>558</v>
      </c>
      <c r="H195" s="233">
        <v>84.194999999999993</v>
      </c>
      <c r="I195" s="234"/>
      <c r="J195" s="235">
        <f>ROUND(I195*H195,2)</f>
        <v>0</v>
      </c>
      <c r="K195" s="236"/>
      <c r="L195" s="44"/>
      <c r="M195" s="237" t="s">
        <v>1</v>
      </c>
      <c r="N195" s="238" t="s">
        <v>38</v>
      </c>
      <c r="O195" s="91"/>
      <c r="P195" s="239">
        <f>O195*H195</f>
        <v>0</v>
      </c>
      <c r="Q195" s="239">
        <v>0</v>
      </c>
      <c r="R195" s="239">
        <f>Q195*H195</f>
        <v>0</v>
      </c>
      <c r="S195" s="239">
        <v>0</v>
      </c>
      <c r="T195" s="24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41" t="s">
        <v>183</v>
      </c>
      <c r="AT195" s="241" t="s">
        <v>179</v>
      </c>
      <c r="AU195" s="241" t="s">
        <v>80</v>
      </c>
      <c r="AY195" s="17" t="s">
        <v>176</v>
      </c>
      <c r="BE195" s="242">
        <f>IF(N195="základní",J195,0)</f>
        <v>0</v>
      </c>
      <c r="BF195" s="242">
        <f>IF(N195="snížená",J195,0)</f>
        <v>0</v>
      </c>
      <c r="BG195" s="242">
        <f>IF(N195="zákl. přenesená",J195,0)</f>
        <v>0</v>
      </c>
      <c r="BH195" s="242">
        <f>IF(N195="sníž. přenesená",J195,0)</f>
        <v>0</v>
      </c>
      <c r="BI195" s="242">
        <f>IF(N195="nulová",J195,0)</f>
        <v>0</v>
      </c>
      <c r="BJ195" s="17" t="s">
        <v>80</v>
      </c>
      <c r="BK195" s="242">
        <f>ROUND(I195*H195,2)</f>
        <v>0</v>
      </c>
      <c r="BL195" s="17" t="s">
        <v>183</v>
      </c>
      <c r="BM195" s="241" t="s">
        <v>1533</v>
      </c>
    </row>
    <row r="196" s="2" customFormat="1">
      <c r="A196" s="38"/>
      <c r="B196" s="39"/>
      <c r="C196" s="40"/>
      <c r="D196" s="243" t="s">
        <v>185</v>
      </c>
      <c r="E196" s="40"/>
      <c r="F196" s="244" t="s">
        <v>620</v>
      </c>
      <c r="G196" s="40"/>
      <c r="H196" s="40"/>
      <c r="I196" s="245"/>
      <c r="J196" s="40"/>
      <c r="K196" s="40"/>
      <c r="L196" s="44"/>
      <c r="M196" s="246"/>
      <c r="N196" s="247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185</v>
      </c>
      <c r="AU196" s="17" t="s">
        <v>80</v>
      </c>
    </row>
    <row r="197" s="13" customFormat="1">
      <c r="A197" s="13"/>
      <c r="B197" s="255"/>
      <c r="C197" s="256"/>
      <c r="D197" s="243" t="s">
        <v>242</v>
      </c>
      <c r="E197" s="257" t="s">
        <v>1</v>
      </c>
      <c r="F197" s="258" t="s">
        <v>1534</v>
      </c>
      <c r="G197" s="256"/>
      <c r="H197" s="259">
        <v>84.194999999999993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5" t="s">
        <v>242</v>
      </c>
      <c r="AU197" s="265" t="s">
        <v>80</v>
      </c>
      <c r="AV197" s="13" t="s">
        <v>82</v>
      </c>
      <c r="AW197" s="13" t="s">
        <v>30</v>
      </c>
      <c r="AX197" s="13" t="s">
        <v>73</v>
      </c>
      <c r="AY197" s="265" t="s">
        <v>176</v>
      </c>
    </row>
    <row r="198" s="14" customFormat="1">
      <c r="A198" s="14"/>
      <c r="B198" s="266"/>
      <c r="C198" s="267"/>
      <c r="D198" s="243" t="s">
        <v>242</v>
      </c>
      <c r="E198" s="268" t="s">
        <v>1</v>
      </c>
      <c r="F198" s="269" t="s">
        <v>245</v>
      </c>
      <c r="G198" s="267"/>
      <c r="H198" s="270">
        <v>84.194999999999993</v>
      </c>
      <c r="I198" s="271"/>
      <c r="J198" s="267"/>
      <c r="K198" s="267"/>
      <c r="L198" s="272"/>
      <c r="M198" s="273"/>
      <c r="N198" s="274"/>
      <c r="O198" s="274"/>
      <c r="P198" s="274"/>
      <c r="Q198" s="274"/>
      <c r="R198" s="274"/>
      <c r="S198" s="274"/>
      <c r="T198" s="27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76" t="s">
        <v>242</v>
      </c>
      <c r="AU198" s="276" t="s">
        <v>80</v>
      </c>
      <c r="AV198" s="14" t="s">
        <v>183</v>
      </c>
      <c r="AW198" s="14" t="s">
        <v>30</v>
      </c>
      <c r="AX198" s="14" t="s">
        <v>80</v>
      </c>
      <c r="AY198" s="276" t="s">
        <v>176</v>
      </c>
    </row>
    <row r="199" s="2" customFormat="1" ht="24.15" customHeight="1">
      <c r="A199" s="38"/>
      <c r="B199" s="39"/>
      <c r="C199" s="229" t="s">
        <v>326</v>
      </c>
      <c r="D199" s="229" t="s">
        <v>179</v>
      </c>
      <c r="E199" s="230" t="s">
        <v>623</v>
      </c>
      <c r="F199" s="231" t="s">
        <v>624</v>
      </c>
      <c r="G199" s="232" t="s">
        <v>558</v>
      </c>
      <c r="H199" s="233">
        <v>9.3550000000000004</v>
      </c>
      <c r="I199" s="234"/>
      <c r="J199" s="235">
        <f>ROUND(I199*H199,2)</f>
        <v>0</v>
      </c>
      <c r="K199" s="236"/>
      <c r="L199" s="44"/>
      <c r="M199" s="237" t="s">
        <v>1</v>
      </c>
      <c r="N199" s="238" t="s">
        <v>38</v>
      </c>
      <c r="O199" s="91"/>
      <c r="P199" s="239">
        <f>O199*H199</f>
        <v>0</v>
      </c>
      <c r="Q199" s="239">
        <v>0</v>
      </c>
      <c r="R199" s="239">
        <f>Q199*H199</f>
        <v>0</v>
      </c>
      <c r="S199" s="239">
        <v>0</v>
      </c>
      <c r="T199" s="24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41" t="s">
        <v>183</v>
      </c>
      <c r="AT199" s="241" t="s">
        <v>179</v>
      </c>
      <c r="AU199" s="241" t="s">
        <v>80</v>
      </c>
      <c r="AY199" s="17" t="s">
        <v>176</v>
      </c>
      <c r="BE199" s="242">
        <f>IF(N199="základní",J199,0)</f>
        <v>0</v>
      </c>
      <c r="BF199" s="242">
        <f>IF(N199="snížená",J199,0)</f>
        <v>0</v>
      </c>
      <c r="BG199" s="242">
        <f>IF(N199="zákl. přenesená",J199,0)</f>
        <v>0</v>
      </c>
      <c r="BH199" s="242">
        <f>IF(N199="sníž. přenesená",J199,0)</f>
        <v>0</v>
      </c>
      <c r="BI199" s="242">
        <f>IF(N199="nulová",J199,0)</f>
        <v>0</v>
      </c>
      <c r="BJ199" s="17" t="s">
        <v>80</v>
      </c>
      <c r="BK199" s="242">
        <f>ROUND(I199*H199,2)</f>
        <v>0</v>
      </c>
      <c r="BL199" s="17" t="s">
        <v>183</v>
      </c>
      <c r="BM199" s="241" t="s">
        <v>1535</v>
      </c>
    </row>
    <row r="200" s="2" customFormat="1">
      <c r="A200" s="38"/>
      <c r="B200" s="39"/>
      <c r="C200" s="40"/>
      <c r="D200" s="243" t="s">
        <v>185</v>
      </c>
      <c r="E200" s="40"/>
      <c r="F200" s="244" t="s">
        <v>624</v>
      </c>
      <c r="G200" s="40"/>
      <c r="H200" s="40"/>
      <c r="I200" s="245"/>
      <c r="J200" s="40"/>
      <c r="K200" s="40"/>
      <c r="L200" s="44"/>
      <c r="M200" s="246"/>
      <c r="N200" s="247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185</v>
      </c>
      <c r="AU200" s="17" t="s">
        <v>80</v>
      </c>
    </row>
    <row r="201" s="13" customFormat="1">
      <c r="A201" s="13"/>
      <c r="B201" s="255"/>
      <c r="C201" s="256"/>
      <c r="D201" s="243" t="s">
        <v>242</v>
      </c>
      <c r="E201" s="257" t="s">
        <v>1</v>
      </c>
      <c r="F201" s="258" t="s">
        <v>1517</v>
      </c>
      <c r="G201" s="256"/>
      <c r="H201" s="259">
        <v>9.3550000000000004</v>
      </c>
      <c r="I201" s="260"/>
      <c r="J201" s="256"/>
      <c r="K201" s="256"/>
      <c r="L201" s="261"/>
      <c r="M201" s="262"/>
      <c r="N201" s="263"/>
      <c r="O201" s="263"/>
      <c r="P201" s="263"/>
      <c r="Q201" s="263"/>
      <c r="R201" s="263"/>
      <c r="S201" s="263"/>
      <c r="T201" s="26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5" t="s">
        <v>242</v>
      </c>
      <c r="AU201" s="265" t="s">
        <v>80</v>
      </c>
      <c r="AV201" s="13" t="s">
        <v>82</v>
      </c>
      <c r="AW201" s="13" t="s">
        <v>30</v>
      </c>
      <c r="AX201" s="13" t="s">
        <v>73</v>
      </c>
      <c r="AY201" s="265" t="s">
        <v>176</v>
      </c>
    </row>
    <row r="202" s="14" customFormat="1">
      <c r="A202" s="14"/>
      <c r="B202" s="266"/>
      <c r="C202" s="267"/>
      <c r="D202" s="243" t="s">
        <v>242</v>
      </c>
      <c r="E202" s="268" t="s">
        <v>1</v>
      </c>
      <c r="F202" s="269" t="s">
        <v>245</v>
      </c>
      <c r="G202" s="267"/>
      <c r="H202" s="270">
        <v>9.3550000000000004</v>
      </c>
      <c r="I202" s="271"/>
      <c r="J202" s="267"/>
      <c r="K202" s="267"/>
      <c r="L202" s="272"/>
      <c r="M202" s="273"/>
      <c r="N202" s="274"/>
      <c r="O202" s="274"/>
      <c r="P202" s="274"/>
      <c r="Q202" s="274"/>
      <c r="R202" s="274"/>
      <c r="S202" s="274"/>
      <c r="T202" s="27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76" t="s">
        <v>242</v>
      </c>
      <c r="AU202" s="276" t="s">
        <v>80</v>
      </c>
      <c r="AV202" s="14" t="s">
        <v>183</v>
      </c>
      <c r="AW202" s="14" t="s">
        <v>30</v>
      </c>
      <c r="AX202" s="14" t="s">
        <v>80</v>
      </c>
      <c r="AY202" s="276" t="s">
        <v>176</v>
      </c>
    </row>
    <row r="203" s="12" customFormat="1" ht="25.92" customHeight="1">
      <c r="A203" s="12"/>
      <c r="B203" s="213"/>
      <c r="C203" s="214"/>
      <c r="D203" s="215" t="s">
        <v>72</v>
      </c>
      <c r="E203" s="216" t="s">
        <v>183</v>
      </c>
      <c r="F203" s="216" t="s">
        <v>627</v>
      </c>
      <c r="G203" s="214"/>
      <c r="H203" s="214"/>
      <c r="I203" s="217"/>
      <c r="J203" s="218">
        <f>BK203</f>
        <v>0</v>
      </c>
      <c r="K203" s="214"/>
      <c r="L203" s="219"/>
      <c r="M203" s="220"/>
      <c r="N203" s="221"/>
      <c r="O203" s="221"/>
      <c r="P203" s="222">
        <f>SUM(P204:P206)</f>
        <v>0</v>
      </c>
      <c r="Q203" s="221"/>
      <c r="R203" s="222">
        <f>SUM(R204:R206)</f>
        <v>0</v>
      </c>
      <c r="S203" s="221"/>
      <c r="T203" s="223">
        <f>SUM(T204:T206)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24" t="s">
        <v>80</v>
      </c>
      <c r="AT203" s="225" t="s">
        <v>72</v>
      </c>
      <c r="AU203" s="225" t="s">
        <v>73</v>
      </c>
      <c r="AY203" s="224" t="s">
        <v>176</v>
      </c>
      <c r="BK203" s="226">
        <f>SUM(BK204:BK206)</f>
        <v>0</v>
      </c>
    </row>
    <row r="204" s="2" customFormat="1" ht="24.15" customHeight="1">
      <c r="A204" s="38"/>
      <c r="B204" s="39"/>
      <c r="C204" s="229" t="s">
        <v>7</v>
      </c>
      <c r="D204" s="229" t="s">
        <v>179</v>
      </c>
      <c r="E204" s="230" t="s">
        <v>628</v>
      </c>
      <c r="F204" s="231" t="s">
        <v>629</v>
      </c>
      <c r="G204" s="232" t="s">
        <v>558</v>
      </c>
      <c r="H204" s="233">
        <v>10.340999999999999</v>
      </c>
      <c r="I204" s="234"/>
      <c r="J204" s="235">
        <f>ROUND(I204*H204,2)</f>
        <v>0</v>
      </c>
      <c r="K204" s="236"/>
      <c r="L204" s="44"/>
      <c r="M204" s="237" t="s">
        <v>1</v>
      </c>
      <c r="N204" s="238" t="s">
        <v>38</v>
      </c>
      <c r="O204" s="91"/>
      <c r="P204" s="239">
        <f>O204*H204</f>
        <v>0</v>
      </c>
      <c r="Q204" s="239">
        <v>0</v>
      </c>
      <c r="R204" s="239">
        <f>Q204*H204</f>
        <v>0</v>
      </c>
      <c r="S204" s="239">
        <v>0</v>
      </c>
      <c r="T204" s="24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41" t="s">
        <v>183</v>
      </c>
      <c r="AT204" s="241" t="s">
        <v>179</v>
      </c>
      <c r="AU204" s="241" t="s">
        <v>80</v>
      </c>
      <c r="AY204" s="17" t="s">
        <v>176</v>
      </c>
      <c r="BE204" s="242">
        <f>IF(N204="základní",J204,0)</f>
        <v>0</v>
      </c>
      <c r="BF204" s="242">
        <f>IF(N204="snížená",J204,0)</f>
        <v>0</v>
      </c>
      <c r="BG204" s="242">
        <f>IF(N204="zákl. přenesená",J204,0)</f>
        <v>0</v>
      </c>
      <c r="BH204" s="242">
        <f>IF(N204="sníž. přenesená",J204,0)</f>
        <v>0</v>
      </c>
      <c r="BI204" s="242">
        <f>IF(N204="nulová",J204,0)</f>
        <v>0</v>
      </c>
      <c r="BJ204" s="17" t="s">
        <v>80</v>
      </c>
      <c r="BK204" s="242">
        <f>ROUND(I204*H204,2)</f>
        <v>0</v>
      </c>
      <c r="BL204" s="17" t="s">
        <v>183</v>
      </c>
      <c r="BM204" s="241" t="s">
        <v>1536</v>
      </c>
    </row>
    <row r="205" s="2" customFormat="1">
      <c r="A205" s="38"/>
      <c r="B205" s="39"/>
      <c r="C205" s="40"/>
      <c r="D205" s="243" t="s">
        <v>185</v>
      </c>
      <c r="E205" s="40"/>
      <c r="F205" s="244" t="s">
        <v>629</v>
      </c>
      <c r="G205" s="40"/>
      <c r="H205" s="40"/>
      <c r="I205" s="245"/>
      <c r="J205" s="40"/>
      <c r="K205" s="40"/>
      <c r="L205" s="44"/>
      <c r="M205" s="246"/>
      <c r="N205" s="247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185</v>
      </c>
      <c r="AU205" s="17" t="s">
        <v>80</v>
      </c>
    </row>
    <row r="206" s="2" customFormat="1">
      <c r="A206" s="38"/>
      <c r="B206" s="39"/>
      <c r="C206" s="40"/>
      <c r="D206" s="243" t="s">
        <v>188</v>
      </c>
      <c r="E206" s="40"/>
      <c r="F206" s="250" t="s">
        <v>631</v>
      </c>
      <c r="G206" s="40"/>
      <c r="H206" s="40"/>
      <c r="I206" s="245"/>
      <c r="J206" s="40"/>
      <c r="K206" s="40"/>
      <c r="L206" s="44"/>
      <c r="M206" s="246"/>
      <c r="N206" s="247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188</v>
      </c>
      <c r="AU206" s="17" t="s">
        <v>80</v>
      </c>
    </row>
    <row r="207" s="12" customFormat="1" ht="25.92" customHeight="1">
      <c r="A207" s="12"/>
      <c r="B207" s="213"/>
      <c r="C207" s="214"/>
      <c r="D207" s="215" t="s">
        <v>72</v>
      </c>
      <c r="E207" s="216" t="s">
        <v>266</v>
      </c>
      <c r="F207" s="216" t="s">
        <v>665</v>
      </c>
      <c r="G207" s="214"/>
      <c r="H207" s="214"/>
      <c r="I207" s="217"/>
      <c r="J207" s="218">
        <f>BK207</f>
        <v>0</v>
      </c>
      <c r="K207" s="214"/>
      <c r="L207" s="219"/>
      <c r="M207" s="220"/>
      <c r="N207" s="221"/>
      <c r="O207" s="221"/>
      <c r="P207" s="222">
        <f>SUM(P208:P232)</f>
        <v>0</v>
      </c>
      <c r="Q207" s="221"/>
      <c r="R207" s="222">
        <f>SUM(R208:R232)</f>
        <v>0</v>
      </c>
      <c r="S207" s="221"/>
      <c r="T207" s="223">
        <f>SUM(T208:T232)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24" t="s">
        <v>80</v>
      </c>
      <c r="AT207" s="225" t="s">
        <v>72</v>
      </c>
      <c r="AU207" s="225" t="s">
        <v>73</v>
      </c>
      <c r="AY207" s="224" t="s">
        <v>176</v>
      </c>
      <c r="BK207" s="226">
        <f>SUM(BK208:BK232)</f>
        <v>0</v>
      </c>
    </row>
    <row r="208" s="2" customFormat="1" ht="16.5" customHeight="1">
      <c r="A208" s="38"/>
      <c r="B208" s="39"/>
      <c r="C208" s="229" t="s">
        <v>337</v>
      </c>
      <c r="D208" s="229" t="s">
        <v>179</v>
      </c>
      <c r="E208" s="230" t="s">
        <v>1300</v>
      </c>
      <c r="F208" s="231" t="s">
        <v>1301</v>
      </c>
      <c r="G208" s="232" t="s">
        <v>363</v>
      </c>
      <c r="H208" s="233">
        <v>32</v>
      </c>
      <c r="I208" s="234"/>
      <c r="J208" s="235">
        <f>ROUND(I208*H208,2)</f>
        <v>0</v>
      </c>
      <c r="K208" s="236"/>
      <c r="L208" s="44"/>
      <c r="M208" s="237" t="s">
        <v>1</v>
      </c>
      <c r="N208" s="238" t="s">
        <v>38</v>
      </c>
      <c r="O208" s="91"/>
      <c r="P208" s="239">
        <f>O208*H208</f>
        <v>0</v>
      </c>
      <c r="Q208" s="239">
        <v>0</v>
      </c>
      <c r="R208" s="239">
        <f>Q208*H208</f>
        <v>0</v>
      </c>
      <c r="S208" s="239">
        <v>0</v>
      </c>
      <c r="T208" s="24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41" t="s">
        <v>183</v>
      </c>
      <c r="AT208" s="241" t="s">
        <v>179</v>
      </c>
      <c r="AU208" s="241" t="s">
        <v>80</v>
      </c>
      <c r="AY208" s="17" t="s">
        <v>176</v>
      </c>
      <c r="BE208" s="242">
        <f>IF(N208="základní",J208,0)</f>
        <v>0</v>
      </c>
      <c r="BF208" s="242">
        <f>IF(N208="snížená",J208,0)</f>
        <v>0</v>
      </c>
      <c r="BG208" s="242">
        <f>IF(N208="zákl. přenesená",J208,0)</f>
        <v>0</v>
      </c>
      <c r="BH208" s="242">
        <f>IF(N208="sníž. přenesená",J208,0)</f>
        <v>0</v>
      </c>
      <c r="BI208" s="242">
        <f>IF(N208="nulová",J208,0)</f>
        <v>0</v>
      </c>
      <c r="BJ208" s="17" t="s">
        <v>80</v>
      </c>
      <c r="BK208" s="242">
        <f>ROUND(I208*H208,2)</f>
        <v>0</v>
      </c>
      <c r="BL208" s="17" t="s">
        <v>183</v>
      </c>
      <c r="BM208" s="241" t="s">
        <v>1537</v>
      </c>
    </row>
    <row r="209" s="2" customFormat="1">
      <c r="A209" s="38"/>
      <c r="B209" s="39"/>
      <c r="C209" s="40"/>
      <c r="D209" s="243" t="s">
        <v>185</v>
      </c>
      <c r="E209" s="40"/>
      <c r="F209" s="244" t="s">
        <v>1301</v>
      </c>
      <c r="G209" s="40"/>
      <c r="H209" s="40"/>
      <c r="I209" s="245"/>
      <c r="J209" s="40"/>
      <c r="K209" s="40"/>
      <c r="L209" s="44"/>
      <c r="M209" s="246"/>
      <c r="N209" s="247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185</v>
      </c>
      <c r="AU209" s="17" t="s">
        <v>80</v>
      </c>
    </row>
    <row r="210" s="2" customFormat="1" ht="33" customHeight="1">
      <c r="A210" s="38"/>
      <c r="B210" s="39"/>
      <c r="C210" s="277" t="s">
        <v>342</v>
      </c>
      <c r="D210" s="277" t="s">
        <v>327</v>
      </c>
      <c r="E210" s="278" t="s">
        <v>1303</v>
      </c>
      <c r="F210" s="279" t="s">
        <v>1304</v>
      </c>
      <c r="G210" s="280" t="s">
        <v>363</v>
      </c>
      <c r="H210" s="281">
        <v>32</v>
      </c>
      <c r="I210" s="282"/>
      <c r="J210" s="283">
        <f>ROUND(I210*H210,2)</f>
        <v>0</v>
      </c>
      <c r="K210" s="284"/>
      <c r="L210" s="285"/>
      <c r="M210" s="286" t="s">
        <v>1</v>
      </c>
      <c r="N210" s="287" t="s">
        <v>38</v>
      </c>
      <c r="O210" s="91"/>
      <c r="P210" s="239">
        <f>O210*H210</f>
        <v>0</v>
      </c>
      <c r="Q210" s="239">
        <v>0</v>
      </c>
      <c r="R210" s="239">
        <f>Q210*H210</f>
        <v>0</v>
      </c>
      <c r="S210" s="239">
        <v>0</v>
      </c>
      <c r="T210" s="24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41" t="s">
        <v>266</v>
      </c>
      <c r="AT210" s="241" t="s">
        <v>327</v>
      </c>
      <c r="AU210" s="241" t="s">
        <v>80</v>
      </c>
      <c r="AY210" s="17" t="s">
        <v>176</v>
      </c>
      <c r="BE210" s="242">
        <f>IF(N210="základní",J210,0)</f>
        <v>0</v>
      </c>
      <c r="BF210" s="242">
        <f>IF(N210="snížená",J210,0)</f>
        <v>0</v>
      </c>
      <c r="BG210" s="242">
        <f>IF(N210="zákl. přenesená",J210,0)</f>
        <v>0</v>
      </c>
      <c r="BH210" s="242">
        <f>IF(N210="sníž. přenesená",J210,0)</f>
        <v>0</v>
      </c>
      <c r="BI210" s="242">
        <f>IF(N210="nulová",J210,0)</f>
        <v>0</v>
      </c>
      <c r="BJ210" s="17" t="s">
        <v>80</v>
      </c>
      <c r="BK210" s="242">
        <f>ROUND(I210*H210,2)</f>
        <v>0</v>
      </c>
      <c r="BL210" s="17" t="s">
        <v>183</v>
      </c>
      <c r="BM210" s="241" t="s">
        <v>1538</v>
      </c>
    </row>
    <row r="211" s="2" customFormat="1">
      <c r="A211" s="38"/>
      <c r="B211" s="39"/>
      <c r="C211" s="40"/>
      <c r="D211" s="243" t="s">
        <v>185</v>
      </c>
      <c r="E211" s="40"/>
      <c r="F211" s="244" t="s">
        <v>1304</v>
      </c>
      <c r="G211" s="40"/>
      <c r="H211" s="40"/>
      <c r="I211" s="245"/>
      <c r="J211" s="40"/>
      <c r="K211" s="40"/>
      <c r="L211" s="44"/>
      <c r="M211" s="246"/>
      <c r="N211" s="247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185</v>
      </c>
      <c r="AU211" s="17" t="s">
        <v>80</v>
      </c>
    </row>
    <row r="212" s="2" customFormat="1" ht="24.15" customHeight="1">
      <c r="A212" s="38"/>
      <c r="B212" s="39"/>
      <c r="C212" s="229" t="s">
        <v>347</v>
      </c>
      <c r="D212" s="229" t="s">
        <v>179</v>
      </c>
      <c r="E212" s="230" t="s">
        <v>1306</v>
      </c>
      <c r="F212" s="231" t="s">
        <v>1307</v>
      </c>
      <c r="G212" s="232" t="s">
        <v>263</v>
      </c>
      <c r="H212" s="233">
        <v>178.90000000000001</v>
      </c>
      <c r="I212" s="234"/>
      <c r="J212" s="235">
        <f>ROUND(I212*H212,2)</f>
        <v>0</v>
      </c>
      <c r="K212" s="236"/>
      <c r="L212" s="44"/>
      <c r="M212" s="237" t="s">
        <v>1</v>
      </c>
      <c r="N212" s="238" t="s">
        <v>38</v>
      </c>
      <c r="O212" s="91"/>
      <c r="P212" s="239">
        <f>O212*H212</f>
        <v>0</v>
      </c>
      <c r="Q212" s="239">
        <v>0</v>
      </c>
      <c r="R212" s="239">
        <f>Q212*H212</f>
        <v>0</v>
      </c>
      <c r="S212" s="239">
        <v>0</v>
      </c>
      <c r="T212" s="24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41" t="s">
        <v>183</v>
      </c>
      <c r="AT212" s="241" t="s">
        <v>179</v>
      </c>
      <c r="AU212" s="241" t="s">
        <v>80</v>
      </c>
      <c r="AY212" s="17" t="s">
        <v>176</v>
      </c>
      <c r="BE212" s="242">
        <f>IF(N212="základní",J212,0)</f>
        <v>0</v>
      </c>
      <c r="BF212" s="242">
        <f>IF(N212="snížená",J212,0)</f>
        <v>0</v>
      </c>
      <c r="BG212" s="242">
        <f>IF(N212="zákl. přenesená",J212,0)</f>
        <v>0</v>
      </c>
      <c r="BH212" s="242">
        <f>IF(N212="sníž. přenesená",J212,0)</f>
        <v>0</v>
      </c>
      <c r="BI212" s="242">
        <f>IF(N212="nulová",J212,0)</f>
        <v>0</v>
      </c>
      <c r="BJ212" s="17" t="s">
        <v>80</v>
      </c>
      <c r="BK212" s="242">
        <f>ROUND(I212*H212,2)</f>
        <v>0</v>
      </c>
      <c r="BL212" s="17" t="s">
        <v>183</v>
      </c>
      <c r="BM212" s="241" t="s">
        <v>1539</v>
      </c>
    </row>
    <row r="213" s="2" customFormat="1">
      <c r="A213" s="38"/>
      <c r="B213" s="39"/>
      <c r="C213" s="40"/>
      <c r="D213" s="243" t="s">
        <v>185</v>
      </c>
      <c r="E213" s="40"/>
      <c r="F213" s="244" t="s">
        <v>1307</v>
      </c>
      <c r="G213" s="40"/>
      <c r="H213" s="40"/>
      <c r="I213" s="245"/>
      <c r="J213" s="40"/>
      <c r="K213" s="40"/>
      <c r="L213" s="44"/>
      <c r="M213" s="246"/>
      <c r="N213" s="247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185</v>
      </c>
      <c r="AU213" s="17" t="s">
        <v>80</v>
      </c>
    </row>
    <row r="214" s="2" customFormat="1">
      <c r="A214" s="38"/>
      <c r="B214" s="39"/>
      <c r="C214" s="40"/>
      <c r="D214" s="243" t="s">
        <v>188</v>
      </c>
      <c r="E214" s="40"/>
      <c r="F214" s="250" t="s">
        <v>631</v>
      </c>
      <c r="G214" s="40"/>
      <c r="H214" s="40"/>
      <c r="I214" s="245"/>
      <c r="J214" s="40"/>
      <c r="K214" s="40"/>
      <c r="L214" s="44"/>
      <c r="M214" s="246"/>
      <c r="N214" s="247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188</v>
      </c>
      <c r="AU214" s="17" t="s">
        <v>80</v>
      </c>
    </row>
    <row r="215" s="2" customFormat="1" ht="24.15" customHeight="1">
      <c r="A215" s="38"/>
      <c r="B215" s="39"/>
      <c r="C215" s="229" t="s">
        <v>351</v>
      </c>
      <c r="D215" s="229" t="s">
        <v>179</v>
      </c>
      <c r="E215" s="230" t="s">
        <v>1246</v>
      </c>
      <c r="F215" s="231" t="s">
        <v>1247</v>
      </c>
      <c r="G215" s="232" t="s">
        <v>263</v>
      </c>
      <c r="H215" s="233">
        <v>178.90000000000001</v>
      </c>
      <c r="I215" s="234"/>
      <c r="J215" s="235">
        <f>ROUND(I215*H215,2)</f>
        <v>0</v>
      </c>
      <c r="K215" s="236"/>
      <c r="L215" s="44"/>
      <c r="M215" s="237" t="s">
        <v>1</v>
      </c>
      <c r="N215" s="238" t="s">
        <v>38</v>
      </c>
      <c r="O215" s="91"/>
      <c r="P215" s="239">
        <f>O215*H215</f>
        <v>0</v>
      </c>
      <c r="Q215" s="239">
        <v>0</v>
      </c>
      <c r="R215" s="239">
        <f>Q215*H215</f>
        <v>0</v>
      </c>
      <c r="S215" s="239">
        <v>0</v>
      </c>
      <c r="T215" s="24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41" t="s">
        <v>183</v>
      </c>
      <c r="AT215" s="241" t="s">
        <v>179</v>
      </c>
      <c r="AU215" s="241" t="s">
        <v>80</v>
      </c>
      <c r="AY215" s="17" t="s">
        <v>176</v>
      </c>
      <c r="BE215" s="242">
        <f>IF(N215="základní",J215,0)</f>
        <v>0</v>
      </c>
      <c r="BF215" s="242">
        <f>IF(N215="snížená",J215,0)</f>
        <v>0</v>
      </c>
      <c r="BG215" s="242">
        <f>IF(N215="zákl. přenesená",J215,0)</f>
        <v>0</v>
      </c>
      <c r="BH215" s="242">
        <f>IF(N215="sníž. přenesená",J215,0)</f>
        <v>0</v>
      </c>
      <c r="BI215" s="242">
        <f>IF(N215="nulová",J215,0)</f>
        <v>0</v>
      </c>
      <c r="BJ215" s="17" t="s">
        <v>80</v>
      </c>
      <c r="BK215" s="242">
        <f>ROUND(I215*H215,2)</f>
        <v>0</v>
      </c>
      <c r="BL215" s="17" t="s">
        <v>183</v>
      </c>
      <c r="BM215" s="241" t="s">
        <v>1540</v>
      </c>
    </row>
    <row r="216" s="2" customFormat="1">
      <c r="A216" s="38"/>
      <c r="B216" s="39"/>
      <c r="C216" s="40"/>
      <c r="D216" s="243" t="s">
        <v>185</v>
      </c>
      <c r="E216" s="40"/>
      <c r="F216" s="244" t="s">
        <v>1247</v>
      </c>
      <c r="G216" s="40"/>
      <c r="H216" s="40"/>
      <c r="I216" s="245"/>
      <c r="J216" s="40"/>
      <c r="K216" s="40"/>
      <c r="L216" s="44"/>
      <c r="M216" s="246"/>
      <c r="N216" s="247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185</v>
      </c>
      <c r="AU216" s="17" t="s">
        <v>80</v>
      </c>
    </row>
    <row r="217" s="2" customFormat="1">
      <c r="A217" s="38"/>
      <c r="B217" s="39"/>
      <c r="C217" s="40"/>
      <c r="D217" s="243" t="s">
        <v>188</v>
      </c>
      <c r="E217" s="40"/>
      <c r="F217" s="250" t="s">
        <v>1196</v>
      </c>
      <c r="G217" s="40"/>
      <c r="H217" s="40"/>
      <c r="I217" s="245"/>
      <c r="J217" s="40"/>
      <c r="K217" s="40"/>
      <c r="L217" s="44"/>
      <c r="M217" s="246"/>
      <c r="N217" s="247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188</v>
      </c>
      <c r="AU217" s="17" t="s">
        <v>80</v>
      </c>
    </row>
    <row r="218" s="2" customFormat="1" ht="21.75" customHeight="1">
      <c r="A218" s="38"/>
      <c r="B218" s="39"/>
      <c r="C218" s="229" t="s">
        <v>356</v>
      </c>
      <c r="D218" s="229" t="s">
        <v>179</v>
      </c>
      <c r="E218" s="230" t="s">
        <v>1249</v>
      </c>
      <c r="F218" s="231" t="s">
        <v>1250</v>
      </c>
      <c r="G218" s="232" t="s">
        <v>263</v>
      </c>
      <c r="H218" s="233">
        <v>178.90000000000001</v>
      </c>
      <c r="I218" s="234"/>
      <c r="J218" s="235">
        <f>ROUND(I218*H218,2)</f>
        <v>0</v>
      </c>
      <c r="K218" s="236"/>
      <c r="L218" s="44"/>
      <c r="M218" s="237" t="s">
        <v>1</v>
      </c>
      <c r="N218" s="238" t="s">
        <v>38</v>
      </c>
      <c r="O218" s="91"/>
      <c r="P218" s="239">
        <f>O218*H218</f>
        <v>0</v>
      </c>
      <c r="Q218" s="239">
        <v>0</v>
      </c>
      <c r="R218" s="239">
        <f>Q218*H218</f>
        <v>0</v>
      </c>
      <c r="S218" s="239">
        <v>0</v>
      </c>
      <c r="T218" s="24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41" t="s">
        <v>183</v>
      </c>
      <c r="AT218" s="241" t="s">
        <v>179</v>
      </c>
      <c r="AU218" s="241" t="s">
        <v>80</v>
      </c>
      <c r="AY218" s="17" t="s">
        <v>176</v>
      </c>
      <c r="BE218" s="242">
        <f>IF(N218="základní",J218,0)</f>
        <v>0</v>
      </c>
      <c r="BF218" s="242">
        <f>IF(N218="snížená",J218,0)</f>
        <v>0</v>
      </c>
      <c r="BG218" s="242">
        <f>IF(N218="zákl. přenesená",J218,0)</f>
        <v>0</v>
      </c>
      <c r="BH218" s="242">
        <f>IF(N218="sníž. přenesená",J218,0)</f>
        <v>0</v>
      </c>
      <c r="BI218" s="242">
        <f>IF(N218="nulová",J218,0)</f>
        <v>0</v>
      </c>
      <c r="BJ218" s="17" t="s">
        <v>80</v>
      </c>
      <c r="BK218" s="242">
        <f>ROUND(I218*H218,2)</f>
        <v>0</v>
      </c>
      <c r="BL218" s="17" t="s">
        <v>183</v>
      </c>
      <c r="BM218" s="241" t="s">
        <v>1541</v>
      </c>
    </row>
    <row r="219" s="2" customFormat="1">
      <c r="A219" s="38"/>
      <c r="B219" s="39"/>
      <c r="C219" s="40"/>
      <c r="D219" s="243" t="s">
        <v>185</v>
      </c>
      <c r="E219" s="40"/>
      <c r="F219" s="244" t="s">
        <v>1250</v>
      </c>
      <c r="G219" s="40"/>
      <c r="H219" s="40"/>
      <c r="I219" s="245"/>
      <c r="J219" s="40"/>
      <c r="K219" s="40"/>
      <c r="L219" s="44"/>
      <c r="M219" s="246"/>
      <c r="N219" s="247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185</v>
      </c>
      <c r="AU219" s="17" t="s">
        <v>80</v>
      </c>
    </row>
    <row r="220" s="2" customFormat="1">
      <c r="A220" s="38"/>
      <c r="B220" s="39"/>
      <c r="C220" s="40"/>
      <c r="D220" s="243" t="s">
        <v>188</v>
      </c>
      <c r="E220" s="40"/>
      <c r="F220" s="250" t="s">
        <v>1191</v>
      </c>
      <c r="G220" s="40"/>
      <c r="H220" s="40"/>
      <c r="I220" s="245"/>
      <c r="J220" s="40"/>
      <c r="K220" s="40"/>
      <c r="L220" s="44"/>
      <c r="M220" s="246"/>
      <c r="N220" s="247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188</v>
      </c>
      <c r="AU220" s="17" t="s">
        <v>80</v>
      </c>
    </row>
    <row r="221" s="2" customFormat="1" ht="21.75" customHeight="1">
      <c r="A221" s="38"/>
      <c r="B221" s="39"/>
      <c r="C221" s="229" t="s">
        <v>360</v>
      </c>
      <c r="D221" s="229" t="s">
        <v>179</v>
      </c>
      <c r="E221" s="230" t="s">
        <v>1210</v>
      </c>
      <c r="F221" s="231" t="s">
        <v>1211</v>
      </c>
      <c r="G221" s="232" t="s">
        <v>263</v>
      </c>
      <c r="H221" s="233">
        <v>187.845</v>
      </c>
      <c r="I221" s="234"/>
      <c r="J221" s="235">
        <f>ROUND(I221*H221,2)</f>
        <v>0</v>
      </c>
      <c r="K221" s="236"/>
      <c r="L221" s="44"/>
      <c r="M221" s="237" t="s">
        <v>1</v>
      </c>
      <c r="N221" s="238" t="s">
        <v>38</v>
      </c>
      <c r="O221" s="91"/>
      <c r="P221" s="239">
        <f>O221*H221</f>
        <v>0</v>
      </c>
      <c r="Q221" s="239">
        <v>0</v>
      </c>
      <c r="R221" s="239">
        <f>Q221*H221</f>
        <v>0</v>
      </c>
      <c r="S221" s="239">
        <v>0</v>
      </c>
      <c r="T221" s="24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41" t="s">
        <v>183</v>
      </c>
      <c r="AT221" s="241" t="s">
        <v>179</v>
      </c>
      <c r="AU221" s="241" t="s">
        <v>80</v>
      </c>
      <c r="AY221" s="17" t="s">
        <v>176</v>
      </c>
      <c r="BE221" s="242">
        <f>IF(N221="základní",J221,0)</f>
        <v>0</v>
      </c>
      <c r="BF221" s="242">
        <f>IF(N221="snížená",J221,0)</f>
        <v>0</v>
      </c>
      <c r="BG221" s="242">
        <f>IF(N221="zákl. přenesená",J221,0)</f>
        <v>0</v>
      </c>
      <c r="BH221" s="242">
        <f>IF(N221="sníž. přenesená",J221,0)</f>
        <v>0</v>
      </c>
      <c r="BI221" s="242">
        <f>IF(N221="nulová",J221,0)</f>
        <v>0</v>
      </c>
      <c r="BJ221" s="17" t="s">
        <v>80</v>
      </c>
      <c r="BK221" s="242">
        <f>ROUND(I221*H221,2)</f>
        <v>0</v>
      </c>
      <c r="BL221" s="17" t="s">
        <v>183</v>
      </c>
      <c r="BM221" s="241" t="s">
        <v>1542</v>
      </c>
    </row>
    <row r="222" s="2" customFormat="1">
      <c r="A222" s="38"/>
      <c r="B222" s="39"/>
      <c r="C222" s="40"/>
      <c r="D222" s="243" t="s">
        <v>185</v>
      </c>
      <c r="E222" s="40"/>
      <c r="F222" s="244" t="s">
        <v>1211</v>
      </c>
      <c r="G222" s="40"/>
      <c r="H222" s="40"/>
      <c r="I222" s="245"/>
      <c r="J222" s="40"/>
      <c r="K222" s="40"/>
      <c r="L222" s="44"/>
      <c r="M222" s="246"/>
      <c r="N222" s="247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185</v>
      </c>
      <c r="AU222" s="17" t="s">
        <v>80</v>
      </c>
    </row>
    <row r="223" s="13" customFormat="1">
      <c r="A223" s="13"/>
      <c r="B223" s="255"/>
      <c r="C223" s="256"/>
      <c r="D223" s="243" t="s">
        <v>242</v>
      </c>
      <c r="E223" s="257" t="s">
        <v>1</v>
      </c>
      <c r="F223" s="258" t="s">
        <v>1543</v>
      </c>
      <c r="G223" s="256"/>
      <c r="H223" s="259">
        <v>187.845</v>
      </c>
      <c r="I223" s="260"/>
      <c r="J223" s="256"/>
      <c r="K223" s="256"/>
      <c r="L223" s="261"/>
      <c r="M223" s="262"/>
      <c r="N223" s="263"/>
      <c r="O223" s="263"/>
      <c r="P223" s="263"/>
      <c r="Q223" s="263"/>
      <c r="R223" s="263"/>
      <c r="S223" s="263"/>
      <c r="T223" s="26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65" t="s">
        <v>242</v>
      </c>
      <c r="AU223" s="265" t="s">
        <v>80</v>
      </c>
      <c r="AV223" s="13" t="s">
        <v>82</v>
      </c>
      <c r="AW223" s="13" t="s">
        <v>30</v>
      </c>
      <c r="AX223" s="13" t="s">
        <v>73</v>
      </c>
      <c r="AY223" s="265" t="s">
        <v>176</v>
      </c>
    </row>
    <row r="224" s="14" customFormat="1">
      <c r="A224" s="14"/>
      <c r="B224" s="266"/>
      <c r="C224" s="267"/>
      <c r="D224" s="243" t="s">
        <v>242</v>
      </c>
      <c r="E224" s="268" t="s">
        <v>1</v>
      </c>
      <c r="F224" s="269" t="s">
        <v>245</v>
      </c>
      <c r="G224" s="267"/>
      <c r="H224" s="270">
        <v>187.845</v>
      </c>
      <c r="I224" s="271"/>
      <c r="J224" s="267"/>
      <c r="K224" s="267"/>
      <c r="L224" s="272"/>
      <c r="M224" s="273"/>
      <c r="N224" s="274"/>
      <c r="O224" s="274"/>
      <c r="P224" s="274"/>
      <c r="Q224" s="274"/>
      <c r="R224" s="274"/>
      <c r="S224" s="274"/>
      <c r="T224" s="27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76" t="s">
        <v>242</v>
      </c>
      <c r="AU224" s="276" t="s">
        <v>80</v>
      </c>
      <c r="AV224" s="14" t="s">
        <v>183</v>
      </c>
      <c r="AW224" s="14" t="s">
        <v>30</v>
      </c>
      <c r="AX224" s="14" t="s">
        <v>80</v>
      </c>
      <c r="AY224" s="276" t="s">
        <v>176</v>
      </c>
    </row>
    <row r="225" s="2" customFormat="1" ht="16.5" customHeight="1">
      <c r="A225" s="38"/>
      <c r="B225" s="39"/>
      <c r="C225" s="229" t="s">
        <v>366</v>
      </c>
      <c r="D225" s="229" t="s">
        <v>179</v>
      </c>
      <c r="E225" s="230" t="s">
        <v>1214</v>
      </c>
      <c r="F225" s="231" t="s">
        <v>1215</v>
      </c>
      <c r="G225" s="232" t="s">
        <v>263</v>
      </c>
      <c r="H225" s="233">
        <v>187.845</v>
      </c>
      <c r="I225" s="234"/>
      <c r="J225" s="235">
        <f>ROUND(I225*H225,2)</f>
        <v>0</v>
      </c>
      <c r="K225" s="236"/>
      <c r="L225" s="44"/>
      <c r="M225" s="237" t="s">
        <v>1</v>
      </c>
      <c r="N225" s="238" t="s">
        <v>38</v>
      </c>
      <c r="O225" s="91"/>
      <c r="P225" s="239">
        <f>O225*H225</f>
        <v>0</v>
      </c>
      <c r="Q225" s="239">
        <v>0</v>
      </c>
      <c r="R225" s="239">
        <f>Q225*H225</f>
        <v>0</v>
      </c>
      <c r="S225" s="239">
        <v>0</v>
      </c>
      <c r="T225" s="24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41" t="s">
        <v>183</v>
      </c>
      <c r="AT225" s="241" t="s">
        <v>179</v>
      </c>
      <c r="AU225" s="241" t="s">
        <v>80</v>
      </c>
      <c r="AY225" s="17" t="s">
        <v>176</v>
      </c>
      <c r="BE225" s="242">
        <f>IF(N225="základní",J225,0)</f>
        <v>0</v>
      </c>
      <c r="BF225" s="242">
        <f>IF(N225="snížená",J225,0)</f>
        <v>0</v>
      </c>
      <c r="BG225" s="242">
        <f>IF(N225="zákl. přenesená",J225,0)</f>
        <v>0</v>
      </c>
      <c r="BH225" s="242">
        <f>IF(N225="sníž. přenesená",J225,0)</f>
        <v>0</v>
      </c>
      <c r="BI225" s="242">
        <f>IF(N225="nulová",J225,0)</f>
        <v>0</v>
      </c>
      <c r="BJ225" s="17" t="s">
        <v>80</v>
      </c>
      <c r="BK225" s="242">
        <f>ROUND(I225*H225,2)</f>
        <v>0</v>
      </c>
      <c r="BL225" s="17" t="s">
        <v>183</v>
      </c>
      <c r="BM225" s="241" t="s">
        <v>1544</v>
      </c>
    </row>
    <row r="226" s="2" customFormat="1">
      <c r="A226" s="38"/>
      <c r="B226" s="39"/>
      <c r="C226" s="40"/>
      <c r="D226" s="243" t="s">
        <v>185</v>
      </c>
      <c r="E226" s="40"/>
      <c r="F226" s="244" t="s">
        <v>1215</v>
      </c>
      <c r="G226" s="40"/>
      <c r="H226" s="40"/>
      <c r="I226" s="245"/>
      <c r="J226" s="40"/>
      <c r="K226" s="40"/>
      <c r="L226" s="44"/>
      <c r="M226" s="246"/>
      <c r="N226" s="247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185</v>
      </c>
      <c r="AU226" s="17" t="s">
        <v>80</v>
      </c>
    </row>
    <row r="227" s="13" customFormat="1">
      <c r="A227" s="13"/>
      <c r="B227" s="255"/>
      <c r="C227" s="256"/>
      <c r="D227" s="243" t="s">
        <v>242</v>
      </c>
      <c r="E227" s="257" t="s">
        <v>1</v>
      </c>
      <c r="F227" s="258" t="s">
        <v>1543</v>
      </c>
      <c r="G227" s="256"/>
      <c r="H227" s="259">
        <v>187.845</v>
      </c>
      <c r="I227" s="260"/>
      <c r="J227" s="256"/>
      <c r="K227" s="256"/>
      <c r="L227" s="261"/>
      <c r="M227" s="262"/>
      <c r="N227" s="263"/>
      <c r="O227" s="263"/>
      <c r="P227" s="263"/>
      <c r="Q227" s="263"/>
      <c r="R227" s="263"/>
      <c r="S227" s="263"/>
      <c r="T227" s="26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65" t="s">
        <v>242</v>
      </c>
      <c r="AU227" s="265" t="s">
        <v>80</v>
      </c>
      <c r="AV227" s="13" t="s">
        <v>82</v>
      </c>
      <c r="AW227" s="13" t="s">
        <v>30</v>
      </c>
      <c r="AX227" s="13" t="s">
        <v>73</v>
      </c>
      <c r="AY227" s="265" t="s">
        <v>176</v>
      </c>
    </row>
    <row r="228" s="14" customFormat="1">
      <c r="A228" s="14"/>
      <c r="B228" s="266"/>
      <c r="C228" s="267"/>
      <c r="D228" s="243" t="s">
        <v>242</v>
      </c>
      <c r="E228" s="268" t="s">
        <v>1</v>
      </c>
      <c r="F228" s="269" t="s">
        <v>245</v>
      </c>
      <c r="G228" s="267"/>
      <c r="H228" s="270">
        <v>187.845</v>
      </c>
      <c r="I228" s="271"/>
      <c r="J228" s="267"/>
      <c r="K228" s="267"/>
      <c r="L228" s="272"/>
      <c r="M228" s="273"/>
      <c r="N228" s="274"/>
      <c r="O228" s="274"/>
      <c r="P228" s="274"/>
      <c r="Q228" s="274"/>
      <c r="R228" s="274"/>
      <c r="S228" s="274"/>
      <c r="T228" s="275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76" t="s">
        <v>242</v>
      </c>
      <c r="AU228" s="276" t="s">
        <v>80</v>
      </c>
      <c r="AV228" s="14" t="s">
        <v>183</v>
      </c>
      <c r="AW228" s="14" t="s">
        <v>30</v>
      </c>
      <c r="AX228" s="14" t="s">
        <v>80</v>
      </c>
      <c r="AY228" s="276" t="s">
        <v>176</v>
      </c>
    </row>
    <row r="229" s="2" customFormat="1" ht="37.8" customHeight="1">
      <c r="A229" s="38"/>
      <c r="B229" s="39"/>
      <c r="C229" s="277" t="s">
        <v>371</v>
      </c>
      <c r="D229" s="277" t="s">
        <v>327</v>
      </c>
      <c r="E229" s="278" t="s">
        <v>1314</v>
      </c>
      <c r="F229" s="279" t="s">
        <v>1315</v>
      </c>
      <c r="G229" s="280" t="s">
        <v>263</v>
      </c>
      <c r="H229" s="281">
        <v>182</v>
      </c>
      <c r="I229" s="282"/>
      <c r="J229" s="283">
        <f>ROUND(I229*H229,2)</f>
        <v>0</v>
      </c>
      <c r="K229" s="284"/>
      <c r="L229" s="285"/>
      <c r="M229" s="286" t="s">
        <v>1</v>
      </c>
      <c r="N229" s="287" t="s">
        <v>38</v>
      </c>
      <c r="O229" s="91"/>
      <c r="P229" s="239">
        <f>O229*H229</f>
        <v>0</v>
      </c>
      <c r="Q229" s="239">
        <v>0</v>
      </c>
      <c r="R229" s="239">
        <f>Q229*H229</f>
        <v>0</v>
      </c>
      <c r="S229" s="239">
        <v>0</v>
      </c>
      <c r="T229" s="240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41" t="s">
        <v>266</v>
      </c>
      <c r="AT229" s="241" t="s">
        <v>327</v>
      </c>
      <c r="AU229" s="241" t="s">
        <v>80</v>
      </c>
      <c r="AY229" s="17" t="s">
        <v>176</v>
      </c>
      <c r="BE229" s="242">
        <f>IF(N229="základní",J229,0)</f>
        <v>0</v>
      </c>
      <c r="BF229" s="242">
        <f>IF(N229="snížená",J229,0)</f>
        <v>0</v>
      </c>
      <c r="BG229" s="242">
        <f>IF(N229="zákl. přenesená",J229,0)</f>
        <v>0</v>
      </c>
      <c r="BH229" s="242">
        <f>IF(N229="sníž. přenesená",J229,0)</f>
        <v>0</v>
      </c>
      <c r="BI229" s="242">
        <f>IF(N229="nulová",J229,0)</f>
        <v>0</v>
      </c>
      <c r="BJ229" s="17" t="s">
        <v>80</v>
      </c>
      <c r="BK229" s="242">
        <f>ROUND(I229*H229,2)</f>
        <v>0</v>
      </c>
      <c r="BL229" s="17" t="s">
        <v>183</v>
      </c>
      <c r="BM229" s="241" t="s">
        <v>1545</v>
      </c>
    </row>
    <row r="230" s="2" customFormat="1">
      <c r="A230" s="38"/>
      <c r="B230" s="39"/>
      <c r="C230" s="40"/>
      <c r="D230" s="243" t="s">
        <v>185</v>
      </c>
      <c r="E230" s="40"/>
      <c r="F230" s="244" t="s">
        <v>1315</v>
      </c>
      <c r="G230" s="40"/>
      <c r="H230" s="40"/>
      <c r="I230" s="245"/>
      <c r="J230" s="40"/>
      <c r="K230" s="40"/>
      <c r="L230" s="44"/>
      <c r="M230" s="246"/>
      <c r="N230" s="247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185</v>
      </c>
      <c r="AU230" s="17" t="s">
        <v>80</v>
      </c>
    </row>
    <row r="231" s="13" customFormat="1">
      <c r="A231" s="13"/>
      <c r="B231" s="255"/>
      <c r="C231" s="256"/>
      <c r="D231" s="243" t="s">
        <v>242</v>
      </c>
      <c r="E231" s="257" t="s">
        <v>1</v>
      </c>
      <c r="F231" s="258" t="s">
        <v>1546</v>
      </c>
      <c r="G231" s="256"/>
      <c r="H231" s="259">
        <v>182</v>
      </c>
      <c r="I231" s="260"/>
      <c r="J231" s="256"/>
      <c r="K231" s="256"/>
      <c r="L231" s="261"/>
      <c r="M231" s="262"/>
      <c r="N231" s="263"/>
      <c r="O231" s="263"/>
      <c r="P231" s="263"/>
      <c r="Q231" s="263"/>
      <c r="R231" s="263"/>
      <c r="S231" s="263"/>
      <c r="T231" s="26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65" t="s">
        <v>242</v>
      </c>
      <c r="AU231" s="265" t="s">
        <v>80</v>
      </c>
      <c r="AV231" s="13" t="s">
        <v>82</v>
      </c>
      <c r="AW231" s="13" t="s">
        <v>30</v>
      </c>
      <c r="AX231" s="13" t="s">
        <v>73</v>
      </c>
      <c r="AY231" s="265" t="s">
        <v>176</v>
      </c>
    </row>
    <row r="232" s="14" customFormat="1">
      <c r="A232" s="14"/>
      <c r="B232" s="266"/>
      <c r="C232" s="267"/>
      <c r="D232" s="243" t="s">
        <v>242</v>
      </c>
      <c r="E232" s="268" t="s">
        <v>1</v>
      </c>
      <c r="F232" s="269" t="s">
        <v>245</v>
      </c>
      <c r="G232" s="267"/>
      <c r="H232" s="270">
        <v>182</v>
      </c>
      <c r="I232" s="271"/>
      <c r="J232" s="267"/>
      <c r="K232" s="267"/>
      <c r="L232" s="272"/>
      <c r="M232" s="273"/>
      <c r="N232" s="274"/>
      <c r="O232" s="274"/>
      <c r="P232" s="274"/>
      <c r="Q232" s="274"/>
      <c r="R232" s="274"/>
      <c r="S232" s="274"/>
      <c r="T232" s="27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76" t="s">
        <v>242</v>
      </c>
      <c r="AU232" s="276" t="s">
        <v>80</v>
      </c>
      <c r="AV232" s="14" t="s">
        <v>183</v>
      </c>
      <c r="AW232" s="14" t="s">
        <v>30</v>
      </c>
      <c r="AX232" s="14" t="s">
        <v>80</v>
      </c>
      <c r="AY232" s="276" t="s">
        <v>176</v>
      </c>
    </row>
    <row r="233" s="12" customFormat="1" ht="25.92" customHeight="1">
      <c r="A233" s="12"/>
      <c r="B233" s="213"/>
      <c r="C233" s="214"/>
      <c r="D233" s="215" t="s">
        <v>72</v>
      </c>
      <c r="E233" s="216" t="s">
        <v>1224</v>
      </c>
      <c r="F233" s="216" t="s">
        <v>1318</v>
      </c>
      <c r="G233" s="214"/>
      <c r="H233" s="214"/>
      <c r="I233" s="217"/>
      <c r="J233" s="218">
        <f>BK233</f>
        <v>0</v>
      </c>
      <c r="K233" s="214"/>
      <c r="L233" s="219"/>
      <c r="M233" s="220"/>
      <c r="N233" s="221"/>
      <c r="O233" s="221"/>
      <c r="P233" s="222">
        <f>SUM(P234:P235)</f>
        <v>0</v>
      </c>
      <c r="Q233" s="221"/>
      <c r="R233" s="222">
        <f>SUM(R234:R235)</f>
        <v>0</v>
      </c>
      <c r="S233" s="221"/>
      <c r="T233" s="223">
        <f>SUM(T234:T235)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24" t="s">
        <v>80</v>
      </c>
      <c r="AT233" s="225" t="s">
        <v>72</v>
      </c>
      <c r="AU233" s="225" t="s">
        <v>73</v>
      </c>
      <c r="AY233" s="224" t="s">
        <v>176</v>
      </c>
      <c r="BK233" s="226">
        <f>SUM(BK234:BK235)</f>
        <v>0</v>
      </c>
    </row>
    <row r="234" s="2" customFormat="1" ht="55.5" customHeight="1">
      <c r="A234" s="38"/>
      <c r="B234" s="39"/>
      <c r="C234" s="229" t="s">
        <v>376</v>
      </c>
      <c r="D234" s="229" t="s">
        <v>179</v>
      </c>
      <c r="E234" s="230" t="s">
        <v>1319</v>
      </c>
      <c r="F234" s="231" t="s">
        <v>1320</v>
      </c>
      <c r="G234" s="232" t="s">
        <v>671</v>
      </c>
      <c r="H234" s="233">
        <v>32</v>
      </c>
      <c r="I234" s="234"/>
      <c r="J234" s="235">
        <f>ROUND(I234*H234,2)</f>
        <v>0</v>
      </c>
      <c r="K234" s="236"/>
      <c r="L234" s="44"/>
      <c r="M234" s="237" t="s">
        <v>1</v>
      </c>
      <c r="N234" s="238" t="s">
        <v>38</v>
      </c>
      <c r="O234" s="91"/>
      <c r="P234" s="239">
        <f>O234*H234</f>
        <v>0</v>
      </c>
      <c r="Q234" s="239">
        <v>0</v>
      </c>
      <c r="R234" s="239">
        <f>Q234*H234</f>
        <v>0</v>
      </c>
      <c r="S234" s="239">
        <v>0</v>
      </c>
      <c r="T234" s="24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41" t="s">
        <v>183</v>
      </c>
      <c r="AT234" s="241" t="s">
        <v>179</v>
      </c>
      <c r="AU234" s="241" t="s">
        <v>80</v>
      </c>
      <c r="AY234" s="17" t="s">
        <v>176</v>
      </c>
      <c r="BE234" s="242">
        <f>IF(N234="základní",J234,0)</f>
        <v>0</v>
      </c>
      <c r="BF234" s="242">
        <f>IF(N234="snížená",J234,0)</f>
        <v>0</v>
      </c>
      <c r="BG234" s="242">
        <f>IF(N234="zákl. přenesená",J234,0)</f>
        <v>0</v>
      </c>
      <c r="BH234" s="242">
        <f>IF(N234="sníž. přenesená",J234,0)</f>
        <v>0</v>
      </c>
      <c r="BI234" s="242">
        <f>IF(N234="nulová",J234,0)</f>
        <v>0</v>
      </c>
      <c r="BJ234" s="17" t="s">
        <v>80</v>
      </c>
      <c r="BK234" s="242">
        <f>ROUND(I234*H234,2)</f>
        <v>0</v>
      </c>
      <c r="BL234" s="17" t="s">
        <v>183</v>
      </c>
      <c r="BM234" s="241" t="s">
        <v>1547</v>
      </c>
    </row>
    <row r="235" s="2" customFormat="1">
      <c r="A235" s="38"/>
      <c r="B235" s="39"/>
      <c r="C235" s="40"/>
      <c r="D235" s="243" t="s">
        <v>185</v>
      </c>
      <c r="E235" s="40"/>
      <c r="F235" s="244" t="s">
        <v>1320</v>
      </c>
      <c r="G235" s="40"/>
      <c r="H235" s="40"/>
      <c r="I235" s="245"/>
      <c r="J235" s="40"/>
      <c r="K235" s="40"/>
      <c r="L235" s="44"/>
      <c r="M235" s="246"/>
      <c r="N235" s="247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185</v>
      </c>
      <c r="AU235" s="17" t="s">
        <v>80</v>
      </c>
    </row>
    <row r="236" s="12" customFormat="1" ht="25.92" customHeight="1">
      <c r="A236" s="12"/>
      <c r="B236" s="213"/>
      <c r="C236" s="214"/>
      <c r="D236" s="215" t="s">
        <v>72</v>
      </c>
      <c r="E236" s="216" t="s">
        <v>787</v>
      </c>
      <c r="F236" s="216" t="s">
        <v>788</v>
      </c>
      <c r="G236" s="214"/>
      <c r="H236" s="214"/>
      <c r="I236" s="217"/>
      <c r="J236" s="218">
        <f>BK236</f>
        <v>0</v>
      </c>
      <c r="K236" s="214"/>
      <c r="L236" s="219"/>
      <c r="M236" s="220"/>
      <c r="N236" s="221"/>
      <c r="O236" s="221"/>
      <c r="P236" s="222">
        <f>SUM(P237:P239)</f>
        <v>0</v>
      </c>
      <c r="Q236" s="221"/>
      <c r="R236" s="222">
        <f>SUM(R237:R239)</f>
        <v>0</v>
      </c>
      <c r="S236" s="221"/>
      <c r="T236" s="223">
        <f>SUM(T237:T239)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24" t="s">
        <v>80</v>
      </c>
      <c r="AT236" s="225" t="s">
        <v>72</v>
      </c>
      <c r="AU236" s="225" t="s">
        <v>73</v>
      </c>
      <c r="AY236" s="224" t="s">
        <v>176</v>
      </c>
      <c r="BK236" s="226">
        <f>SUM(BK237:BK239)</f>
        <v>0</v>
      </c>
    </row>
    <row r="237" s="2" customFormat="1" ht="24.15" customHeight="1">
      <c r="A237" s="38"/>
      <c r="B237" s="39"/>
      <c r="C237" s="229" t="s">
        <v>381</v>
      </c>
      <c r="D237" s="229" t="s">
        <v>179</v>
      </c>
      <c r="E237" s="230" t="s">
        <v>941</v>
      </c>
      <c r="F237" s="231" t="s">
        <v>942</v>
      </c>
      <c r="G237" s="232" t="s">
        <v>396</v>
      </c>
      <c r="H237" s="233">
        <v>204.73400000000001</v>
      </c>
      <c r="I237" s="234"/>
      <c r="J237" s="235">
        <f>ROUND(I237*H237,2)</f>
        <v>0</v>
      </c>
      <c r="K237" s="236"/>
      <c r="L237" s="44"/>
      <c r="M237" s="237" t="s">
        <v>1</v>
      </c>
      <c r="N237" s="238" t="s">
        <v>38</v>
      </c>
      <c r="O237" s="91"/>
      <c r="P237" s="239">
        <f>O237*H237</f>
        <v>0</v>
      </c>
      <c r="Q237" s="239">
        <v>0</v>
      </c>
      <c r="R237" s="239">
        <f>Q237*H237</f>
        <v>0</v>
      </c>
      <c r="S237" s="239">
        <v>0</v>
      </c>
      <c r="T237" s="240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41" t="s">
        <v>183</v>
      </c>
      <c r="AT237" s="241" t="s">
        <v>179</v>
      </c>
      <c r="AU237" s="241" t="s">
        <v>80</v>
      </c>
      <c r="AY237" s="17" t="s">
        <v>176</v>
      </c>
      <c r="BE237" s="242">
        <f>IF(N237="základní",J237,0)</f>
        <v>0</v>
      </c>
      <c r="BF237" s="242">
        <f>IF(N237="snížená",J237,0)</f>
        <v>0</v>
      </c>
      <c r="BG237" s="242">
        <f>IF(N237="zákl. přenesená",J237,0)</f>
        <v>0</v>
      </c>
      <c r="BH237" s="242">
        <f>IF(N237="sníž. přenesená",J237,0)</f>
        <v>0</v>
      </c>
      <c r="BI237" s="242">
        <f>IF(N237="nulová",J237,0)</f>
        <v>0</v>
      </c>
      <c r="BJ237" s="17" t="s">
        <v>80</v>
      </c>
      <c r="BK237" s="242">
        <f>ROUND(I237*H237,2)</f>
        <v>0</v>
      </c>
      <c r="BL237" s="17" t="s">
        <v>183</v>
      </c>
      <c r="BM237" s="241" t="s">
        <v>1548</v>
      </c>
    </row>
    <row r="238" s="2" customFormat="1">
      <c r="A238" s="38"/>
      <c r="B238" s="39"/>
      <c r="C238" s="40"/>
      <c r="D238" s="243" t="s">
        <v>185</v>
      </c>
      <c r="E238" s="40"/>
      <c r="F238" s="244" t="s">
        <v>942</v>
      </c>
      <c r="G238" s="40"/>
      <c r="H238" s="40"/>
      <c r="I238" s="245"/>
      <c r="J238" s="40"/>
      <c r="K238" s="40"/>
      <c r="L238" s="44"/>
      <c r="M238" s="246"/>
      <c r="N238" s="247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185</v>
      </c>
      <c r="AU238" s="17" t="s">
        <v>80</v>
      </c>
    </row>
    <row r="239" s="2" customFormat="1">
      <c r="A239" s="38"/>
      <c r="B239" s="39"/>
      <c r="C239" s="40"/>
      <c r="D239" s="243" t="s">
        <v>188</v>
      </c>
      <c r="E239" s="40"/>
      <c r="F239" s="250" t="s">
        <v>944</v>
      </c>
      <c r="G239" s="40"/>
      <c r="H239" s="40"/>
      <c r="I239" s="245"/>
      <c r="J239" s="40"/>
      <c r="K239" s="40"/>
      <c r="L239" s="44"/>
      <c r="M239" s="251"/>
      <c r="N239" s="252"/>
      <c r="O239" s="253"/>
      <c r="P239" s="253"/>
      <c r="Q239" s="253"/>
      <c r="R239" s="253"/>
      <c r="S239" s="253"/>
      <c r="T239" s="254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188</v>
      </c>
      <c r="AU239" s="17" t="s">
        <v>80</v>
      </c>
    </row>
    <row r="240" s="2" customFormat="1" ht="6.96" customHeight="1">
      <c r="A240" s="38"/>
      <c r="B240" s="66"/>
      <c r="C240" s="67"/>
      <c r="D240" s="67"/>
      <c r="E240" s="67"/>
      <c r="F240" s="67"/>
      <c r="G240" s="67"/>
      <c r="H240" s="67"/>
      <c r="I240" s="67"/>
      <c r="J240" s="67"/>
      <c r="K240" s="67"/>
      <c r="L240" s="44"/>
      <c r="M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</row>
  </sheetData>
  <sheetProtection sheet="1" autoFilter="0" formatColumns="0" formatRows="0" objects="1" scenarios="1" spinCount="100000" saltValue="6GSeefR7J8TdzWrYttI9UnzGbQy99jQWNMH7R9Cof/YhZEhRh/BqRtH6XtnJE7DlPtbBYnxK4gd82z+U6IbZiA==" hashValue="iLSQgaFSSkSMiUYtIn10Uk/g/XnGe04GaJEvnQXIHNIN4qBar5wjN4HZr7nRAAAMmsBLQQcoxzXa6R2xbRuoPQ==" algorithmName="SHA-512" password="CC35"/>
  <autoFilter ref="C128:K239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5:H115"/>
    <mergeCell ref="E119:H119"/>
    <mergeCell ref="E117:H117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140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82</v>
      </c>
    </row>
    <row r="4" s="1" customFormat="1" ht="24.96" customHeight="1">
      <c r="B4" s="20"/>
      <c r="D4" s="149" t="s">
        <v>144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26.25" customHeight="1">
      <c r="B7" s="20"/>
      <c r="E7" s="152" t="str">
        <f>'Rekapitulace stavby'!K6</f>
        <v>Jihlava, ul. Holíkova, Musilova, Krajní - rekonstrukce kanalizace a vodovodu III. tlakového pásma - II. etapa</v>
      </c>
      <c r="F7" s="151"/>
      <c r="G7" s="151"/>
      <c r="H7" s="151"/>
      <c r="L7" s="20"/>
    </row>
    <row r="8">
      <c r="B8" s="20"/>
      <c r="D8" s="151" t="s">
        <v>145</v>
      </c>
      <c r="L8" s="20"/>
    </row>
    <row r="9" s="1" customFormat="1" ht="16.5" customHeight="1">
      <c r="B9" s="20"/>
      <c r="E9" s="152" t="s">
        <v>441</v>
      </c>
      <c r="F9" s="1"/>
      <c r="G9" s="1"/>
      <c r="H9" s="1"/>
      <c r="L9" s="20"/>
    </row>
    <row r="10" s="1" customFormat="1" ht="12" customHeight="1">
      <c r="B10" s="20"/>
      <c r="D10" s="151" t="s">
        <v>147</v>
      </c>
      <c r="L10" s="20"/>
    </row>
    <row r="11" s="2" customFormat="1" ht="16.5" customHeight="1">
      <c r="A11" s="38"/>
      <c r="B11" s="44"/>
      <c r="C11" s="38"/>
      <c r="D11" s="38"/>
      <c r="E11" s="153" t="s">
        <v>1064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149</v>
      </c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44"/>
      <c r="C13" s="38"/>
      <c r="D13" s="38"/>
      <c r="E13" s="154" t="s">
        <v>1549</v>
      </c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51" t="s">
        <v>18</v>
      </c>
      <c r="E15" s="38"/>
      <c r="F15" s="141" t="s">
        <v>1</v>
      </c>
      <c r="G15" s="38"/>
      <c r="H15" s="38"/>
      <c r="I15" s="151" t="s">
        <v>19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20</v>
      </c>
      <c r="E16" s="38"/>
      <c r="F16" s="141" t="s">
        <v>21</v>
      </c>
      <c r="G16" s="38"/>
      <c r="H16" s="38"/>
      <c r="I16" s="151" t="s">
        <v>22</v>
      </c>
      <c r="J16" s="155" t="str">
        <f>'Rekapitulace stavby'!AN8</f>
        <v>26. 2. 2024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51" t="s">
        <v>24</v>
      </c>
      <c r="E18" s="38"/>
      <c r="F18" s="38"/>
      <c r="G18" s="38"/>
      <c r="H18" s="38"/>
      <c r="I18" s="151" t="s">
        <v>25</v>
      </c>
      <c r="J18" s="141" t="str">
        <f>IF('Rekapitulace stavby'!AN10="","",'Rekapitulace stavby'!AN10)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tr">
        <f>IF('Rekapitulace stavby'!E11="","",'Rekapitulace stavby'!E11)</f>
        <v xml:space="preserve"> </v>
      </c>
      <c r="F19" s="38"/>
      <c r="G19" s="38"/>
      <c r="H19" s="38"/>
      <c r="I19" s="151" t="s">
        <v>26</v>
      </c>
      <c r="J19" s="141" t="str">
        <f>IF('Rekapitulace stavby'!AN11="","",'Rekapitulace stavby'!AN11)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51" t="s">
        <v>27</v>
      </c>
      <c r="E21" s="38"/>
      <c r="F21" s="38"/>
      <c r="G21" s="38"/>
      <c r="H21" s="38"/>
      <c r="I21" s="151" t="s">
        <v>25</v>
      </c>
      <c r="J21" s="33" t="str">
        <f>'Rekapitulace stavby'!AN13</f>
        <v>Vyplň údaj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33" t="str">
        <f>'Rekapitulace stavby'!E14</f>
        <v>Vyplň údaj</v>
      </c>
      <c r="F22" s="141"/>
      <c r="G22" s="141"/>
      <c r="H22" s="141"/>
      <c r="I22" s="151" t="s">
        <v>26</v>
      </c>
      <c r="J22" s="33" t="str">
        <f>'Rekapitulace stavby'!AN14</f>
        <v>Vyplň údaj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51" t="s">
        <v>29</v>
      </c>
      <c r="E24" s="38"/>
      <c r="F24" s="38"/>
      <c r="G24" s="38"/>
      <c r="H24" s="38"/>
      <c r="I24" s="151" t="s">
        <v>25</v>
      </c>
      <c r="J24" s="141" t="str">
        <f>IF('Rekapitulace stavby'!AN16="","",'Rekapitulace stavby'!AN16)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44"/>
      <c r="C25" s="38"/>
      <c r="D25" s="38"/>
      <c r="E25" s="141" t="str">
        <f>IF('Rekapitulace stavby'!E17="","",'Rekapitulace stavby'!E17)</f>
        <v xml:space="preserve"> </v>
      </c>
      <c r="F25" s="38"/>
      <c r="G25" s="38"/>
      <c r="H25" s="38"/>
      <c r="I25" s="151" t="s">
        <v>26</v>
      </c>
      <c r="J25" s="141" t="str">
        <f>IF('Rekapitulace stavby'!AN17="","",'Rekapitulace stavby'!AN17)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44"/>
      <c r="C27" s="38"/>
      <c r="D27" s="151" t="s">
        <v>31</v>
      </c>
      <c r="E27" s="38"/>
      <c r="F27" s="38"/>
      <c r="G27" s="38"/>
      <c r="H27" s="38"/>
      <c r="I27" s="151" t="s">
        <v>25</v>
      </c>
      <c r="J27" s="141" t="str">
        <f>IF('Rekapitulace stavby'!AN19="","",'Rekapitulace stavby'!AN19)</f>
        <v/>
      </c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44"/>
      <c r="C28" s="38"/>
      <c r="D28" s="38"/>
      <c r="E28" s="141" t="str">
        <f>IF('Rekapitulace stavby'!E20="","",'Rekapitulace stavby'!E20)</f>
        <v xml:space="preserve"> </v>
      </c>
      <c r="F28" s="38"/>
      <c r="G28" s="38"/>
      <c r="H28" s="38"/>
      <c r="I28" s="151" t="s">
        <v>26</v>
      </c>
      <c r="J28" s="141" t="str">
        <f>IF('Rekapitulace stavby'!AN20="","",'Rekapitulace stavby'!AN20)</f>
        <v/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38"/>
      <c r="E29" s="38"/>
      <c r="F29" s="38"/>
      <c r="G29" s="38"/>
      <c r="H29" s="38"/>
      <c r="I29" s="38"/>
      <c r="J29" s="38"/>
      <c r="K29" s="3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44"/>
      <c r="C30" s="38"/>
      <c r="D30" s="151" t="s">
        <v>32</v>
      </c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8"/>
      <c r="B32" s="44"/>
      <c r="C32" s="38"/>
      <c r="D32" s="38"/>
      <c r="E32" s="38"/>
      <c r="F32" s="38"/>
      <c r="G32" s="38"/>
      <c r="H32" s="38"/>
      <c r="I32" s="38"/>
      <c r="J32" s="38"/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60"/>
      <c r="E33" s="160"/>
      <c r="F33" s="160"/>
      <c r="G33" s="160"/>
      <c r="H33" s="160"/>
      <c r="I33" s="160"/>
      <c r="J33" s="160"/>
      <c r="K33" s="160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1" t="s">
        <v>33</v>
      </c>
      <c r="E34" s="38"/>
      <c r="F34" s="38"/>
      <c r="G34" s="38"/>
      <c r="H34" s="38"/>
      <c r="I34" s="38"/>
      <c r="J34" s="162">
        <f>ROUND(J130,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60"/>
      <c r="E35" s="160"/>
      <c r="F35" s="160"/>
      <c r="G35" s="160"/>
      <c r="H35" s="160"/>
      <c r="I35" s="160"/>
      <c r="J35" s="160"/>
      <c r="K35" s="160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3" t="s">
        <v>35</v>
      </c>
      <c r="G36" s="38"/>
      <c r="H36" s="38"/>
      <c r="I36" s="163" t="s">
        <v>34</v>
      </c>
      <c r="J36" s="163" t="s">
        <v>36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53" t="s">
        <v>37</v>
      </c>
      <c r="E37" s="151" t="s">
        <v>38</v>
      </c>
      <c r="F37" s="164">
        <f>ROUND((SUM(BE130:BE203)),  2)</f>
        <v>0</v>
      </c>
      <c r="G37" s="38"/>
      <c r="H37" s="38"/>
      <c r="I37" s="165">
        <v>0.20999999999999999</v>
      </c>
      <c r="J37" s="164">
        <f>ROUND(((SUM(BE130:BE203))*I37),  2)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51" t="s">
        <v>39</v>
      </c>
      <c r="F38" s="164">
        <f>ROUND((SUM(BF130:BF203)),  2)</f>
        <v>0</v>
      </c>
      <c r="G38" s="38"/>
      <c r="H38" s="38"/>
      <c r="I38" s="165">
        <v>0.12</v>
      </c>
      <c r="J38" s="164">
        <f>ROUND(((SUM(BF130:BF203))*I38),  2)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40</v>
      </c>
      <c r="F39" s="164">
        <f>ROUND((SUM(BG130:BG203)),  2)</f>
        <v>0</v>
      </c>
      <c r="G39" s="38"/>
      <c r="H39" s="38"/>
      <c r="I39" s="165">
        <v>0.20999999999999999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51" t="s">
        <v>41</v>
      </c>
      <c r="F40" s="164">
        <f>ROUND((SUM(BH130:BH203)),  2)</f>
        <v>0</v>
      </c>
      <c r="G40" s="38"/>
      <c r="H40" s="38"/>
      <c r="I40" s="165">
        <v>0.12</v>
      </c>
      <c r="J40" s="164">
        <f>0</f>
        <v>0</v>
      </c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51" t="s">
        <v>42</v>
      </c>
      <c r="F41" s="164">
        <f>ROUND((SUM(BI130:BI203)),  2)</f>
        <v>0</v>
      </c>
      <c r="G41" s="38"/>
      <c r="H41" s="38"/>
      <c r="I41" s="165">
        <v>0</v>
      </c>
      <c r="J41" s="164">
        <f>0</f>
        <v>0</v>
      </c>
      <c r="K41" s="38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6"/>
      <c r="D43" s="167" t="s">
        <v>43</v>
      </c>
      <c r="E43" s="168"/>
      <c r="F43" s="168"/>
      <c r="G43" s="169" t="s">
        <v>44</v>
      </c>
      <c r="H43" s="170" t="s">
        <v>45</v>
      </c>
      <c r="I43" s="168"/>
      <c r="J43" s="171">
        <f>SUM(J34:J41)</f>
        <v>0</v>
      </c>
      <c r="K43" s="172"/>
      <c r="L43" s="63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63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151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4" t="str">
        <f>E7</f>
        <v>Jihlava, ul. Holíkova, Musilova, Krajní - rekonstrukce kanalizace a vodovodu III. tlakového pásma - II. etapa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145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1" customFormat="1" ht="16.5" customHeight="1">
      <c r="B87" s="21"/>
      <c r="C87" s="22"/>
      <c r="D87" s="22"/>
      <c r="E87" s="184" t="s">
        <v>441</v>
      </c>
      <c r="F87" s="22"/>
      <c r="G87" s="22"/>
      <c r="H87" s="22"/>
      <c r="I87" s="22"/>
      <c r="J87" s="22"/>
      <c r="K87" s="22"/>
      <c r="L87" s="20"/>
    </row>
    <row r="88" s="1" customFormat="1" ht="12" customHeight="1">
      <c r="B88" s="21"/>
      <c r="C88" s="32" t="s">
        <v>147</v>
      </c>
      <c r="D88" s="22"/>
      <c r="E88" s="22"/>
      <c r="F88" s="22"/>
      <c r="G88" s="22"/>
      <c r="H88" s="22"/>
      <c r="I88" s="22"/>
      <c r="J88" s="22"/>
      <c r="K88" s="22"/>
      <c r="L88" s="20"/>
    </row>
    <row r="89" s="2" customFormat="1" ht="16.5" customHeight="1">
      <c r="A89" s="38"/>
      <c r="B89" s="39"/>
      <c r="C89" s="40"/>
      <c r="D89" s="40"/>
      <c r="E89" s="185" t="s">
        <v>1064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149</v>
      </c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40"/>
      <c r="D91" s="40"/>
      <c r="E91" s="76" t="str">
        <f>E13</f>
        <v>SO-02.4.3 - Obnova povrchů na rýhou vodovodu - 4.část</v>
      </c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40"/>
      <c r="E93" s="40"/>
      <c r="F93" s="27" t="str">
        <f>F16</f>
        <v xml:space="preserve"> </v>
      </c>
      <c r="G93" s="40"/>
      <c r="H93" s="40"/>
      <c r="I93" s="32" t="s">
        <v>22</v>
      </c>
      <c r="J93" s="79" t="str">
        <f>IF(J16="","",J16)</f>
        <v>26. 2. 2024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5.15" customHeight="1">
      <c r="A95" s="38"/>
      <c r="B95" s="39"/>
      <c r="C95" s="32" t="s">
        <v>24</v>
      </c>
      <c r="D95" s="40"/>
      <c r="E95" s="40"/>
      <c r="F95" s="27" t="str">
        <f>E19</f>
        <v xml:space="preserve"> </v>
      </c>
      <c r="G95" s="40"/>
      <c r="H95" s="40"/>
      <c r="I95" s="32" t="s">
        <v>29</v>
      </c>
      <c r="J95" s="36" t="str">
        <f>E25</f>
        <v xml:space="preserve"> </v>
      </c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27</v>
      </c>
      <c r="D96" s="40"/>
      <c r="E96" s="40"/>
      <c r="F96" s="27" t="str">
        <f>IF(E22="","",E22)</f>
        <v>Vyplň údaj</v>
      </c>
      <c r="G96" s="40"/>
      <c r="H96" s="40"/>
      <c r="I96" s="32" t="s">
        <v>31</v>
      </c>
      <c r="J96" s="36" t="str">
        <f>E28</f>
        <v xml:space="preserve"> 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86" t="s">
        <v>152</v>
      </c>
      <c r="D98" s="187"/>
      <c r="E98" s="187"/>
      <c r="F98" s="187"/>
      <c r="G98" s="187"/>
      <c r="H98" s="187"/>
      <c r="I98" s="187"/>
      <c r="J98" s="188" t="s">
        <v>153</v>
      </c>
      <c r="K98" s="18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89" t="s">
        <v>154</v>
      </c>
      <c r="D100" s="40"/>
      <c r="E100" s="40"/>
      <c r="F100" s="40"/>
      <c r="G100" s="40"/>
      <c r="H100" s="40"/>
      <c r="I100" s="40"/>
      <c r="J100" s="110">
        <f>J130</f>
        <v>0</v>
      </c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7" t="s">
        <v>155</v>
      </c>
    </row>
    <row r="101" s="9" customFormat="1" ht="24.96" customHeight="1">
      <c r="A101" s="9"/>
      <c r="B101" s="190"/>
      <c r="C101" s="191"/>
      <c r="D101" s="192" t="s">
        <v>525</v>
      </c>
      <c r="E101" s="193"/>
      <c r="F101" s="193"/>
      <c r="G101" s="193"/>
      <c r="H101" s="193"/>
      <c r="I101" s="193"/>
      <c r="J101" s="194">
        <f>J131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946</v>
      </c>
      <c r="E102" s="193"/>
      <c r="F102" s="193"/>
      <c r="G102" s="193"/>
      <c r="H102" s="193"/>
      <c r="I102" s="193"/>
      <c r="J102" s="194">
        <f>J156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947</v>
      </c>
      <c r="E103" s="193"/>
      <c r="F103" s="193"/>
      <c r="G103" s="193"/>
      <c r="H103" s="193"/>
      <c r="I103" s="193"/>
      <c r="J103" s="194">
        <f>J173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0"/>
      <c r="C104" s="191"/>
      <c r="D104" s="192" t="s">
        <v>1550</v>
      </c>
      <c r="E104" s="193"/>
      <c r="F104" s="193"/>
      <c r="G104" s="193"/>
      <c r="H104" s="193"/>
      <c r="I104" s="193"/>
      <c r="J104" s="194">
        <f>J182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90"/>
      <c r="C105" s="191"/>
      <c r="D105" s="192" t="s">
        <v>530</v>
      </c>
      <c r="E105" s="193"/>
      <c r="F105" s="193"/>
      <c r="G105" s="193"/>
      <c r="H105" s="193"/>
      <c r="I105" s="193"/>
      <c r="J105" s="194">
        <f>J186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90"/>
      <c r="C106" s="191"/>
      <c r="D106" s="192" t="s">
        <v>531</v>
      </c>
      <c r="E106" s="193"/>
      <c r="F106" s="193"/>
      <c r="G106" s="193"/>
      <c r="H106" s="193"/>
      <c r="I106" s="193"/>
      <c r="J106" s="194">
        <f>J190</f>
        <v>0</v>
      </c>
      <c r="K106" s="191"/>
      <c r="L106" s="19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161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6.25" customHeight="1">
      <c r="A116" s="38"/>
      <c r="B116" s="39"/>
      <c r="C116" s="40"/>
      <c r="D116" s="40"/>
      <c r="E116" s="184" t="str">
        <f>E7</f>
        <v>Jihlava, ul. Holíkova, Musilova, Krajní - rekonstrukce kanalizace a vodovodu III. tlakového pásma - II. etapa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" customFormat="1" ht="12" customHeight="1">
      <c r="B117" s="21"/>
      <c r="C117" s="32" t="s">
        <v>145</v>
      </c>
      <c r="D117" s="22"/>
      <c r="E117" s="22"/>
      <c r="F117" s="22"/>
      <c r="G117" s="22"/>
      <c r="H117" s="22"/>
      <c r="I117" s="22"/>
      <c r="J117" s="22"/>
      <c r="K117" s="22"/>
      <c r="L117" s="20"/>
    </row>
    <row r="118" s="1" customFormat="1" ht="16.5" customHeight="1">
      <c r="B118" s="21"/>
      <c r="C118" s="22"/>
      <c r="D118" s="22"/>
      <c r="E118" s="184" t="s">
        <v>441</v>
      </c>
      <c r="F118" s="22"/>
      <c r="G118" s="22"/>
      <c r="H118" s="22"/>
      <c r="I118" s="22"/>
      <c r="J118" s="22"/>
      <c r="K118" s="22"/>
      <c r="L118" s="20"/>
    </row>
    <row r="119" s="1" customFormat="1" ht="12" customHeight="1">
      <c r="B119" s="21"/>
      <c r="C119" s="32" t="s">
        <v>147</v>
      </c>
      <c r="D119" s="22"/>
      <c r="E119" s="22"/>
      <c r="F119" s="22"/>
      <c r="G119" s="22"/>
      <c r="H119" s="22"/>
      <c r="I119" s="22"/>
      <c r="J119" s="22"/>
      <c r="K119" s="22"/>
      <c r="L119" s="20"/>
    </row>
    <row r="120" s="2" customFormat="1" ht="16.5" customHeight="1">
      <c r="A120" s="38"/>
      <c r="B120" s="39"/>
      <c r="C120" s="40"/>
      <c r="D120" s="40"/>
      <c r="E120" s="185" t="s">
        <v>1064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149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76" t="str">
        <f>E13</f>
        <v>SO-02.4.3 - Obnova povrchů na rýhou vodovodu - 4.část</v>
      </c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20</v>
      </c>
      <c r="D124" s="40"/>
      <c r="E124" s="40"/>
      <c r="F124" s="27" t="str">
        <f>F16</f>
        <v xml:space="preserve"> </v>
      </c>
      <c r="G124" s="40"/>
      <c r="H124" s="40"/>
      <c r="I124" s="32" t="s">
        <v>22</v>
      </c>
      <c r="J124" s="79" t="str">
        <f>IF(J16="","",J16)</f>
        <v>26. 2. 2024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24</v>
      </c>
      <c r="D126" s="40"/>
      <c r="E126" s="40"/>
      <c r="F126" s="27" t="str">
        <f>E19</f>
        <v xml:space="preserve"> </v>
      </c>
      <c r="G126" s="40"/>
      <c r="H126" s="40"/>
      <c r="I126" s="32" t="s">
        <v>29</v>
      </c>
      <c r="J126" s="36" t="str">
        <f>E25</f>
        <v xml:space="preserve"> 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27</v>
      </c>
      <c r="D127" s="40"/>
      <c r="E127" s="40"/>
      <c r="F127" s="27" t="str">
        <f>IF(E22="","",E22)</f>
        <v>Vyplň údaj</v>
      </c>
      <c r="G127" s="40"/>
      <c r="H127" s="40"/>
      <c r="I127" s="32" t="s">
        <v>31</v>
      </c>
      <c r="J127" s="36" t="str">
        <f>E28</f>
        <v xml:space="preserve"> 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201"/>
      <c r="B129" s="202"/>
      <c r="C129" s="203" t="s">
        <v>162</v>
      </c>
      <c r="D129" s="204" t="s">
        <v>58</v>
      </c>
      <c r="E129" s="204" t="s">
        <v>54</v>
      </c>
      <c r="F129" s="204" t="s">
        <v>55</v>
      </c>
      <c r="G129" s="204" t="s">
        <v>163</v>
      </c>
      <c r="H129" s="204" t="s">
        <v>164</v>
      </c>
      <c r="I129" s="204" t="s">
        <v>165</v>
      </c>
      <c r="J129" s="205" t="s">
        <v>153</v>
      </c>
      <c r="K129" s="206" t="s">
        <v>166</v>
      </c>
      <c r="L129" s="207"/>
      <c r="M129" s="100" t="s">
        <v>1</v>
      </c>
      <c r="N129" s="101" t="s">
        <v>37</v>
      </c>
      <c r="O129" s="101" t="s">
        <v>167</v>
      </c>
      <c r="P129" s="101" t="s">
        <v>168</v>
      </c>
      <c r="Q129" s="101" t="s">
        <v>169</v>
      </c>
      <c r="R129" s="101" t="s">
        <v>170</v>
      </c>
      <c r="S129" s="101" t="s">
        <v>171</v>
      </c>
      <c r="T129" s="102" t="s">
        <v>172</v>
      </c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</row>
    <row r="130" s="2" customFormat="1" ht="22.8" customHeight="1">
      <c r="A130" s="38"/>
      <c r="B130" s="39"/>
      <c r="C130" s="107" t="s">
        <v>173</v>
      </c>
      <c r="D130" s="40"/>
      <c r="E130" s="40"/>
      <c r="F130" s="40"/>
      <c r="G130" s="40"/>
      <c r="H130" s="40"/>
      <c r="I130" s="40"/>
      <c r="J130" s="208">
        <f>BK130</f>
        <v>0</v>
      </c>
      <c r="K130" s="40"/>
      <c r="L130" s="44"/>
      <c r="M130" s="103"/>
      <c r="N130" s="209"/>
      <c r="O130" s="104"/>
      <c r="P130" s="210">
        <f>P131+P156+P173+P182+P186+P190</f>
        <v>0</v>
      </c>
      <c r="Q130" s="104"/>
      <c r="R130" s="210">
        <f>R131+R156+R173+R182+R186+R190</f>
        <v>0</v>
      </c>
      <c r="S130" s="104"/>
      <c r="T130" s="211">
        <f>T131+T156+T173+T182+T186+T190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72</v>
      </c>
      <c r="AU130" s="17" t="s">
        <v>155</v>
      </c>
      <c r="BK130" s="212">
        <f>BK131+BK156+BK173+BK182+BK186+BK190</f>
        <v>0</v>
      </c>
    </row>
    <row r="131" s="12" customFormat="1" ht="25.92" customHeight="1">
      <c r="A131" s="12"/>
      <c r="B131" s="213"/>
      <c r="C131" s="214"/>
      <c r="D131" s="215" t="s">
        <v>72</v>
      </c>
      <c r="E131" s="216" t="s">
        <v>80</v>
      </c>
      <c r="F131" s="216" t="s">
        <v>228</v>
      </c>
      <c r="G131" s="214"/>
      <c r="H131" s="214"/>
      <c r="I131" s="217"/>
      <c r="J131" s="218">
        <f>BK131</f>
        <v>0</v>
      </c>
      <c r="K131" s="214"/>
      <c r="L131" s="219"/>
      <c r="M131" s="220"/>
      <c r="N131" s="221"/>
      <c r="O131" s="221"/>
      <c r="P131" s="222">
        <f>SUM(P132:P155)</f>
        <v>0</v>
      </c>
      <c r="Q131" s="221"/>
      <c r="R131" s="222">
        <f>SUM(R132:R155)</f>
        <v>0</v>
      </c>
      <c r="S131" s="221"/>
      <c r="T131" s="223">
        <f>SUM(T132:T155)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4" t="s">
        <v>80</v>
      </c>
      <c r="AT131" s="225" t="s">
        <v>72</v>
      </c>
      <c r="AU131" s="225" t="s">
        <v>73</v>
      </c>
      <c r="AY131" s="224" t="s">
        <v>176</v>
      </c>
      <c r="BK131" s="226">
        <f>SUM(BK132:BK155)</f>
        <v>0</v>
      </c>
    </row>
    <row r="132" s="2" customFormat="1" ht="33" customHeight="1">
      <c r="A132" s="38"/>
      <c r="B132" s="39"/>
      <c r="C132" s="229" t="s">
        <v>80</v>
      </c>
      <c r="D132" s="229" t="s">
        <v>179</v>
      </c>
      <c r="E132" s="230" t="s">
        <v>948</v>
      </c>
      <c r="F132" s="231" t="s">
        <v>949</v>
      </c>
      <c r="G132" s="232" t="s">
        <v>231</v>
      </c>
      <c r="H132" s="233">
        <v>358.64999999999998</v>
      </c>
      <c r="I132" s="234"/>
      <c r="J132" s="235">
        <f>ROUND(I132*H132,2)</f>
        <v>0</v>
      </c>
      <c r="K132" s="236"/>
      <c r="L132" s="44"/>
      <c r="M132" s="237" t="s">
        <v>1</v>
      </c>
      <c r="N132" s="238" t="s">
        <v>38</v>
      </c>
      <c r="O132" s="91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41" t="s">
        <v>183</v>
      </c>
      <c r="AT132" s="241" t="s">
        <v>179</v>
      </c>
      <c r="AU132" s="241" t="s">
        <v>80</v>
      </c>
      <c r="AY132" s="17" t="s">
        <v>176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7" t="s">
        <v>80</v>
      </c>
      <c r="BK132" s="242">
        <f>ROUND(I132*H132,2)</f>
        <v>0</v>
      </c>
      <c r="BL132" s="17" t="s">
        <v>183</v>
      </c>
      <c r="BM132" s="241" t="s">
        <v>1551</v>
      </c>
    </row>
    <row r="133" s="2" customFormat="1">
      <c r="A133" s="38"/>
      <c r="B133" s="39"/>
      <c r="C133" s="40"/>
      <c r="D133" s="243" t="s">
        <v>185</v>
      </c>
      <c r="E133" s="40"/>
      <c r="F133" s="244" t="s">
        <v>949</v>
      </c>
      <c r="G133" s="40"/>
      <c r="H133" s="40"/>
      <c r="I133" s="245"/>
      <c r="J133" s="40"/>
      <c r="K133" s="40"/>
      <c r="L133" s="44"/>
      <c r="M133" s="246"/>
      <c r="N133" s="247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185</v>
      </c>
      <c r="AU133" s="17" t="s">
        <v>80</v>
      </c>
    </row>
    <row r="134" s="2" customFormat="1" ht="33" customHeight="1">
      <c r="A134" s="38"/>
      <c r="B134" s="39"/>
      <c r="C134" s="229" t="s">
        <v>82</v>
      </c>
      <c r="D134" s="229" t="s">
        <v>179</v>
      </c>
      <c r="E134" s="230" t="s">
        <v>951</v>
      </c>
      <c r="F134" s="231" t="s">
        <v>952</v>
      </c>
      <c r="G134" s="232" t="s">
        <v>231</v>
      </c>
      <c r="H134" s="233">
        <v>358.64999999999998</v>
      </c>
      <c r="I134" s="234"/>
      <c r="J134" s="235">
        <f>ROUND(I134*H134,2)</f>
        <v>0</v>
      </c>
      <c r="K134" s="236"/>
      <c r="L134" s="44"/>
      <c r="M134" s="237" t="s">
        <v>1</v>
      </c>
      <c r="N134" s="238" t="s">
        <v>38</v>
      </c>
      <c r="O134" s="91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41" t="s">
        <v>183</v>
      </c>
      <c r="AT134" s="241" t="s">
        <v>179</v>
      </c>
      <c r="AU134" s="241" t="s">
        <v>80</v>
      </c>
      <c r="AY134" s="17" t="s">
        <v>176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7" t="s">
        <v>80</v>
      </c>
      <c r="BK134" s="242">
        <f>ROUND(I134*H134,2)</f>
        <v>0</v>
      </c>
      <c r="BL134" s="17" t="s">
        <v>183</v>
      </c>
      <c r="BM134" s="241" t="s">
        <v>1552</v>
      </c>
    </row>
    <row r="135" s="2" customFormat="1">
      <c r="A135" s="38"/>
      <c r="B135" s="39"/>
      <c r="C135" s="40"/>
      <c r="D135" s="243" t="s">
        <v>185</v>
      </c>
      <c r="E135" s="40"/>
      <c r="F135" s="244" t="s">
        <v>952</v>
      </c>
      <c r="G135" s="40"/>
      <c r="H135" s="40"/>
      <c r="I135" s="245"/>
      <c r="J135" s="40"/>
      <c r="K135" s="40"/>
      <c r="L135" s="44"/>
      <c r="M135" s="246"/>
      <c r="N135" s="247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185</v>
      </c>
      <c r="AU135" s="17" t="s">
        <v>80</v>
      </c>
    </row>
    <row r="136" s="2" customFormat="1" ht="33" customHeight="1">
      <c r="A136" s="38"/>
      <c r="B136" s="39"/>
      <c r="C136" s="229" t="s">
        <v>90</v>
      </c>
      <c r="D136" s="229" t="s">
        <v>179</v>
      </c>
      <c r="E136" s="230" t="s">
        <v>954</v>
      </c>
      <c r="F136" s="231" t="s">
        <v>955</v>
      </c>
      <c r="G136" s="232" t="s">
        <v>231</v>
      </c>
      <c r="H136" s="233">
        <v>358.64999999999998</v>
      </c>
      <c r="I136" s="234"/>
      <c r="J136" s="235">
        <f>ROUND(I136*H136,2)</f>
        <v>0</v>
      </c>
      <c r="K136" s="236"/>
      <c r="L136" s="44"/>
      <c r="M136" s="237" t="s">
        <v>1</v>
      </c>
      <c r="N136" s="238" t="s">
        <v>38</v>
      </c>
      <c r="O136" s="91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41" t="s">
        <v>183</v>
      </c>
      <c r="AT136" s="241" t="s">
        <v>179</v>
      </c>
      <c r="AU136" s="241" t="s">
        <v>80</v>
      </c>
      <c r="AY136" s="17" t="s">
        <v>176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7" t="s">
        <v>80</v>
      </c>
      <c r="BK136" s="242">
        <f>ROUND(I136*H136,2)</f>
        <v>0</v>
      </c>
      <c r="BL136" s="17" t="s">
        <v>183</v>
      </c>
      <c r="BM136" s="241" t="s">
        <v>1553</v>
      </c>
    </row>
    <row r="137" s="2" customFormat="1">
      <c r="A137" s="38"/>
      <c r="B137" s="39"/>
      <c r="C137" s="40"/>
      <c r="D137" s="243" t="s">
        <v>185</v>
      </c>
      <c r="E137" s="40"/>
      <c r="F137" s="244" t="s">
        <v>955</v>
      </c>
      <c r="G137" s="40"/>
      <c r="H137" s="40"/>
      <c r="I137" s="245"/>
      <c r="J137" s="40"/>
      <c r="K137" s="40"/>
      <c r="L137" s="44"/>
      <c r="M137" s="246"/>
      <c r="N137" s="247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185</v>
      </c>
      <c r="AU137" s="17" t="s">
        <v>80</v>
      </c>
    </row>
    <row r="138" s="2" customFormat="1" ht="37.8" customHeight="1">
      <c r="A138" s="38"/>
      <c r="B138" s="39"/>
      <c r="C138" s="229" t="s">
        <v>183</v>
      </c>
      <c r="D138" s="229" t="s">
        <v>179</v>
      </c>
      <c r="E138" s="230" t="s">
        <v>957</v>
      </c>
      <c r="F138" s="231" t="s">
        <v>958</v>
      </c>
      <c r="G138" s="232" t="s">
        <v>231</v>
      </c>
      <c r="H138" s="233">
        <v>358.64999999999998</v>
      </c>
      <c r="I138" s="234"/>
      <c r="J138" s="235">
        <f>ROUND(I138*H138,2)</f>
        <v>0</v>
      </c>
      <c r="K138" s="236"/>
      <c r="L138" s="44"/>
      <c r="M138" s="237" t="s">
        <v>1</v>
      </c>
      <c r="N138" s="238" t="s">
        <v>38</v>
      </c>
      <c r="O138" s="91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41" t="s">
        <v>183</v>
      </c>
      <c r="AT138" s="241" t="s">
        <v>179</v>
      </c>
      <c r="AU138" s="241" t="s">
        <v>80</v>
      </c>
      <c r="AY138" s="17" t="s">
        <v>176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7" t="s">
        <v>80</v>
      </c>
      <c r="BK138" s="242">
        <f>ROUND(I138*H138,2)</f>
        <v>0</v>
      </c>
      <c r="BL138" s="17" t="s">
        <v>183</v>
      </c>
      <c r="BM138" s="241" t="s">
        <v>1554</v>
      </c>
    </row>
    <row r="139" s="2" customFormat="1">
      <c r="A139" s="38"/>
      <c r="B139" s="39"/>
      <c r="C139" s="40"/>
      <c r="D139" s="243" t="s">
        <v>185</v>
      </c>
      <c r="E139" s="40"/>
      <c r="F139" s="244" t="s">
        <v>958</v>
      </c>
      <c r="G139" s="40"/>
      <c r="H139" s="40"/>
      <c r="I139" s="245"/>
      <c r="J139" s="40"/>
      <c r="K139" s="40"/>
      <c r="L139" s="44"/>
      <c r="M139" s="246"/>
      <c r="N139" s="247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185</v>
      </c>
      <c r="AU139" s="17" t="s">
        <v>80</v>
      </c>
    </row>
    <row r="140" s="2" customFormat="1" ht="49.05" customHeight="1">
      <c r="A140" s="38"/>
      <c r="B140" s="39"/>
      <c r="C140" s="229" t="s">
        <v>175</v>
      </c>
      <c r="D140" s="229" t="s">
        <v>179</v>
      </c>
      <c r="E140" s="230" t="s">
        <v>1555</v>
      </c>
      <c r="F140" s="231" t="s">
        <v>1556</v>
      </c>
      <c r="G140" s="232" t="s">
        <v>231</v>
      </c>
      <c r="H140" s="233">
        <v>1875.5999999999999</v>
      </c>
      <c r="I140" s="234"/>
      <c r="J140" s="235">
        <f>ROUND(I140*H140,2)</f>
        <v>0</v>
      </c>
      <c r="K140" s="236"/>
      <c r="L140" s="44"/>
      <c r="M140" s="237" t="s">
        <v>1</v>
      </c>
      <c r="N140" s="238" t="s">
        <v>38</v>
      </c>
      <c r="O140" s="91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41" t="s">
        <v>183</v>
      </c>
      <c r="AT140" s="241" t="s">
        <v>179</v>
      </c>
      <c r="AU140" s="241" t="s">
        <v>80</v>
      </c>
      <c r="AY140" s="17" t="s">
        <v>176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7" t="s">
        <v>80</v>
      </c>
      <c r="BK140" s="242">
        <f>ROUND(I140*H140,2)</f>
        <v>0</v>
      </c>
      <c r="BL140" s="17" t="s">
        <v>183</v>
      </c>
      <c r="BM140" s="241" t="s">
        <v>1557</v>
      </c>
    </row>
    <row r="141" s="2" customFormat="1">
      <c r="A141" s="38"/>
      <c r="B141" s="39"/>
      <c r="C141" s="40"/>
      <c r="D141" s="243" t="s">
        <v>185</v>
      </c>
      <c r="E141" s="40"/>
      <c r="F141" s="244" t="s">
        <v>1556</v>
      </c>
      <c r="G141" s="40"/>
      <c r="H141" s="40"/>
      <c r="I141" s="245"/>
      <c r="J141" s="40"/>
      <c r="K141" s="40"/>
      <c r="L141" s="44"/>
      <c r="M141" s="246"/>
      <c r="N141" s="247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185</v>
      </c>
      <c r="AU141" s="17" t="s">
        <v>80</v>
      </c>
    </row>
    <row r="142" s="2" customFormat="1">
      <c r="A142" s="38"/>
      <c r="B142" s="39"/>
      <c r="C142" s="40"/>
      <c r="D142" s="243" t="s">
        <v>188</v>
      </c>
      <c r="E142" s="40"/>
      <c r="F142" s="250" t="s">
        <v>1558</v>
      </c>
      <c r="G142" s="40"/>
      <c r="H142" s="40"/>
      <c r="I142" s="245"/>
      <c r="J142" s="40"/>
      <c r="K142" s="40"/>
      <c r="L142" s="44"/>
      <c r="M142" s="246"/>
      <c r="N142" s="247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188</v>
      </c>
      <c r="AU142" s="17" t="s">
        <v>80</v>
      </c>
    </row>
    <row r="143" s="2" customFormat="1" ht="21.75" customHeight="1">
      <c r="A143" s="38"/>
      <c r="B143" s="39"/>
      <c r="C143" s="229" t="s">
        <v>213</v>
      </c>
      <c r="D143" s="229" t="s">
        <v>179</v>
      </c>
      <c r="E143" s="230" t="s">
        <v>960</v>
      </c>
      <c r="F143" s="231" t="s">
        <v>961</v>
      </c>
      <c r="G143" s="232" t="s">
        <v>263</v>
      </c>
      <c r="H143" s="233">
        <v>46</v>
      </c>
      <c r="I143" s="234"/>
      <c r="J143" s="235">
        <f>ROUND(I143*H143,2)</f>
        <v>0</v>
      </c>
      <c r="K143" s="236"/>
      <c r="L143" s="44"/>
      <c r="M143" s="237" t="s">
        <v>1</v>
      </c>
      <c r="N143" s="238" t="s">
        <v>38</v>
      </c>
      <c r="O143" s="91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41" t="s">
        <v>183</v>
      </c>
      <c r="AT143" s="241" t="s">
        <v>179</v>
      </c>
      <c r="AU143" s="241" t="s">
        <v>80</v>
      </c>
      <c r="AY143" s="17" t="s">
        <v>176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7" t="s">
        <v>80</v>
      </c>
      <c r="BK143" s="242">
        <f>ROUND(I143*H143,2)</f>
        <v>0</v>
      </c>
      <c r="BL143" s="17" t="s">
        <v>183</v>
      </c>
      <c r="BM143" s="241" t="s">
        <v>1559</v>
      </c>
    </row>
    <row r="144" s="2" customFormat="1">
      <c r="A144" s="38"/>
      <c r="B144" s="39"/>
      <c r="C144" s="40"/>
      <c r="D144" s="243" t="s">
        <v>185</v>
      </c>
      <c r="E144" s="40"/>
      <c r="F144" s="244" t="s">
        <v>961</v>
      </c>
      <c r="G144" s="40"/>
      <c r="H144" s="40"/>
      <c r="I144" s="245"/>
      <c r="J144" s="40"/>
      <c r="K144" s="40"/>
      <c r="L144" s="44"/>
      <c r="M144" s="246"/>
      <c r="N144" s="247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185</v>
      </c>
      <c r="AU144" s="17" t="s">
        <v>80</v>
      </c>
    </row>
    <row r="145" s="2" customFormat="1">
      <c r="A145" s="38"/>
      <c r="B145" s="39"/>
      <c r="C145" s="40"/>
      <c r="D145" s="243" t="s">
        <v>188</v>
      </c>
      <c r="E145" s="40"/>
      <c r="F145" s="250" t="s">
        <v>963</v>
      </c>
      <c r="G145" s="40"/>
      <c r="H145" s="40"/>
      <c r="I145" s="245"/>
      <c r="J145" s="40"/>
      <c r="K145" s="40"/>
      <c r="L145" s="44"/>
      <c r="M145" s="246"/>
      <c r="N145" s="247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188</v>
      </c>
      <c r="AU145" s="17" t="s">
        <v>80</v>
      </c>
    </row>
    <row r="146" s="2" customFormat="1" ht="21.75" customHeight="1">
      <c r="A146" s="38"/>
      <c r="B146" s="39"/>
      <c r="C146" s="229" t="s">
        <v>260</v>
      </c>
      <c r="D146" s="229" t="s">
        <v>179</v>
      </c>
      <c r="E146" s="230" t="s">
        <v>1029</v>
      </c>
      <c r="F146" s="231" t="s">
        <v>1030</v>
      </c>
      <c r="G146" s="232" t="s">
        <v>558</v>
      </c>
      <c r="H146" s="233">
        <v>2.1600000000000001</v>
      </c>
      <c r="I146" s="234"/>
      <c r="J146" s="235">
        <f>ROUND(I146*H146,2)</f>
        <v>0</v>
      </c>
      <c r="K146" s="236"/>
      <c r="L146" s="44"/>
      <c r="M146" s="237" t="s">
        <v>1</v>
      </c>
      <c r="N146" s="238" t="s">
        <v>38</v>
      </c>
      <c r="O146" s="91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41" t="s">
        <v>183</v>
      </c>
      <c r="AT146" s="241" t="s">
        <v>179</v>
      </c>
      <c r="AU146" s="241" t="s">
        <v>80</v>
      </c>
      <c r="AY146" s="17" t="s">
        <v>176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7" t="s">
        <v>80</v>
      </c>
      <c r="BK146" s="242">
        <f>ROUND(I146*H146,2)</f>
        <v>0</v>
      </c>
      <c r="BL146" s="17" t="s">
        <v>183</v>
      </c>
      <c r="BM146" s="241" t="s">
        <v>1560</v>
      </c>
    </row>
    <row r="147" s="2" customFormat="1">
      <c r="A147" s="38"/>
      <c r="B147" s="39"/>
      <c r="C147" s="40"/>
      <c r="D147" s="243" t="s">
        <v>185</v>
      </c>
      <c r="E147" s="40"/>
      <c r="F147" s="244" t="s">
        <v>1030</v>
      </c>
      <c r="G147" s="40"/>
      <c r="H147" s="40"/>
      <c r="I147" s="245"/>
      <c r="J147" s="40"/>
      <c r="K147" s="40"/>
      <c r="L147" s="44"/>
      <c r="M147" s="246"/>
      <c r="N147" s="24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185</v>
      </c>
      <c r="AU147" s="17" t="s">
        <v>80</v>
      </c>
    </row>
    <row r="148" s="2" customFormat="1">
      <c r="A148" s="38"/>
      <c r="B148" s="39"/>
      <c r="C148" s="40"/>
      <c r="D148" s="243" t="s">
        <v>188</v>
      </c>
      <c r="E148" s="40"/>
      <c r="F148" s="250" t="s">
        <v>1032</v>
      </c>
      <c r="G148" s="40"/>
      <c r="H148" s="40"/>
      <c r="I148" s="245"/>
      <c r="J148" s="40"/>
      <c r="K148" s="40"/>
      <c r="L148" s="44"/>
      <c r="M148" s="246"/>
      <c r="N148" s="247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188</v>
      </c>
      <c r="AU148" s="17" t="s">
        <v>80</v>
      </c>
    </row>
    <row r="149" s="2" customFormat="1" ht="21.75" customHeight="1">
      <c r="A149" s="38"/>
      <c r="B149" s="39"/>
      <c r="C149" s="229" t="s">
        <v>266</v>
      </c>
      <c r="D149" s="229" t="s">
        <v>179</v>
      </c>
      <c r="E149" s="230" t="s">
        <v>1033</v>
      </c>
      <c r="F149" s="231" t="s">
        <v>1034</v>
      </c>
      <c r="G149" s="232" t="s">
        <v>231</v>
      </c>
      <c r="H149" s="233">
        <v>14.4</v>
      </c>
      <c r="I149" s="234"/>
      <c r="J149" s="235">
        <f>ROUND(I149*H149,2)</f>
        <v>0</v>
      </c>
      <c r="K149" s="236"/>
      <c r="L149" s="44"/>
      <c r="M149" s="237" t="s">
        <v>1</v>
      </c>
      <c r="N149" s="238" t="s">
        <v>38</v>
      </c>
      <c r="O149" s="91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41" t="s">
        <v>183</v>
      </c>
      <c r="AT149" s="241" t="s">
        <v>179</v>
      </c>
      <c r="AU149" s="241" t="s">
        <v>80</v>
      </c>
      <c r="AY149" s="17" t="s">
        <v>176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7" t="s">
        <v>80</v>
      </c>
      <c r="BK149" s="242">
        <f>ROUND(I149*H149,2)</f>
        <v>0</v>
      </c>
      <c r="BL149" s="17" t="s">
        <v>183</v>
      </c>
      <c r="BM149" s="241" t="s">
        <v>1561</v>
      </c>
    </row>
    <row r="150" s="2" customFormat="1">
      <c r="A150" s="38"/>
      <c r="B150" s="39"/>
      <c r="C150" s="40"/>
      <c r="D150" s="243" t="s">
        <v>185</v>
      </c>
      <c r="E150" s="40"/>
      <c r="F150" s="244" t="s">
        <v>1034</v>
      </c>
      <c r="G150" s="40"/>
      <c r="H150" s="40"/>
      <c r="I150" s="245"/>
      <c r="J150" s="40"/>
      <c r="K150" s="40"/>
      <c r="L150" s="44"/>
      <c r="M150" s="246"/>
      <c r="N150" s="247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185</v>
      </c>
      <c r="AU150" s="17" t="s">
        <v>80</v>
      </c>
    </row>
    <row r="151" s="2" customFormat="1" ht="33" customHeight="1">
      <c r="A151" s="38"/>
      <c r="B151" s="39"/>
      <c r="C151" s="229" t="s">
        <v>271</v>
      </c>
      <c r="D151" s="229" t="s">
        <v>179</v>
      </c>
      <c r="E151" s="230" t="s">
        <v>1036</v>
      </c>
      <c r="F151" s="231" t="s">
        <v>1037</v>
      </c>
      <c r="G151" s="232" t="s">
        <v>231</v>
      </c>
      <c r="H151" s="233">
        <v>14.4</v>
      </c>
      <c r="I151" s="234"/>
      <c r="J151" s="235">
        <f>ROUND(I151*H151,2)</f>
        <v>0</v>
      </c>
      <c r="K151" s="236"/>
      <c r="L151" s="44"/>
      <c r="M151" s="237" t="s">
        <v>1</v>
      </c>
      <c r="N151" s="238" t="s">
        <v>38</v>
      </c>
      <c r="O151" s="91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41" t="s">
        <v>183</v>
      </c>
      <c r="AT151" s="241" t="s">
        <v>179</v>
      </c>
      <c r="AU151" s="241" t="s">
        <v>80</v>
      </c>
      <c r="AY151" s="17" t="s">
        <v>176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7" t="s">
        <v>80</v>
      </c>
      <c r="BK151" s="242">
        <f>ROUND(I151*H151,2)</f>
        <v>0</v>
      </c>
      <c r="BL151" s="17" t="s">
        <v>183</v>
      </c>
      <c r="BM151" s="241" t="s">
        <v>1562</v>
      </c>
    </row>
    <row r="152" s="2" customFormat="1">
      <c r="A152" s="38"/>
      <c r="B152" s="39"/>
      <c r="C152" s="40"/>
      <c r="D152" s="243" t="s">
        <v>185</v>
      </c>
      <c r="E152" s="40"/>
      <c r="F152" s="244" t="s">
        <v>1037</v>
      </c>
      <c r="G152" s="40"/>
      <c r="H152" s="40"/>
      <c r="I152" s="245"/>
      <c r="J152" s="40"/>
      <c r="K152" s="40"/>
      <c r="L152" s="44"/>
      <c r="M152" s="246"/>
      <c r="N152" s="247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185</v>
      </c>
      <c r="AU152" s="17" t="s">
        <v>80</v>
      </c>
    </row>
    <row r="153" s="2" customFormat="1">
      <c r="A153" s="38"/>
      <c r="B153" s="39"/>
      <c r="C153" s="40"/>
      <c r="D153" s="243" t="s">
        <v>188</v>
      </c>
      <c r="E153" s="40"/>
      <c r="F153" s="250" t="s">
        <v>1039</v>
      </c>
      <c r="G153" s="40"/>
      <c r="H153" s="40"/>
      <c r="I153" s="245"/>
      <c r="J153" s="40"/>
      <c r="K153" s="40"/>
      <c r="L153" s="44"/>
      <c r="M153" s="246"/>
      <c r="N153" s="247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188</v>
      </c>
      <c r="AU153" s="17" t="s">
        <v>80</v>
      </c>
    </row>
    <row r="154" s="2" customFormat="1" ht="24.15" customHeight="1">
      <c r="A154" s="38"/>
      <c r="B154" s="39"/>
      <c r="C154" s="229" t="s">
        <v>276</v>
      </c>
      <c r="D154" s="229" t="s">
        <v>179</v>
      </c>
      <c r="E154" s="230" t="s">
        <v>277</v>
      </c>
      <c r="F154" s="231" t="s">
        <v>278</v>
      </c>
      <c r="G154" s="232" t="s">
        <v>231</v>
      </c>
      <c r="H154" s="233">
        <v>358.64999999999998</v>
      </c>
      <c r="I154" s="234"/>
      <c r="J154" s="235">
        <f>ROUND(I154*H154,2)</f>
        <v>0</v>
      </c>
      <c r="K154" s="236"/>
      <c r="L154" s="44"/>
      <c r="M154" s="237" t="s">
        <v>1</v>
      </c>
      <c r="N154" s="238" t="s">
        <v>38</v>
      </c>
      <c r="O154" s="91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41" t="s">
        <v>183</v>
      </c>
      <c r="AT154" s="241" t="s">
        <v>179</v>
      </c>
      <c r="AU154" s="241" t="s">
        <v>80</v>
      </c>
      <c r="AY154" s="17" t="s">
        <v>176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7" t="s">
        <v>80</v>
      </c>
      <c r="BK154" s="242">
        <f>ROUND(I154*H154,2)</f>
        <v>0</v>
      </c>
      <c r="BL154" s="17" t="s">
        <v>183</v>
      </c>
      <c r="BM154" s="241" t="s">
        <v>1563</v>
      </c>
    </row>
    <row r="155" s="2" customFormat="1">
      <c r="A155" s="38"/>
      <c r="B155" s="39"/>
      <c r="C155" s="40"/>
      <c r="D155" s="243" t="s">
        <v>185</v>
      </c>
      <c r="E155" s="40"/>
      <c r="F155" s="244" t="s">
        <v>278</v>
      </c>
      <c r="G155" s="40"/>
      <c r="H155" s="40"/>
      <c r="I155" s="245"/>
      <c r="J155" s="40"/>
      <c r="K155" s="40"/>
      <c r="L155" s="44"/>
      <c r="M155" s="246"/>
      <c r="N155" s="247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185</v>
      </c>
      <c r="AU155" s="17" t="s">
        <v>80</v>
      </c>
    </row>
    <row r="156" s="12" customFormat="1" ht="25.92" customHeight="1">
      <c r="A156" s="12"/>
      <c r="B156" s="213"/>
      <c r="C156" s="214"/>
      <c r="D156" s="215" t="s">
        <v>72</v>
      </c>
      <c r="E156" s="216" t="s">
        <v>175</v>
      </c>
      <c r="F156" s="216" t="s">
        <v>964</v>
      </c>
      <c r="G156" s="214"/>
      <c r="H156" s="214"/>
      <c r="I156" s="217"/>
      <c r="J156" s="218">
        <f>BK156</f>
        <v>0</v>
      </c>
      <c r="K156" s="214"/>
      <c r="L156" s="219"/>
      <c r="M156" s="220"/>
      <c r="N156" s="221"/>
      <c r="O156" s="221"/>
      <c r="P156" s="222">
        <f>SUM(P157:P172)</f>
        <v>0</v>
      </c>
      <c r="Q156" s="221"/>
      <c r="R156" s="222">
        <f>SUM(R157:R172)</f>
        <v>0</v>
      </c>
      <c r="S156" s="221"/>
      <c r="T156" s="223">
        <f>SUM(T157:T172)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4" t="s">
        <v>80</v>
      </c>
      <c r="AT156" s="225" t="s">
        <v>72</v>
      </c>
      <c r="AU156" s="225" t="s">
        <v>73</v>
      </c>
      <c r="AY156" s="224" t="s">
        <v>176</v>
      </c>
      <c r="BK156" s="226">
        <f>SUM(BK157:BK172)</f>
        <v>0</v>
      </c>
    </row>
    <row r="157" s="2" customFormat="1" ht="33" customHeight="1">
      <c r="A157" s="38"/>
      <c r="B157" s="39"/>
      <c r="C157" s="229" t="s">
        <v>282</v>
      </c>
      <c r="D157" s="229" t="s">
        <v>179</v>
      </c>
      <c r="E157" s="230" t="s">
        <v>965</v>
      </c>
      <c r="F157" s="231" t="s">
        <v>966</v>
      </c>
      <c r="G157" s="232" t="s">
        <v>231</v>
      </c>
      <c r="H157" s="233">
        <v>358.64999999999998</v>
      </c>
      <c r="I157" s="234"/>
      <c r="J157" s="235">
        <f>ROUND(I157*H157,2)</f>
        <v>0</v>
      </c>
      <c r="K157" s="236"/>
      <c r="L157" s="44"/>
      <c r="M157" s="237" t="s">
        <v>1</v>
      </c>
      <c r="N157" s="238" t="s">
        <v>38</v>
      </c>
      <c r="O157" s="91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41" t="s">
        <v>183</v>
      </c>
      <c r="AT157" s="241" t="s">
        <v>179</v>
      </c>
      <c r="AU157" s="241" t="s">
        <v>80</v>
      </c>
      <c r="AY157" s="17" t="s">
        <v>176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7" t="s">
        <v>80</v>
      </c>
      <c r="BK157" s="242">
        <f>ROUND(I157*H157,2)</f>
        <v>0</v>
      </c>
      <c r="BL157" s="17" t="s">
        <v>183</v>
      </c>
      <c r="BM157" s="241" t="s">
        <v>1564</v>
      </c>
    </row>
    <row r="158" s="2" customFormat="1">
      <c r="A158" s="38"/>
      <c r="B158" s="39"/>
      <c r="C158" s="40"/>
      <c r="D158" s="243" t="s">
        <v>185</v>
      </c>
      <c r="E158" s="40"/>
      <c r="F158" s="244" t="s">
        <v>966</v>
      </c>
      <c r="G158" s="40"/>
      <c r="H158" s="40"/>
      <c r="I158" s="245"/>
      <c r="J158" s="40"/>
      <c r="K158" s="40"/>
      <c r="L158" s="44"/>
      <c r="M158" s="246"/>
      <c r="N158" s="247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185</v>
      </c>
      <c r="AU158" s="17" t="s">
        <v>80</v>
      </c>
    </row>
    <row r="159" s="2" customFormat="1" ht="33" customHeight="1">
      <c r="A159" s="38"/>
      <c r="B159" s="39"/>
      <c r="C159" s="229" t="s">
        <v>8</v>
      </c>
      <c r="D159" s="229" t="s">
        <v>179</v>
      </c>
      <c r="E159" s="230" t="s">
        <v>968</v>
      </c>
      <c r="F159" s="231" t="s">
        <v>969</v>
      </c>
      <c r="G159" s="232" t="s">
        <v>231</v>
      </c>
      <c r="H159" s="233">
        <v>358.64999999999998</v>
      </c>
      <c r="I159" s="234"/>
      <c r="J159" s="235">
        <f>ROUND(I159*H159,2)</f>
        <v>0</v>
      </c>
      <c r="K159" s="236"/>
      <c r="L159" s="44"/>
      <c r="M159" s="237" t="s">
        <v>1</v>
      </c>
      <c r="N159" s="238" t="s">
        <v>38</v>
      </c>
      <c r="O159" s="91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41" t="s">
        <v>183</v>
      </c>
      <c r="AT159" s="241" t="s">
        <v>179</v>
      </c>
      <c r="AU159" s="241" t="s">
        <v>80</v>
      </c>
      <c r="AY159" s="17" t="s">
        <v>176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7" t="s">
        <v>80</v>
      </c>
      <c r="BK159" s="242">
        <f>ROUND(I159*H159,2)</f>
        <v>0</v>
      </c>
      <c r="BL159" s="17" t="s">
        <v>183</v>
      </c>
      <c r="BM159" s="241" t="s">
        <v>1565</v>
      </c>
    </row>
    <row r="160" s="2" customFormat="1">
      <c r="A160" s="38"/>
      <c r="B160" s="39"/>
      <c r="C160" s="40"/>
      <c r="D160" s="243" t="s">
        <v>185</v>
      </c>
      <c r="E160" s="40"/>
      <c r="F160" s="244" t="s">
        <v>969</v>
      </c>
      <c r="G160" s="40"/>
      <c r="H160" s="40"/>
      <c r="I160" s="245"/>
      <c r="J160" s="40"/>
      <c r="K160" s="40"/>
      <c r="L160" s="44"/>
      <c r="M160" s="246"/>
      <c r="N160" s="247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185</v>
      </c>
      <c r="AU160" s="17" t="s">
        <v>80</v>
      </c>
    </row>
    <row r="161" s="2" customFormat="1" ht="33" customHeight="1">
      <c r="A161" s="38"/>
      <c r="B161" s="39"/>
      <c r="C161" s="229" t="s">
        <v>291</v>
      </c>
      <c r="D161" s="229" t="s">
        <v>179</v>
      </c>
      <c r="E161" s="230" t="s">
        <v>1331</v>
      </c>
      <c r="F161" s="231" t="s">
        <v>293</v>
      </c>
      <c r="G161" s="232" t="s">
        <v>231</v>
      </c>
      <c r="H161" s="233">
        <v>358.64999999999998</v>
      </c>
      <c r="I161" s="234"/>
      <c r="J161" s="235">
        <f>ROUND(I161*H161,2)</f>
        <v>0</v>
      </c>
      <c r="K161" s="236"/>
      <c r="L161" s="44"/>
      <c r="M161" s="237" t="s">
        <v>1</v>
      </c>
      <c r="N161" s="238" t="s">
        <v>38</v>
      </c>
      <c r="O161" s="91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41" t="s">
        <v>183</v>
      </c>
      <c r="AT161" s="241" t="s">
        <v>179</v>
      </c>
      <c r="AU161" s="241" t="s">
        <v>80</v>
      </c>
      <c r="AY161" s="17" t="s">
        <v>176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7" t="s">
        <v>80</v>
      </c>
      <c r="BK161" s="242">
        <f>ROUND(I161*H161,2)</f>
        <v>0</v>
      </c>
      <c r="BL161" s="17" t="s">
        <v>183</v>
      </c>
      <c r="BM161" s="241" t="s">
        <v>1566</v>
      </c>
    </row>
    <row r="162" s="2" customFormat="1">
      <c r="A162" s="38"/>
      <c r="B162" s="39"/>
      <c r="C162" s="40"/>
      <c r="D162" s="243" t="s">
        <v>185</v>
      </c>
      <c r="E162" s="40"/>
      <c r="F162" s="244" t="s">
        <v>293</v>
      </c>
      <c r="G162" s="40"/>
      <c r="H162" s="40"/>
      <c r="I162" s="245"/>
      <c r="J162" s="40"/>
      <c r="K162" s="40"/>
      <c r="L162" s="44"/>
      <c r="M162" s="246"/>
      <c r="N162" s="24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185</v>
      </c>
      <c r="AU162" s="17" t="s">
        <v>80</v>
      </c>
    </row>
    <row r="163" s="2" customFormat="1" ht="24.15" customHeight="1">
      <c r="A163" s="38"/>
      <c r="B163" s="39"/>
      <c r="C163" s="229" t="s">
        <v>296</v>
      </c>
      <c r="D163" s="229" t="s">
        <v>179</v>
      </c>
      <c r="E163" s="230" t="s">
        <v>975</v>
      </c>
      <c r="F163" s="231" t="s">
        <v>976</v>
      </c>
      <c r="G163" s="232" t="s">
        <v>231</v>
      </c>
      <c r="H163" s="233">
        <v>358.64999999999998</v>
      </c>
      <c r="I163" s="234"/>
      <c r="J163" s="235">
        <f>ROUND(I163*H163,2)</f>
        <v>0</v>
      </c>
      <c r="K163" s="236"/>
      <c r="L163" s="44"/>
      <c r="M163" s="237" t="s">
        <v>1</v>
      </c>
      <c r="N163" s="238" t="s">
        <v>38</v>
      </c>
      <c r="O163" s="91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41" t="s">
        <v>183</v>
      </c>
      <c r="AT163" s="241" t="s">
        <v>179</v>
      </c>
      <c r="AU163" s="241" t="s">
        <v>80</v>
      </c>
      <c r="AY163" s="17" t="s">
        <v>176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7" t="s">
        <v>80</v>
      </c>
      <c r="BK163" s="242">
        <f>ROUND(I163*H163,2)</f>
        <v>0</v>
      </c>
      <c r="BL163" s="17" t="s">
        <v>183</v>
      </c>
      <c r="BM163" s="241" t="s">
        <v>1567</v>
      </c>
    </row>
    <row r="164" s="2" customFormat="1">
      <c r="A164" s="38"/>
      <c r="B164" s="39"/>
      <c r="C164" s="40"/>
      <c r="D164" s="243" t="s">
        <v>185</v>
      </c>
      <c r="E164" s="40"/>
      <c r="F164" s="244" t="s">
        <v>976</v>
      </c>
      <c r="G164" s="40"/>
      <c r="H164" s="40"/>
      <c r="I164" s="245"/>
      <c r="J164" s="40"/>
      <c r="K164" s="40"/>
      <c r="L164" s="44"/>
      <c r="M164" s="246"/>
      <c r="N164" s="247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185</v>
      </c>
      <c r="AU164" s="17" t="s">
        <v>80</v>
      </c>
    </row>
    <row r="165" s="2" customFormat="1">
      <c r="A165" s="38"/>
      <c r="B165" s="39"/>
      <c r="C165" s="40"/>
      <c r="D165" s="243" t="s">
        <v>188</v>
      </c>
      <c r="E165" s="40"/>
      <c r="F165" s="250" t="s">
        <v>978</v>
      </c>
      <c r="G165" s="40"/>
      <c r="H165" s="40"/>
      <c r="I165" s="245"/>
      <c r="J165" s="40"/>
      <c r="K165" s="40"/>
      <c r="L165" s="44"/>
      <c r="M165" s="246"/>
      <c r="N165" s="247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188</v>
      </c>
      <c r="AU165" s="17" t="s">
        <v>80</v>
      </c>
    </row>
    <row r="166" s="2" customFormat="1" ht="24.15" customHeight="1">
      <c r="A166" s="38"/>
      <c r="B166" s="39"/>
      <c r="C166" s="229" t="s">
        <v>301</v>
      </c>
      <c r="D166" s="229" t="s">
        <v>179</v>
      </c>
      <c r="E166" s="230" t="s">
        <v>979</v>
      </c>
      <c r="F166" s="231" t="s">
        <v>980</v>
      </c>
      <c r="G166" s="232" t="s">
        <v>231</v>
      </c>
      <c r="H166" s="233">
        <v>2234.25</v>
      </c>
      <c r="I166" s="234"/>
      <c r="J166" s="235">
        <f>ROUND(I166*H166,2)</f>
        <v>0</v>
      </c>
      <c r="K166" s="236"/>
      <c r="L166" s="44"/>
      <c r="M166" s="237" t="s">
        <v>1</v>
      </c>
      <c r="N166" s="238" t="s">
        <v>38</v>
      </c>
      <c r="O166" s="91"/>
      <c r="P166" s="239">
        <f>O166*H166</f>
        <v>0</v>
      </c>
      <c r="Q166" s="239">
        <v>0</v>
      </c>
      <c r="R166" s="239">
        <f>Q166*H166</f>
        <v>0</v>
      </c>
      <c r="S166" s="239">
        <v>0</v>
      </c>
      <c r="T166" s="24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41" t="s">
        <v>183</v>
      </c>
      <c r="AT166" s="241" t="s">
        <v>179</v>
      </c>
      <c r="AU166" s="241" t="s">
        <v>80</v>
      </c>
      <c r="AY166" s="17" t="s">
        <v>176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7" t="s">
        <v>80</v>
      </c>
      <c r="BK166" s="242">
        <f>ROUND(I166*H166,2)</f>
        <v>0</v>
      </c>
      <c r="BL166" s="17" t="s">
        <v>183</v>
      </c>
      <c r="BM166" s="241" t="s">
        <v>1568</v>
      </c>
    </row>
    <row r="167" s="2" customFormat="1">
      <c r="A167" s="38"/>
      <c r="B167" s="39"/>
      <c r="C167" s="40"/>
      <c r="D167" s="243" t="s">
        <v>185</v>
      </c>
      <c r="E167" s="40"/>
      <c r="F167" s="244" t="s">
        <v>980</v>
      </c>
      <c r="G167" s="40"/>
      <c r="H167" s="40"/>
      <c r="I167" s="245"/>
      <c r="J167" s="40"/>
      <c r="K167" s="40"/>
      <c r="L167" s="44"/>
      <c r="M167" s="246"/>
      <c r="N167" s="247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185</v>
      </c>
      <c r="AU167" s="17" t="s">
        <v>80</v>
      </c>
    </row>
    <row r="168" s="2" customFormat="1">
      <c r="A168" s="38"/>
      <c r="B168" s="39"/>
      <c r="C168" s="40"/>
      <c r="D168" s="243" t="s">
        <v>188</v>
      </c>
      <c r="E168" s="40"/>
      <c r="F168" s="250" t="s">
        <v>982</v>
      </c>
      <c r="G168" s="40"/>
      <c r="H168" s="40"/>
      <c r="I168" s="245"/>
      <c r="J168" s="40"/>
      <c r="K168" s="40"/>
      <c r="L168" s="44"/>
      <c r="M168" s="246"/>
      <c r="N168" s="247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188</v>
      </c>
      <c r="AU168" s="17" t="s">
        <v>80</v>
      </c>
    </row>
    <row r="169" s="2" customFormat="1" ht="21.75" customHeight="1">
      <c r="A169" s="38"/>
      <c r="B169" s="39"/>
      <c r="C169" s="229" t="s">
        <v>306</v>
      </c>
      <c r="D169" s="229" t="s">
        <v>179</v>
      </c>
      <c r="E169" s="230" t="s">
        <v>307</v>
      </c>
      <c r="F169" s="231" t="s">
        <v>308</v>
      </c>
      <c r="G169" s="232" t="s">
        <v>231</v>
      </c>
      <c r="H169" s="233">
        <v>358.64999999999998</v>
      </c>
      <c r="I169" s="234"/>
      <c r="J169" s="235">
        <f>ROUND(I169*H169,2)</f>
        <v>0</v>
      </c>
      <c r="K169" s="236"/>
      <c r="L169" s="44"/>
      <c r="M169" s="237" t="s">
        <v>1</v>
      </c>
      <c r="N169" s="238" t="s">
        <v>38</v>
      </c>
      <c r="O169" s="91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41" t="s">
        <v>183</v>
      </c>
      <c r="AT169" s="241" t="s">
        <v>179</v>
      </c>
      <c r="AU169" s="241" t="s">
        <v>80</v>
      </c>
      <c r="AY169" s="17" t="s">
        <v>176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7" t="s">
        <v>80</v>
      </c>
      <c r="BK169" s="242">
        <f>ROUND(I169*H169,2)</f>
        <v>0</v>
      </c>
      <c r="BL169" s="17" t="s">
        <v>183</v>
      </c>
      <c r="BM169" s="241" t="s">
        <v>1569</v>
      </c>
    </row>
    <row r="170" s="2" customFormat="1">
      <c r="A170" s="38"/>
      <c r="B170" s="39"/>
      <c r="C170" s="40"/>
      <c r="D170" s="243" t="s">
        <v>185</v>
      </c>
      <c r="E170" s="40"/>
      <c r="F170" s="244" t="s">
        <v>308</v>
      </c>
      <c r="G170" s="40"/>
      <c r="H170" s="40"/>
      <c r="I170" s="245"/>
      <c r="J170" s="40"/>
      <c r="K170" s="40"/>
      <c r="L170" s="44"/>
      <c r="M170" s="246"/>
      <c r="N170" s="247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185</v>
      </c>
      <c r="AU170" s="17" t="s">
        <v>80</v>
      </c>
    </row>
    <row r="171" s="2" customFormat="1" ht="37.8" customHeight="1">
      <c r="A171" s="38"/>
      <c r="B171" s="39"/>
      <c r="C171" s="229" t="s">
        <v>311</v>
      </c>
      <c r="D171" s="229" t="s">
        <v>179</v>
      </c>
      <c r="E171" s="230" t="s">
        <v>984</v>
      </c>
      <c r="F171" s="231" t="s">
        <v>985</v>
      </c>
      <c r="G171" s="232" t="s">
        <v>231</v>
      </c>
      <c r="H171" s="233">
        <v>2234.25</v>
      </c>
      <c r="I171" s="234"/>
      <c r="J171" s="235">
        <f>ROUND(I171*H171,2)</f>
        <v>0</v>
      </c>
      <c r="K171" s="236"/>
      <c r="L171" s="44"/>
      <c r="M171" s="237" t="s">
        <v>1</v>
      </c>
      <c r="N171" s="238" t="s">
        <v>38</v>
      </c>
      <c r="O171" s="91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41" t="s">
        <v>183</v>
      </c>
      <c r="AT171" s="241" t="s">
        <v>179</v>
      </c>
      <c r="AU171" s="241" t="s">
        <v>80</v>
      </c>
      <c r="AY171" s="17" t="s">
        <v>176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17" t="s">
        <v>80</v>
      </c>
      <c r="BK171" s="242">
        <f>ROUND(I171*H171,2)</f>
        <v>0</v>
      </c>
      <c r="BL171" s="17" t="s">
        <v>183</v>
      </c>
      <c r="BM171" s="241" t="s">
        <v>1570</v>
      </c>
    </row>
    <row r="172" s="2" customFormat="1">
      <c r="A172" s="38"/>
      <c r="B172" s="39"/>
      <c r="C172" s="40"/>
      <c r="D172" s="243" t="s">
        <v>185</v>
      </c>
      <c r="E172" s="40"/>
      <c r="F172" s="244" t="s">
        <v>985</v>
      </c>
      <c r="G172" s="40"/>
      <c r="H172" s="40"/>
      <c r="I172" s="245"/>
      <c r="J172" s="40"/>
      <c r="K172" s="40"/>
      <c r="L172" s="44"/>
      <c r="M172" s="246"/>
      <c r="N172" s="247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185</v>
      </c>
      <c r="AU172" s="17" t="s">
        <v>80</v>
      </c>
    </row>
    <row r="173" s="12" customFormat="1" ht="25.92" customHeight="1">
      <c r="A173" s="12"/>
      <c r="B173" s="213"/>
      <c r="C173" s="214"/>
      <c r="D173" s="215" t="s">
        <v>72</v>
      </c>
      <c r="E173" s="216" t="s">
        <v>271</v>
      </c>
      <c r="F173" s="216" t="s">
        <v>987</v>
      </c>
      <c r="G173" s="214"/>
      <c r="H173" s="214"/>
      <c r="I173" s="217"/>
      <c r="J173" s="218">
        <f>BK173</f>
        <v>0</v>
      </c>
      <c r="K173" s="214"/>
      <c r="L173" s="219"/>
      <c r="M173" s="220"/>
      <c r="N173" s="221"/>
      <c r="O173" s="221"/>
      <c r="P173" s="222">
        <f>SUM(P174:P181)</f>
        <v>0</v>
      </c>
      <c r="Q173" s="221"/>
      <c r="R173" s="222">
        <f>SUM(R174:R181)</f>
        <v>0</v>
      </c>
      <c r="S173" s="221"/>
      <c r="T173" s="223">
        <f>SUM(T174:T181)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4" t="s">
        <v>80</v>
      </c>
      <c r="AT173" s="225" t="s">
        <v>72</v>
      </c>
      <c r="AU173" s="225" t="s">
        <v>73</v>
      </c>
      <c r="AY173" s="224" t="s">
        <v>176</v>
      </c>
      <c r="BK173" s="226">
        <f>SUM(BK174:BK181)</f>
        <v>0</v>
      </c>
    </row>
    <row r="174" s="2" customFormat="1" ht="16.5" customHeight="1">
      <c r="A174" s="38"/>
      <c r="B174" s="39"/>
      <c r="C174" s="229" t="s">
        <v>315</v>
      </c>
      <c r="D174" s="229" t="s">
        <v>179</v>
      </c>
      <c r="E174" s="230" t="s">
        <v>348</v>
      </c>
      <c r="F174" s="231" t="s">
        <v>349</v>
      </c>
      <c r="G174" s="232" t="s">
        <v>263</v>
      </c>
      <c r="H174" s="233">
        <v>46</v>
      </c>
      <c r="I174" s="234"/>
      <c r="J174" s="235">
        <f>ROUND(I174*H174,2)</f>
        <v>0</v>
      </c>
      <c r="K174" s="236"/>
      <c r="L174" s="44"/>
      <c r="M174" s="237" t="s">
        <v>1</v>
      </c>
      <c r="N174" s="238" t="s">
        <v>38</v>
      </c>
      <c r="O174" s="91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41" t="s">
        <v>183</v>
      </c>
      <c r="AT174" s="241" t="s">
        <v>179</v>
      </c>
      <c r="AU174" s="241" t="s">
        <v>80</v>
      </c>
      <c r="AY174" s="17" t="s">
        <v>176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7" t="s">
        <v>80</v>
      </c>
      <c r="BK174" s="242">
        <f>ROUND(I174*H174,2)</f>
        <v>0</v>
      </c>
      <c r="BL174" s="17" t="s">
        <v>183</v>
      </c>
      <c r="BM174" s="241" t="s">
        <v>1571</v>
      </c>
    </row>
    <row r="175" s="2" customFormat="1">
      <c r="A175" s="38"/>
      <c r="B175" s="39"/>
      <c r="C175" s="40"/>
      <c r="D175" s="243" t="s">
        <v>185</v>
      </c>
      <c r="E175" s="40"/>
      <c r="F175" s="244" t="s">
        <v>349</v>
      </c>
      <c r="G175" s="40"/>
      <c r="H175" s="40"/>
      <c r="I175" s="245"/>
      <c r="J175" s="40"/>
      <c r="K175" s="40"/>
      <c r="L175" s="44"/>
      <c r="M175" s="246"/>
      <c r="N175" s="247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185</v>
      </c>
      <c r="AU175" s="17" t="s">
        <v>80</v>
      </c>
    </row>
    <row r="176" s="2" customFormat="1" ht="24.15" customHeight="1">
      <c r="A176" s="38"/>
      <c r="B176" s="39"/>
      <c r="C176" s="229" t="s">
        <v>321</v>
      </c>
      <c r="D176" s="229" t="s">
        <v>179</v>
      </c>
      <c r="E176" s="230" t="s">
        <v>372</v>
      </c>
      <c r="F176" s="231" t="s">
        <v>373</v>
      </c>
      <c r="G176" s="232" t="s">
        <v>263</v>
      </c>
      <c r="H176" s="233">
        <v>797</v>
      </c>
      <c r="I176" s="234"/>
      <c r="J176" s="235">
        <f>ROUND(I176*H176,2)</f>
        <v>0</v>
      </c>
      <c r="K176" s="236"/>
      <c r="L176" s="44"/>
      <c r="M176" s="237" t="s">
        <v>1</v>
      </c>
      <c r="N176" s="238" t="s">
        <v>38</v>
      </c>
      <c r="O176" s="91"/>
      <c r="P176" s="239">
        <f>O176*H176</f>
        <v>0</v>
      </c>
      <c r="Q176" s="239">
        <v>0</v>
      </c>
      <c r="R176" s="239">
        <f>Q176*H176</f>
        <v>0</v>
      </c>
      <c r="S176" s="239">
        <v>0</v>
      </c>
      <c r="T176" s="24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41" t="s">
        <v>183</v>
      </c>
      <c r="AT176" s="241" t="s">
        <v>179</v>
      </c>
      <c r="AU176" s="241" t="s">
        <v>80</v>
      </c>
      <c r="AY176" s="17" t="s">
        <v>176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17" t="s">
        <v>80</v>
      </c>
      <c r="BK176" s="242">
        <f>ROUND(I176*H176,2)</f>
        <v>0</v>
      </c>
      <c r="BL176" s="17" t="s">
        <v>183</v>
      </c>
      <c r="BM176" s="241" t="s">
        <v>1572</v>
      </c>
    </row>
    <row r="177" s="2" customFormat="1">
      <c r="A177" s="38"/>
      <c r="B177" s="39"/>
      <c r="C177" s="40"/>
      <c r="D177" s="243" t="s">
        <v>185</v>
      </c>
      <c r="E177" s="40"/>
      <c r="F177" s="244" t="s">
        <v>373</v>
      </c>
      <c r="G177" s="40"/>
      <c r="H177" s="40"/>
      <c r="I177" s="245"/>
      <c r="J177" s="40"/>
      <c r="K177" s="40"/>
      <c r="L177" s="44"/>
      <c r="M177" s="246"/>
      <c r="N177" s="247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185</v>
      </c>
      <c r="AU177" s="17" t="s">
        <v>80</v>
      </c>
    </row>
    <row r="178" s="2" customFormat="1" ht="24.15" customHeight="1">
      <c r="A178" s="38"/>
      <c r="B178" s="39"/>
      <c r="C178" s="229" t="s">
        <v>326</v>
      </c>
      <c r="D178" s="229" t="s">
        <v>179</v>
      </c>
      <c r="E178" s="230" t="s">
        <v>377</v>
      </c>
      <c r="F178" s="231" t="s">
        <v>378</v>
      </c>
      <c r="G178" s="232" t="s">
        <v>263</v>
      </c>
      <c r="H178" s="233">
        <v>797</v>
      </c>
      <c r="I178" s="234"/>
      <c r="J178" s="235">
        <f>ROUND(I178*H178,2)</f>
        <v>0</v>
      </c>
      <c r="K178" s="236"/>
      <c r="L178" s="44"/>
      <c r="M178" s="237" t="s">
        <v>1</v>
      </c>
      <c r="N178" s="238" t="s">
        <v>38</v>
      </c>
      <c r="O178" s="91"/>
      <c r="P178" s="239">
        <f>O178*H178</f>
        <v>0</v>
      </c>
      <c r="Q178" s="239">
        <v>0</v>
      </c>
      <c r="R178" s="239">
        <f>Q178*H178</f>
        <v>0</v>
      </c>
      <c r="S178" s="239">
        <v>0</v>
      </c>
      <c r="T178" s="24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41" t="s">
        <v>183</v>
      </c>
      <c r="AT178" s="241" t="s">
        <v>179</v>
      </c>
      <c r="AU178" s="241" t="s">
        <v>80</v>
      </c>
      <c r="AY178" s="17" t="s">
        <v>176</v>
      </c>
      <c r="BE178" s="242">
        <f>IF(N178="základní",J178,0)</f>
        <v>0</v>
      </c>
      <c r="BF178" s="242">
        <f>IF(N178="snížená",J178,0)</f>
        <v>0</v>
      </c>
      <c r="BG178" s="242">
        <f>IF(N178="zákl. přenesená",J178,0)</f>
        <v>0</v>
      </c>
      <c r="BH178" s="242">
        <f>IF(N178="sníž. přenesená",J178,0)</f>
        <v>0</v>
      </c>
      <c r="BI178" s="242">
        <f>IF(N178="nulová",J178,0)</f>
        <v>0</v>
      </c>
      <c r="BJ178" s="17" t="s">
        <v>80</v>
      </c>
      <c r="BK178" s="242">
        <f>ROUND(I178*H178,2)</f>
        <v>0</v>
      </c>
      <c r="BL178" s="17" t="s">
        <v>183</v>
      </c>
      <c r="BM178" s="241" t="s">
        <v>1573</v>
      </c>
    </row>
    <row r="179" s="2" customFormat="1">
      <c r="A179" s="38"/>
      <c r="B179" s="39"/>
      <c r="C179" s="40"/>
      <c r="D179" s="243" t="s">
        <v>185</v>
      </c>
      <c r="E179" s="40"/>
      <c r="F179" s="244" t="s">
        <v>378</v>
      </c>
      <c r="G179" s="40"/>
      <c r="H179" s="40"/>
      <c r="I179" s="245"/>
      <c r="J179" s="40"/>
      <c r="K179" s="40"/>
      <c r="L179" s="44"/>
      <c r="M179" s="246"/>
      <c r="N179" s="247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185</v>
      </c>
      <c r="AU179" s="17" t="s">
        <v>80</v>
      </c>
    </row>
    <row r="180" s="2" customFormat="1" ht="24.15" customHeight="1">
      <c r="A180" s="38"/>
      <c r="B180" s="39"/>
      <c r="C180" s="229" t="s">
        <v>7</v>
      </c>
      <c r="D180" s="229" t="s">
        <v>179</v>
      </c>
      <c r="E180" s="230" t="s">
        <v>382</v>
      </c>
      <c r="F180" s="231" t="s">
        <v>383</v>
      </c>
      <c r="G180" s="232" t="s">
        <v>263</v>
      </c>
      <c r="H180" s="233">
        <v>797</v>
      </c>
      <c r="I180" s="234"/>
      <c r="J180" s="235">
        <f>ROUND(I180*H180,2)</f>
        <v>0</v>
      </c>
      <c r="K180" s="236"/>
      <c r="L180" s="44"/>
      <c r="M180" s="237" t="s">
        <v>1</v>
      </c>
      <c r="N180" s="238" t="s">
        <v>38</v>
      </c>
      <c r="O180" s="91"/>
      <c r="P180" s="239">
        <f>O180*H180</f>
        <v>0</v>
      </c>
      <c r="Q180" s="239">
        <v>0</v>
      </c>
      <c r="R180" s="239">
        <f>Q180*H180</f>
        <v>0</v>
      </c>
      <c r="S180" s="239">
        <v>0</v>
      </c>
      <c r="T180" s="24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41" t="s">
        <v>183</v>
      </c>
      <c r="AT180" s="241" t="s">
        <v>179</v>
      </c>
      <c r="AU180" s="241" t="s">
        <v>80</v>
      </c>
      <c r="AY180" s="17" t="s">
        <v>176</v>
      </c>
      <c r="BE180" s="242">
        <f>IF(N180="základní",J180,0)</f>
        <v>0</v>
      </c>
      <c r="BF180" s="242">
        <f>IF(N180="snížená",J180,0)</f>
        <v>0</v>
      </c>
      <c r="BG180" s="242">
        <f>IF(N180="zákl. přenesená",J180,0)</f>
        <v>0</v>
      </c>
      <c r="BH180" s="242">
        <f>IF(N180="sníž. přenesená",J180,0)</f>
        <v>0</v>
      </c>
      <c r="BI180" s="242">
        <f>IF(N180="nulová",J180,0)</f>
        <v>0</v>
      </c>
      <c r="BJ180" s="17" t="s">
        <v>80</v>
      </c>
      <c r="BK180" s="242">
        <f>ROUND(I180*H180,2)</f>
        <v>0</v>
      </c>
      <c r="BL180" s="17" t="s">
        <v>183</v>
      </c>
      <c r="BM180" s="241" t="s">
        <v>1574</v>
      </c>
    </row>
    <row r="181" s="2" customFormat="1">
      <c r="A181" s="38"/>
      <c r="B181" s="39"/>
      <c r="C181" s="40"/>
      <c r="D181" s="243" t="s">
        <v>185</v>
      </c>
      <c r="E181" s="40"/>
      <c r="F181" s="244" t="s">
        <v>383</v>
      </c>
      <c r="G181" s="40"/>
      <c r="H181" s="40"/>
      <c r="I181" s="245"/>
      <c r="J181" s="40"/>
      <c r="K181" s="40"/>
      <c r="L181" s="44"/>
      <c r="M181" s="246"/>
      <c r="N181" s="247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185</v>
      </c>
      <c r="AU181" s="17" t="s">
        <v>80</v>
      </c>
    </row>
    <row r="182" s="12" customFormat="1" ht="25.92" customHeight="1">
      <c r="A182" s="12"/>
      <c r="B182" s="213"/>
      <c r="C182" s="214"/>
      <c r="D182" s="215" t="s">
        <v>72</v>
      </c>
      <c r="E182" s="216" t="s">
        <v>1575</v>
      </c>
      <c r="F182" s="216" t="s">
        <v>1576</v>
      </c>
      <c r="G182" s="214"/>
      <c r="H182" s="214"/>
      <c r="I182" s="217"/>
      <c r="J182" s="218">
        <f>BK182</f>
        <v>0</v>
      </c>
      <c r="K182" s="214"/>
      <c r="L182" s="219"/>
      <c r="M182" s="220"/>
      <c r="N182" s="221"/>
      <c r="O182" s="221"/>
      <c r="P182" s="222">
        <f>SUM(P183:P185)</f>
        <v>0</v>
      </c>
      <c r="Q182" s="221"/>
      <c r="R182" s="222">
        <f>SUM(R183:R185)</f>
        <v>0</v>
      </c>
      <c r="S182" s="221"/>
      <c r="T182" s="223">
        <f>SUM(T183:T185)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24" t="s">
        <v>80</v>
      </c>
      <c r="AT182" s="225" t="s">
        <v>72</v>
      </c>
      <c r="AU182" s="225" t="s">
        <v>73</v>
      </c>
      <c r="AY182" s="224" t="s">
        <v>176</v>
      </c>
      <c r="BK182" s="226">
        <f>SUM(BK183:BK185)</f>
        <v>0</v>
      </c>
    </row>
    <row r="183" s="2" customFormat="1" ht="37.8" customHeight="1">
      <c r="A183" s="38"/>
      <c r="B183" s="39"/>
      <c r="C183" s="229" t="s">
        <v>337</v>
      </c>
      <c r="D183" s="229" t="s">
        <v>179</v>
      </c>
      <c r="E183" s="230" t="s">
        <v>1577</v>
      </c>
      <c r="F183" s="231" t="s">
        <v>1578</v>
      </c>
      <c r="G183" s="232" t="s">
        <v>263</v>
      </c>
      <c r="H183" s="233">
        <v>46</v>
      </c>
      <c r="I183" s="234"/>
      <c r="J183" s="235">
        <f>ROUND(I183*H183,2)</f>
        <v>0</v>
      </c>
      <c r="K183" s="236"/>
      <c r="L183" s="44"/>
      <c r="M183" s="237" t="s">
        <v>1</v>
      </c>
      <c r="N183" s="238" t="s">
        <v>38</v>
      </c>
      <c r="O183" s="91"/>
      <c r="P183" s="239">
        <f>O183*H183</f>
        <v>0</v>
      </c>
      <c r="Q183" s="239">
        <v>0</v>
      </c>
      <c r="R183" s="239">
        <f>Q183*H183</f>
        <v>0</v>
      </c>
      <c r="S183" s="239">
        <v>0</v>
      </c>
      <c r="T183" s="24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41" t="s">
        <v>183</v>
      </c>
      <c r="AT183" s="241" t="s">
        <v>179</v>
      </c>
      <c r="AU183" s="241" t="s">
        <v>80</v>
      </c>
      <c r="AY183" s="17" t="s">
        <v>176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17" t="s">
        <v>80</v>
      </c>
      <c r="BK183" s="242">
        <f>ROUND(I183*H183,2)</f>
        <v>0</v>
      </c>
      <c r="BL183" s="17" t="s">
        <v>183</v>
      </c>
      <c r="BM183" s="241" t="s">
        <v>1579</v>
      </c>
    </row>
    <row r="184" s="2" customFormat="1">
      <c r="A184" s="38"/>
      <c r="B184" s="39"/>
      <c r="C184" s="40"/>
      <c r="D184" s="243" t="s">
        <v>185</v>
      </c>
      <c r="E184" s="40"/>
      <c r="F184" s="244" t="s">
        <v>1578</v>
      </c>
      <c r="G184" s="40"/>
      <c r="H184" s="40"/>
      <c r="I184" s="245"/>
      <c r="J184" s="40"/>
      <c r="K184" s="40"/>
      <c r="L184" s="44"/>
      <c r="M184" s="246"/>
      <c r="N184" s="247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185</v>
      </c>
      <c r="AU184" s="17" t="s">
        <v>80</v>
      </c>
    </row>
    <row r="185" s="2" customFormat="1">
      <c r="A185" s="38"/>
      <c r="B185" s="39"/>
      <c r="C185" s="40"/>
      <c r="D185" s="243" t="s">
        <v>188</v>
      </c>
      <c r="E185" s="40"/>
      <c r="F185" s="250" t="s">
        <v>1580</v>
      </c>
      <c r="G185" s="40"/>
      <c r="H185" s="40"/>
      <c r="I185" s="245"/>
      <c r="J185" s="40"/>
      <c r="K185" s="40"/>
      <c r="L185" s="44"/>
      <c r="M185" s="246"/>
      <c r="N185" s="247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188</v>
      </c>
      <c r="AU185" s="17" t="s">
        <v>80</v>
      </c>
    </row>
    <row r="186" s="12" customFormat="1" ht="25.92" customHeight="1">
      <c r="A186" s="12"/>
      <c r="B186" s="213"/>
      <c r="C186" s="214"/>
      <c r="D186" s="215" t="s">
        <v>72</v>
      </c>
      <c r="E186" s="216" t="s">
        <v>787</v>
      </c>
      <c r="F186" s="216" t="s">
        <v>788</v>
      </c>
      <c r="G186" s="214"/>
      <c r="H186" s="214"/>
      <c r="I186" s="217"/>
      <c r="J186" s="218">
        <f>BK186</f>
        <v>0</v>
      </c>
      <c r="K186" s="214"/>
      <c r="L186" s="219"/>
      <c r="M186" s="220"/>
      <c r="N186" s="221"/>
      <c r="O186" s="221"/>
      <c r="P186" s="222">
        <f>SUM(P187:P189)</f>
        <v>0</v>
      </c>
      <c r="Q186" s="221"/>
      <c r="R186" s="222">
        <f>SUM(R187:R189)</f>
        <v>0</v>
      </c>
      <c r="S186" s="221"/>
      <c r="T186" s="223">
        <f>SUM(T187:T189)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4" t="s">
        <v>80</v>
      </c>
      <c r="AT186" s="225" t="s">
        <v>72</v>
      </c>
      <c r="AU186" s="225" t="s">
        <v>73</v>
      </c>
      <c r="AY186" s="224" t="s">
        <v>176</v>
      </c>
      <c r="BK186" s="226">
        <f>SUM(BK187:BK189)</f>
        <v>0</v>
      </c>
    </row>
    <row r="187" s="2" customFormat="1" ht="24.15" customHeight="1">
      <c r="A187" s="38"/>
      <c r="B187" s="39"/>
      <c r="C187" s="229" t="s">
        <v>342</v>
      </c>
      <c r="D187" s="229" t="s">
        <v>179</v>
      </c>
      <c r="E187" s="230" t="s">
        <v>991</v>
      </c>
      <c r="F187" s="231" t="s">
        <v>992</v>
      </c>
      <c r="G187" s="232" t="s">
        <v>396</v>
      </c>
      <c r="H187" s="233">
        <v>806.21000000000004</v>
      </c>
      <c r="I187" s="234"/>
      <c r="J187" s="235">
        <f>ROUND(I187*H187,2)</f>
        <v>0</v>
      </c>
      <c r="K187" s="236"/>
      <c r="L187" s="44"/>
      <c r="M187" s="237" t="s">
        <v>1</v>
      </c>
      <c r="N187" s="238" t="s">
        <v>38</v>
      </c>
      <c r="O187" s="91"/>
      <c r="P187" s="239">
        <f>O187*H187</f>
        <v>0</v>
      </c>
      <c r="Q187" s="239">
        <v>0</v>
      </c>
      <c r="R187" s="239">
        <f>Q187*H187</f>
        <v>0</v>
      </c>
      <c r="S187" s="239">
        <v>0</v>
      </c>
      <c r="T187" s="24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41" t="s">
        <v>183</v>
      </c>
      <c r="AT187" s="241" t="s">
        <v>179</v>
      </c>
      <c r="AU187" s="241" t="s">
        <v>80</v>
      </c>
      <c r="AY187" s="17" t="s">
        <v>176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7" t="s">
        <v>80</v>
      </c>
      <c r="BK187" s="242">
        <f>ROUND(I187*H187,2)</f>
        <v>0</v>
      </c>
      <c r="BL187" s="17" t="s">
        <v>183</v>
      </c>
      <c r="BM187" s="241" t="s">
        <v>1581</v>
      </c>
    </row>
    <row r="188" s="2" customFormat="1">
      <c r="A188" s="38"/>
      <c r="B188" s="39"/>
      <c r="C188" s="40"/>
      <c r="D188" s="243" t="s">
        <v>185</v>
      </c>
      <c r="E188" s="40"/>
      <c r="F188" s="244" t="s">
        <v>992</v>
      </c>
      <c r="G188" s="40"/>
      <c r="H188" s="40"/>
      <c r="I188" s="245"/>
      <c r="J188" s="40"/>
      <c r="K188" s="40"/>
      <c r="L188" s="44"/>
      <c r="M188" s="246"/>
      <c r="N188" s="247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185</v>
      </c>
      <c r="AU188" s="17" t="s">
        <v>80</v>
      </c>
    </row>
    <row r="189" s="2" customFormat="1">
      <c r="A189" s="38"/>
      <c r="B189" s="39"/>
      <c r="C189" s="40"/>
      <c r="D189" s="243" t="s">
        <v>188</v>
      </c>
      <c r="E189" s="40"/>
      <c r="F189" s="250" t="s">
        <v>994</v>
      </c>
      <c r="G189" s="40"/>
      <c r="H189" s="40"/>
      <c r="I189" s="245"/>
      <c r="J189" s="40"/>
      <c r="K189" s="40"/>
      <c r="L189" s="44"/>
      <c r="M189" s="246"/>
      <c r="N189" s="247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188</v>
      </c>
      <c r="AU189" s="17" t="s">
        <v>80</v>
      </c>
    </row>
    <row r="190" s="12" customFormat="1" ht="25.92" customHeight="1">
      <c r="A190" s="12"/>
      <c r="B190" s="213"/>
      <c r="C190" s="214"/>
      <c r="D190" s="215" t="s">
        <v>72</v>
      </c>
      <c r="E190" s="216" t="s">
        <v>794</v>
      </c>
      <c r="F190" s="216" t="s">
        <v>795</v>
      </c>
      <c r="G190" s="214"/>
      <c r="H190" s="214"/>
      <c r="I190" s="217"/>
      <c r="J190" s="218">
        <f>BK190</f>
        <v>0</v>
      </c>
      <c r="K190" s="214"/>
      <c r="L190" s="219"/>
      <c r="M190" s="220"/>
      <c r="N190" s="221"/>
      <c r="O190" s="221"/>
      <c r="P190" s="222">
        <f>SUM(P191:P203)</f>
        <v>0</v>
      </c>
      <c r="Q190" s="221"/>
      <c r="R190" s="222">
        <f>SUM(R191:R203)</f>
        <v>0</v>
      </c>
      <c r="S190" s="221"/>
      <c r="T190" s="223">
        <f>SUM(T191:T203)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24" t="s">
        <v>80</v>
      </c>
      <c r="AT190" s="225" t="s">
        <v>72</v>
      </c>
      <c r="AU190" s="225" t="s">
        <v>73</v>
      </c>
      <c r="AY190" s="224" t="s">
        <v>176</v>
      </c>
      <c r="BK190" s="226">
        <f>SUM(BK191:BK203)</f>
        <v>0</v>
      </c>
    </row>
    <row r="191" s="2" customFormat="1" ht="33" customHeight="1">
      <c r="A191" s="38"/>
      <c r="B191" s="39"/>
      <c r="C191" s="229" t="s">
        <v>347</v>
      </c>
      <c r="D191" s="229" t="s">
        <v>179</v>
      </c>
      <c r="E191" s="230" t="s">
        <v>995</v>
      </c>
      <c r="F191" s="231" t="s">
        <v>996</v>
      </c>
      <c r="G191" s="232" t="s">
        <v>396</v>
      </c>
      <c r="H191" s="233">
        <v>709.678</v>
      </c>
      <c r="I191" s="234"/>
      <c r="J191" s="235">
        <f>ROUND(I191*H191,2)</f>
        <v>0</v>
      </c>
      <c r="K191" s="236"/>
      <c r="L191" s="44"/>
      <c r="M191" s="237" t="s">
        <v>1</v>
      </c>
      <c r="N191" s="238" t="s">
        <v>38</v>
      </c>
      <c r="O191" s="91"/>
      <c r="P191" s="239">
        <f>O191*H191</f>
        <v>0</v>
      </c>
      <c r="Q191" s="239">
        <v>0</v>
      </c>
      <c r="R191" s="239">
        <f>Q191*H191</f>
        <v>0</v>
      </c>
      <c r="S191" s="239">
        <v>0</v>
      </c>
      <c r="T191" s="24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41" t="s">
        <v>183</v>
      </c>
      <c r="AT191" s="241" t="s">
        <v>179</v>
      </c>
      <c r="AU191" s="241" t="s">
        <v>80</v>
      </c>
      <c r="AY191" s="17" t="s">
        <v>176</v>
      </c>
      <c r="BE191" s="242">
        <f>IF(N191="základní",J191,0)</f>
        <v>0</v>
      </c>
      <c r="BF191" s="242">
        <f>IF(N191="snížená",J191,0)</f>
        <v>0</v>
      </c>
      <c r="BG191" s="242">
        <f>IF(N191="zákl. přenesená",J191,0)</f>
        <v>0</v>
      </c>
      <c r="BH191" s="242">
        <f>IF(N191="sníž. přenesená",J191,0)</f>
        <v>0</v>
      </c>
      <c r="BI191" s="242">
        <f>IF(N191="nulová",J191,0)</f>
        <v>0</v>
      </c>
      <c r="BJ191" s="17" t="s">
        <v>80</v>
      </c>
      <c r="BK191" s="242">
        <f>ROUND(I191*H191,2)</f>
        <v>0</v>
      </c>
      <c r="BL191" s="17" t="s">
        <v>183</v>
      </c>
      <c r="BM191" s="241" t="s">
        <v>1582</v>
      </c>
    </row>
    <row r="192" s="2" customFormat="1">
      <c r="A192" s="38"/>
      <c r="B192" s="39"/>
      <c r="C192" s="40"/>
      <c r="D192" s="243" t="s">
        <v>185</v>
      </c>
      <c r="E192" s="40"/>
      <c r="F192" s="244" t="s">
        <v>996</v>
      </c>
      <c r="G192" s="40"/>
      <c r="H192" s="40"/>
      <c r="I192" s="245"/>
      <c r="J192" s="40"/>
      <c r="K192" s="40"/>
      <c r="L192" s="44"/>
      <c r="M192" s="246"/>
      <c r="N192" s="247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185</v>
      </c>
      <c r="AU192" s="17" t="s">
        <v>80</v>
      </c>
    </row>
    <row r="193" s="2" customFormat="1" ht="33" customHeight="1">
      <c r="A193" s="38"/>
      <c r="B193" s="39"/>
      <c r="C193" s="229" t="s">
        <v>351</v>
      </c>
      <c r="D193" s="229" t="s">
        <v>179</v>
      </c>
      <c r="E193" s="230" t="s">
        <v>998</v>
      </c>
      <c r="F193" s="231" t="s">
        <v>999</v>
      </c>
      <c r="G193" s="232" t="s">
        <v>396</v>
      </c>
      <c r="H193" s="233">
        <v>18451.618999999999</v>
      </c>
      <c r="I193" s="234"/>
      <c r="J193" s="235">
        <f>ROUND(I193*H193,2)</f>
        <v>0</v>
      </c>
      <c r="K193" s="236"/>
      <c r="L193" s="44"/>
      <c r="M193" s="237" t="s">
        <v>1</v>
      </c>
      <c r="N193" s="238" t="s">
        <v>38</v>
      </c>
      <c r="O193" s="91"/>
      <c r="P193" s="239">
        <f>O193*H193</f>
        <v>0</v>
      </c>
      <c r="Q193" s="239">
        <v>0</v>
      </c>
      <c r="R193" s="239">
        <f>Q193*H193</f>
        <v>0</v>
      </c>
      <c r="S193" s="239">
        <v>0</v>
      </c>
      <c r="T193" s="24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41" t="s">
        <v>183</v>
      </c>
      <c r="AT193" s="241" t="s">
        <v>179</v>
      </c>
      <c r="AU193" s="241" t="s">
        <v>80</v>
      </c>
      <c r="AY193" s="17" t="s">
        <v>176</v>
      </c>
      <c r="BE193" s="242">
        <f>IF(N193="základní",J193,0)</f>
        <v>0</v>
      </c>
      <c r="BF193" s="242">
        <f>IF(N193="snížená",J193,0)</f>
        <v>0</v>
      </c>
      <c r="BG193" s="242">
        <f>IF(N193="zákl. přenesená",J193,0)</f>
        <v>0</v>
      </c>
      <c r="BH193" s="242">
        <f>IF(N193="sníž. přenesená",J193,0)</f>
        <v>0</v>
      </c>
      <c r="BI193" s="242">
        <f>IF(N193="nulová",J193,0)</f>
        <v>0</v>
      </c>
      <c r="BJ193" s="17" t="s">
        <v>80</v>
      </c>
      <c r="BK193" s="242">
        <f>ROUND(I193*H193,2)</f>
        <v>0</v>
      </c>
      <c r="BL193" s="17" t="s">
        <v>183</v>
      </c>
      <c r="BM193" s="241" t="s">
        <v>1583</v>
      </c>
    </row>
    <row r="194" s="2" customFormat="1">
      <c r="A194" s="38"/>
      <c r="B194" s="39"/>
      <c r="C194" s="40"/>
      <c r="D194" s="243" t="s">
        <v>185</v>
      </c>
      <c r="E194" s="40"/>
      <c r="F194" s="244" t="s">
        <v>999</v>
      </c>
      <c r="G194" s="40"/>
      <c r="H194" s="40"/>
      <c r="I194" s="245"/>
      <c r="J194" s="40"/>
      <c r="K194" s="40"/>
      <c r="L194" s="44"/>
      <c r="M194" s="246"/>
      <c r="N194" s="247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185</v>
      </c>
      <c r="AU194" s="17" t="s">
        <v>80</v>
      </c>
    </row>
    <row r="195" s="2" customFormat="1" ht="24.15" customHeight="1">
      <c r="A195" s="38"/>
      <c r="B195" s="39"/>
      <c r="C195" s="229" t="s">
        <v>356</v>
      </c>
      <c r="D195" s="229" t="s">
        <v>179</v>
      </c>
      <c r="E195" s="230" t="s">
        <v>1001</v>
      </c>
      <c r="F195" s="231" t="s">
        <v>1002</v>
      </c>
      <c r="G195" s="232" t="s">
        <v>396</v>
      </c>
      <c r="H195" s="233">
        <v>300.93400000000003</v>
      </c>
      <c r="I195" s="234"/>
      <c r="J195" s="235">
        <f>ROUND(I195*H195,2)</f>
        <v>0</v>
      </c>
      <c r="K195" s="236"/>
      <c r="L195" s="44"/>
      <c r="M195" s="237" t="s">
        <v>1</v>
      </c>
      <c r="N195" s="238" t="s">
        <v>38</v>
      </c>
      <c r="O195" s="91"/>
      <c r="P195" s="239">
        <f>O195*H195</f>
        <v>0</v>
      </c>
      <c r="Q195" s="239">
        <v>0</v>
      </c>
      <c r="R195" s="239">
        <f>Q195*H195</f>
        <v>0</v>
      </c>
      <c r="S195" s="239">
        <v>0</v>
      </c>
      <c r="T195" s="24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41" t="s">
        <v>183</v>
      </c>
      <c r="AT195" s="241" t="s">
        <v>179</v>
      </c>
      <c r="AU195" s="241" t="s">
        <v>80</v>
      </c>
      <c r="AY195" s="17" t="s">
        <v>176</v>
      </c>
      <c r="BE195" s="242">
        <f>IF(N195="základní",J195,0)</f>
        <v>0</v>
      </c>
      <c r="BF195" s="242">
        <f>IF(N195="snížená",J195,0)</f>
        <v>0</v>
      </c>
      <c r="BG195" s="242">
        <f>IF(N195="zákl. přenesená",J195,0)</f>
        <v>0</v>
      </c>
      <c r="BH195" s="242">
        <f>IF(N195="sníž. přenesená",J195,0)</f>
        <v>0</v>
      </c>
      <c r="BI195" s="242">
        <f>IF(N195="nulová",J195,0)</f>
        <v>0</v>
      </c>
      <c r="BJ195" s="17" t="s">
        <v>80</v>
      </c>
      <c r="BK195" s="242">
        <f>ROUND(I195*H195,2)</f>
        <v>0</v>
      </c>
      <c r="BL195" s="17" t="s">
        <v>183</v>
      </c>
      <c r="BM195" s="241" t="s">
        <v>1584</v>
      </c>
    </row>
    <row r="196" s="2" customFormat="1">
      <c r="A196" s="38"/>
      <c r="B196" s="39"/>
      <c r="C196" s="40"/>
      <c r="D196" s="243" t="s">
        <v>185</v>
      </c>
      <c r="E196" s="40"/>
      <c r="F196" s="244" t="s">
        <v>1002</v>
      </c>
      <c r="G196" s="40"/>
      <c r="H196" s="40"/>
      <c r="I196" s="245"/>
      <c r="J196" s="40"/>
      <c r="K196" s="40"/>
      <c r="L196" s="44"/>
      <c r="M196" s="246"/>
      <c r="N196" s="247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185</v>
      </c>
      <c r="AU196" s="17" t="s">
        <v>80</v>
      </c>
    </row>
    <row r="197" s="13" customFormat="1">
      <c r="A197" s="13"/>
      <c r="B197" s="255"/>
      <c r="C197" s="256"/>
      <c r="D197" s="243" t="s">
        <v>242</v>
      </c>
      <c r="E197" s="257" t="s">
        <v>1</v>
      </c>
      <c r="F197" s="258" t="s">
        <v>1585</v>
      </c>
      <c r="G197" s="256"/>
      <c r="H197" s="259">
        <v>94.683999999999998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5" t="s">
        <v>242</v>
      </c>
      <c r="AU197" s="265" t="s">
        <v>80</v>
      </c>
      <c r="AV197" s="13" t="s">
        <v>82</v>
      </c>
      <c r="AW197" s="13" t="s">
        <v>30</v>
      </c>
      <c r="AX197" s="13" t="s">
        <v>73</v>
      </c>
      <c r="AY197" s="265" t="s">
        <v>176</v>
      </c>
    </row>
    <row r="198" s="13" customFormat="1">
      <c r="A198" s="13"/>
      <c r="B198" s="255"/>
      <c r="C198" s="256"/>
      <c r="D198" s="243" t="s">
        <v>242</v>
      </c>
      <c r="E198" s="257" t="s">
        <v>1</v>
      </c>
      <c r="F198" s="258" t="s">
        <v>1586</v>
      </c>
      <c r="G198" s="256"/>
      <c r="H198" s="259">
        <v>206.25</v>
      </c>
      <c r="I198" s="260"/>
      <c r="J198" s="256"/>
      <c r="K198" s="256"/>
      <c r="L198" s="261"/>
      <c r="M198" s="262"/>
      <c r="N198" s="263"/>
      <c r="O198" s="263"/>
      <c r="P198" s="263"/>
      <c r="Q198" s="263"/>
      <c r="R198" s="263"/>
      <c r="S198" s="263"/>
      <c r="T198" s="26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65" t="s">
        <v>242</v>
      </c>
      <c r="AU198" s="265" t="s">
        <v>80</v>
      </c>
      <c r="AV198" s="13" t="s">
        <v>82</v>
      </c>
      <c r="AW198" s="13" t="s">
        <v>30</v>
      </c>
      <c r="AX198" s="13" t="s">
        <v>73</v>
      </c>
      <c r="AY198" s="265" t="s">
        <v>176</v>
      </c>
    </row>
    <row r="199" s="14" customFormat="1">
      <c r="A199" s="14"/>
      <c r="B199" s="266"/>
      <c r="C199" s="267"/>
      <c r="D199" s="243" t="s">
        <v>242</v>
      </c>
      <c r="E199" s="268" t="s">
        <v>1</v>
      </c>
      <c r="F199" s="269" t="s">
        <v>245</v>
      </c>
      <c r="G199" s="267"/>
      <c r="H199" s="270">
        <v>300.93400000000003</v>
      </c>
      <c r="I199" s="271"/>
      <c r="J199" s="267"/>
      <c r="K199" s="267"/>
      <c r="L199" s="272"/>
      <c r="M199" s="273"/>
      <c r="N199" s="274"/>
      <c r="O199" s="274"/>
      <c r="P199" s="274"/>
      <c r="Q199" s="274"/>
      <c r="R199" s="274"/>
      <c r="S199" s="274"/>
      <c r="T199" s="27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76" t="s">
        <v>242</v>
      </c>
      <c r="AU199" s="276" t="s">
        <v>80</v>
      </c>
      <c r="AV199" s="14" t="s">
        <v>183</v>
      </c>
      <c r="AW199" s="14" t="s">
        <v>30</v>
      </c>
      <c r="AX199" s="14" t="s">
        <v>80</v>
      </c>
      <c r="AY199" s="276" t="s">
        <v>176</v>
      </c>
    </row>
    <row r="200" s="2" customFormat="1" ht="33" customHeight="1">
      <c r="A200" s="38"/>
      <c r="B200" s="39"/>
      <c r="C200" s="229" t="s">
        <v>360</v>
      </c>
      <c r="D200" s="229" t="s">
        <v>179</v>
      </c>
      <c r="E200" s="230" t="s">
        <v>1005</v>
      </c>
      <c r="F200" s="231" t="s">
        <v>1006</v>
      </c>
      <c r="G200" s="232" t="s">
        <v>396</v>
      </c>
      <c r="H200" s="233">
        <v>408.67000000000002</v>
      </c>
      <c r="I200" s="234"/>
      <c r="J200" s="235">
        <f>ROUND(I200*H200,2)</f>
        <v>0</v>
      </c>
      <c r="K200" s="236"/>
      <c r="L200" s="44"/>
      <c r="M200" s="237" t="s">
        <v>1</v>
      </c>
      <c r="N200" s="238" t="s">
        <v>38</v>
      </c>
      <c r="O200" s="91"/>
      <c r="P200" s="239">
        <f>O200*H200</f>
        <v>0</v>
      </c>
      <c r="Q200" s="239">
        <v>0</v>
      </c>
      <c r="R200" s="239">
        <f>Q200*H200</f>
        <v>0</v>
      </c>
      <c r="S200" s="239">
        <v>0</v>
      </c>
      <c r="T200" s="24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41" t="s">
        <v>183</v>
      </c>
      <c r="AT200" s="241" t="s">
        <v>179</v>
      </c>
      <c r="AU200" s="241" t="s">
        <v>80</v>
      </c>
      <c r="AY200" s="17" t="s">
        <v>176</v>
      </c>
      <c r="BE200" s="242">
        <f>IF(N200="základní",J200,0)</f>
        <v>0</v>
      </c>
      <c r="BF200" s="242">
        <f>IF(N200="snížená",J200,0)</f>
        <v>0</v>
      </c>
      <c r="BG200" s="242">
        <f>IF(N200="zákl. přenesená",J200,0)</f>
        <v>0</v>
      </c>
      <c r="BH200" s="242">
        <f>IF(N200="sníž. přenesená",J200,0)</f>
        <v>0</v>
      </c>
      <c r="BI200" s="242">
        <f>IF(N200="nulová",J200,0)</f>
        <v>0</v>
      </c>
      <c r="BJ200" s="17" t="s">
        <v>80</v>
      </c>
      <c r="BK200" s="242">
        <f>ROUND(I200*H200,2)</f>
        <v>0</v>
      </c>
      <c r="BL200" s="17" t="s">
        <v>183</v>
      </c>
      <c r="BM200" s="241" t="s">
        <v>1587</v>
      </c>
    </row>
    <row r="201" s="2" customFormat="1">
      <c r="A201" s="38"/>
      <c r="B201" s="39"/>
      <c r="C201" s="40"/>
      <c r="D201" s="243" t="s">
        <v>185</v>
      </c>
      <c r="E201" s="40"/>
      <c r="F201" s="244" t="s">
        <v>1006</v>
      </c>
      <c r="G201" s="40"/>
      <c r="H201" s="40"/>
      <c r="I201" s="245"/>
      <c r="J201" s="40"/>
      <c r="K201" s="40"/>
      <c r="L201" s="44"/>
      <c r="M201" s="246"/>
      <c r="N201" s="247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185</v>
      </c>
      <c r="AU201" s="17" t="s">
        <v>80</v>
      </c>
    </row>
    <row r="202" s="13" customFormat="1">
      <c r="A202" s="13"/>
      <c r="B202" s="255"/>
      <c r="C202" s="256"/>
      <c r="D202" s="243" t="s">
        <v>242</v>
      </c>
      <c r="E202" s="257" t="s">
        <v>1</v>
      </c>
      <c r="F202" s="258" t="s">
        <v>1588</v>
      </c>
      <c r="G202" s="256"/>
      <c r="H202" s="259">
        <v>408.67000000000002</v>
      </c>
      <c r="I202" s="260"/>
      <c r="J202" s="256"/>
      <c r="K202" s="256"/>
      <c r="L202" s="261"/>
      <c r="M202" s="262"/>
      <c r="N202" s="263"/>
      <c r="O202" s="263"/>
      <c r="P202" s="263"/>
      <c r="Q202" s="263"/>
      <c r="R202" s="263"/>
      <c r="S202" s="263"/>
      <c r="T202" s="26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5" t="s">
        <v>242</v>
      </c>
      <c r="AU202" s="265" t="s">
        <v>80</v>
      </c>
      <c r="AV202" s="13" t="s">
        <v>82</v>
      </c>
      <c r="AW202" s="13" t="s">
        <v>30</v>
      </c>
      <c r="AX202" s="13" t="s">
        <v>73</v>
      </c>
      <c r="AY202" s="265" t="s">
        <v>176</v>
      </c>
    </row>
    <row r="203" s="14" customFormat="1">
      <c r="A203" s="14"/>
      <c r="B203" s="266"/>
      <c r="C203" s="267"/>
      <c r="D203" s="243" t="s">
        <v>242</v>
      </c>
      <c r="E203" s="268" t="s">
        <v>1</v>
      </c>
      <c r="F203" s="269" t="s">
        <v>245</v>
      </c>
      <c r="G203" s="267"/>
      <c r="H203" s="270">
        <v>408.67000000000002</v>
      </c>
      <c r="I203" s="271"/>
      <c r="J203" s="267"/>
      <c r="K203" s="267"/>
      <c r="L203" s="272"/>
      <c r="M203" s="298"/>
      <c r="N203" s="299"/>
      <c r="O203" s="299"/>
      <c r="P203" s="299"/>
      <c r="Q203" s="299"/>
      <c r="R203" s="299"/>
      <c r="S203" s="299"/>
      <c r="T203" s="30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76" t="s">
        <v>242</v>
      </c>
      <c r="AU203" s="276" t="s">
        <v>80</v>
      </c>
      <c r="AV203" s="14" t="s">
        <v>183</v>
      </c>
      <c r="AW203" s="14" t="s">
        <v>30</v>
      </c>
      <c r="AX203" s="14" t="s">
        <v>80</v>
      </c>
      <c r="AY203" s="276" t="s">
        <v>176</v>
      </c>
    </row>
    <row r="204" s="2" customFormat="1" ht="6.96" customHeight="1">
      <c r="A204" s="38"/>
      <c r="B204" s="66"/>
      <c r="C204" s="67"/>
      <c r="D204" s="67"/>
      <c r="E204" s="67"/>
      <c r="F204" s="67"/>
      <c r="G204" s="67"/>
      <c r="H204" s="67"/>
      <c r="I204" s="67"/>
      <c r="J204" s="67"/>
      <c r="K204" s="67"/>
      <c r="L204" s="44"/>
      <c r="M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</row>
  </sheetData>
  <sheetProtection sheet="1" autoFilter="0" formatColumns="0" formatRows="0" objects="1" scenarios="1" spinCount="100000" saltValue="nwwlnAQojDRk31rqrSwtBbB95LWOlm3E2v47s6nFYCDAx2CJeTXr4wRSRhCvqos1VQMaklD/5q6gP//RpDJPdA==" hashValue="YWguNjjRnEQccbH9Q44tiDTwI3kvXVExWoCfKfRRHCLuxo9I9vpxflMdWbx9Bjo0hkKAVGlaNiduUxTYiH9hjA==" algorithmName="SHA-512" password="CC35"/>
  <autoFilter ref="C129:K203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6:H116"/>
    <mergeCell ref="E120:H120"/>
    <mergeCell ref="E118:H118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143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82</v>
      </c>
    </row>
    <row r="4" s="1" customFormat="1" ht="24.96" customHeight="1">
      <c r="B4" s="20"/>
      <c r="D4" s="149" t="s">
        <v>144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26.25" customHeight="1">
      <c r="B7" s="20"/>
      <c r="E7" s="152" t="str">
        <f>'Rekapitulace stavby'!K6</f>
        <v>Jihlava, ul. Holíkova, Musilova, Krajní - rekonstrukce kanalizace a vodovodu III. tlakového pásma - II. etapa</v>
      </c>
      <c r="F7" s="151"/>
      <c r="G7" s="151"/>
      <c r="H7" s="151"/>
      <c r="L7" s="20"/>
    </row>
    <row r="8">
      <c r="B8" s="20"/>
      <c r="D8" s="151" t="s">
        <v>145</v>
      </c>
      <c r="L8" s="20"/>
    </row>
    <row r="9" s="1" customFormat="1" ht="16.5" customHeight="1">
      <c r="B9" s="20"/>
      <c r="E9" s="152" t="s">
        <v>441</v>
      </c>
      <c r="F9" s="1"/>
      <c r="G9" s="1"/>
      <c r="H9" s="1"/>
      <c r="L9" s="20"/>
    </row>
    <row r="10" s="1" customFormat="1" ht="12" customHeight="1">
      <c r="B10" s="20"/>
      <c r="D10" s="151" t="s">
        <v>147</v>
      </c>
      <c r="L10" s="20"/>
    </row>
    <row r="11" s="2" customFormat="1" ht="16.5" customHeight="1">
      <c r="A11" s="38"/>
      <c r="B11" s="44"/>
      <c r="C11" s="38"/>
      <c r="D11" s="38"/>
      <c r="E11" s="153" t="s">
        <v>1064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149</v>
      </c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30" customHeight="1">
      <c r="A13" s="38"/>
      <c r="B13" s="44"/>
      <c r="C13" s="38"/>
      <c r="D13" s="38"/>
      <c r="E13" s="154" t="s">
        <v>1589</v>
      </c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51" t="s">
        <v>18</v>
      </c>
      <c r="E15" s="38"/>
      <c r="F15" s="141" t="s">
        <v>1</v>
      </c>
      <c r="G15" s="38"/>
      <c r="H15" s="38"/>
      <c r="I15" s="151" t="s">
        <v>19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20</v>
      </c>
      <c r="E16" s="38"/>
      <c r="F16" s="141" t="s">
        <v>21</v>
      </c>
      <c r="G16" s="38"/>
      <c r="H16" s="38"/>
      <c r="I16" s="151" t="s">
        <v>22</v>
      </c>
      <c r="J16" s="155" t="str">
        <f>'Rekapitulace stavby'!AN8</f>
        <v>26. 2. 2024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51" t="s">
        <v>24</v>
      </c>
      <c r="E18" s="38"/>
      <c r="F18" s="38"/>
      <c r="G18" s="38"/>
      <c r="H18" s="38"/>
      <c r="I18" s="151" t="s">
        <v>25</v>
      </c>
      <c r="J18" s="141" t="str">
        <f>IF('Rekapitulace stavby'!AN10="","",'Rekapitulace stavby'!AN10)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tr">
        <f>IF('Rekapitulace stavby'!E11="","",'Rekapitulace stavby'!E11)</f>
        <v xml:space="preserve"> </v>
      </c>
      <c r="F19" s="38"/>
      <c r="G19" s="38"/>
      <c r="H19" s="38"/>
      <c r="I19" s="151" t="s">
        <v>26</v>
      </c>
      <c r="J19" s="141" t="str">
        <f>IF('Rekapitulace stavby'!AN11="","",'Rekapitulace stavby'!AN11)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51" t="s">
        <v>27</v>
      </c>
      <c r="E21" s="38"/>
      <c r="F21" s="38"/>
      <c r="G21" s="38"/>
      <c r="H21" s="38"/>
      <c r="I21" s="151" t="s">
        <v>25</v>
      </c>
      <c r="J21" s="33" t="str">
        <f>'Rekapitulace stavby'!AN13</f>
        <v>Vyplň údaj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33" t="str">
        <f>'Rekapitulace stavby'!E14</f>
        <v>Vyplň údaj</v>
      </c>
      <c r="F22" s="141"/>
      <c r="G22" s="141"/>
      <c r="H22" s="141"/>
      <c r="I22" s="151" t="s">
        <v>26</v>
      </c>
      <c r="J22" s="33" t="str">
        <f>'Rekapitulace stavby'!AN14</f>
        <v>Vyplň údaj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51" t="s">
        <v>29</v>
      </c>
      <c r="E24" s="38"/>
      <c r="F24" s="38"/>
      <c r="G24" s="38"/>
      <c r="H24" s="38"/>
      <c r="I24" s="151" t="s">
        <v>25</v>
      </c>
      <c r="J24" s="141" t="str">
        <f>IF('Rekapitulace stavby'!AN16="","",'Rekapitulace stavby'!AN16)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44"/>
      <c r="C25" s="38"/>
      <c r="D25" s="38"/>
      <c r="E25" s="141" t="str">
        <f>IF('Rekapitulace stavby'!E17="","",'Rekapitulace stavby'!E17)</f>
        <v xml:space="preserve"> </v>
      </c>
      <c r="F25" s="38"/>
      <c r="G25" s="38"/>
      <c r="H25" s="38"/>
      <c r="I25" s="151" t="s">
        <v>26</v>
      </c>
      <c r="J25" s="141" t="str">
        <f>IF('Rekapitulace stavby'!AN17="","",'Rekapitulace stavby'!AN17)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44"/>
      <c r="C27" s="38"/>
      <c r="D27" s="151" t="s">
        <v>31</v>
      </c>
      <c r="E27" s="38"/>
      <c r="F27" s="38"/>
      <c r="G27" s="38"/>
      <c r="H27" s="38"/>
      <c r="I27" s="151" t="s">
        <v>25</v>
      </c>
      <c r="J27" s="141" t="str">
        <f>IF('Rekapitulace stavby'!AN19="","",'Rekapitulace stavby'!AN19)</f>
        <v/>
      </c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44"/>
      <c r="C28" s="38"/>
      <c r="D28" s="38"/>
      <c r="E28" s="141" t="str">
        <f>IF('Rekapitulace stavby'!E20="","",'Rekapitulace stavby'!E20)</f>
        <v xml:space="preserve"> </v>
      </c>
      <c r="F28" s="38"/>
      <c r="G28" s="38"/>
      <c r="H28" s="38"/>
      <c r="I28" s="151" t="s">
        <v>26</v>
      </c>
      <c r="J28" s="141" t="str">
        <f>IF('Rekapitulace stavby'!AN20="","",'Rekapitulace stavby'!AN20)</f>
        <v/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38"/>
      <c r="E29" s="38"/>
      <c r="F29" s="38"/>
      <c r="G29" s="38"/>
      <c r="H29" s="38"/>
      <c r="I29" s="38"/>
      <c r="J29" s="38"/>
      <c r="K29" s="3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44"/>
      <c r="C30" s="38"/>
      <c r="D30" s="151" t="s">
        <v>32</v>
      </c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8"/>
      <c r="B32" s="44"/>
      <c r="C32" s="38"/>
      <c r="D32" s="38"/>
      <c r="E32" s="38"/>
      <c r="F32" s="38"/>
      <c r="G32" s="38"/>
      <c r="H32" s="38"/>
      <c r="I32" s="38"/>
      <c r="J32" s="38"/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60"/>
      <c r="E33" s="160"/>
      <c r="F33" s="160"/>
      <c r="G33" s="160"/>
      <c r="H33" s="160"/>
      <c r="I33" s="160"/>
      <c r="J33" s="160"/>
      <c r="K33" s="160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1" t="s">
        <v>33</v>
      </c>
      <c r="E34" s="38"/>
      <c r="F34" s="38"/>
      <c r="G34" s="38"/>
      <c r="H34" s="38"/>
      <c r="I34" s="38"/>
      <c r="J34" s="162">
        <f>ROUND(J129,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60"/>
      <c r="E35" s="160"/>
      <c r="F35" s="160"/>
      <c r="G35" s="160"/>
      <c r="H35" s="160"/>
      <c r="I35" s="160"/>
      <c r="J35" s="160"/>
      <c r="K35" s="160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3" t="s">
        <v>35</v>
      </c>
      <c r="G36" s="38"/>
      <c r="H36" s="38"/>
      <c r="I36" s="163" t="s">
        <v>34</v>
      </c>
      <c r="J36" s="163" t="s">
        <v>36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53" t="s">
        <v>37</v>
      </c>
      <c r="E37" s="151" t="s">
        <v>38</v>
      </c>
      <c r="F37" s="164">
        <f>ROUND((SUM(BE129:BE207)),  2)</f>
        <v>0</v>
      </c>
      <c r="G37" s="38"/>
      <c r="H37" s="38"/>
      <c r="I37" s="165">
        <v>0.20999999999999999</v>
      </c>
      <c r="J37" s="164">
        <f>ROUND(((SUM(BE129:BE207))*I37),  2)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51" t="s">
        <v>39</v>
      </c>
      <c r="F38" s="164">
        <f>ROUND((SUM(BF129:BF207)),  2)</f>
        <v>0</v>
      </c>
      <c r="G38" s="38"/>
      <c r="H38" s="38"/>
      <c r="I38" s="165">
        <v>0.12</v>
      </c>
      <c r="J38" s="164">
        <f>ROUND(((SUM(BF129:BF207))*I38),  2)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40</v>
      </c>
      <c r="F39" s="164">
        <f>ROUND((SUM(BG129:BG207)),  2)</f>
        <v>0</v>
      </c>
      <c r="G39" s="38"/>
      <c r="H39" s="38"/>
      <c r="I39" s="165">
        <v>0.20999999999999999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51" t="s">
        <v>41</v>
      </c>
      <c r="F40" s="164">
        <f>ROUND((SUM(BH129:BH207)),  2)</f>
        <v>0</v>
      </c>
      <c r="G40" s="38"/>
      <c r="H40" s="38"/>
      <c r="I40" s="165">
        <v>0.12</v>
      </c>
      <c r="J40" s="164">
        <f>0</f>
        <v>0</v>
      </c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51" t="s">
        <v>42</v>
      </c>
      <c r="F41" s="164">
        <f>ROUND((SUM(BI129:BI207)),  2)</f>
        <v>0</v>
      </c>
      <c r="G41" s="38"/>
      <c r="H41" s="38"/>
      <c r="I41" s="165">
        <v>0</v>
      </c>
      <c r="J41" s="164">
        <f>0</f>
        <v>0</v>
      </c>
      <c r="K41" s="38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6"/>
      <c r="D43" s="167" t="s">
        <v>43</v>
      </c>
      <c r="E43" s="168"/>
      <c r="F43" s="168"/>
      <c r="G43" s="169" t="s">
        <v>44</v>
      </c>
      <c r="H43" s="170" t="s">
        <v>45</v>
      </c>
      <c r="I43" s="168"/>
      <c r="J43" s="171">
        <f>SUM(J34:J41)</f>
        <v>0</v>
      </c>
      <c r="K43" s="172"/>
      <c r="L43" s="63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63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151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4" t="str">
        <f>E7</f>
        <v>Jihlava, ul. Holíkova, Musilova, Krajní - rekonstrukce kanalizace a vodovodu III. tlakového pásma - II. etapa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145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1" customFormat="1" ht="16.5" customHeight="1">
      <c r="B87" s="21"/>
      <c r="C87" s="22"/>
      <c r="D87" s="22"/>
      <c r="E87" s="184" t="s">
        <v>441</v>
      </c>
      <c r="F87" s="22"/>
      <c r="G87" s="22"/>
      <c r="H87" s="22"/>
      <c r="I87" s="22"/>
      <c r="J87" s="22"/>
      <c r="K87" s="22"/>
      <c r="L87" s="20"/>
    </row>
    <row r="88" s="1" customFormat="1" ht="12" customHeight="1">
      <c r="B88" s="21"/>
      <c r="C88" s="32" t="s">
        <v>147</v>
      </c>
      <c r="D88" s="22"/>
      <c r="E88" s="22"/>
      <c r="F88" s="22"/>
      <c r="G88" s="22"/>
      <c r="H88" s="22"/>
      <c r="I88" s="22"/>
      <c r="J88" s="22"/>
      <c r="K88" s="22"/>
      <c r="L88" s="20"/>
    </row>
    <row r="89" s="2" customFormat="1" ht="16.5" customHeight="1">
      <c r="A89" s="38"/>
      <c r="B89" s="39"/>
      <c r="C89" s="40"/>
      <c r="D89" s="40"/>
      <c r="E89" s="185" t="s">
        <v>1064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149</v>
      </c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30" customHeight="1">
      <c r="A91" s="38"/>
      <c r="B91" s="39"/>
      <c r="C91" s="40"/>
      <c r="D91" s="40"/>
      <c r="E91" s="76" t="str">
        <f>E13</f>
        <v>SO-02.4.4 - Obnova povrchů nad rýhou vodovodních přípojek - 4.část</v>
      </c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40"/>
      <c r="E93" s="40"/>
      <c r="F93" s="27" t="str">
        <f>F16</f>
        <v xml:space="preserve"> </v>
      </c>
      <c r="G93" s="40"/>
      <c r="H93" s="40"/>
      <c r="I93" s="32" t="s">
        <v>22</v>
      </c>
      <c r="J93" s="79" t="str">
        <f>IF(J16="","",J16)</f>
        <v>26. 2. 2024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5.15" customHeight="1">
      <c r="A95" s="38"/>
      <c r="B95" s="39"/>
      <c r="C95" s="32" t="s">
        <v>24</v>
      </c>
      <c r="D95" s="40"/>
      <c r="E95" s="40"/>
      <c r="F95" s="27" t="str">
        <f>E19</f>
        <v xml:space="preserve"> </v>
      </c>
      <c r="G95" s="40"/>
      <c r="H95" s="40"/>
      <c r="I95" s="32" t="s">
        <v>29</v>
      </c>
      <c r="J95" s="36" t="str">
        <f>E25</f>
        <v xml:space="preserve"> </v>
      </c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27</v>
      </c>
      <c r="D96" s="40"/>
      <c r="E96" s="40"/>
      <c r="F96" s="27" t="str">
        <f>IF(E22="","",E22)</f>
        <v>Vyplň údaj</v>
      </c>
      <c r="G96" s="40"/>
      <c r="H96" s="40"/>
      <c r="I96" s="32" t="s">
        <v>31</v>
      </c>
      <c r="J96" s="36" t="str">
        <f>E28</f>
        <v xml:space="preserve"> 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86" t="s">
        <v>152</v>
      </c>
      <c r="D98" s="187"/>
      <c r="E98" s="187"/>
      <c r="F98" s="187"/>
      <c r="G98" s="187"/>
      <c r="H98" s="187"/>
      <c r="I98" s="187"/>
      <c r="J98" s="188" t="s">
        <v>153</v>
      </c>
      <c r="K98" s="18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89" t="s">
        <v>154</v>
      </c>
      <c r="D100" s="40"/>
      <c r="E100" s="40"/>
      <c r="F100" s="40"/>
      <c r="G100" s="40"/>
      <c r="H100" s="40"/>
      <c r="I100" s="40"/>
      <c r="J100" s="110">
        <f>J129</f>
        <v>0</v>
      </c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7" t="s">
        <v>155</v>
      </c>
    </row>
    <row r="101" s="9" customFormat="1" ht="24.96" customHeight="1">
      <c r="A101" s="9"/>
      <c r="B101" s="190"/>
      <c r="C101" s="191"/>
      <c r="D101" s="192" t="s">
        <v>525</v>
      </c>
      <c r="E101" s="193"/>
      <c r="F101" s="193"/>
      <c r="G101" s="193"/>
      <c r="H101" s="193"/>
      <c r="I101" s="193"/>
      <c r="J101" s="194">
        <f>J130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946</v>
      </c>
      <c r="E102" s="193"/>
      <c r="F102" s="193"/>
      <c r="G102" s="193"/>
      <c r="H102" s="193"/>
      <c r="I102" s="193"/>
      <c r="J102" s="194">
        <f>J160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947</v>
      </c>
      <c r="E103" s="193"/>
      <c r="F103" s="193"/>
      <c r="G103" s="193"/>
      <c r="H103" s="193"/>
      <c r="I103" s="193"/>
      <c r="J103" s="194">
        <f>J184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0"/>
      <c r="C104" s="191"/>
      <c r="D104" s="192" t="s">
        <v>530</v>
      </c>
      <c r="E104" s="193"/>
      <c r="F104" s="193"/>
      <c r="G104" s="193"/>
      <c r="H104" s="193"/>
      <c r="I104" s="193"/>
      <c r="J104" s="194">
        <f>J191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90"/>
      <c r="C105" s="191"/>
      <c r="D105" s="192" t="s">
        <v>531</v>
      </c>
      <c r="E105" s="193"/>
      <c r="F105" s="193"/>
      <c r="G105" s="193"/>
      <c r="H105" s="193"/>
      <c r="I105" s="193"/>
      <c r="J105" s="194">
        <f>J195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161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6.25" customHeight="1">
      <c r="A115" s="38"/>
      <c r="B115" s="39"/>
      <c r="C115" s="40"/>
      <c r="D115" s="40"/>
      <c r="E115" s="184" t="str">
        <f>E7</f>
        <v>Jihlava, ul. Holíkova, Musilova, Krajní - rekonstrukce kanalizace a vodovodu III. tlakového pásma - II. etapa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" customFormat="1" ht="12" customHeight="1">
      <c r="B116" s="21"/>
      <c r="C116" s="32" t="s">
        <v>145</v>
      </c>
      <c r="D116" s="22"/>
      <c r="E116" s="22"/>
      <c r="F116" s="22"/>
      <c r="G116" s="22"/>
      <c r="H116" s="22"/>
      <c r="I116" s="22"/>
      <c r="J116" s="22"/>
      <c r="K116" s="22"/>
      <c r="L116" s="20"/>
    </row>
    <row r="117" s="1" customFormat="1" ht="16.5" customHeight="1">
      <c r="B117" s="21"/>
      <c r="C117" s="22"/>
      <c r="D117" s="22"/>
      <c r="E117" s="184" t="s">
        <v>441</v>
      </c>
      <c r="F117" s="22"/>
      <c r="G117" s="22"/>
      <c r="H117" s="22"/>
      <c r="I117" s="22"/>
      <c r="J117" s="22"/>
      <c r="K117" s="22"/>
      <c r="L117" s="20"/>
    </row>
    <row r="118" s="1" customFormat="1" ht="12" customHeight="1">
      <c r="B118" s="21"/>
      <c r="C118" s="32" t="s">
        <v>147</v>
      </c>
      <c r="D118" s="22"/>
      <c r="E118" s="22"/>
      <c r="F118" s="22"/>
      <c r="G118" s="22"/>
      <c r="H118" s="22"/>
      <c r="I118" s="22"/>
      <c r="J118" s="22"/>
      <c r="K118" s="22"/>
      <c r="L118" s="20"/>
    </row>
    <row r="119" s="2" customFormat="1" ht="16.5" customHeight="1">
      <c r="A119" s="38"/>
      <c r="B119" s="39"/>
      <c r="C119" s="40"/>
      <c r="D119" s="40"/>
      <c r="E119" s="185" t="s">
        <v>1064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149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30" customHeight="1">
      <c r="A121" s="38"/>
      <c r="B121" s="39"/>
      <c r="C121" s="40"/>
      <c r="D121" s="40"/>
      <c r="E121" s="76" t="str">
        <f>E13</f>
        <v>SO-02.4.4 - Obnova povrchů nad rýhou vodovodních přípojek - 4.část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F16</f>
        <v xml:space="preserve"> </v>
      </c>
      <c r="G123" s="40"/>
      <c r="H123" s="40"/>
      <c r="I123" s="32" t="s">
        <v>22</v>
      </c>
      <c r="J123" s="79" t="str">
        <f>IF(J16="","",J16)</f>
        <v>26. 2. 2024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40"/>
      <c r="E125" s="40"/>
      <c r="F125" s="27" t="str">
        <f>E19</f>
        <v xml:space="preserve"> </v>
      </c>
      <c r="G125" s="40"/>
      <c r="H125" s="40"/>
      <c r="I125" s="32" t="s">
        <v>29</v>
      </c>
      <c r="J125" s="36" t="str">
        <f>E25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27</v>
      </c>
      <c r="D126" s="40"/>
      <c r="E126" s="40"/>
      <c r="F126" s="27" t="str">
        <f>IF(E22="","",E22)</f>
        <v>Vyplň údaj</v>
      </c>
      <c r="G126" s="40"/>
      <c r="H126" s="40"/>
      <c r="I126" s="32" t="s">
        <v>31</v>
      </c>
      <c r="J126" s="36" t="str">
        <f>E28</f>
        <v xml:space="preserve"> 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201"/>
      <c r="B128" s="202"/>
      <c r="C128" s="203" t="s">
        <v>162</v>
      </c>
      <c r="D128" s="204" t="s">
        <v>58</v>
      </c>
      <c r="E128" s="204" t="s">
        <v>54</v>
      </c>
      <c r="F128" s="204" t="s">
        <v>55</v>
      </c>
      <c r="G128" s="204" t="s">
        <v>163</v>
      </c>
      <c r="H128" s="204" t="s">
        <v>164</v>
      </c>
      <c r="I128" s="204" t="s">
        <v>165</v>
      </c>
      <c r="J128" s="205" t="s">
        <v>153</v>
      </c>
      <c r="K128" s="206" t="s">
        <v>166</v>
      </c>
      <c r="L128" s="207"/>
      <c r="M128" s="100" t="s">
        <v>1</v>
      </c>
      <c r="N128" s="101" t="s">
        <v>37</v>
      </c>
      <c r="O128" s="101" t="s">
        <v>167</v>
      </c>
      <c r="P128" s="101" t="s">
        <v>168</v>
      </c>
      <c r="Q128" s="101" t="s">
        <v>169</v>
      </c>
      <c r="R128" s="101" t="s">
        <v>170</v>
      </c>
      <c r="S128" s="101" t="s">
        <v>171</v>
      </c>
      <c r="T128" s="102" t="s">
        <v>172</v>
      </c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</row>
    <row r="129" s="2" customFormat="1" ht="22.8" customHeight="1">
      <c r="A129" s="38"/>
      <c r="B129" s="39"/>
      <c r="C129" s="107" t="s">
        <v>173</v>
      </c>
      <c r="D129" s="40"/>
      <c r="E129" s="40"/>
      <c r="F129" s="40"/>
      <c r="G129" s="40"/>
      <c r="H129" s="40"/>
      <c r="I129" s="40"/>
      <c r="J129" s="208">
        <f>BK129</f>
        <v>0</v>
      </c>
      <c r="K129" s="40"/>
      <c r="L129" s="44"/>
      <c r="M129" s="103"/>
      <c r="N129" s="209"/>
      <c r="O129" s="104"/>
      <c r="P129" s="210">
        <f>P130+P160+P184+P191+P195</f>
        <v>0</v>
      </c>
      <c r="Q129" s="104"/>
      <c r="R129" s="210">
        <f>R130+R160+R184+R191+R195</f>
        <v>0</v>
      </c>
      <c r="S129" s="104"/>
      <c r="T129" s="211">
        <f>T130+T160+T184+T191+T195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72</v>
      </c>
      <c r="AU129" s="17" t="s">
        <v>155</v>
      </c>
      <c r="BK129" s="212">
        <f>BK130+BK160+BK184+BK191+BK195</f>
        <v>0</v>
      </c>
    </row>
    <row r="130" s="12" customFormat="1" ht="25.92" customHeight="1">
      <c r="A130" s="12"/>
      <c r="B130" s="213"/>
      <c r="C130" s="214"/>
      <c r="D130" s="215" t="s">
        <v>72</v>
      </c>
      <c r="E130" s="216" t="s">
        <v>80</v>
      </c>
      <c r="F130" s="216" t="s">
        <v>228</v>
      </c>
      <c r="G130" s="214"/>
      <c r="H130" s="214"/>
      <c r="I130" s="217"/>
      <c r="J130" s="218">
        <f>BK130</f>
        <v>0</v>
      </c>
      <c r="K130" s="214"/>
      <c r="L130" s="219"/>
      <c r="M130" s="220"/>
      <c r="N130" s="221"/>
      <c r="O130" s="221"/>
      <c r="P130" s="222">
        <f>SUM(P131:P159)</f>
        <v>0</v>
      </c>
      <c r="Q130" s="221"/>
      <c r="R130" s="222">
        <f>SUM(R131:R159)</f>
        <v>0</v>
      </c>
      <c r="S130" s="221"/>
      <c r="T130" s="223">
        <f>SUM(T131:T159)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4" t="s">
        <v>80</v>
      </c>
      <c r="AT130" s="225" t="s">
        <v>72</v>
      </c>
      <c r="AU130" s="225" t="s">
        <v>73</v>
      </c>
      <c r="AY130" s="224" t="s">
        <v>176</v>
      </c>
      <c r="BK130" s="226">
        <f>SUM(BK131:BK159)</f>
        <v>0</v>
      </c>
    </row>
    <row r="131" s="2" customFormat="1" ht="44.25" customHeight="1">
      <c r="A131" s="38"/>
      <c r="B131" s="39"/>
      <c r="C131" s="229" t="s">
        <v>80</v>
      </c>
      <c r="D131" s="229" t="s">
        <v>179</v>
      </c>
      <c r="E131" s="230" t="s">
        <v>1009</v>
      </c>
      <c r="F131" s="231" t="s">
        <v>1010</v>
      </c>
      <c r="G131" s="232" t="s">
        <v>231</v>
      </c>
      <c r="H131" s="233">
        <v>1.3500000000000001</v>
      </c>
      <c r="I131" s="234"/>
      <c r="J131" s="235">
        <f>ROUND(I131*H131,2)</f>
        <v>0</v>
      </c>
      <c r="K131" s="236"/>
      <c r="L131" s="44"/>
      <c r="M131" s="237" t="s">
        <v>1</v>
      </c>
      <c r="N131" s="238" t="s">
        <v>38</v>
      </c>
      <c r="O131" s="91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41" t="s">
        <v>183</v>
      </c>
      <c r="AT131" s="241" t="s">
        <v>179</v>
      </c>
      <c r="AU131" s="241" t="s">
        <v>80</v>
      </c>
      <c r="AY131" s="17" t="s">
        <v>176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7" t="s">
        <v>80</v>
      </c>
      <c r="BK131" s="242">
        <f>ROUND(I131*H131,2)</f>
        <v>0</v>
      </c>
      <c r="BL131" s="17" t="s">
        <v>183</v>
      </c>
      <c r="BM131" s="241" t="s">
        <v>1590</v>
      </c>
    </row>
    <row r="132" s="2" customFormat="1">
      <c r="A132" s="38"/>
      <c r="B132" s="39"/>
      <c r="C132" s="40"/>
      <c r="D132" s="243" t="s">
        <v>185</v>
      </c>
      <c r="E132" s="40"/>
      <c r="F132" s="244" t="s">
        <v>1010</v>
      </c>
      <c r="G132" s="40"/>
      <c r="H132" s="40"/>
      <c r="I132" s="245"/>
      <c r="J132" s="40"/>
      <c r="K132" s="40"/>
      <c r="L132" s="44"/>
      <c r="M132" s="246"/>
      <c r="N132" s="24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185</v>
      </c>
      <c r="AU132" s="17" t="s">
        <v>80</v>
      </c>
    </row>
    <row r="133" s="2" customFormat="1">
      <c r="A133" s="38"/>
      <c r="B133" s="39"/>
      <c r="C133" s="40"/>
      <c r="D133" s="243" t="s">
        <v>188</v>
      </c>
      <c r="E133" s="40"/>
      <c r="F133" s="250" t="s">
        <v>1012</v>
      </c>
      <c r="G133" s="40"/>
      <c r="H133" s="40"/>
      <c r="I133" s="245"/>
      <c r="J133" s="40"/>
      <c r="K133" s="40"/>
      <c r="L133" s="44"/>
      <c r="M133" s="246"/>
      <c r="N133" s="247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188</v>
      </c>
      <c r="AU133" s="17" t="s">
        <v>80</v>
      </c>
    </row>
    <row r="134" s="2" customFormat="1" ht="24.15" customHeight="1">
      <c r="A134" s="38"/>
      <c r="B134" s="39"/>
      <c r="C134" s="229" t="s">
        <v>82</v>
      </c>
      <c r="D134" s="229" t="s">
        <v>179</v>
      </c>
      <c r="E134" s="230" t="s">
        <v>1013</v>
      </c>
      <c r="F134" s="231" t="s">
        <v>230</v>
      </c>
      <c r="G134" s="232" t="s">
        <v>231</v>
      </c>
      <c r="H134" s="233">
        <v>2.1600000000000001</v>
      </c>
      <c r="I134" s="234"/>
      <c r="J134" s="235">
        <f>ROUND(I134*H134,2)</f>
        <v>0</v>
      </c>
      <c r="K134" s="236"/>
      <c r="L134" s="44"/>
      <c r="M134" s="237" t="s">
        <v>1</v>
      </c>
      <c r="N134" s="238" t="s">
        <v>38</v>
      </c>
      <c r="O134" s="91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41" t="s">
        <v>183</v>
      </c>
      <c r="AT134" s="241" t="s">
        <v>179</v>
      </c>
      <c r="AU134" s="241" t="s">
        <v>80</v>
      </c>
      <c r="AY134" s="17" t="s">
        <v>176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7" t="s">
        <v>80</v>
      </c>
      <c r="BK134" s="242">
        <f>ROUND(I134*H134,2)</f>
        <v>0</v>
      </c>
      <c r="BL134" s="17" t="s">
        <v>183</v>
      </c>
      <c r="BM134" s="241" t="s">
        <v>1591</v>
      </c>
    </row>
    <row r="135" s="2" customFormat="1">
      <c r="A135" s="38"/>
      <c r="B135" s="39"/>
      <c r="C135" s="40"/>
      <c r="D135" s="243" t="s">
        <v>185</v>
      </c>
      <c r="E135" s="40"/>
      <c r="F135" s="244" t="s">
        <v>230</v>
      </c>
      <c r="G135" s="40"/>
      <c r="H135" s="40"/>
      <c r="I135" s="245"/>
      <c r="J135" s="40"/>
      <c r="K135" s="40"/>
      <c r="L135" s="44"/>
      <c r="M135" s="246"/>
      <c r="N135" s="247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185</v>
      </c>
      <c r="AU135" s="17" t="s">
        <v>80</v>
      </c>
    </row>
    <row r="136" s="2" customFormat="1" ht="33" customHeight="1">
      <c r="A136" s="38"/>
      <c r="B136" s="39"/>
      <c r="C136" s="229" t="s">
        <v>90</v>
      </c>
      <c r="D136" s="229" t="s">
        <v>179</v>
      </c>
      <c r="E136" s="230" t="s">
        <v>948</v>
      </c>
      <c r="F136" s="231" t="s">
        <v>949</v>
      </c>
      <c r="G136" s="232" t="s">
        <v>231</v>
      </c>
      <c r="H136" s="233">
        <v>53.100000000000001</v>
      </c>
      <c r="I136" s="234"/>
      <c r="J136" s="235">
        <f>ROUND(I136*H136,2)</f>
        <v>0</v>
      </c>
      <c r="K136" s="236"/>
      <c r="L136" s="44"/>
      <c r="M136" s="237" t="s">
        <v>1</v>
      </c>
      <c r="N136" s="238" t="s">
        <v>38</v>
      </c>
      <c r="O136" s="91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41" t="s">
        <v>183</v>
      </c>
      <c r="AT136" s="241" t="s">
        <v>179</v>
      </c>
      <c r="AU136" s="241" t="s">
        <v>80</v>
      </c>
      <c r="AY136" s="17" t="s">
        <v>176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7" t="s">
        <v>80</v>
      </c>
      <c r="BK136" s="242">
        <f>ROUND(I136*H136,2)</f>
        <v>0</v>
      </c>
      <c r="BL136" s="17" t="s">
        <v>183</v>
      </c>
      <c r="BM136" s="241" t="s">
        <v>1592</v>
      </c>
    </row>
    <row r="137" s="2" customFormat="1">
      <c r="A137" s="38"/>
      <c r="B137" s="39"/>
      <c r="C137" s="40"/>
      <c r="D137" s="243" t="s">
        <v>185</v>
      </c>
      <c r="E137" s="40"/>
      <c r="F137" s="244" t="s">
        <v>949</v>
      </c>
      <c r="G137" s="40"/>
      <c r="H137" s="40"/>
      <c r="I137" s="245"/>
      <c r="J137" s="40"/>
      <c r="K137" s="40"/>
      <c r="L137" s="44"/>
      <c r="M137" s="246"/>
      <c r="N137" s="247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185</v>
      </c>
      <c r="AU137" s="17" t="s">
        <v>80</v>
      </c>
    </row>
    <row r="138" s="2" customFormat="1" ht="33" customHeight="1">
      <c r="A138" s="38"/>
      <c r="B138" s="39"/>
      <c r="C138" s="229" t="s">
        <v>183</v>
      </c>
      <c r="D138" s="229" t="s">
        <v>179</v>
      </c>
      <c r="E138" s="230" t="s">
        <v>951</v>
      </c>
      <c r="F138" s="231" t="s">
        <v>952</v>
      </c>
      <c r="G138" s="232" t="s">
        <v>231</v>
      </c>
      <c r="H138" s="233">
        <v>53.100000000000001</v>
      </c>
      <c r="I138" s="234"/>
      <c r="J138" s="235">
        <f>ROUND(I138*H138,2)</f>
        <v>0</v>
      </c>
      <c r="K138" s="236"/>
      <c r="L138" s="44"/>
      <c r="M138" s="237" t="s">
        <v>1</v>
      </c>
      <c r="N138" s="238" t="s">
        <v>38</v>
      </c>
      <c r="O138" s="91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41" t="s">
        <v>183</v>
      </c>
      <c r="AT138" s="241" t="s">
        <v>179</v>
      </c>
      <c r="AU138" s="241" t="s">
        <v>80</v>
      </c>
      <c r="AY138" s="17" t="s">
        <v>176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7" t="s">
        <v>80</v>
      </c>
      <c r="BK138" s="242">
        <f>ROUND(I138*H138,2)</f>
        <v>0</v>
      </c>
      <c r="BL138" s="17" t="s">
        <v>183</v>
      </c>
      <c r="BM138" s="241" t="s">
        <v>1593</v>
      </c>
    </row>
    <row r="139" s="2" customFormat="1">
      <c r="A139" s="38"/>
      <c r="B139" s="39"/>
      <c r="C139" s="40"/>
      <c r="D139" s="243" t="s">
        <v>185</v>
      </c>
      <c r="E139" s="40"/>
      <c r="F139" s="244" t="s">
        <v>952</v>
      </c>
      <c r="G139" s="40"/>
      <c r="H139" s="40"/>
      <c r="I139" s="245"/>
      <c r="J139" s="40"/>
      <c r="K139" s="40"/>
      <c r="L139" s="44"/>
      <c r="M139" s="246"/>
      <c r="N139" s="247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185</v>
      </c>
      <c r="AU139" s="17" t="s">
        <v>80</v>
      </c>
    </row>
    <row r="140" s="2" customFormat="1" ht="33" customHeight="1">
      <c r="A140" s="38"/>
      <c r="B140" s="39"/>
      <c r="C140" s="229" t="s">
        <v>175</v>
      </c>
      <c r="D140" s="229" t="s">
        <v>179</v>
      </c>
      <c r="E140" s="230" t="s">
        <v>951</v>
      </c>
      <c r="F140" s="231" t="s">
        <v>952</v>
      </c>
      <c r="G140" s="232" t="s">
        <v>231</v>
      </c>
      <c r="H140" s="233">
        <v>1.3500000000000001</v>
      </c>
      <c r="I140" s="234"/>
      <c r="J140" s="235">
        <f>ROUND(I140*H140,2)</f>
        <v>0</v>
      </c>
      <c r="K140" s="236"/>
      <c r="L140" s="44"/>
      <c r="M140" s="237" t="s">
        <v>1</v>
      </c>
      <c r="N140" s="238" t="s">
        <v>38</v>
      </c>
      <c r="O140" s="91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41" t="s">
        <v>183</v>
      </c>
      <c r="AT140" s="241" t="s">
        <v>179</v>
      </c>
      <c r="AU140" s="241" t="s">
        <v>80</v>
      </c>
      <c r="AY140" s="17" t="s">
        <v>176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7" t="s">
        <v>80</v>
      </c>
      <c r="BK140" s="242">
        <f>ROUND(I140*H140,2)</f>
        <v>0</v>
      </c>
      <c r="BL140" s="17" t="s">
        <v>183</v>
      </c>
      <c r="BM140" s="241" t="s">
        <v>1594</v>
      </c>
    </row>
    <row r="141" s="2" customFormat="1">
      <c r="A141" s="38"/>
      <c r="B141" s="39"/>
      <c r="C141" s="40"/>
      <c r="D141" s="243" t="s">
        <v>185</v>
      </c>
      <c r="E141" s="40"/>
      <c r="F141" s="244" t="s">
        <v>952</v>
      </c>
      <c r="G141" s="40"/>
      <c r="H141" s="40"/>
      <c r="I141" s="245"/>
      <c r="J141" s="40"/>
      <c r="K141" s="40"/>
      <c r="L141" s="44"/>
      <c r="M141" s="246"/>
      <c r="N141" s="247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185</v>
      </c>
      <c r="AU141" s="17" t="s">
        <v>80</v>
      </c>
    </row>
    <row r="142" s="2" customFormat="1" ht="33" customHeight="1">
      <c r="A142" s="38"/>
      <c r="B142" s="39"/>
      <c r="C142" s="229" t="s">
        <v>213</v>
      </c>
      <c r="D142" s="229" t="s">
        <v>179</v>
      </c>
      <c r="E142" s="230" t="s">
        <v>1018</v>
      </c>
      <c r="F142" s="231" t="s">
        <v>1019</v>
      </c>
      <c r="G142" s="232" t="s">
        <v>231</v>
      </c>
      <c r="H142" s="233">
        <v>1.3500000000000001</v>
      </c>
      <c r="I142" s="234"/>
      <c r="J142" s="235">
        <f>ROUND(I142*H142,2)</f>
        <v>0</v>
      </c>
      <c r="K142" s="236"/>
      <c r="L142" s="44"/>
      <c r="M142" s="237" t="s">
        <v>1</v>
      </c>
      <c r="N142" s="238" t="s">
        <v>38</v>
      </c>
      <c r="O142" s="91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41" t="s">
        <v>183</v>
      </c>
      <c r="AT142" s="241" t="s">
        <v>179</v>
      </c>
      <c r="AU142" s="241" t="s">
        <v>80</v>
      </c>
      <c r="AY142" s="17" t="s">
        <v>176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7" t="s">
        <v>80</v>
      </c>
      <c r="BK142" s="242">
        <f>ROUND(I142*H142,2)</f>
        <v>0</v>
      </c>
      <c r="BL142" s="17" t="s">
        <v>183</v>
      </c>
      <c r="BM142" s="241" t="s">
        <v>1595</v>
      </c>
    </row>
    <row r="143" s="2" customFormat="1">
      <c r="A143" s="38"/>
      <c r="B143" s="39"/>
      <c r="C143" s="40"/>
      <c r="D143" s="243" t="s">
        <v>185</v>
      </c>
      <c r="E143" s="40"/>
      <c r="F143" s="244" t="s">
        <v>1019</v>
      </c>
      <c r="G143" s="40"/>
      <c r="H143" s="40"/>
      <c r="I143" s="245"/>
      <c r="J143" s="40"/>
      <c r="K143" s="40"/>
      <c r="L143" s="44"/>
      <c r="M143" s="246"/>
      <c r="N143" s="247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185</v>
      </c>
      <c r="AU143" s="17" t="s">
        <v>80</v>
      </c>
    </row>
    <row r="144" s="2" customFormat="1" ht="33" customHeight="1">
      <c r="A144" s="38"/>
      <c r="B144" s="39"/>
      <c r="C144" s="229" t="s">
        <v>260</v>
      </c>
      <c r="D144" s="229" t="s">
        <v>179</v>
      </c>
      <c r="E144" s="230" t="s">
        <v>1021</v>
      </c>
      <c r="F144" s="231" t="s">
        <v>1022</v>
      </c>
      <c r="G144" s="232" t="s">
        <v>231</v>
      </c>
      <c r="H144" s="233">
        <v>3.5099999999999998</v>
      </c>
      <c r="I144" s="234"/>
      <c r="J144" s="235">
        <f>ROUND(I144*H144,2)</f>
        <v>0</v>
      </c>
      <c r="K144" s="236"/>
      <c r="L144" s="44"/>
      <c r="M144" s="237" t="s">
        <v>1</v>
      </c>
      <c r="N144" s="238" t="s">
        <v>38</v>
      </c>
      <c r="O144" s="91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41" t="s">
        <v>183</v>
      </c>
      <c r="AT144" s="241" t="s">
        <v>179</v>
      </c>
      <c r="AU144" s="241" t="s">
        <v>80</v>
      </c>
      <c r="AY144" s="17" t="s">
        <v>176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7" t="s">
        <v>80</v>
      </c>
      <c r="BK144" s="242">
        <f>ROUND(I144*H144,2)</f>
        <v>0</v>
      </c>
      <c r="BL144" s="17" t="s">
        <v>183</v>
      </c>
      <c r="BM144" s="241" t="s">
        <v>1596</v>
      </c>
    </row>
    <row r="145" s="2" customFormat="1">
      <c r="A145" s="38"/>
      <c r="B145" s="39"/>
      <c r="C145" s="40"/>
      <c r="D145" s="243" t="s">
        <v>185</v>
      </c>
      <c r="E145" s="40"/>
      <c r="F145" s="244" t="s">
        <v>1022</v>
      </c>
      <c r="G145" s="40"/>
      <c r="H145" s="40"/>
      <c r="I145" s="245"/>
      <c r="J145" s="40"/>
      <c r="K145" s="40"/>
      <c r="L145" s="44"/>
      <c r="M145" s="246"/>
      <c r="N145" s="247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185</v>
      </c>
      <c r="AU145" s="17" t="s">
        <v>80</v>
      </c>
    </row>
    <row r="146" s="2" customFormat="1" ht="33" customHeight="1">
      <c r="A146" s="38"/>
      <c r="B146" s="39"/>
      <c r="C146" s="229" t="s">
        <v>266</v>
      </c>
      <c r="D146" s="229" t="s">
        <v>179</v>
      </c>
      <c r="E146" s="230" t="s">
        <v>1024</v>
      </c>
      <c r="F146" s="231" t="s">
        <v>1025</v>
      </c>
      <c r="G146" s="232" t="s">
        <v>231</v>
      </c>
      <c r="H146" s="233">
        <v>3.5099999999999998</v>
      </c>
      <c r="I146" s="234"/>
      <c r="J146" s="235">
        <f>ROUND(I146*H146,2)</f>
        <v>0</v>
      </c>
      <c r="K146" s="236"/>
      <c r="L146" s="44"/>
      <c r="M146" s="237" t="s">
        <v>1</v>
      </c>
      <c r="N146" s="238" t="s">
        <v>38</v>
      </c>
      <c r="O146" s="91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41" t="s">
        <v>183</v>
      </c>
      <c r="AT146" s="241" t="s">
        <v>179</v>
      </c>
      <c r="AU146" s="241" t="s">
        <v>80</v>
      </c>
      <c r="AY146" s="17" t="s">
        <v>176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7" t="s">
        <v>80</v>
      </c>
      <c r="BK146" s="242">
        <f>ROUND(I146*H146,2)</f>
        <v>0</v>
      </c>
      <c r="BL146" s="17" t="s">
        <v>183</v>
      </c>
      <c r="BM146" s="241" t="s">
        <v>1597</v>
      </c>
    </row>
    <row r="147" s="2" customFormat="1">
      <c r="A147" s="38"/>
      <c r="B147" s="39"/>
      <c r="C147" s="40"/>
      <c r="D147" s="243" t="s">
        <v>185</v>
      </c>
      <c r="E147" s="40"/>
      <c r="F147" s="244" t="s">
        <v>1025</v>
      </c>
      <c r="G147" s="40"/>
      <c r="H147" s="40"/>
      <c r="I147" s="245"/>
      <c r="J147" s="40"/>
      <c r="K147" s="40"/>
      <c r="L147" s="44"/>
      <c r="M147" s="246"/>
      <c r="N147" s="24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185</v>
      </c>
      <c r="AU147" s="17" t="s">
        <v>80</v>
      </c>
    </row>
    <row r="148" s="2" customFormat="1" ht="33" customHeight="1">
      <c r="A148" s="38"/>
      <c r="B148" s="39"/>
      <c r="C148" s="229" t="s">
        <v>271</v>
      </c>
      <c r="D148" s="229" t="s">
        <v>179</v>
      </c>
      <c r="E148" s="230" t="s">
        <v>954</v>
      </c>
      <c r="F148" s="231" t="s">
        <v>955</v>
      </c>
      <c r="G148" s="232" t="s">
        <v>231</v>
      </c>
      <c r="H148" s="233">
        <v>53.100000000000001</v>
      </c>
      <c r="I148" s="234"/>
      <c r="J148" s="235">
        <f>ROUND(I148*H148,2)</f>
        <v>0</v>
      </c>
      <c r="K148" s="236"/>
      <c r="L148" s="44"/>
      <c r="M148" s="237" t="s">
        <v>1</v>
      </c>
      <c r="N148" s="238" t="s">
        <v>38</v>
      </c>
      <c r="O148" s="91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41" t="s">
        <v>183</v>
      </c>
      <c r="AT148" s="241" t="s">
        <v>179</v>
      </c>
      <c r="AU148" s="241" t="s">
        <v>80</v>
      </c>
      <c r="AY148" s="17" t="s">
        <v>176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7" t="s">
        <v>80</v>
      </c>
      <c r="BK148" s="242">
        <f>ROUND(I148*H148,2)</f>
        <v>0</v>
      </c>
      <c r="BL148" s="17" t="s">
        <v>183</v>
      </c>
      <c r="BM148" s="241" t="s">
        <v>1598</v>
      </c>
    </row>
    <row r="149" s="2" customFormat="1">
      <c r="A149" s="38"/>
      <c r="B149" s="39"/>
      <c r="C149" s="40"/>
      <c r="D149" s="243" t="s">
        <v>185</v>
      </c>
      <c r="E149" s="40"/>
      <c r="F149" s="244" t="s">
        <v>955</v>
      </c>
      <c r="G149" s="40"/>
      <c r="H149" s="40"/>
      <c r="I149" s="245"/>
      <c r="J149" s="40"/>
      <c r="K149" s="40"/>
      <c r="L149" s="44"/>
      <c r="M149" s="246"/>
      <c r="N149" s="247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185</v>
      </c>
      <c r="AU149" s="17" t="s">
        <v>80</v>
      </c>
    </row>
    <row r="150" s="2" customFormat="1" ht="37.8" customHeight="1">
      <c r="A150" s="38"/>
      <c r="B150" s="39"/>
      <c r="C150" s="229" t="s">
        <v>276</v>
      </c>
      <c r="D150" s="229" t="s">
        <v>179</v>
      </c>
      <c r="E150" s="230" t="s">
        <v>957</v>
      </c>
      <c r="F150" s="231" t="s">
        <v>958</v>
      </c>
      <c r="G150" s="232" t="s">
        <v>231</v>
      </c>
      <c r="H150" s="233">
        <v>53.100000000000001</v>
      </c>
      <c r="I150" s="234"/>
      <c r="J150" s="235">
        <f>ROUND(I150*H150,2)</f>
        <v>0</v>
      </c>
      <c r="K150" s="236"/>
      <c r="L150" s="44"/>
      <c r="M150" s="237" t="s">
        <v>1</v>
      </c>
      <c r="N150" s="238" t="s">
        <v>38</v>
      </c>
      <c r="O150" s="91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41" t="s">
        <v>183</v>
      </c>
      <c r="AT150" s="241" t="s">
        <v>179</v>
      </c>
      <c r="AU150" s="241" t="s">
        <v>80</v>
      </c>
      <c r="AY150" s="17" t="s">
        <v>176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7" t="s">
        <v>80</v>
      </c>
      <c r="BK150" s="242">
        <f>ROUND(I150*H150,2)</f>
        <v>0</v>
      </c>
      <c r="BL150" s="17" t="s">
        <v>183</v>
      </c>
      <c r="BM150" s="241" t="s">
        <v>1599</v>
      </c>
    </row>
    <row r="151" s="2" customFormat="1">
      <c r="A151" s="38"/>
      <c r="B151" s="39"/>
      <c r="C151" s="40"/>
      <c r="D151" s="243" t="s">
        <v>185</v>
      </c>
      <c r="E151" s="40"/>
      <c r="F151" s="244" t="s">
        <v>958</v>
      </c>
      <c r="G151" s="40"/>
      <c r="H151" s="40"/>
      <c r="I151" s="245"/>
      <c r="J151" s="40"/>
      <c r="K151" s="40"/>
      <c r="L151" s="44"/>
      <c r="M151" s="246"/>
      <c r="N151" s="247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185</v>
      </c>
      <c r="AU151" s="17" t="s">
        <v>80</v>
      </c>
    </row>
    <row r="152" s="2" customFormat="1" ht="21.75" customHeight="1">
      <c r="A152" s="38"/>
      <c r="B152" s="39"/>
      <c r="C152" s="229" t="s">
        <v>282</v>
      </c>
      <c r="D152" s="229" t="s">
        <v>179</v>
      </c>
      <c r="E152" s="230" t="s">
        <v>1029</v>
      </c>
      <c r="F152" s="231" t="s">
        <v>1030</v>
      </c>
      <c r="G152" s="232" t="s">
        <v>558</v>
      </c>
      <c r="H152" s="233">
        <v>4.8600000000000003</v>
      </c>
      <c r="I152" s="234"/>
      <c r="J152" s="235">
        <f>ROUND(I152*H152,2)</f>
        <v>0</v>
      </c>
      <c r="K152" s="236"/>
      <c r="L152" s="44"/>
      <c r="M152" s="237" t="s">
        <v>1</v>
      </c>
      <c r="N152" s="238" t="s">
        <v>38</v>
      </c>
      <c r="O152" s="91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41" t="s">
        <v>183</v>
      </c>
      <c r="AT152" s="241" t="s">
        <v>179</v>
      </c>
      <c r="AU152" s="241" t="s">
        <v>80</v>
      </c>
      <c r="AY152" s="17" t="s">
        <v>176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7" t="s">
        <v>80</v>
      </c>
      <c r="BK152" s="242">
        <f>ROUND(I152*H152,2)</f>
        <v>0</v>
      </c>
      <c r="BL152" s="17" t="s">
        <v>183</v>
      </c>
      <c r="BM152" s="241" t="s">
        <v>1600</v>
      </c>
    </row>
    <row r="153" s="2" customFormat="1">
      <c r="A153" s="38"/>
      <c r="B153" s="39"/>
      <c r="C153" s="40"/>
      <c r="D153" s="243" t="s">
        <v>185</v>
      </c>
      <c r="E153" s="40"/>
      <c r="F153" s="244" t="s">
        <v>1030</v>
      </c>
      <c r="G153" s="40"/>
      <c r="H153" s="40"/>
      <c r="I153" s="245"/>
      <c r="J153" s="40"/>
      <c r="K153" s="40"/>
      <c r="L153" s="44"/>
      <c r="M153" s="246"/>
      <c r="N153" s="247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185</v>
      </c>
      <c r="AU153" s="17" t="s">
        <v>80</v>
      </c>
    </row>
    <row r="154" s="2" customFormat="1">
      <c r="A154" s="38"/>
      <c r="B154" s="39"/>
      <c r="C154" s="40"/>
      <c r="D154" s="243" t="s">
        <v>188</v>
      </c>
      <c r="E154" s="40"/>
      <c r="F154" s="250" t="s">
        <v>1032</v>
      </c>
      <c r="G154" s="40"/>
      <c r="H154" s="40"/>
      <c r="I154" s="245"/>
      <c r="J154" s="40"/>
      <c r="K154" s="40"/>
      <c r="L154" s="44"/>
      <c r="M154" s="246"/>
      <c r="N154" s="247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188</v>
      </c>
      <c r="AU154" s="17" t="s">
        <v>80</v>
      </c>
    </row>
    <row r="155" s="2" customFormat="1" ht="21.75" customHeight="1">
      <c r="A155" s="38"/>
      <c r="B155" s="39"/>
      <c r="C155" s="229" t="s">
        <v>8</v>
      </c>
      <c r="D155" s="229" t="s">
        <v>179</v>
      </c>
      <c r="E155" s="230" t="s">
        <v>1033</v>
      </c>
      <c r="F155" s="231" t="s">
        <v>1034</v>
      </c>
      <c r="G155" s="232" t="s">
        <v>231</v>
      </c>
      <c r="H155" s="233">
        <v>32.399999999999999</v>
      </c>
      <c r="I155" s="234"/>
      <c r="J155" s="235">
        <f>ROUND(I155*H155,2)</f>
        <v>0</v>
      </c>
      <c r="K155" s="236"/>
      <c r="L155" s="44"/>
      <c r="M155" s="237" t="s">
        <v>1</v>
      </c>
      <c r="N155" s="238" t="s">
        <v>38</v>
      </c>
      <c r="O155" s="91"/>
      <c r="P155" s="239">
        <f>O155*H155</f>
        <v>0</v>
      </c>
      <c r="Q155" s="239">
        <v>0</v>
      </c>
      <c r="R155" s="239">
        <f>Q155*H155</f>
        <v>0</v>
      </c>
      <c r="S155" s="239">
        <v>0</v>
      </c>
      <c r="T155" s="24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41" t="s">
        <v>183</v>
      </c>
      <c r="AT155" s="241" t="s">
        <v>179</v>
      </c>
      <c r="AU155" s="241" t="s">
        <v>80</v>
      </c>
      <c r="AY155" s="17" t="s">
        <v>176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7" t="s">
        <v>80</v>
      </c>
      <c r="BK155" s="242">
        <f>ROUND(I155*H155,2)</f>
        <v>0</v>
      </c>
      <c r="BL155" s="17" t="s">
        <v>183</v>
      </c>
      <c r="BM155" s="241" t="s">
        <v>1601</v>
      </c>
    </row>
    <row r="156" s="2" customFormat="1">
      <c r="A156" s="38"/>
      <c r="B156" s="39"/>
      <c r="C156" s="40"/>
      <c r="D156" s="243" t="s">
        <v>185</v>
      </c>
      <c r="E156" s="40"/>
      <c r="F156" s="244" t="s">
        <v>1034</v>
      </c>
      <c r="G156" s="40"/>
      <c r="H156" s="40"/>
      <c r="I156" s="245"/>
      <c r="J156" s="40"/>
      <c r="K156" s="40"/>
      <c r="L156" s="44"/>
      <c r="M156" s="246"/>
      <c r="N156" s="247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185</v>
      </c>
      <c r="AU156" s="17" t="s">
        <v>80</v>
      </c>
    </row>
    <row r="157" s="2" customFormat="1" ht="33" customHeight="1">
      <c r="A157" s="38"/>
      <c r="B157" s="39"/>
      <c r="C157" s="229" t="s">
        <v>291</v>
      </c>
      <c r="D157" s="229" t="s">
        <v>179</v>
      </c>
      <c r="E157" s="230" t="s">
        <v>1036</v>
      </c>
      <c r="F157" s="231" t="s">
        <v>1037</v>
      </c>
      <c r="G157" s="232" t="s">
        <v>231</v>
      </c>
      <c r="H157" s="233">
        <v>32.399999999999999</v>
      </c>
      <c r="I157" s="234"/>
      <c r="J157" s="235">
        <f>ROUND(I157*H157,2)</f>
        <v>0</v>
      </c>
      <c r="K157" s="236"/>
      <c r="L157" s="44"/>
      <c r="M157" s="237" t="s">
        <v>1</v>
      </c>
      <c r="N157" s="238" t="s">
        <v>38</v>
      </c>
      <c r="O157" s="91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41" t="s">
        <v>183</v>
      </c>
      <c r="AT157" s="241" t="s">
        <v>179</v>
      </c>
      <c r="AU157" s="241" t="s">
        <v>80</v>
      </c>
      <c r="AY157" s="17" t="s">
        <v>176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7" t="s">
        <v>80</v>
      </c>
      <c r="BK157" s="242">
        <f>ROUND(I157*H157,2)</f>
        <v>0</v>
      </c>
      <c r="BL157" s="17" t="s">
        <v>183</v>
      </c>
      <c r="BM157" s="241" t="s">
        <v>1602</v>
      </c>
    </row>
    <row r="158" s="2" customFormat="1">
      <c r="A158" s="38"/>
      <c r="B158" s="39"/>
      <c r="C158" s="40"/>
      <c r="D158" s="243" t="s">
        <v>185</v>
      </c>
      <c r="E158" s="40"/>
      <c r="F158" s="244" t="s">
        <v>1037</v>
      </c>
      <c r="G158" s="40"/>
      <c r="H158" s="40"/>
      <c r="I158" s="245"/>
      <c r="J158" s="40"/>
      <c r="K158" s="40"/>
      <c r="L158" s="44"/>
      <c r="M158" s="246"/>
      <c r="N158" s="247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185</v>
      </c>
      <c r="AU158" s="17" t="s">
        <v>80</v>
      </c>
    </row>
    <row r="159" s="2" customFormat="1">
      <c r="A159" s="38"/>
      <c r="B159" s="39"/>
      <c r="C159" s="40"/>
      <c r="D159" s="243" t="s">
        <v>188</v>
      </c>
      <c r="E159" s="40"/>
      <c r="F159" s="250" t="s">
        <v>1039</v>
      </c>
      <c r="G159" s="40"/>
      <c r="H159" s="40"/>
      <c r="I159" s="245"/>
      <c r="J159" s="40"/>
      <c r="K159" s="40"/>
      <c r="L159" s="44"/>
      <c r="M159" s="246"/>
      <c r="N159" s="247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188</v>
      </c>
      <c r="AU159" s="17" t="s">
        <v>80</v>
      </c>
    </row>
    <row r="160" s="12" customFormat="1" ht="25.92" customHeight="1">
      <c r="A160" s="12"/>
      <c r="B160" s="213"/>
      <c r="C160" s="214"/>
      <c r="D160" s="215" t="s">
        <v>72</v>
      </c>
      <c r="E160" s="216" t="s">
        <v>175</v>
      </c>
      <c r="F160" s="216" t="s">
        <v>964</v>
      </c>
      <c r="G160" s="214"/>
      <c r="H160" s="214"/>
      <c r="I160" s="217"/>
      <c r="J160" s="218">
        <f>BK160</f>
        <v>0</v>
      </c>
      <c r="K160" s="214"/>
      <c r="L160" s="219"/>
      <c r="M160" s="220"/>
      <c r="N160" s="221"/>
      <c r="O160" s="221"/>
      <c r="P160" s="222">
        <f>SUM(P161:P183)</f>
        <v>0</v>
      </c>
      <c r="Q160" s="221"/>
      <c r="R160" s="222">
        <f>SUM(R161:R183)</f>
        <v>0</v>
      </c>
      <c r="S160" s="221"/>
      <c r="T160" s="223">
        <f>SUM(T161:T183)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4" t="s">
        <v>80</v>
      </c>
      <c r="AT160" s="225" t="s">
        <v>72</v>
      </c>
      <c r="AU160" s="225" t="s">
        <v>73</v>
      </c>
      <c r="AY160" s="224" t="s">
        <v>176</v>
      </c>
      <c r="BK160" s="226">
        <f>SUM(BK161:BK183)</f>
        <v>0</v>
      </c>
    </row>
    <row r="161" s="2" customFormat="1" ht="33" customHeight="1">
      <c r="A161" s="38"/>
      <c r="B161" s="39"/>
      <c r="C161" s="229" t="s">
        <v>296</v>
      </c>
      <c r="D161" s="229" t="s">
        <v>179</v>
      </c>
      <c r="E161" s="230" t="s">
        <v>965</v>
      </c>
      <c r="F161" s="231" t="s">
        <v>966</v>
      </c>
      <c r="G161" s="232" t="s">
        <v>231</v>
      </c>
      <c r="H161" s="233">
        <v>53.100000000000001</v>
      </c>
      <c r="I161" s="234"/>
      <c r="J161" s="235">
        <f>ROUND(I161*H161,2)</f>
        <v>0</v>
      </c>
      <c r="K161" s="236"/>
      <c r="L161" s="44"/>
      <c r="M161" s="237" t="s">
        <v>1</v>
      </c>
      <c r="N161" s="238" t="s">
        <v>38</v>
      </c>
      <c r="O161" s="91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41" t="s">
        <v>183</v>
      </c>
      <c r="AT161" s="241" t="s">
        <v>179</v>
      </c>
      <c r="AU161" s="241" t="s">
        <v>80</v>
      </c>
      <c r="AY161" s="17" t="s">
        <v>176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7" t="s">
        <v>80</v>
      </c>
      <c r="BK161" s="242">
        <f>ROUND(I161*H161,2)</f>
        <v>0</v>
      </c>
      <c r="BL161" s="17" t="s">
        <v>183</v>
      </c>
      <c r="BM161" s="241" t="s">
        <v>1603</v>
      </c>
    </row>
    <row r="162" s="2" customFormat="1">
      <c r="A162" s="38"/>
      <c r="B162" s="39"/>
      <c r="C162" s="40"/>
      <c r="D162" s="243" t="s">
        <v>185</v>
      </c>
      <c r="E162" s="40"/>
      <c r="F162" s="244" t="s">
        <v>966</v>
      </c>
      <c r="G162" s="40"/>
      <c r="H162" s="40"/>
      <c r="I162" s="245"/>
      <c r="J162" s="40"/>
      <c r="K162" s="40"/>
      <c r="L162" s="44"/>
      <c r="M162" s="246"/>
      <c r="N162" s="24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185</v>
      </c>
      <c r="AU162" s="17" t="s">
        <v>80</v>
      </c>
    </row>
    <row r="163" s="2" customFormat="1" ht="33" customHeight="1">
      <c r="A163" s="38"/>
      <c r="B163" s="39"/>
      <c r="C163" s="229" t="s">
        <v>301</v>
      </c>
      <c r="D163" s="229" t="s">
        <v>179</v>
      </c>
      <c r="E163" s="230" t="s">
        <v>968</v>
      </c>
      <c r="F163" s="231" t="s">
        <v>969</v>
      </c>
      <c r="G163" s="232" t="s">
        <v>231</v>
      </c>
      <c r="H163" s="233">
        <v>53.100000000000001</v>
      </c>
      <c r="I163" s="234"/>
      <c r="J163" s="235">
        <f>ROUND(I163*H163,2)</f>
        <v>0</v>
      </c>
      <c r="K163" s="236"/>
      <c r="L163" s="44"/>
      <c r="M163" s="237" t="s">
        <v>1</v>
      </c>
      <c r="N163" s="238" t="s">
        <v>38</v>
      </c>
      <c r="O163" s="91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41" t="s">
        <v>183</v>
      </c>
      <c r="AT163" s="241" t="s">
        <v>179</v>
      </c>
      <c r="AU163" s="241" t="s">
        <v>80</v>
      </c>
      <c r="AY163" s="17" t="s">
        <v>176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7" t="s">
        <v>80</v>
      </c>
      <c r="BK163" s="242">
        <f>ROUND(I163*H163,2)</f>
        <v>0</v>
      </c>
      <c r="BL163" s="17" t="s">
        <v>183</v>
      </c>
      <c r="BM163" s="241" t="s">
        <v>1604</v>
      </c>
    </row>
    <row r="164" s="2" customFormat="1">
      <c r="A164" s="38"/>
      <c r="B164" s="39"/>
      <c r="C164" s="40"/>
      <c r="D164" s="243" t="s">
        <v>185</v>
      </c>
      <c r="E164" s="40"/>
      <c r="F164" s="244" t="s">
        <v>969</v>
      </c>
      <c r="G164" s="40"/>
      <c r="H164" s="40"/>
      <c r="I164" s="245"/>
      <c r="J164" s="40"/>
      <c r="K164" s="40"/>
      <c r="L164" s="44"/>
      <c r="M164" s="246"/>
      <c r="N164" s="247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185</v>
      </c>
      <c r="AU164" s="17" t="s">
        <v>80</v>
      </c>
    </row>
    <row r="165" s="2" customFormat="1" ht="33" customHeight="1">
      <c r="A165" s="38"/>
      <c r="B165" s="39"/>
      <c r="C165" s="229" t="s">
        <v>306</v>
      </c>
      <c r="D165" s="229" t="s">
        <v>179</v>
      </c>
      <c r="E165" s="230" t="s">
        <v>968</v>
      </c>
      <c r="F165" s="231" t="s">
        <v>969</v>
      </c>
      <c r="G165" s="232" t="s">
        <v>231</v>
      </c>
      <c r="H165" s="233">
        <v>4.3200000000000003</v>
      </c>
      <c r="I165" s="234"/>
      <c r="J165" s="235">
        <f>ROUND(I165*H165,2)</f>
        <v>0</v>
      </c>
      <c r="K165" s="236"/>
      <c r="L165" s="44"/>
      <c r="M165" s="237" t="s">
        <v>1</v>
      </c>
      <c r="N165" s="238" t="s">
        <v>38</v>
      </c>
      <c r="O165" s="91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41" t="s">
        <v>183</v>
      </c>
      <c r="AT165" s="241" t="s">
        <v>179</v>
      </c>
      <c r="AU165" s="241" t="s">
        <v>80</v>
      </c>
      <c r="AY165" s="17" t="s">
        <v>176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7" t="s">
        <v>80</v>
      </c>
      <c r="BK165" s="242">
        <f>ROUND(I165*H165,2)</f>
        <v>0</v>
      </c>
      <c r="BL165" s="17" t="s">
        <v>183</v>
      </c>
      <c r="BM165" s="241" t="s">
        <v>1605</v>
      </c>
    </row>
    <row r="166" s="2" customFormat="1">
      <c r="A166" s="38"/>
      <c r="B166" s="39"/>
      <c r="C166" s="40"/>
      <c r="D166" s="243" t="s">
        <v>185</v>
      </c>
      <c r="E166" s="40"/>
      <c r="F166" s="244" t="s">
        <v>969</v>
      </c>
      <c r="G166" s="40"/>
      <c r="H166" s="40"/>
      <c r="I166" s="245"/>
      <c r="J166" s="40"/>
      <c r="K166" s="40"/>
      <c r="L166" s="44"/>
      <c r="M166" s="246"/>
      <c r="N166" s="247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185</v>
      </c>
      <c r="AU166" s="17" t="s">
        <v>80</v>
      </c>
    </row>
    <row r="167" s="2" customFormat="1" ht="33" customHeight="1">
      <c r="A167" s="38"/>
      <c r="B167" s="39"/>
      <c r="C167" s="229" t="s">
        <v>311</v>
      </c>
      <c r="D167" s="229" t="s">
        <v>179</v>
      </c>
      <c r="E167" s="230" t="s">
        <v>1043</v>
      </c>
      <c r="F167" s="231" t="s">
        <v>1044</v>
      </c>
      <c r="G167" s="232" t="s">
        <v>231</v>
      </c>
      <c r="H167" s="233">
        <v>1.3500000000000001</v>
      </c>
      <c r="I167" s="234"/>
      <c r="J167" s="235">
        <f>ROUND(I167*H167,2)</f>
        <v>0</v>
      </c>
      <c r="K167" s="236"/>
      <c r="L167" s="44"/>
      <c r="M167" s="237" t="s">
        <v>1</v>
      </c>
      <c r="N167" s="238" t="s">
        <v>38</v>
      </c>
      <c r="O167" s="91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41" t="s">
        <v>183</v>
      </c>
      <c r="AT167" s="241" t="s">
        <v>179</v>
      </c>
      <c r="AU167" s="241" t="s">
        <v>80</v>
      </c>
      <c r="AY167" s="17" t="s">
        <v>176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7" t="s">
        <v>80</v>
      </c>
      <c r="BK167" s="242">
        <f>ROUND(I167*H167,2)</f>
        <v>0</v>
      </c>
      <c r="BL167" s="17" t="s">
        <v>183</v>
      </c>
      <c r="BM167" s="241" t="s">
        <v>1606</v>
      </c>
    </row>
    <row r="168" s="2" customFormat="1">
      <c r="A168" s="38"/>
      <c r="B168" s="39"/>
      <c r="C168" s="40"/>
      <c r="D168" s="243" t="s">
        <v>185</v>
      </c>
      <c r="E168" s="40"/>
      <c r="F168" s="244" t="s">
        <v>1044</v>
      </c>
      <c r="G168" s="40"/>
      <c r="H168" s="40"/>
      <c r="I168" s="245"/>
      <c r="J168" s="40"/>
      <c r="K168" s="40"/>
      <c r="L168" s="44"/>
      <c r="M168" s="246"/>
      <c r="N168" s="247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185</v>
      </c>
      <c r="AU168" s="17" t="s">
        <v>80</v>
      </c>
    </row>
    <row r="169" s="2" customFormat="1" ht="33" customHeight="1">
      <c r="A169" s="38"/>
      <c r="B169" s="39"/>
      <c r="C169" s="229" t="s">
        <v>315</v>
      </c>
      <c r="D169" s="229" t="s">
        <v>179</v>
      </c>
      <c r="E169" s="230" t="s">
        <v>1046</v>
      </c>
      <c r="F169" s="231" t="s">
        <v>1047</v>
      </c>
      <c r="G169" s="232" t="s">
        <v>231</v>
      </c>
      <c r="H169" s="233">
        <v>1.3500000000000001</v>
      </c>
      <c r="I169" s="234"/>
      <c r="J169" s="235">
        <f>ROUND(I169*H169,2)</f>
        <v>0</v>
      </c>
      <c r="K169" s="236"/>
      <c r="L169" s="44"/>
      <c r="M169" s="237" t="s">
        <v>1</v>
      </c>
      <c r="N169" s="238" t="s">
        <v>38</v>
      </c>
      <c r="O169" s="91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41" t="s">
        <v>183</v>
      </c>
      <c r="AT169" s="241" t="s">
        <v>179</v>
      </c>
      <c r="AU169" s="241" t="s">
        <v>80</v>
      </c>
      <c r="AY169" s="17" t="s">
        <v>176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7" t="s">
        <v>80</v>
      </c>
      <c r="BK169" s="242">
        <f>ROUND(I169*H169,2)</f>
        <v>0</v>
      </c>
      <c r="BL169" s="17" t="s">
        <v>183</v>
      </c>
      <c r="BM169" s="241" t="s">
        <v>1607</v>
      </c>
    </row>
    <row r="170" s="2" customFormat="1">
      <c r="A170" s="38"/>
      <c r="B170" s="39"/>
      <c r="C170" s="40"/>
      <c r="D170" s="243" t="s">
        <v>185</v>
      </c>
      <c r="E170" s="40"/>
      <c r="F170" s="244" t="s">
        <v>1047</v>
      </c>
      <c r="G170" s="40"/>
      <c r="H170" s="40"/>
      <c r="I170" s="245"/>
      <c r="J170" s="40"/>
      <c r="K170" s="40"/>
      <c r="L170" s="44"/>
      <c r="M170" s="246"/>
      <c r="N170" s="247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185</v>
      </c>
      <c r="AU170" s="17" t="s">
        <v>80</v>
      </c>
    </row>
    <row r="171" s="2" customFormat="1" ht="37.8" customHeight="1">
      <c r="A171" s="38"/>
      <c r="B171" s="39"/>
      <c r="C171" s="229" t="s">
        <v>321</v>
      </c>
      <c r="D171" s="229" t="s">
        <v>179</v>
      </c>
      <c r="E171" s="230" t="s">
        <v>971</v>
      </c>
      <c r="F171" s="231" t="s">
        <v>972</v>
      </c>
      <c r="G171" s="232" t="s">
        <v>231</v>
      </c>
      <c r="H171" s="233">
        <v>53.100000000000001</v>
      </c>
      <c r="I171" s="234"/>
      <c r="J171" s="235">
        <f>ROUND(I171*H171,2)</f>
        <v>0</v>
      </c>
      <c r="K171" s="236"/>
      <c r="L171" s="44"/>
      <c r="M171" s="237" t="s">
        <v>1</v>
      </c>
      <c r="N171" s="238" t="s">
        <v>38</v>
      </c>
      <c r="O171" s="91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41" t="s">
        <v>183</v>
      </c>
      <c r="AT171" s="241" t="s">
        <v>179</v>
      </c>
      <c r="AU171" s="241" t="s">
        <v>80</v>
      </c>
      <c r="AY171" s="17" t="s">
        <v>176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17" t="s">
        <v>80</v>
      </c>
      <c r="BK171" s="242">
        <f>ROUND(I171*H171,2)</f>
        <v>0</v>
      </c>
      <c r="BL171" s="17" t="s">
        <v>183</v>
      </c>
      <c r="BM171" s="241" t="s">
        <v>1608</v>
      </c>
    </row>
    <row r="172" s="2" customFormat="1">
      <c r="A172" s="38"/>
      <c r="B172" s="39"/>
      <c r="C172" s="40"/>
      <c r="D172" s="243" t="s">
        <v>185</v>
      </c>
      <c r="E172" s="40"/>
      <c r="F172" s="244" t="s">
        <v>972</v>
      </c>
      <c r="G172" s="40"/>
      <c r="H172" s="40"/>
      <c r="I172" s="245"/>
      <c r="J172" s="40"/>
      <c r="K172" s="40"/>
      <c r="L172" s="44"/>
      <c r="M172" s="246"/>
      <c r="N172" s="247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185</v>
      </c>
      <c r="AU172" s="17" t="s">
        <v>80</v>
      </c>
    </row>
    <row r="173" s="2" customFormat="1">
      <c r="A173" s="38"/>
      <c r="B173" s="39"/>
      <c r="C173" s="40"/>
      <c r="D173" s="243" t="s">
        <v>188</v>
      </c>
      <c r="E173" s="40"/>
      <c r="F173" s="250" t="s">
        <v>974</v>
      </c>
      <c r="G173" s="40"/>
      <c r="H173" s="40"/>
      <c r="I173" s="245"/>
      <c r="J173" s="40"/>
      <c r="K173" s="40"/>
      <c r="L173" s="44"/>
      <c r="M173" s="246"/>
      <c r="N173" s="247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188</v>
      </c>
      <c r="AU173" s="17" t="s">
        <v>80</v>
      </c>
    </row>
    <row r="174" s="2" customFormat="1" ht="24.15" customHeight="1">
      <c r="A174" s="38"/>
      <c r="B174" s="39"/>
      <c r="C174" s="229" t="s">
        <v>326</v>
      </c>
      <c r="D174" s="229" t="s">
        <v>179</v>
      </c>
      <c r="E174" s="230" t="s">
        <v>975</v>
      </c>
      <c r="F174" s="231" t="s">
        <v>976</v>
      </c>
      <c r="G174" s="232" t="s">
        <v>231</v>
      </c>
      <c r="H174" s="233">
        <v>53.100000000000001</v>
      </c>
      <c r="I174" s="234"/>
      <c r="J174" s="235">
        <f>ROUND(I174*H174,2)</f>
        <v>0</v>
      </c>
      <c r="K174" s="236"/>
      <c r="L174" s="44"/>
      <c r="M174" s="237" t="s">
        <v>1</v>
      </c>
      <c r="N174" s="238" t="s">
        <v>38</v>
      </c>
      <c r="O174" s="91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41" t="s">
        <v>183</v>
      </c>
      <c r="AT174" s="241" t="s">
        <v>179</v>
      </c>
      <c r="AU174" s="241" t="s">
        <v>80</v>
      </c>
      <c r="AY174" s="17" t="s">
        <v>176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7" t="s">
        <v>80</v>
      </c>
      <c r="BK174" s="242">
        <f>ROUND(I174*H174,2)</f>
        <v>0</v>
      </c>
      <c r="BL174" s="17" t="s">
        <v>183</v>
      </c>
      <c r="BM174" s="241" t="s">
        <v>1609</v>
      </c>
    </row>
    <row r="175" s="2" customFormat="1">
      <c r="A175" s="38"/>
      <c r="B175" s="39"/>
      <c r="C175" s="40"/>
      <c r="D175" s="243" t="s">
        <v>185</v>
      </c>
      <c r="E175" s="40"/>
      <c r="F175" s="244" t="s">
        <v>976</v>
      </c>
      <c r="G175" s="40"/>
      <c r="H175" s="40"/>
      <c r="I175" s="245"/>
      <c r="J175" s="40"/>
      <c r="K175" s="40"/>
      <c r="L175" s="44"/>
      <c r="M175" s="246"/>
      <c r="N175" s="247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185</v>
      </c>
      <c r="AU175" s="17" t="s">
        <v>80</v>
      </c>
    </row>
    <row r="176" s="2" customFormat="1">
      <c r="A176" s="38"/>
      <c r="B176" s="39"/>
      <c r="C176" s="40"/>
      <c r="D176" s="243" t="s">
        <v>188</v>
      </c>
      <c r="E176" s="40"/>
      <c r="F176" s="250" t="s">
        <v>978</v>
      </c>
      <c r="G176" s="40"/>
      <c r="H176" s="40"/>
      <c r="I176" s="245"/>
      <c r="J176" s="40"/>
      <c r="K176" s="40"/>
      <c r="L176" s="44"/>
      <c r="M176" s="246"/>
      <c r="N176" s="247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188</v>
      </c>
      <c r="AU176" s="17" t="s">
        <v>80</v>
      </c>
    </row>
    <row r="177" s="2" customFormat="1" ht="24.15" customHeight="1">
      <c r="A177" s="38"/>
      <c r="B177" s="39"/>
      <c r="C177" s="229" t="s">
        <v>7</v>
      </c>
      <c r="D177" s="229" t="s">
        <v>179</v>
      </c>
      <c r="E177" s="230" t="s">
        <v>979</v>
      </c>
      <c r="F177" s="231" t="s">
        <v>980</v>
      </c>
      <c r="G177" s="232" t="s">
        <v>231</v>
      </c>
      <c r="H177" s="233">
        <v>53.100000000000001</v>
      </c>
      <c r="I177" s="234"/>
      <c r="J177" s="235">
        <f>ROUND(I177*H177,2)</f>
        <v>0</v>
      </c>
      <c r="K177" s="236"/>
      <c r="L177" s="44"/>
      <c r="M177" s="237" t="s">
        <v>1</v>
      </c>
      <c r="N177" s="238" t="s">
        <v>38</v>
      </c>
      <c r="O177" s="91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41" t="s">
        <v>183</v>
      </c>
      <c r="AT177" s="241" t="s">
        <v>179</v>
      </c>
      <c r="AU177" s="241" t="s">
        <v>80</v>
      </c>
      <c r="AY177" s="17" t="s">
        <v>176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7" t="s">
        <v>80</v>
      </c>
      <c r="BK177" s="242">
        <f>ROUND(I177*H177,2)</f>
        <v>0</v>
      </c>
      <c r="BL177" s="17" t="s">
        <v>183</v>
      </c>
      <c r="BM177" s="241" t="s">
        <v>1610</v>
      </c>
    </row>
    <row r="178" s="2" customFormat="1">
      <c r="A178" s="38"/>
      <c r="B178" s="39"/>
      <c r="C178" s="40"/>
      <c r="D178" s="243" t="s">
        <v>185</v>
      </c>
      <c r="E178" s="40"/>
      <c r="F178" s="244" t="s">
        <v>980</v>
      </c>
      <c r="G178" s="40"/>
      <c r="H178" s="40"/>
      <c r="I178" s="245"/>
      <c r="J178" s="40"/>
      <c r="K178" s="40"/>
      <c r="L178" s="44"/>
      <c r="M178" s="246"/>
      <c r="N178" s="247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185</v>
      </c>
      <c r="AU178" s="17" t="s">
        <v>80</v>
      </c>
    </row>
    <row r="179" s="2" customFormat="1">
      <c r="A179" s="38"/>
      <c r="B179" s="39"/>
      <c r="C179" s="40"/>
      <c r="D179" s="243" t="s">
        <v>188</v>
      </c>
      <c r="E179" s="40"/>
      <c r="F179" s="250" t="s">
        <v>982</v>
      </c>
      <c r="G179" s="40"/>
      <c r="H179" s="40"/>
      <c r="I179" s="245"/>
      <c r="J179" s="40"/>
      <c r="K179" s="40"/>
      <c r="L179" s="44"/>
      <c r="M179" s="246"/>
      <c r="N179" s="247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188</v>
      </c>
      <c r="AU179" s="17" t="s">
        <v>80</v>
      </c>
    </row>
    <row r="180" s="2" customFormat="1" ht="21.75" customHeight="1">
      <c r="A180" s="38"/>
      <c r="B180" s="39"/>
      <c r="C180" s="229" t="s">
        <v>337</v>
      </c>
      <c r="D180" s="229" t="s">
        <v>179</v>
      </c>
      <c r="E180" s="230" t="s">
        <v>307</v>
      </c>
      <c r="F180" s="231" t="s">
        <v>308</v>
      </c>
      <c r="G180" s="232" t="s">
        <v>231</v>
      </c>
      <c r="H180" s="233">
        <v>53.100000000000001</v>
      </c>
      <c r="I180" s="234"/>
      <c r="J180" s="235">
        <f>ROUND(I180*H180,2)</f>
        <v>0</v>
      </c>
      <c r="K180" s="236"/>
      <c r="L180" s="44"/>
      <c r="M180" s="237" t="s">
        <v>1</v>
      </c>
      <c r="N180" s="238" t="s">
        <v>38</v>
      </c>
      <c r="O180" s="91"/>
      <c r="P180" s="239">
        <f>O180*H180</f>
        <v>0</v>
      </c>
      <c r="Q180" s="239">
        <v>0</v>
      </c>
      <c r="R180" s="239">
        <f>Q180*H180</f>
        <v>0</v>
      </c>
      <c r="S180" s="239">
        <v>0</v>
      </c>
      <c r="T180" s="24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41" t="s">
        <v>183</v>
      </c>
      <c r="AT180" s="241" t="s">
        <v>179</v>
      </c>
      <c r="AU180" s="241" t="s">
        <v>80</v>
      </c>
      <c r="AY180" s="17" t="s">
        <v>176</v>
      </c>
      <c r="BE180" s="242">
        <f>IF(N180="základní",J180,0)</f>
        <v>0</v>
      </c>
      <c r="BF180" s="242">
        <f>IF(N180="snížená",J180,0)</f>
        <v>0</v>
      </c>
      <c r="BG180" s="242">
        <f>IF(N180="zákl. přenesená",J180,0)</f>
        <v>0</v>
      </c>
      <c r="BH180" s="242">
        <f>IF(N180="sníž. přenesená",J180,0)</f>
        <v>0</v>
      </c>
      <c r="BI180" s="242">
        <f>IF(N180="nulová",J180,0)</f>
        <v>0</v>
      </c>
      <c r="BJ180" s="17" t="s">
        <v>80</v>
      </c>
      <c r="BK180" s="242">
        <f>ROUND(I180*H180,2)</f>
        <v>0</v>
      </c>
      <c r="BL180" s="17" t="s">
        <v>183</v>
      </c>
      <c r="BM180" s="241" t="s">
        <v>1611</v>
      </c>
    </row>
    <row r="181" s="2" customFormat="1">
      <c r="A181" s="38"/>
      <c r="B181" s="39"/>
      <c r="C181" s="40"/>
      <c r="D181" s="243" t="s">
        <v>185</v>
      </c>
      <c r="E181" s="40"/>
      <c r="F181" s="244" t="s">
        <v>308</v>
      </c>
      <c r="G181" s="40"/>
      <c r="H181" s="40"/>
      <c r="I181" s="245"/>
      <c r="J181" s="40"/>
      <c r="K181" s="40"/>
      <c r="L181" s="44"/>
      <c r="M181" s="246"/>
      <c r="N181" s="247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185</v>
      </c>
      <c r="AU181" s="17" t="s">
        <v>80</v>
      </c>
    </row>
    <row r="182" s="2" customFormat="1" ht="37.8" customHeight="1">
      <c r="A182" s="38"/>
      <c r="B182" s="39"/>
      <c r="C182" s="229" t="s">
        <v>342</v>
      </c>
      <c r="D182" s="229" t="s">
        <v>179</v>
      </c>
      <c r="E182" s="230" t="s">
        <v>984</v>
      </c>
      <c r="F182" s="231" t="s">
        <v>985</v>
      </c>
      <c r="G182" s="232" t="s">
        <v>231</v>
      </c>
      <c r="H182" s="233">
        <v>53.100000000000001</v>
      </c>
      <c r="I182" s="234"/>
      <c r="J182" s="235">
        <f>ROUND(I182*H182,2)</f>
        <v>0</v>
      </c>
      <c r="K182" s="236"/>
      <c r="L182" s="44"/>
      <c r="M182" s="237" t="s">
        <v>1</v>
      </c>
      <c r="N182" s="238" t="s">
        <v>38</v>
      </c>
      <c r="O182" s="91"/>
      <c r="P182" s="239">
        <f>O182*H182</f>
        <v>0</v>
      </c>
      <c r="Q182" s="239">
        <v>0</v>
      </c>
      <c r="R182" s="239">
        <f>Q182*H182</f>
        <v>0</v>
      </c>
      <c r="S182" s="239">
        <v>0</v>
      </c>
      <c r="T182" s="24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41" t="s">
        <v>183</v>
      </c>
      <c r="AT182" s="241" t="s">
        <v>179</v>
      </c>
      <c r="AU182" s="241" t="s">
        <v>80</v>
      </c>
      <c r="AY182" s="17" t="s">
        <v>176</v>
      </c>
      <c r="BE182" s="242">
        <f>IF(N182="základní",J182,0)</f>
        <v>0</v>
      </c>
      <c r="BF182" s="242">
        <f>IF(N182="snížená",J182,0)</f>
        <v>0</v>
      </c>
      <c r="BG182" s="242">
        <f>IF(N182="zákl. přenesená",J182,0)</f>
        <v>0</v>
      </c>
      <c r="BH182" s="242">
        <f>IF(N182="sníž. přenesená",J182,0)</f>
        <v>0</v>
      </c>
      <c r="BI182" s="242">
        <f>IF(N182="nulová",J182,0)</f>
        <v>0</v>
      </c>
      <c r="BJ182" s="17" t="s">
        <v>80</v>
      </c>
      <c r="BK182" s="242">
        <f>ROUND(I182*H182,2)</f>
        <v>0</v>
      </c>
      <c r="BL182" s="17" t="s">
        <v>183</v>
      </c>
      <c r="BM182" s="241" t="s">
        <v>1612</v>
      </c>
    </row>
    <row r="183" s="2" customFormat="1">
      <c r="A183" s="38"/>
      <c r="B183" s="39"/>
      <c r="C183" s="40"/>
      <c r="D183" s="243" t="s">
        <v>185</v>
      </c>
      <c r="E183" s="40"/>
      <c r="F183" s="244" t="s">
        <v>985</v>
      </c>
      <c r="G183" s="40"/>
      <c r="H183" s="40"/>
      <c r="I183" s="245"/>
      <c r="J183" s="40"/>
      <c r="K183" s="40"/>
      <c r="L183" s="44"/>
      <c r="M183" s="246"/>
      <c r="N183" s="247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185</v>
      </c>
      <c r="AU183" s="17" t="s">
        <v>80</v>
      </c>
    </row>
    <row r="184" s="12" customFormat="1" ht="25.92" customHeight="1">
      <c r="A184" s="12"/>
      <c r="B184" s="213"/>
      <c r="C184" s="214"/>
      <c r="D184" s="215" t="s">
        <v>72</v>
      </c>
      <c r="E184" s="216" t="s">
        <v>271</v>
      </c>
      <c r="F184" s="216" t="s">
        <v>987</v>
      </c>
      <c r="G184" s="214"/>
      <c r="H184" s="214"/>
      <c r="I184" s="217"/>
      <c r="J184" s="218">
        <f>BK184</f>
        <v>0</v>
      </c>
      <c r="K184" s="214"/>
      <c r="L184" s="219"/>
      <c r="M184" s="220"/>
      <c r="N184" s="221"/>
      <c r="O184" s="221"/>
      <c r="P184" s="222">
        <f>SUM(P185:P190)</f>
        <v>0</v>
      </c>
      <c r="Q184" s="221"/>
      <c r="R184" s="222">
        <f>SUM(R185:R190)</f>
        <v>0</v>
      </c>
      <c r="S184" s="221"/>
      <c r="T184" s="223">
        <f>SUM(T185:T190)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4" t="s">
        <v>80</v>
      </c>
      <c r="AT184" s="225" t="s">
        <v>72</v>
      </c>
      <c r="AU184" s="225" t="s">
        <v>73</v>
      </c>
      <c r="AY184" s="224" t="s">
        <v>176</v>
      </c>
      <c r="BK184" s="226">
        <f>SUM(BK185:BK190)</f>
        <v>0</v>
      </c>
    </row>
    <row r="185" s="2" customFormat="1" ht="24.15" customHeight="1">
      <c r="A185" s="38"/>
      <c r="B185" s="39"/>
      <c r="C185" s="229" t="s">
        <v>347</v>
      </c>
      <c r="D185" s="229" t="s">
        <v>179</v>
      </c>
      <c r="E185" s="230" t="s">
        <v>372</v>
      </c>
      <c r="F185" s="231" t="s">
        <v>373</v>
      </c>
      <c r="G185" s="232" t="s">
        <v>263</v>
      </c>
      <c r="H185" s="233">
        <v>118</v>
      </c>
      <c r="I185" s="234"/>
      <c r="J185" s="235">
        <f>ROUND(I185*H185,2)</f>
        <v>0</v>
      </c>
      <c r="K185" s="236"/>
      <c r="L185" s="44"/>
      <c r="M185" s="237" t="s">
        <v>1</v>
      </c>
      <c r="N185" s="238" t="s">
        <v>38</v>
      </c>
      <c r="O185" s="91"/>
      <c r="P185" s="239">
        <f>O185*H185</f>
        <v>0</v>
      </c>
      <c r="Q185" s="239">
        <v>0</v>
      </c>
      <c r="R185" s="239">
        <f>Q185*H185</f>
        <v>0</v>
      </c>
      <c r="S185" s="239">
        <v>0</v>
      </c>
      <c r="T185" s="24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41" t="s">
        <v>183</v>
      </c>
      <c r="AT185" s="241" t="s">
        <v>179</v>
      </c>
      <c r="AU185" s="241" t="s">
        <v>80</v>
      </c>
      <c r="AY185" s="17" t="s">
        <v>176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7" t="s">
        <v>80</v>
      </c>
      <c r="BK185" s="242">
        <f>ROUND(I185*H185,2)</f>
        <v>0</v>
      </c>
      <c r="BL185" s="17" t="s">
        <v>183</v>
      </c>
      <c r="BM185" s="241" t="s">
        <v>1613</v>
      </c>
    </row>
    <row r="186" s="2" customFormat="1">
      <c r="A186" s="38"/>
      <c r="B186" s="39"/>
      <c r="C186" s="40"/>
      <c r="D186" s="243" t="s">
        <v>185</v>
      </c>
      <c r="E186" s="40"/>
      <c r="F186" s="244" t="s">
        <v>373</v>
      </c>
      <c r="G186" s="40"/>
      <c r="H186" s="40"/>
      <c r="I186" s="245"/>
      <c r="J186" s="40"/>
      <c r="K186" s="40"/>
      <c r="L186" s="44"/>
      <c r="M186" s="246"/>
      <c r="N186" s="247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185</v>
      </c>
      <c r="AU186" s="17" t="s">
        <v>80</v>
      </c>
    </row>
    <row r="187" s="2" customFormat="1" ht="24.15" customHeight="1">
      <c r="A187" s="38"/>
      <c r="B187" s="39"/>
      <c r="C187" s="229" t="s">
        <v>351</v>
      </c>
      <c r="D187" s="229" t="s">
        <v>179</v>
      </c>
      <c r="E187" s="230" t="s">
        <v>377</v>
      </c>
      <c r="F187" s="231" t="s">
        <v>378</v>
      </c>
      <c r="G187" s="232" t="s">
        <v>263</v>
      </c>
      <c r="H187" s="233">
        <v>118</v>
      </c>
      <c r="I187" s="234"/>
      <c r="J187" s="235">
        <f>ROUND(I187*H187,2)</f>
        <v>0</v>
      </c>
      <c r="K187" s="236"/>
      <c r="L187" s="44"/>
      <c r="M187" s="237" t="s">
        <v>1</v>
      </c>
      <c r="N187" s="238" t="s">
        <v>38</v>
      </c>
      <c r="O187" s="91"/>
      <c r="P187" s="239">
        <f>O187*H187</f>
        <v>0</v>
      </c>
      <c r="Q187" s="239">
        <v>0</v>
      </c>
      <c r="R187" s="239">
        <f>Q187*H187</f>
        <v>0</v>
      </c>
      <c r="S187" s="239">
        <v>0</v>
      </c>
      <c r="T187" s="24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41" t="s">
        <v>183</v>
      </c>
      <c r="AT187" s="241" t="s">
        <v>179</v>
      </c>
      <c r="AU187" s="241" t="s">
        <v>80</v>
      </c>
      <c r="AY187" s="17" t="s">
        <v>176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7" t="s">
        <v>80</v>
      </c>
      <c r="BK187" s="242">
        <f>ROUND(I187*H187,2)</f>
        <v>0</v>
      </c>
      <c r="BL187" s="17" t="s">
        <v>183</v>
      </c>
      <c r="BM187" s="241" t="s">
        <v>1614</v>
      </c>
    </row>
    <row r="188" s="2" customFormat="1">
      <c r="A188" s="38"/>
      <c r="B188" s="39"/>
      <c r="C188" s="40"/>
      <c r="D188" s="243" t="s">
        <v>185</v>
      </c>
      <c r="E188" s="40"/>
      <c r="F188" s="244" t="s">
        <v>378</v>
      </c>
      <c r="G188" s="40"/>
      <c r="H188" s="40"/>
      <c r="I188" s="245"/>
      <c r="J188" s="40"/>
      <c r="K188" s="40"/>
      <c r="L188" s="44"/>
      <c r="M188" s="246"/>
      <c r="N188" s="247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185</v>
      </c>
      <c r="AU188" s="17" t="s">
        <v>80</v>
      </c>
    </row>
    <row r="189" s="2" customFormat="1" ht="24.15" customHeight="1">
      <c r="A189" s="38"/>
      <c r="B189" s="39"/>
      <c r="C189" s="229" t="s">
        <v>356</v>
      </c>
      <c r="D189" s="229" t="s">
        <v>179</v>
      </c>
      <c r="E189" s="230" t="s">
        <v>382</v>
      </c>
      <c r="F189" s="231" t="s">
        <v>383</v>
      </c>
      <c r="G189" s="232" t="s">
        <v>263</v>
      </c>
      <c r="H189" s="233">
        <v>118</v>
      </c>
      <c r="I189" s="234"/>
      <c r="J189" s="235">
        <f>ROUND(I189*H189,2)</f>
        <v>0</v>
      </c>
      <c r="K189" s="236"/>
      <c r="L189" s="44"/>
      <c r="M189" s="237" t="s">
        <v>1</v>
      </c>
      <c r="N189" s="238" t="s">
        <v>38</v>
      </c>
      <c r="O189" s="91"/>
      <c r="P189" s="239">
        <f>O189*H189</f>
        <v>0</v>
      </c>
      <c r="Q189" s="239">
        <v>0</v>
      </c>
      <c r="R189" s="239">
        <f>Q189*H189</f>
        <v>0</v>
      </c>
      <c r="S189" s="239">
        <v>0</v>
      </c>
      <c r="T189" s="24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41" t="s">
        <v>183</v>
      </c>
      <c r="AT189" s="241" t="s">
        <v>179</v>
      </c>
      <c r="AU189" s="241" t="s">
        <v>80</v>
      </c>
      <c r="AY189" s="17" t="s">
        <v>176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7" t="s">
        <v>80</v>
      </c>
      <c r="BK189" s="242">
        <f>ROUND(I189*H189,2)</f>
        <v>0</v>
      </c>
      <c r="BL189" s="17" t="s">
        <v>183</v>
      </c>
      <c r="BM189" s="241" t="s">
        <v>1615</v>
      </c>
    </row>
    <row r="190" s="2" customFormat="1">
      <c r="A190" s="38"/>
      <c r="B190" s="39"/>
      <c r="C190" s="40"/>
      <c r="D190" s="243" t="s">
        <v>185</v>
      </c>
      <c r="E190" s="40"/>
      <c r="F190" s="244" t="s">
        <v>383</v>
      </c>
      <c r="G190" s="40"/>
      <c r="H190" s="40"/>
      <c r="I190" s="245"/>
      <c r="J190" s="40"/>
      <c r="K190" s="40"/>
      <c r="L190" s="44"/>
      <c r="M190" s="246"/>
      <c r="N190" s="247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185</v>
      </c>
      <c r="AU190" s="17" t="s">
        <v>80</v>
      </c>
    </row>
    <row r="191" s="12" customFormat="1" ht="25.92" customHeight="1">
      <c r="A191" s="12"/>
      <c r="B191" s="213"/>
      <c r="C191" s="214"/>
      <c r="D191" s="215" t="s">
        <v>72</v>
      </c>
      <c r="E191" s="216" t="s">
        <v>787</v>
      </c>
      <c r="F191" s="216" t="s">
        <v>788</v>
      </c>
      <c r="G191" s="214"/>
      <c r="H191" s="214"/>
      <c r="I191" s="217"/>
      <c r="J191" s="218">
        <f>BK191</f>
        <v>0</v>
      </c>
      <c r="K191" s="214"/>
      <c r="L191" s="219"/>
      <c r="M191" s="220"/>
      <c r="N191" s="221"/>
      <c r="O191" s="221"/>
      <c r="P191" s="222">
        <f>SUM(P192:P194)</f>
        <v>0</v>
      </c>
      <c r="Q191" s="221"/>
      <c r="R191" s="222">
        <f>SUM(R192:R194)</f>
        <v>0</v>
      </c>
      <c r="S191" s="221"/>
      <c r="T191" s="223">
        <f>SUM(T192:T194)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4" t="s">
        <v>80</v>
      </c>
      <c r="AT191" s="225" t="s">
        <v>72</v>
      </c>
      <c r="AU191" s="225" t="s">
        <v>73</v>
      </c>
      <c r="AY191" s="224" t="s">
        <v>176</v>
      </c>
      <c r="BK191" s="226">
        <f>SUM(BK192:BK194)</f>
        <v>0</v>
      </c>
    </row>
    <row r="192" s="2" customFormat="1" ht="24.15" customHeight="1">
      <c r="A192" s="38"/>
      <c r="B192" s="39"/>
      <c r="C192" s="229" t="s">
        <v>360</v>
      </c>
      <c r="D192" s="229" t="s">
        <v>179</v>
      </c>
      <c r="E192" s="230" t="s">
        <v>991</v>
      </c>
      <c r="F192" s="231" t="s">
        <v>992</v>
      </c>
      <c r="G192" s="232" t="s">
        <v>396</v>
      </c>
      <c r="H192" s="233">
        <v>83.382000000000005</v>
      </c>
      <c r="I192" s="234"/>
      <c r="J192" s="235">
        <f>ROUND(I192*H192,2)</f>
        <v>0</v>
      </c>
      <c r="K192" s="236"/>
      <c r="L192" s="44"/>
      <c r="M192" s="237" t="s">
        <v>1</v>
      </c>
      <c r="N192" s="238" t="s">
        <v>38</v>
      </c>
      <c r="O192" s="91"/>
      <c r="P192" s="239">
        <f>O192*H192</f>
        <v>0</v>
      </c>
      <c r="Q192" s="239">
        <v>0</v>
      </c>
      <c r="R192" s="239">
        <f>Q192*H192</f>
        <v>0</v>
      </c>
      <c r="S192" s="239">
        <v>0</v>
      </c>
      <c r="T192" s="24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41" t="s">
        <v>183</v>
      </c>
      <c r="AT192" s="241" t="s">
        <v>179</v>
      </c>
      <c r="AU192" s="241" t="s">
        <v>80</v>
      </c>
      <c r="AY192" s="17" t="s">
        <v>176</v>
      </c>
      <c r="BE192" s="242">
        <f>IF(N192="základní",J192,0)</f>
        <v>0</v>
      </c>
      <c r="BF192" s="242">
        <f>IF(N192="snížená",J192,0)</f>
        <v>0</v>
      </c>
      <c r="BG192" s="242">
        <f>IF(N192="zákl. přenesená",J192,0)</f>
        <v>0</v>
      </c>
      <c r="BH192" s="242">
        <f>IF(N192="sníž. přenesená",J192,0)</f>
        <v>0</v>
      </c>
      <c r="BI192" s="242">
        <f>IF(N192="nulová",J192,0)</f>
        <v>0</v>
      </c>
      <c r="BJ192" s="17" t="s">
        <v>80</v>
      </c>
      <c r="BK192" s="242">
        <f>ROUND(I192*H192,2)</f>
        <v>0</v>
      </c>
      <c r="BL192" s="17" t="s">
        <v>183</v>
      </c>
      <c r="BM192" s="241" t="s">
        <v>1616</v>
      </c>
    </row>
    <row r="193" s="2" customFormat="1">
      <c r="A193" s="38"/>
      <c r="B193" s="39"/>
      <c r="C193" s="40"/>
      <c r="D193" s="243" t="s">
        <v>185</v>
      </c>
      <c r="E193" s="40"/>
      <c r="F193" s="244" t="s">
        <v>992</v>
      </c>
      <c r="G193" s="40"/>
      <c r="H193" s="40"/>
      <c r="I193" s="245"/>
      <c r="J193" s="40"/>
      <c r="K193" s="40"/>
      <c r="L193" s="44"/>
      <c r="M193" s="246"/>
      <c r="N193" s="247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185</v>
      </c>
      <c r="AU193" s="17" t="s">
        <v>80</v>
      </c>
    </row>
    <row r="194" s="2" customFormat="1">
      <c r="A194" s="38"/>
      <c r="B194" s="39"/>
      <c r="C194" s="40"/>
      <c r="D194" s="243" t="s">
        <v>188</v>
      </c>
      <c r="E194" s="40"/>
      <c r="F194" s="250" t="s">
        <v>994</v>
      </c>
      <c r="G194" s="40"/>
      <c r="H194" s="40"/>
      <c r="I194" s="245"/>
      <c r="J194" s="40"/>
      <c r="K194" s="40"/>
      <c r="L194" s="44"/>
      <c r="M194" s="246"/>
      <c r="N194" s="247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188</v>
      </c>
      <c r="AU194" s="17" t="s">
        <v>80</v>
      </c>
    </row>
    <row r="195" s="12" customFormat="1" ht="25.92" customHeight="1">
      <c r="A195" s="12"/>
      <c r="B195" s="213"/>
      <c r="C195" s="214"/>
      <c r="D195" s="215" t="s">
        <v>72</v>
      </c>
      <c r="E195" s="216" t="s">
        <v>794</v>
      </c>
      <c r="F195" s="216" t="s">
        <v>795</v>
      </c>
      <c r="G195" s="214"/>
      <c r="H195" s="214"/>
      <c r="I195" s="217"/>
      <c r="J195" s="218">
        <f>BK195</f>
        <v>0</v>
      </c>
      <c r="K195" s="214"/>
      <c r="L195" s="219"/>
      <c r="M195" s="220"/>
      <c r="N195" s="221"/>
      <c r="O195" s="221"/>
      <c r="P195" s="222">
        <f>SUM(P196:P207)</f>
        <v>0</v>
      </c>
      <c r="Q195" s="221"/>
      <c r="R195" s="222">
        <f>SUM(R196:R207)</f>
        <v>0</v>
      </c>
      <c r="S195" s="221"/>
      <c r="T195" s="223">
        <f>SUM(T196:T207)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24" t="s">
        <v>80</v>
      </c>
      <c r="AT195" s="225" t="s">
        <v>72</v>
      </c>
      <c r="AU195" s="225" t="s">
        <v>73</v>
      </c>
      <c r="AY195" s="224" t="s">
        <v>176</v>
      </c>
      <c r="BK195" s="226">
        <f>SUM(BK196:BK207)</f>
        <v>0</v>
      </c>
    </row>
    <row r="196" s="2" customFormat="1" ht="33" customHeight="1">
      <c r="A196" s="38"/>
      <c r="B196" s="39"/>
      <c r="C196" s="229" t="s">
        <v>366</v>
      </c>
      <c r="D196" s="229" t="s">
        <v>179</v>
      </c>
      <c r="E196" s="230" t="s">
        <v>995</v>
      </c>
      <c r="F196" s="231" t="s">
        <v>996</v>
      </c>
      <c r="G196" s="232" t="s">
        <v>396</v>
      </c>
      <c r="H196" s="233">
        <v>78.605999999999995</v>
      </c>
      <c r="I196" s="234"/>
      <c r="J196" s="235">
        <f>ROUND(I196*H196,2)</f>
        <v>0</v>
      </c>
      <c r="K196" s="236"/>
      <c r="L196" s="44"/>
      <c r="M196" s="237" t="s">
        <v>1</v>
      </c>
      <c r="N196" s="238" t="s">
        <v>38</v>
      </c>
      <c r="O196" s="91"/>
      <c r="P196" s="239">
        <f>O196*H196</f>
        <v>0</v>
      </c>
      <c r="Q196" s="239">
        <v>0</v>
      </c>
      <c r="R196" s="239">
        <f>Q196*H196</f>
        <v>0</v>
      </c>
      <c r="S196" s="239">
        <v>0</v>
      </c>
      <c r="T196" s="24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41" t="s">
        <v>183</v>
      </c>
      <c r="AT196" s="241" t="s">
        <v>179</v>
      </c>
      <c r="AU196" s="241" t="s">
        <v>80</v>
      </c>
      <c r="AY196" s="17" t="s">
        <v>176</v>
      </c>
      <c r="BE196" s="242">
        <f>IF(N196="základní",J196,0)</f>
        <v>0</v>
      </c>
      <c r="BF196" s="242">
        <f>IF(N196="snížená",J196,0)</f>
        <v>0</v>
      </c>
      <c r="BG196" s="242">
        <f>IF(N196="zákl. přenesená",J196,0)</f>
        <v>0</v>
      </c>
      <c r="BH196" s="242">
        <f>IF(N196="sníž. přenesená",J196,0)</f>
        <v>0</v>
      </c>
      <c r="BI196" s="242">
        <f>IF(N196="nulová",J196,0)</f>
        <v>0</v>
      </c>
      <c r="BJ196" s="17" t="s">
        <v>80</v>
      </c>
      <c r="BK196" s="242">
        <f>ROUND(I196*H196,2)</f>
        <v>0</v>
      </c>
      <c r="BL196" s="17" t="s">
        <v>183</v>
      </c>
      <c r="BM196" s="241" t="s">
        <v>1617</v>
      </c>
    </row>
    <row r="197" s="2" customFormat="1">
      <c r="A197" s="38"/>
      <c r="B197" s="39"/>
      <c r="C197" s="40"/>
      <c r="D197" s="243" t="s">
        <v>185</v>
      </c>
      <c r="E197" s="40"/>
      <c r="F197" s="244" t="s">
        <v>996</v>
      </c>
      <c r="G197" s="40"/>
      <c r="H197" s="40"/>
      <c r="I197" s="245"/>
      <c r="J197" s="40"/>
      <c r="K197" s="40"/>
      <c r="L197" s="44"/>
      <c r="M197" s="246"/>
      <c r="N197" s="247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185</v>
      </c>
      <c r="AU197" s="17" t="s">
        <v>80</v>
      </c>
    </row>
    <row r="198" s="2" customFormat="1" ht="33" customHeight="1">
      <c r="A198" s="38"/>
      <c r="B198" s="39"/>
      <c r="C198" s="229" t="s">
        <v>371</v>
      </c>
      <c r="D198" s="229" t="s">
        <v>179</v>
      </c>
      <c r="E198" s="230" t="s">
        <v>998</v>
      </c>
      <c r="F198" s="231" t="s">
        <v>999</v>
      </c>
      <c r="G198" s="232" t="s">
        <v>396</v>
      </c>
      <c r="H198" s="233">
        <v>2043.7619999999999</v>
      </c>
      <c r="I198" s="234"/>
      <c r="J198" s="235">
        <f>ROUND(I198*H198,2)</f>
        <v>0</v>
      </c>
      <c r="K198" s="236"/>
      <c r="L198" s="44"/>
      <c r="M198" s="237" t="s">
        <v>1</v>
      </c>
      <c r="N198" s="238" t="s">
        <v>38</v>
      </c>
      <c r="O198" s="91"/>
      <c r="P198" s="239">
        <f>O198*H198</f>
        <v>0</v>
      </c>
      <c r="Q198" s="239">
        <v>0</v>
      </c>
      <c r="R198" s="239">
        <f>Q198*H198</f>
        <v>0</v>
      </c>
      <c r="S198" s="239">
        <v>0</v>
      </c>
      <c r="T198" s="24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41" t="s">
        <v>183</v>
      </c>
      <c r="AT198" s="241" t="s">
        <v>179</v>
      </c>
      <c r="AU198" s="241" t="s">
        <v>80</v>
      </c>
      <c r="AY198" s="17" t="s">
        <v>176</v>
      </c>
      <c r="BE198" s="242">
        <f>IF(N198="základní",J198,0)</f>
        <v>0</v>
      </c>
      <c r="BF198" s="242">
        <f>IF(N198="snížená",J198,0)</f>
        <v>0</v>
      </c>
      <c r="BG198" s="242">
        <f>IF(N198="zákl. přenesená",J198,0)</f>
        <v>0</v>
      </c>
      <c r="BH198" s="242">
        <f>IF(N198="sníž. přenesená",J198,0)</f>
        <v>0</v>
      </c>
      <c r="BI198" s="242">
        <f>IF(N198="nulová",J198,0)</f>
        <v>0</v>
      </c>
      <c r="BJ198" s="17" t="s">
        <v>80</v>
      </c>
      <c r="BK198" s="242">
        <f>ROUND(I198*H198,2)</f>
        <v>0</v>
      </c>
      <c r="BL198" s="17" t="s">
        <v>183</v>
      </c>
      <c r="BM198" s="241" t="s">
        <v>1618</v>
      </c>
    </row>
    <row r="199" s="2" customFormat="1">
      <c r="A199" s="38"/>
      <c r="B199" s="39"/>
      <c r="C199" s="40"/>
      <c r="D199" s="243" t="s">
        <v>185</v>
      </c>
      <c r="E199" s="40"/>
      <c r="F199" s="244" t="s">
        <v>999</v>
      </c>
      <c r="G199" s="40"/>
      <c r="H199" s="40"/>
      <c r="I199" s="245"/>
      <c r="J199" s="40"/>
      <c r="K199" s="40"/>
      <c r="L199" s="44"/>
      <c r="M199" s="246"/>
      <c r="N199" s="247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185</v>
      </c>
      <c r="AU199" s="17" t="s">
        <v>80</v>
      </c>
    </row>
    <row r="200" s="2" customFormat="1" ht="24.15" customHeight="1">
      <c r="A200" s="38"/>
      <c r="B200" s="39"/>
      <c r="C200" s="229" t="s">
        <v>376</v>
      </c>
      <c r="D200" s="229" t="s">
        <v>179</v>
      </c>
      <c r="E200" s="230" t="s">
        <v>1001</v>
      </c>
      <c r="F200" s="231" t="s">
        <v>1002</v>
      </c>
      <c r="G200" s="232" t="s">
        <v>396</v>
      </c>
      <c r="H200" s="233">
        <v>14.018000000000001</v>
      </c>
      <c r="I200" s="234"/>
      <c r="J200" s="235">
        <f>ROUND(I200*H200,2)</f>
        <v>0</v>
      </c>
      <c r="K200" s="236"/>
      <c r="L200" s="44"/>
      <c r="M200" s="237" t="s">
        <v>1</v>
      </c>
      <c r="N200" s="238" t="s">
        <v>38</v>
      </c>
      <c r="O200" s="91"/>
      <c r="P200" s="239">
        <f>O200*H200</f>
        <v>0</v>
      </c>
      <c r="Q200" s="239">
        <v>0</v>
      </c>
      <c r="R200" s="239">
        <f>Q200*H200</f>
        <v>0</v>
      </c>
      <c r="S200" s="239">
        <v>0</v>
      </c>
      <c r="T200" s="24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41" t="s">
        <v>183</v>
      </c>
      <c r="AT200" s="241" t="s">
        <v>179</v>
      </c>
      <c r="AU200" s="241" t="s">
        <v>80</v>
      </c>
      <c r="AY200" s="17" t="s">
        <v>176</v>
      </c>
      <c r="BE200" s="242">
        <f>IF(N200="základní",J200,0)</f>
        <v>0</v>
      </c>
      <c r="BF200" s="242">
        <f>IF(N200="snížená",J200,0)</f>
        <v>0</v>
      </c>
      <c r="BG200" s="242">
        <f>IF(N200="zákl. přenesená",J200,0)</f>
        <v>0</v>
      </c>
      <c r="BH200" s="242">
        <f>IF(N200="sníž. přenesená",J200,0)</f>
        <v>0</v>
      </c>
      <c r="BI200" s="242">
        <f>IF(N200="nulová",J200,0)</f>
        <v>0</v>
      </c>
      <c r="BJ200" s="17" t="s">
        <v>80</v>
      </c>
      <c r="BK200" s="242">
        <f>ROUND(I200*H200,2)</f>
        <v>0</v>
      </c>
      <c r="BL200" s="17" t="s">
        <v>183</v>
      </c>
      <c r="BM200" s="241" t="s">
        <v>1619</v>
      </c>
    </row>
    <row r="201" s="2" customFormat="1">
      <c r="A201" s="38"/>
      <c r="B201" s="39"/>
      <c r="C201" s="40"/>
      <c r="D201" s="243" t="s">
        <v>185</v>
      </c>
      <c r="E201" s="40"/>
      <c r="F201" s="244" t="s">
        <v>1002</v>
      </c>
      <c r="G201" s="40"/>
      <c r="H201" s="40"/>
      <c r="I201" s="245"/>
      <c r="J201" s="40"/>
      <c r="K201" s="40"/>
      <c r="L201" s="44"/>
      <c r="M201" s="246"/>
      <c r="N201" s="247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185</v>
      </c>
      <c r="AU201" s="17" t="s">
        <v>80</v>
      </c>
    </row>
    <row r="202" s="13" customFormat="1">
      <c r="A202" s="13"/>
      <c r="B202" s="255"/>
      <c r="C202" s="256"/>
      <c r="D202" s="243" t="s">
        <v>242</v>
      </c>
      <c r="E202" s="257" t="s">
        <v>1</v>
      </c>
      <c r="F202" s="258" t="s">
        <v>1620</v>
      </c>
      <c r="G202" s="256"/>
      <c r="H202" s="259">
        <v>14.018000000000001</v>
      </c>
      <c r="I202" s="260"/>
      <c r="J202" s="256"/>
      <c r="K202" s="256"/>
      <c r="L202" s="261"/>
      <c r="M202" s="262"/>
      <c r="N202" s="263"/>
      <c r="O202" s="263"/>
      <c r="P202" s="263"/>
      <c r="Q202" s="263"/>
      <c r="R202" s="263"/>
      <c r="S202" s="263"/>
      <c r="T202" s="26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5" t="s">
        <v>242</v>
      </c>
      <c r="AU202" s="265" t="s">
        <v>80</v>
      </c>
      <c r="AV202" s="13" t="s">
        <v>82</v>
      </c>
      <c r="AW202" s="13" t="s">
        <v>30</v>
      </c>
      <c r="AX202" s="13" t="s">
        <v>73</v>
      </c>
      <c r="AY202" s="265" t="s">
        <v>176</v>
      </c>
    </row>
    <row r="203" s="14" customFormat="1">
      <c r="A203" s="14"/>
      <c r="B203" s="266"/>
      <c r="C203" s="267"/>
      <c r="D203" s="243" t="s">
        <v>242</v>
      </c>
      <c r="E203" s="268" t="s">
        <v>1</v>
      </c>
      <c r="F203" s="269" t="s">
        <v>245</v>
      </c>
      <c r="G203" s="267"/>
      <c r="H203" s="270">
        <v>14.018000000000001</v>
      </c>
      <c r="I203" s="271"/>
      <c r="J203" s="267"/>
      <c r="K203" s="267"/>
      <c r="L203" s="272"/>
      <c r="M203" s="273"/>
      <c r="N203" s="274"/>
      <c r="O203" s="274"/>
      <c r="P203" s="274"/>
      <c r="Q203" s="274"/>
      <c r="R203" s="274"/>
      <c r="S203" s="274"/>
      <c r="T203" s="27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76" t="s">
        <v>242</v>
      </c>
      <c r="AU203" s="276" t="s">
        <v>80</v>
      </c>
      <c r="AV203" s="14" t="s">
        <v>183</v>
      </c>
      <c r="AW203" s="14" t="s">
        <v>30</v>
      </c>
      <c r="AX203" s="14" t="s">
        <v>80</v>
      </c>
      <c r="AY203" s="276" t="s">
        <v>176</v>
      </c>
    </row>
    <row r="204" s="2" customFormat="1" ht="33" customHeight="1">
      <c r="A204" s="38"/>
      <c r="B204" s="39"/>
      <c r="C204" s="229" t="s">
        <v>381</v>
      </c>
      <c r="D204" s="229" t="s">
        <v>179</v>
      </c>
      <c r="E204" s="230" t="s">
        <v>1005</v>
      </c>
      <c r="F204" s="231" t="s">
        <v>1006</v>
      </c>
      <c r="G204" s="232" t="s">
        <v>396</v>
      </c>
      <c r="H204" s="233">
        <v>64.581999999999994</v>
      </c>
      <c r="I204" s="234"/>
      <c r="J204" s="235">
        <f>ROUND(I204*H204,2)</f>
        <v>0</v>
      </c>
      <c r="K204" s="236"/>
      <c r="L204" s="44"/>
      <c r="M204" s="237" t="s">
        <v>1</v>
      </c>
      <c r="N204" s="238" t="s">
        <v>38</v>
      </c>
      <c r="O204" s="91"/>
      <c r="P204" s="239">
        <f>O204*H204</f>
        <v>0</v>
      </c>
      <c r="Q204" s="239">
        <v>0</v>
      </c>
      <c r="R204" s="239">
        <f>Q204*H204</f>
        <v>0</v>
      </c>
      <c r="S204" s="239">
        <v>0</v>
      </c>
      <c r="T204" s="24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41" t="s">
        <v>183</v>
      </c>
      <c r="AT204" s="241" t="s">
        <v>179</v>
      </c>
      <c r="AU204" s="241" t="s">
        <v>80</v>
      </c>
      <c r="AY204" s="17" t="s">
        <v>176</v>
      </c>
      <c r="BE204" s="242">
        <f>IF(N204="základní",J204,0)</f>
        <v>0</v>
      </c>
      <c r="BF204" s="242">
        <f>IF(N204="snížená",J204,0)</f>
        <v>0</v>
      </c>
      <c r="BG204" s="242">
        <f>IF(N204="zákl. přenesená",J204,0)</f>
        <v>0</v>
      </c>
      <c r="BH204" s="242">
        <f>IF(N204="sníž. přenesená",J204,0)</f>
        <v>0</v>
      </c>
      <c r="BI204" s="242">
        <f>IF(N204="nulová",J204,0)</f>
        <v>0</v>
      </c>
      <c r="BJ204" s="17" t="s">
        <v>80</v>
      </c>
      <c r="BK204" s="242">
        <f>ROUND(I204*H204,2)</f>
        <v>0</v>
      </c>
      <c r="BL204" s="17" t="s">
        <v>183</v>
      </c>
      <c r="BM204" s="241" t="s">
        <v>1621</v>
      </c>
    </row>
    <row r="205" s="2" customFormat="1">
      <c r="A205" s="38"/>
      <c r="B205" s="39"/>
      <c r="C205" s="40"/>
      <c r="D205" s="243" t="s">
        <v>185</v>
      </c>
      <c r="E205" s="40"/>
      <c r="F205" s="244" t="s">
        <v>1006</v>
      </c>
      <c r="G205" s="40"/>
      <c r="H205" s="40"/>
      <c r="I205" s="245"/>
      <c r="J205" s="40"/>
      <c r="K205" s="40"/>
      <c r="L205" s="44"/>
      <c r="M205" s="246"/>
      <c r="N205" s="247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185</v>
      </c>
      <c r="AU205" s="17" t="s">
        <v>80</v>
      </c>
    </row>
    <row r="206" s="13" customFormat="1">
      <c r="A206" s="13"/>
      <c r="B206" s="255"/>
      <c r="C206" s="256"/>
      <c r="D206" s="243" t="s">
        <v>242</v>
      </c>
      <c r="E206" s="257" t="s">
        <v>1</v>
      </c>
      <c r="F206" s="258" t="s">
        <v>1622</v>
      </c>
      <c r="G206" s="256"/>
      <c r="H206" s="259">
        <v>64.581999999999994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65" t="s">
        <v>242</v>
      </c>
      <c r="AU206" s="265" t="s">
        <v>80</v>
      </c>
      <c r="AV206" s="13" t="s">
        <v>82</v>
      </c>
      <c r="AW206" s="13" t="s">
        <v>30</v>
      </c>
      <c r="AX206" s="13" t="s">
        <v>73</v>
      </c>
      <c r="AY206" s="265" t="s">
        <v>176</v>
      </c>
    </row>
    <row r="207" s="14" customFormat="1">
      <c r="A207" s="14"/>
      <c r="B207" s="266"/>
      <c r="C207" s="267"/>
      <c r="D207" s="243" t="s">
        <v>242</v>
      </c>
      <c r="E207" s="268" t="s">
        <v>1</v>
      </c>
      <c r="F207" s="269" t="s">
        <v>245</v>
      </c>
      <c r="G207" s="267"/>
      <c r="H207" s="270">
        <v>64.581999999999994</v>
      </c>
      <c r="I207" s="271"/>
      <c r="J207" s="267"/>
      <c r="K207" s="267"/>
      <c r="L207" s="272"/>
      <c r="M207" s="298"/>
      <c r="N207" s="299"/>
      <c r="O207" s="299"/>
      <c r="P207" s="299"/>
      <c r="Q207" s="299"/>
      <c r="R207" s="299"/>
      <c r="S207" s="299"/>
      <c r="T207" s="300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76" t="s">
        <v>242</v>
      </c>
      <c r="AU207" s="276" t="s">
        <v>80</v>
      </c>
      <c r="AV207" s="14" t="s">
        <v>183</v>
      </c>
      <c r="AW207" s="14" t="s">
        <v>30</v>
      </c>
      <c r="AX207" s="14" t="s">
        <v>80</v>
      </c>
      <c r="AY207" s="276" t="s">
        <v>176</v>
      </c>
    </row>
    <row r="208" s="2" customFormat="1" ht="6.96" customHeight="1">
      <c r="A208" s="38"/>
      <c r="B208" s="66"/>
      <c r="C208" s="67"/>
      <c r="D208" s="67"/>
      <c r="E208" s="67"/>
      <c r="F208" s="67"/>
      <c r="G208" s="67"/>
      <c r="H208" s="67"/>
      <c r="I208" s="67"/>
      <c r="J208" s="67"/>
      <c r="K208" s="67"/>
      <c r="L208" s="44"/>
      <c r="M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</row>
  </sheetData>
  <sheetProtection sheet="1" autoFilter="0" formatColumns="0" formatRows="0" objects="1" scenarios="1" spinCount="100000" saltValue="joKIaArkzK7w392FuyeNwKZPKFqQYcNwtfKIP9fT4ZgJKTYnWaxXAw5tecdYHMfc/Sl0yN4exsy4y1ZSTZgNww==" hashValue="wsmWA+27YoAmjnuKmnkoTP1jqvL93O30S8nQnszRLMoNzEdDUo+3rJLOYkVsSAI5jXrY5t5Dydv++J3QKbpAFA==" algorithmName="SHA-512" password="CC35"/>
  <autoFilter ref="C128:K20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5:H115"/>
    <mergeCell ref="E119:H119"/>
    <mergeCell ref="E117:H117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82</v>
      </c>
    </row>
    <row r="4" s="1" customFormat="1" ht="24.96" customHeight="1">
      <c r="B4" s="20"/>
      <c r="D4" s="149" t="s">
        <v>144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26.25" customHeight="1">
      <c r="B7" s="20"/>
      <c r="E7" s="152" t="str">
        <f>'Rekapitulace stavby'!K6</f>
        <v>Jihlava, ul. Holíkova, Musilova, Krajní - rekonstrukce kanalizace a vodovodu III. tlakového pásma - II. etapa</v>
      </c>
      <c r="F7" s="151"/>
      <c r="G7" s="151"/>
      <c r="H7" s="151"/>
      <c r="L7" s="20"/>
    </row>
    <row r="8">
      <c r="B8" s="20"/>
      <c r="D8" s="151" t="s">
        <v>145</v>
      </c>
      <c r="L8" s="20"/>
    </row>
    <row r="9" s="1" customFormat="1" ht="16.5" customHeight="1">
      <c r="B9" s="20"/>
      <c r="E9" s="152" t="s">
        <v>146</v>
      </c>
      <c r="F9" s="1"/>
      <c r="G9" s="1"/>
      <c r="H9" s="1"/>
      <c r="L9" s="20"/>
    </row>
    <row r="10" s="1" customFormat="1" ht="12" customHeight="1">
      <c r="B10" s="20"/>
      <c r="D10" s="151" t="s">
        <v>147</v>
      </c>
      <c r="L10" s="20"/>
    </row>
    <row r="11" s="2" customFormat="1" ht="16.5" customHeight="1">
      <c r="A11" s="38"/>
      <c r="B11" s="44"/>
      <c r="C11" s="38"/>
      <c r="D11" s="38"/>
      <c r="E11" s="153" t="s">
        <v>148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149</v>
      </c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44"/>
      <c r="C13" s="38"/>
      <c r="D13" s="38"/>
      <c r="E13" s="154" t="s">
        <v>150</v>
      </c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51" t="s">
        <v>18</v>
      </c>
      <c r="E15" s="38"/>
      <c r="F15" s="141" t="s">
        <v>1</v>
      </c>
      <c r="G15" s="38"/>
      <c r="H15" s="38"/>
      <c r="I15" s="151" t="s">
        <v>19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20</v>
      </c>
      <c r="E16" s="38"/>
      <c r="F16" s="141" t="s">
        <v>21</v>
      </c>
      <c r="G16" s="38"/>
      <c r="H16" s="38"/>
      <c r="I16" s="151" t="s">
        <v>22</v>
      </c>
      <c r="J16" s="155" t="str">
        <f>'Rekapitulace stavby'!AN8</f>
        <v>26. 2. 2024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51" t="s">
        <v>24</v>
      </c>
      <c r="E18" s="38"/>
      <c r="F18" s="38"/>
      <c r="G18" s="38"/>
      <c r="H18" s="38"/>
      <c r="I18" s="151" t="s">
        <v>25</v>
      </c>
      <c r="J18" s="141" t="str">
        <f>IF('Rekapitulace stavby'!AN10="","",'Rekapitulace stavby'!AN10)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tr">
        <f>IF('Rekapitulace stavby'!E11="","",'Rekapitulace stavby'!E11)</f>
        <v xml:space="preserve"> </v>
      </c>
      <c r="F19" s="38"/>
      <c r="G19" s="38"/>
      <c r="H19" s="38"/>
      <c r="I19" s="151" t="s">
        <v>26</v>
      </c>
      <c r="J19" s="141" t="str">
        <f>IF('Rekapitulace stavby'!AN11="","",'Rekapitulace stavby'!AN11)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51" t="s">
        <v>27</v>
      </c>
      <c r="E21" s="38"/>
      <c r="F21" s="38"/>
      <c r="G21" s="38"/>
      <c r="H21" s="38"/>
      <c r="I21" s="151" t="s">
        <v>25</v>
      </c>
      <c r="J21" s="33" t="str">
        <f>'Rekapitulace stavby'!AN13</f>
        <v>Vyplň údaj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33" t="str">
        <f>'Rekapitulace stavby'!E14</f>
        <v>Vyplň údaj</v>
      </c>
      <c r="F22" s="141"/>
      <c r="G22" s="141"/>
      <c r="H22" s="141"/>
      <c r="I22" s="151" t="s">
        <v>26</v>
      </c>
      <c r="J22" s="33" t="str">
        <f>'Rekapitulace stavby'!AN14</f>
        <v>Vyplň údaj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51" t="s">
        <v>29</v>
      </c>
      <c r="E24" s="38"/>
      <c r="F24" s="38"/>
      <c r="G24" s="38"/>
      <c r="H24" s="38"/>
      <c r="I24" s="151" t="s">
        <v>25</v>
      </c>
      <c r="J24" s="141" t="str">
        <f>IF('Rekapitulace stavby'!AN16="","",'Rekapitulace stavby'!AN16)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44"/>
      <c r="C25" s="38"/>
      <c r="D25" s="38"/>
      <c r="E25" s="141" t="str">
        <f>IF('Rekapitulace stavby'!E17="","",'Rekapitulace stavby'!E17)</f>
        <v xml:space="preserve"> </v>
      </c>
      <c r="F25" s="38"/>
      <c r="G25" s="38"/>
      <c r="H25" s="38"/>
      <c r="I25" s="151" t="s">
        <v>26</v>
      </c>
      <c r="J25" s="141" t="str">
        <f>IF('Rekapitulace stavby'!AN17="","",'Rekapitulace stavby'!AN17)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44"/>
      <c r="C27" s="38"/>
      <c r="D27" s="151" t="s">
        <v>31</v>
      </c>
      <c r="E27" s="38"/>
      <c r="F27" s="38"/>
      <c r="G27" s="38"/>
      <c r="H27" s="38"/>
      <c r="I27" s="151" t="s">
        <v>25</v>
      </c>
      <c r="J27" s="141" t="str">
        <f>IF('Rekapitulace stavby'!AN19="","",'Rekapitulace stavby'!AN19)</f>
        <v/>
      </c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44"/>
      <c r="C28" s="38"/>
      <c r="D28" s="38"/>
      <c r="E28" s="141" t="str">
        <f>IF('Rekapitulace stavby'!E20="","",'Rekapitulace stavby'!E20)</f>
        <v xml:space="preserve"> </v>
      </c>
      <c r="F28" s="38"/>
      <c r="G28" s="38"/>
      <c r="H28" s="38"/>
      <c r="I28" s="151" t="s">
        <v>26</v>
      </c>
      <c r="J28" s="141" t="str">
        <f>IF('Rekapitulace stavby'!AN20="","",'Rekapitulace stavby'!AN20)</f>
        <v/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38"/>
      <c r="E29" s="38"/>
      <c r="F29" s="38"/>
      <c r="G29" s="38"/>
      <c r="H29" s="38"/>
      <c r="I29" s="38"/>
      <c r="J29" s="38"/>
      <c r="K29" s="3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44"/>
      <c r="C30" s="38"/>
      <c r="D30" s="151" t="s">
        <v>32</v>
      </c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8"/>
      <c r="B32" s="44"/>
      <c r="C32" s="38"/>
      <c r="D32" s="38"/>
      <c r="E32" s="38"/>
      <c r="F32" s="38"/>
      <c r="G32" s="38"/>
      <c r="H32" s="38"/>
      <c r="I32" s="38"/>
      <c r="J32" s="38"/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60"/>
      <c r="E33" s="160"/>
      <c r="F33" s="160"/>
      <c r="G33" s="160"/>
      <c r="H33" s="160"/>
      <c r="I33" s="160"/>
      <c r="J33" s="160"/>
      <c r="K33" s="160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1" t="s">
        <v>33</v>
      </c>
      <c r="E34" s="38"/>
      <c r="F34" s="38"/>
      <c r="G34" s="38"/>
      <c r="H34" s="38"/>
      <c r="I34" s="38"/>
      <c r="J34" s="162">
        <f>ROUND(J129,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60"/>
      <c r="E35" s="160"/>
      <c r="F35" s="160"/>
      <c r="G35" s="160"/>
      <c r="H35" s="160"/>
      <c r="I35" s="160"/>
      <c r="J35" s="160"/>
      <c r="K35" s="160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3" t="s">
        <v>35</v>
      </c>
      <c r="G36" s="38"/>
      <c r="H36" s="38"/>
      <c r="I36" s="163" t="s">
        <v>34</v>
      </c>
      <c r="J36" s="163" t="s">
        <v>36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53" t="s">
        <v>37</v>
      </c>
      <c r="E37" s="151" t="s">
        <v>38</v>
      </c>
      <c r="F37" s="164">
        <f>ROUND((SUM(BE129:BE155)),  2)</f>
        <v>0</v>
      </c>
      <c r="G37" s="38"/>
      <c r="H37" s="38"/>
      <c r="I37" s="165">
        <v>0.20999999999999999</v>
      </c>
      <c r="J37" s="164">
        <f>ROUND(((SUM(BE129:BE155))*I37),  2)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51" t="s">
        <v>39</v>
      </c>
      <c r="F38" s="164">
        <f>ROUND((SUM(BF129:BF155)),  2)</f>
        <v>0</v>
      </c>
      <c r="G38" s="38"/>
      <c r="H38" s="38"/>
      <c r="I38" s="165">
        <v>0.12</v>
      </c>
      <c r="J38" s="164">
        <f>ROUND(((SUM(BF129:BF155))*I38),  2)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40</v>
      </c>
      <c r="F39" s="164">
        <f>ROUND((SUM(BG129:BG155)),  2)</f>
        <v>0</v>
      </c>
      <c r="G39" s="38"/>
      <c r="H39" s="38"/>
      <c r="I39" s="165">
        <v>0.20999999999999999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51" t="s">
        <v>41</v>
      </c>
      <c r="F40" s="164">
        <f>ROUND((SUM(BH129:BH155)),  2)</f>
        <v>0</v>
      </c>
      <c r="G40" s="38"/>
      <c r="H40" s="38"/>
      <c r="I40" s="165">
        <v>0.12</v>
      </c>
      <c r="J40" s="164">
        <f>0</f>
        <v>0</v>
      </c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51" t="s">
        <v>42</v>
      </c>
      <c r="F41" s="164">
        <f>ROUND((SUM(BI129:BI155)),  2)</f>
        <v>0</v>
      </c>
      <c r="G41" s="38"/>
      <c r="H41" s="38"/>
      <c r="I41" s="165">
        <v>0</v>
      </c>
      <c r="J41" s="164">
        <f>0</f>
        <v>0</v>
      </c>
      <c r="K41" s="38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6"/>
      <c r="D43" s="167" t="s">
        <v>43</v>
      </c>
      <c r="E43" s="168"/>
      <c r="F43" s="168"/>
      <c r="G43" s="169" t="s">
        <v>44</v>
      </c>
      <c r="H43" s="170" t="s">
        <v>45</v>
      </c>
      <c r="I43" s="168"/>
      <c r="J43" s="171">
        <f>SUM(J34:J41)</f>
        <v>0</v>
      </c>
      <c r="K43" s="172"/>
      <c r="L43" s="63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63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151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4" t="str">
        <f>E7</f>
        <v>Jihlava, ul. Holíkova, Musilova, Krajní - rekonstrukce kanalizace a vodovodu III. tlakového pásma - II. etapa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145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1" customFormat="1" ht="16.5" customHeight="1">
      <c r="B87" s="21"/>
      <c r="C87" s="22"/>
      <c r="D87" s="22"/>
      <c r="E87" s="184" t="s">
        <v>146</v>
      </c>
      <c r="F87" s="22"/>
      <c r="G87" s="22"/>
      <c r="H87" s="22"/>
      <c r="I87" s="22"/>
      <c r="J87" s="22"/>
      <c r="K87" s="22"/>
      <c r="L87" s="20"/>
    </row>
    <row r="88" s="1" customFormat="1" ht="12" customHeight="1">
      <c r="B88" s="21"/>
      <c r="C88" s="32" t="s">
        <v>147</v>
      </c>
      <c r="D88" s="22"/>
      <c r="E88" s="22"/>
      <c r="F88" s="22"/>
      <c r="G88" s="22"/>
      <c r="H88" s="22"/>
      <c r="I88" s="22"/>
      <c r="J88" s="22"/>
      <c r="K88" s="22"/>
      <c r="L88" s="20"/>
    </row>
    <row r="89" s="2" customFormat="1" ht="16.5" customHeight="1">
      <c r="A89" s="38"/>
      <c r="B89" s="39"/>
      <c r="C89" s="40"/>
      <c r="D89" s="40"/>
      <c r="E89" s="185" t="s">
        <v>148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149</v>
      </c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40"/>
      <c r="D91" s="40"/>
      <c r="E91" s="76" t="str">
        <f>E13</f>
        <v>SO-02.0 - Vedlejší rozpočtové náklady</v>
      </c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40"/>
      <c r="E93" s="40"/>
      <c r="F93" s="27" t="str">
        <f>F16</f>
        <v xml:space="preserve"> </v>
      </c>
      <c r="G93" s="40"/>
      <c r="H93" s="40"/>
      <c r="I93" s="32" t="s">
        <v>22</v>
      </c>
      <c r="J93" s="79" t="str">
        <f>IF(J16="","",J16)</f>
        <v>26. 2. 2024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5.15" customHeight="1">
      <c r="A95" s="38"/>
      <c r="B95" s="39"/>
      <c r="C95" s="32" t="s">
        <v>24</v>
      </c>
      <c r="D95" s="40"/>
      <c r="E95" s="40"/>
      <c r="F95" s="27" t="str">
        <f>E19</f>
        <v xml:space="preserve"> </v>
      </c>
      <c r="G95" s="40"/>
      <c r="H95" s="40"/>
      <c r="I95" s="32" t="s">
        <v>29</v>
      </c>
      <c r="J95" s="36" t="str">
        <f>E25</f>
        <v xml:space="preserve"> </v>
      </c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27</v>
      </c>
      <c r="D96" s="40"/>
      <c r="E96" s="40"/>
      <c r="F96" s="27" t="str">
        <f>IF(E22="","",E22)</f>
        <v>Vyplň údaj</v>
      </c>
      <c r="G96" s="40"/>
      <c r="H96" s="40"/>
      <c r="I96" s="32" t="s">
        <v>31</v>
      </c>
      <c r="J96" s="36" t="str">
        <f>E28</f>
        <v xml:space="preserve"> 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86" t="s">
        <v>152</v>
      </c>
      <c r="D98" s="187"/>
      <c r="E98" s="187"/>
      <c r="F98" s="187"/>
      <c r="G98" s="187"/>
      <c r="H98" s="187"/>
      <c r="I98" s="187"/>
      <c r="J98" s="188" t="s">
        <v>153</v>
      </c>
      <c r="K98" s="18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89" t="s">
        <v>154</v>
      </c>
      <c r="D100" s="40"/>
      <c r="E100" s="40"/>
      <c r="F100" s="40"/>
      <c r="G100" s="40"/>
      <c r="H100" s="40"/>
      <c r="I100" s="40"/>
      <c r="J100" s="110">
        <f>J129</f>
        <v>0</v>
      </c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7" t="s">
        <v>155</v>
      </c>
    </row>
    <row r="101" s="9" customFormat="1" ht="24.96" customHeight="1">
      <c r="A101" s="9"/>
      <c r="B101" s="190"/>
      <c r="C101" s="191"/>
      <c r="D101" s="192" t="s">
        <v>156</v>
      </c>
      <c r="E101" s="193"/>
      <c r="F101" s="193"/>
      <c r="G101" s="193"/>
      <c r="H101" s="193"/>
      <c r="I101" s="193"/>
      <c r="J101" s="194">
        <f>J130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6"/>
      <c r="C102" s="132"/>
      <c r="D102" s="197" t="s">
        <v>157</v>
      </c>
      <c r="E102" s="198"/>
      <c r="F102" s="198"/>
      <c r="G102" s="198"/>
      <c r="H102" s="198"/>
      <c r="I102" s="198"/>
      <c r="J102" s="199">
        <f>J131</f>
        <v>0</v>
      </c>
      <c r="K102" s="132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2"/>
      <c r="D103" s="197" t="s">
        <v>158</v>
      </c>
      <c r="E103" s="198"/>
      <c r="F103" s="198"/>
      <c r="G103" s="198"/>
      <c r="H103" s="198"/>
      <c r="I103" s="198"/>
      <c r="J103" s="199">
        <f>J143</f>
        <v>0</v>
      </c>
      <c r="K103" s="132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2"/>
      <c r="D104" s="197" t="s">
        <v>159</v>
      </c>
      <c r="E104" s="198"/>
      <c r="F104" s="198"/>
      <c r="G104" s="198"/>
      <c r="H104" s="198"/>
      <c r="I104" s="198"/>
      <c r="J104" s="199">
        <f>J148</f>
        <v>0</v>
      </c>
      <c r="K104" s="132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2"/>
      <c r="D105" s="197" t="s">
        <v>160</v>
      </c>
      <c r="E105" s="198"/>
      <c r="F105" s="198"/>
      <c r="G105" s="198"/>
      <c r="H105" s="198"/>
      <c r="I105" s="198"/>
      <c r="J105" s="199">
        <f>J152</f>
        <v>0</v>
      </c>
      <c r="K105" s="132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161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6.25" customHeight="1">
      <c r="A115" s="38"/>
      <c r="B115" s="39"/>
      <c r="C115" s="40"/>
      <c r="D115" s="40"/>
      <c r="E115" s="184" t="str">
        <f>E7</f>
        <v>Jihlava, ul. Holíkova, Musilova, Krajní - rekonstrukce kanalizace a vodovodu III. tlakového pásma - II. etapa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" customFormat="1" ht="12" customHeight="1">
      <c r="B116" s="21"/>
      <c r="C116" s="32" t="s">
        <v>145</v>
      </c>
      <c r="D116" s="22"/>
      <c r="E116" s="22"/>
      <c r="F116" s="22"/>
      <c r="G116" s="22"/>
      <c r="H116" s="22"/>
      <c r="I116" s="22"/>
      <c r="J116" s="22"/>
      <c r="K116" s="22"/>
      <c r="L116" s="20"/>
    </row>
    <row r="117" s="1" customFormat="1" ht="16.5" customHeight="1">
      <c r="B117" s="21"/>
      <c r="C117" s="22"/>
      <c r="D117" s="22"/>
      <c r="E117" s="184" t="s">
        <v>146</v>
      </c>
      <c r="F117" s="22"/>
      <c r="G117" s="22"/>
      <c r="H117" s="22"/>
      <c r="I117" s="22"/>
      <c r="J117" s="22"/>
      <c r="K117" s="22"/>
      <c r="L117" s="20"/>
    </row>
    <row r="118" s="1" customFormat="1" ht="12" customHeight="1">
      <c r="B118" s="21"/>
      <c r="C118" s="32" t="s">
        <v>147</v>
      </c>
      <c r="D118" s="22"/>
      <c r="E118" s="22"/>
      <c r="F118" s="22"/>
      <c r="G118" s="22"/>
      <c r="H118" s="22"/>
      <c r="I118" s="22"/>
      <c r="J118" s="22"/>
      <c r="K118" s="22"/>
      <c r="L118" s="20"/>
    </row>
    <row r="119" s="2" customFormat="1" ht="16.5" customHeight="1">
      <c r="A119" s="38"/>
      <c r="B119" s="39"/>
      <c r="C119" s="40"/>
      <c r="D119" s="40"/>
      <c r="E119" s="185" t="s">
        <v>148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149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76" t="str">
        <f>E13</f>
        <v>SO-02.0 - Vedlejší rozpočtové náklady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F16</f>
        <v xml:space="preserve"> </v>
      </c>
      <c r="G123" s="40"/>
      <c r="H123" s="40"/>
      <c r="I123" s="32" t="s">
        <v>22</v>
      </c>
      <c r="J123" s="79" t="str">
        <f>IF(J16="","",J16)</f>
        <v>26. 2. 2024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40"/>
      <c r="E125" s="40"/>
      <c r="F125" s="27" t="str">
        <f>E19</f>
        <v xml:space="preserve"> </v>
      </c>
      <c r="G125" s="40"/>
      <c r="H125" s="40"/>
      <c r="I125" s="32" t="s">
        <v>29</v>
      </c>
      <c r="J125" s="36" t="str">
        <f>E25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27</v>
      </c>
      <c r="D126" s="40"/>
      <c r="E126" s="40"/>
      <c r="F126" s="27" t="str">
        <f>IF(E22="","",E22)</f>
        <v>Vyplň údaj</v>
      </c>
      <c r="G126" s="40"/>
      <c r="H126" s="40"/>
      <c r="I126" s="32" t="s">
        <v>31</v>
      </c>
      <c r="J126" s="36" t="str">
        <f>E28</f>
        <v xml:space="preserve"> 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201"/>
      <c r="B128" s="202"/>
      <c r="C128" s="203" t="s">
        <v>162</v>
      </c>
      <c r="D128" s="204" t="s">
        <v>58</v>
      </c>
      <c r="E128" s="204" t="s">
        <v>54</v>
      </c>
      <c r="F128" s="204" t="s">
        <v>55</v>
      </c>
      <c r="G128" s="204" t="s">
        <v>163</v>
      </c>
      <c r="H128" s="204" t="s">
        <v>164</v>
      </c>
      <c r="I128" s="204" t="s">
        <v>165</v>
      </c>
      <c r="J128" s="205" t="s">
        <v>153</v>
      </c>
      <c r="K128" s="206" t="s">
        <v>166</v>
      </c>
      <c r="L128" s="207"/>
      <c r="M128" s="100" t="s">
        <v>1</v>
      </c>
      <c r="N128" s="101" t="s">
        <v>37</v>
      </c>
      <c r="O128" s="101" t="s">
        <v>167</v>
      </c>
      <c r="P128" s="101" t="s">
        <v>168</v>
      </c>
      <c r="Q128" s="101" t="s">
        <v>169</v>
      </c>
      <c r="R128" s="101" t="s">
        <v>170</v>
      </c>
      <c r="S128" s="101" t="s">
        <v>171</v>
      </c>
      <c r="T128" s="102" t="s">
        <v>172</v>
      </c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</row>
    <row r="129" s="2" customFormat="1" ht="22.8" customHeight="1">
      <c r="A129" s="38"/>
      <c r="B129" s="39"/>
      <c r="C129" s="107" t="s">
        <v>173</v>
      </c>
      <c r="D129" s="40"/>
      <c r="E129" s="40"/>
      <c r="F129" s="40"/>
      <c r="G129" s="40"/>
      <c r="H129" s="40"/>
      <c r="I129" s="40"/>
      <c r="J129" s="208">
        <f>BK129</f>
        <v>0</v>
      </c>
      <c r="K129" s="40"/>
      <c r="L129" s="44"/>
      <c r="M129" s="103"/>
      <c r="N129" s="209"/>
      <c r="O129" s="104"/>
      <c r="P129" s="210">
        <f>P130</f>
        <v>0</v>
      </c>
      <c r="Q129" s="104"/>
      <c r="R129" s="210">
        <f>R130</f>
        <v>0</v>
      </c>
      <c r="S129" s="104"/>
      <c r="T129" s="211">
        <f>T130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72</v>
      </c>
      <c r="AU129" s="17" t="s">
        <v>155</v>
      </c>
      <c r="BK129" s="212">
        <f>BK130</f>
        <v>0</v>
      </c>
    </row>
    <row r="130" s="12" customFormat="1" ht="25.92" customHeight="1">
      <c r="A130" s="12"/>
      <c r="B130" s="213"/>
      <c r="C130" s="214"/>
      <c r="D130" s="215" t="s">
        <v>72</v>
      </c>
      <c r="E130" s="216" t="s">
        <v>174</v>
      </c>
      <c r="F130" s="216" t="s">
        <v>89</v>
      </c>
      <c r="G130" s="214"/>
      <c r="H130" s="214"/>
      <c r="I130" s="217"/>
      <c r="J130" s="218">
        <f>BK130</f>
        <v>0</v>
      </c>
      <c r="K130" s="214"/>
      <c r="L130" s="219"/>
      <c r="M130" s="220"/>
      <c r="N130" s="221"/>
      <c r="O130" s="221"/>
      <c r="P130" s="222">
        <f>P131+P143+P148+P152</f>
        <v>0</v>
      </c>
      <c r="Q130" s="221"/>
      <c r="R130" s="222">
        <f>R131+R143+R148+R152</f>
        <v>0</v>
      </c>
      <c r="S130" s="221"/>
      <c r="T130" s="223">
        <f>T131+T143+T148+T152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4" t="s">
        <v>175</v>
      </c>
      <c r="AT130" s="225" t="s">
        <v>72</v>
      </c>
      <c r="AU130" s="225" t="s">
        <v>73</v>
      </c>
      <c r="AY130" s="224" t="s">
        <v>176</v>
      </c>
      <c r="BK130" s="226">
        <f>BK131+BK143+BK148+BK152</f>
        <v>0</v>
      </c>
    </row>
    <row r="131" s="12" customFormat="1" ht="22.8" customHeight="1">
      <c r="A131" s="12"/>
      <c r="B131" s="213"/>
      <c r="C131" s="214"/>
      <c r="D131" s="215" t="s">
        <v>72</v>
      </c>
      <c r="E131" s="227" t="s">
        <v>177</v>
      </c>
      <c r="F131" s="227" t="s">
        <v>178</v>
      </c>
      <c r="G131" s="214"/>
      <c r="H131" s="214"/>
      <c r="I131" s="217"/>
      <c r="J131" s="228">
        <f>BK131</f>
        <v>0</v>
      </c>
      <c r="K131" s="214"/>
      <c r="L131" s="219"/>
      <c r="M131" s="220"/>
      <c r="N131" s="221"/>
      <c r="O131" s="221"/>
      <c r="P131" s="222">
        <f>SUM(P132:P142)</f>
        <v>0</v>
      </c>
      <c r="Q131" s="221"/>
      <c r="R131" s="222">
        <f>SUM(R132:R142)</f>
        <v>0</v>
      </c>
      <c r="S131" s="221"/>
      <c r="T131" s="223">
        <f>SUM(T132:T142)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4" t="s">
        <v>175</v>
      </c>
      <c r="AT131" s="225" t="s">
        <v>72</v>
      </c>
      <c r="AU131" s="225" t="s">
        <v>80</v>
      </c>
      <c r="AY131" s="224" t="s">
        <v>176</v>
      </c>
      <c r="BK131" s="226">
        <f>SUM(BK132:BK142)</f>
        <v>0</v>
      </c>
    </row>
    <row r="132" s="2" customFormat="1" ht="16.5" customHeight="1">
      <c r="A132" s="38"/>
      <c r="B132" s="39"/>
      <c r="C132" s="229" t="s">
        <v>80</v>
      </c>
      <c r="D132" s="229" t="s">
        <v>179</v>
      </c>
      <c r="E132" s="230" t="s">
        <v>180</v>
      </c>
      <c r="F132" s="231" t="s">
        <v>181</v>
      </c>
      <c r="G132" s="232" t="s">
        <v>182</v>
      </c>
      <c r="H132" s="233">
        <v>1</v>
      </c>
      <c r="I132" s="234"/>
      <c r="J132" s="235">
        <f>ROUND(I132*H132,2)</f>
        <v>0</v>
      </c>
      <c r="K132" s="236"/>
      <c r="L132" s="44"/>
      <c r="M132" s="237" t="s">
        <v>1</v>
      </c>
      <c r="N132" s="238" t="s">
        <v>38</v>
      </c>
      <c r="O132" s="91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41" t="s">
        <v>183</v>
      </c>
      <c r="AT132" s="241" t="s">
        <v>179</v>
      </c>
      <c r="AU132" s="241" t="s">
        <v>82</v>
      </c>
      <c r="AY132" s="17" t="s">
        <v>176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7" t="s">
        <v>80</v>
      </c>
      <c r="BK132" s="242">
        <f>ROUND(I132*H132,2)</f>
        <v>0</v>
      </c>
      <c r="BL132" s="17" t="s">
        <v>183</v>
      </c>
      <c r="BM132" s="241" t="s">
        <v>184</v>
      </c>
    </row>
    <row r="133" s="2" customFormat="1">
      <c r="A133" s="38"/>
      <c r="B133" s="39"/>
      <c r="C133" s="40"/>
      <c r="D133" s="243" t="s">
        <v>185</v>
      </c>
      <c r="E133" s="40"/>
      <c r="F133" s="244" t="s">
        <v>181</v>
      </c>
      <c r="G133" s="40"/>
      <c r="H133" s="40"/>
      <c r="I133" s="245"/>
      <c r="J133" s="40"/>
      <c r="K133" s="40"/>
      <c r="L133" s="44"/>
      <c r="M133" s="246"/>
      <c r="N133" s="247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185</v>
      </c>
      <c r="AU133" s="17" t="s">
        <v>82</v>
      </c>
    </row>
    <row r="134" s="2" customFormat="1">
      <c r="A134" s="38"/>
      <c r="B134" s="39"/>
      <c r="C134" s="40"/>
      <c r="D134" s="248" t="s">
        <v>186</v>
      </c>
      <c r="E134" s="40"/>
      <c r="F134" s="249" t="s">
        <v>187</v>
      </c>
      <c r="G134" s="40"/>
      <c r="H134" s="40"/>
      <c r="I134" s="245"/>
      <c r="J134" s="40"/>
      <c r="K134" s="40"/>
      <c r="L134" s="44"/>
      <c r="M134" s="246"/>
      <c r="N134" s="247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186</v>
      </c>
      <c r="AU134" s="17" t="s">
        <v>82</v>
      </c>
    </row>
    <row r="135" s="2" customFormat="1">
      <c r="A135" s="38"/>
      <c r="B135" s="39"/>
      <c r="C135" s="40"/>
      <c r="D135" s="243" t="s">
        <v>188</v>
      </c>
      <c r="E135" s="40"/>
      <c r="F135" s="250" t="s">
        <v>189</v>
      </c>
      <c r="G135" s="40"/>
      <c r="H135" s="40"/>
      <c r="I135" s="245"/>
      <c r="J135" s="40"/>
      <c r="K135" s="40"/>
      <c r="L135" s="44"/>
      <c r="M135" s="246"/>
      <c r="N135" s="247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188</v>
      </c>
      <c r="AU135" s="17" t="s">
        <v>82</v>
      </c>
    </row>
    <row r="136" s="2" customFormat="1" ht="16.5" customHeight="1">
      <c r="A136" s="38"/>
      <c r="B136" s="39"/>
      <c r="C136" s="229" t="s">
        <v>82</v>
      </c>
      <c r="D136" s="229" t="s">
        <v>179</v>
      </c>
      <c r="E136" s="230" t="s">
        <v>190</v>
      </c>
      <c r="F136" s="231" t="s">
        <v>191</v>
      </c>
      <c r="G136" s="232" t="s">
        <v>182</v>
      </c>
      <c r="H136" s="233">
        <v>1</v>
      </c>
      <c r="I136" s="234"/>
      <c r="J136" s="235">
        <f>ROUND(I136*H136,2)</f>
        <v>0</v>
      </c>
      <c r="K136" s="236"/>
      <c r="L136" s="44"/>
      <c r="M136" s="237" t="s">
        <v>1</v>
      </c>
      <c r="N136" s="238" t="s">
        <v>38</v>
      </c>
      <c r="O136" s="91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41" t="s">
        <v>183</v>
      </c>
      <c r="AT136" s="241" t="s">
        <v>179</v>
      </c>
      <c r="AU136" s="241" t="s">
        <v>82</v>
      </c>
      <c r="AY136" s="17" t="s">
        <v>176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7" t="s">
        <v>80</v>
      </c>
      <c r="BK136" s="242">
        <f>ROUND(I136*H136,2)</f>
        <v>0</v>
      </c>
      <c r="BL136" s="17" t="s">
        <v>183</v>
      </c>
      <c r="BM136" s="241" t="s">
        <v>192</v>
      </c>
    </row>
    <row r="137" s="2" customFormat="1">
      <c r="A137" s="38"/>
      <c r="B137" s="39"/>
      <c r="C137" s="40"/>
      <c r="D137" s="243" t="s">
        <v>185</v>
      </c>
      <c r="E137" s="40"/>
      <c r="F137" s="244" t="s">
        <v>191</v>
      </c>
      <c r="G137" s="40"/>
      <c r="H137" s="40"/>
      <c r="I137" s="245"/>
      <c r="J137" s="40"/>
      <c r="K137" s="40"/>
      <c r="L137" s="44"/>
      <c r="M137" s="246"/>
      <c r="N137" s="247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185</v>
      </c>
      <c r="AU137" s="17" t="s">
        <v>82</v>
      </c>
    </row>
    <row r="138" s="2" customFormat="1">
      <c r="A138" s="38"/>
      <c r="B138" s="39"/>
      <c r="C138" s="40"/>
      <c r="D138" s="248" t="s">
        <v>186</v>
      </c>
      <c r="E138" s="40"/>
      <c r="F138" s="249" t="s">
        <v>193</v>
      </c>
      <c r="G138" s="40"/>
      <c r="H138" s="40"/>
      <c r="I138" s="245"/>
      <c r="J138" s="40"/>
      <c r="K138" s="40"/>
      <c r="L138" s="44"/>
      <c r="M138" s="246"/>
      <c r="N138" s="247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186</v>
      </c>
      <c r="AU138" s="17" t="s">
        <v>82</v>
      </c>
    </row>
    <row r="139" s="2" customFormat="1">
      <c r="A139" s="38"/>
      <c r="B139" s="39"/>
      <c r="C139" s="40"/>
      <c r="D139" s="243" t="s">
        <v>188</v>
      </c>
      <c r="E139" s="40"/>
      <c r="F139" s="250" t="s">
        <v>194</v>
      </c>
      <c r="G139" s="40"/>
      <c r="H139" s="40"/>
      <c r="I139" s="245"/>
      <c r="J139" s="40"/>
      <c r="K139" s="40"/>
      <c r="L139" s="44"/>
      <c r="M139" s="246"/>
      <c r="N139" s="247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188</v>
      </c>
      <c r="AU139" s="17" t="s">
        <v>82</v>
      </c>
    </row>
    <row r="140" s="2" customFormat="1" ht="16.5" customHeight="1">
      <c r="A140" s="38"/>
      <c r="B140" s="39"/>
      <c r="C140" s="229" t="s">
        <v>90</v>
      </c>
      <c r="D140" s="229" t="s">
        <v>179</v>
      </c>
      <c r="E140" s="230" t="s">
        <v>195</v>
      </c>
      <c r="F140" s="231" t="s">
        <v>196</v>
      </c>
      <c r="G140" s="232" t="s">
        <v>182</v>
      </c>
      <c r="H140" s="233">
        <v>1</v>
      </c>
      <c r="I140" s="234"/>
      <c r="J140" s="235">
        <f>ROUND(I140*H140,2)</f>
        <v>0</v>
      </c>
      <c r="K140" s="236"/>
      <c r="L140" s="44"/>
      <c r="M140" s="237" t="s">
        <v>1</v>
      </c>
      <c r="N140" s="238" t="s">
        <v>38</v>
      </c>
      <c r="O140" s="91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41" t="s">
        <v>183</v>
      </c>
      <c r="AT140" s="241" t="s">
        <v>179</v>
      </c>
      <c r="AU140" s="241" t="s">
        <v>82</v>
      </c>
      <c r="AY140" s="17" t="s">
        <v>176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7" t="s">
        <v>80</v>
      </c>
      <c r="BK140" s="242">
        <f>ROUND(I140*H140,2)</f>
        <v>0</v>
      </c>
      <c r="BL140" s="17" t="s">
        <v>183</v>
      </c>
      <c r="BM140" s="241" t="s">
        <v>197</v>
      </c>
    </row>
    <row r="141" s="2" customFormat="1">
      <c r="A141" s="38"/>
      <c r="B141" s="39"/>
      <c r="C141" s="40"/>
      <c r="D141" s="243" t="s">
        <v>185</v>
      </c>
      <c r="E141" s="40"/>
      <c r="F141" s="244" t="s">
        <v>196</v>
      </c>
      <c r="G141" s="40"/>
      <c r="H141" s="40"/>
      <c r="I141" s="245"/>
      <c r="J141" s="40"/>
      <c r="K141" s="40"/>
      <c r="L141" s="44"/>
      <c r="M141" s="246"/>
      <c r="N141" s="247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185</v>
      </c>
      <c r="AU141" s="17" t="s">
        <v>82</v>
      </c>
    </row>
    <row r="142" s="2" customFormat="1">
      <c r="A142" s="38"/>
      <c r="B142" s="39"/>
      <c r="C142" s="40"/>
      <c r="D142" s="248" t="s">
        <v>186</v>
      </c>
      <c r="E142" s="40"/>
      <c r="F142" s="249" t="s">
        <v>198</v>
      </c>
      <c r="G142" s="40"/>
      <c r="H142" s="40"/>
      <c r="I142" s="245"/>
      <c r="J142" s="40"/>
      <c r="K142" s="40"/>
      <c r="L142" s="44"/>
      <c r="M142" s="246"/>
      <c r="N142" s="247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186</v>
      </c>
      <c r="AU142" s="17" t="s">
        <v>82</v>
      </c>
    </row>
    <row r="143" s="12" customFormat="1" ht="22.8" customHeight="1">
      <c r="A143" s="12"/>
      <c r="B143" s="213"/>
      <c r="C143" s="214"/>
      <c r="D143" s="215" t="s">
        <v>72</v>
      </c>
      <c r="E143" s="227" t="s">
        <v>199</v>
      </c>
      <c r="F143" s="227" t="s">
        <v>200</v>
      </c>
      <c r="G143" s="214"/>
      <c r="H143" s="214"/>
      <c r="I143" s="217"/>
      <c r="J143" s="228">
        <f>BK143</f>
        <v>0</v>
      </c>
      <c r="K143" s="214"/>
      <c r="L143" s="219"/>
      <c r="M143" s="220"/>
      <c r="N143" s="221"/>
      <c r="O143" s="221"/>
      <c r="P143" s="222">
        <f>SUM(P144:P147)</f>
        <v>0</v>
      </c>
      <c r="Q143" s="221"/>
      <c r="R143" s="222">
        <f>SUM(R144:R147)</f>
        <v>0</v>
      </c>
      <c r="S143" s="221"/>
      <c r="T143" s="223">
        <f>SUM(T144:T147)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4" t="s">
        <v>175</v>
      </c>
      <c r="AT143" s="225" t="s">
        <v>72</v>
      </c>
      <c r="AU143" s="225" t="s">
        <v>80</v>
      </c>
      <c r="AY143" s="224" t="s">
        <v>176</v>
      </c>
      <c r="BK143" s="226">
        <f>SUM(BK144:BK147)</f>
        <v>0</v>
      </c>
    </row>
    <row r="144" s="2" customFormat="1" ht="16.5" customHeight="1">
      <c r="A144" s="38"/>
      <c r="B144" s="39"/>
      <c r="C144" s="229" t="s">
        <v>183</v>
      </c>
      <c r="D144" s="229" t="s">
        <v>179</v>
      </c>
      <c r="E144" s="230" t="s">
        <v>201</v>
      </c>
      <c r="F144" s="231" t="s">
        <v>200</v>
      </c>
      <c r="G144" s="232" t="s">
        <v>182</v>
      </c>
      <c r="H144" s="233">
        <v>1</v>
      </c>
      <c r="I144" s="234"/>
      <c r="J144" s="235">
        <f>ROUND(I144*H144,2)</f>
        <v>0</v>
      </c>
      <c r="K144" s="236"/>
      <c r="L144" s="44"/>
      <c r="M144" s="237" t="s">
        <v>1</v>
      </c>
      <c r="N144" s="238" t="s">
        <v>38</v>
      </c>
      <c r="O144" s="91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41" t="s">
        <v>183</v>
      </c>
      <c r="AT144" s="241" t="s">
        <v>179</v>
      </c>
      <c r="AU144" s="241" t="s">
        <v>82</v>
      </c>
      <c r="AY144" s="17" t="s">
        <v>176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7" t="s">
        <v>80</v>
      </c>
      <c r="BK144" s="242">
        <f>ROUND(I144*H144,2)</f>
        <v>0</v>
      </c>
      <c r="BL144" s="17" t="s">
        <v>183</v>
      </c>
      <c r="BM144" s="241" t="s">
        <v>202</v>
      </c>
    </row>
    <row r="145" s="2" customFormat="1">
      <c r="A145" s="38"/>
      <c r="B145" s="39"/>
      <c r="C145" s="40"/>
      <c r="D145" s="243" t="s">
        <v>185</v>
      </c>
      <c r="E145" s="40"/>
      <c r="F145" s="244" t="s">
        <v>200</v>
      </c>
      <c r="G145" s="40"/>
      <c r="H145" s="40"/>
      <c r="I145" s="245"/>
      <c r="J145" s="40"/>
      <c r="K145" s="40"/>
      <c r="L145" s="44"/>
      <c r="M145" s="246"/>
      <c r="N145" s="247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185</v>
      </c>
      <c r="AU145" s="17" t="s">
        <v>82</v>
      </c>
    </row>
    <row r="146" s="2" customFormat="1">
      <c r="A146" s="38"/>
      <c r="B146" s="39"/>
      <c r="C146" s="40"/>
      <c r="D146" s="248" t="s">
        <v>186</v>
      </c>
      <c r="E146" s="40"/>
      <c r="F146" s="249" t="s">
        <v>203</v>
      </c>
      <c r="G146" s="40"/>
      <c r="H146" s="40"/>
      <c r="I146" s="245"/>
      <c r="J146" s="40"/>
      <c r="K146" s="40"/>
      <c r="L146" s="44"/>
      <c r="M146" s="246"/>
      <c r="N146" s="247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186</v>
      </c>
      <c r="AU146" s="17" t="s">
        <v>82</v>
      </c>
    </row>
    <row r="147" s="2" customFormat="1">
      <c r="A147" s="38"/>
      <c r="B147" s="39"/>
      <c r="C147" s="40"/>
      <c r="D147" s="243" t="s">
        <v>188</v>
      </c>
      <c r="E147" s="40"/>
      <c r="F147" s="250" t="s">
        <v>204</v>
      </c>
      <c r="G147" s="40"/>
      <c r="H147" s="40"/>
      <c r="I147" s="245"/>
      <c r="J147" s="40"/>
      <c r="K147" s="40"/>
      <c r="L147" s="44"/>
      <c r="M147" s="246"/>
      <c r="N147" s="24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188</v>
      </c>
      <c r="AU147" s="17" t="s">
        <v>82</v>
      </c>
    </row>
    <row r="148" s="12" customFormat="1" ht="22.8" customHeight="1">
      <c r="A148" s="12"/>
      <c r="B148" s="213"/>
      <c r="C148" s="214"/>
      <c r="D148" s="215" t="s">
        <v>72</v>
      </c>
      <c r="E148" s="227" t="s">
        <v>205</v>
      </c>
      <c r="F148" s="227" t="s">
        <v>206</v>
      </c>
      <c r="G148" s="214"/>
      <c r="H148" s="214"/>
      <c r="I148" s="217"/>
      <c r="J148" s="228">
        <f>BK148</f>
        <v>0</v>
      </c>
      <c r="K148" s="214"/>
      <c r="L148" s="219"/>
      <c r="M148" s="220"/>
      <c r="N148" s="221"/>
      <c r="O148" s="221"/>
      <c r="P148" s="222">
        <f>SUM(P149:P151)</f>
        <v>0</v>
      </c>
      <c r="Q148" s="221"/>
      <c r="R148" s="222">
        <f>SUM(R149:R151)</f>
        <v>0</v>
      </c>
      <c r="S148" s="221"/>
      <c r="T148" s="223">
        <f>SUM(T149:T151)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4" t="s">
        <v>175</v>
      </c>
      <c r="AT148" s="225" t="s">
        <v>72</v>
      </c>
      <c r="AU148" s="225" t="s">
        <v>80</v>
      </c>
      <c r="AY148" s="224" t="s">
        <v>176</v>
      </c>
      <c r="BK148" s="226">
        <f>SUM(BK149:BK151)</f>
        <v>0</v>
      </c>
    </row>
    <row r="149" s="2" customFormat="1" ht="16.5" customHeight="1">
      <c r="A149" s="38"/>
      <c r="B149" s="39"/>
      <c r="C149" s="229" t="s">
        <v>175</v>
      </c>
      <c r="D149" s="229" t="s">
        <v>179</v>
      </c>
      <c r="E149" s="230" t="s">
        <v>207</v>
      </c>
      <c r="F149" s="231" t="s">
        <v>208</v>
      </c>
      <c r="G149" s="232" t="s">
        <v>182</v>
      </c>
      <c r="H149" s="233">
        <v>1</v>
      </c>
      <c r="I149" s="234"/>
      <c r="J149" s="235">
        <f>ROUND(I149*H149,2)</f>
        <v>0</v>
      </c>
      <c r="K149" s="236"/>
      <c r="L149" s="44"/>
      <c r="M149" s="237" t="s">
        <v>1</v>
      </c>
      <c r="N149" s="238" t="s">
        <v>38</v>
      </c>
      <c r="O149" s="91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41" t="s">
        <v>183</v>
      </c>
      <c r="AT149" s="241" t="s">
        <v>179</v>
      </c>
      <c r="AU149" s="241" t="s">
        <v>82</v>
      </c>
      <c r="AY149" s="17" t="s">
        <v>176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7" t="s">
        <v>80</v>
      </c>
      <c r="BK149" s="242">
        <f>ROUND(I149*H149,2)</f>
        <v>0</v>
      </c>
      <c r="BL149" s="17" t="s">
        <v>183</v>
      </c>
      <c r="BM149" s="241" t="s">
        <v>209</v>
      </c>
    </row>
    <row r="150" s="2" customFormat="1">
      <c r="A150" s="38"/>
      <c r="B150" s="39"/>
      <c r="C150" s="40"/>
      <c r="D150" s="243" t="s">
        <v>185</v>
      </c>
      <c r="E150" s="40"/>
      <c r="F150" s="244" t="s">
        <v>208</v>
      </c>
      <c r="G150" s="40"/>
      <c r="H150" s="40"/>
      <c r="I150" s="245"/>
      <c r="J150" s="40"/>
      <c r="K150" s="40"/>
      <c r="L150" s="44"/>
      <c r="M150" s="246"/>
      <c r="N150" s="247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185</v>
      </c>
      <c r="AU150" s="17" t="s">
        <v>82</v>
      </c>
    </row>
    <row r="151" s="2" customFormat="1">
      <c r="A151" s="38"/>
      <c r="B151" s="39"/>
      <c r="C151" s="40"/>
      <c r="D151" s="248" t="s">
        <v>186</v>
      </c>
      <c r="E151" s="40"/>
      <c r="F151" s="249" t="s">
        <v>210</v>
      </c>
      <c r="G151" s="40"/>
      <c r="H151" s="40"/>
      <c r="I151" s="245"/>
      <c r="J151" s="40"/>
      <c r="K151" s="40"/>
      <c r="L151" s="44"/>
      <c r="M151" s="246"/>
      <c r="N151" s="247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186</v>
      </c>
      <c r="AU151" s="17" t="s">
        <v>82</v>
      </c>
    </row>
    <row r="152" s="12" customFormat="1" ht="22.8" customHeight="1">
      <c r="A152" s="12"/>
      <c r="B152" s="213"/>
      <c r="C152" s="214"/>
      <c r="D152" s="215" t="s">
        <v>72</v>
      </c>
      <c r="E152" s="227" t="s">
        <v>211</v>
      </c>
      <c r="F152" s="227" t="s">
        <v>212</v>
      </c>
      <c r="G152" s="214"/>
      <c r="H152" s="214"/>
      <c r="I152" s="217"/>
      <c r="J152" s="228">
        <f>BK152</f>
        <v>0</v>
      </c>
      <c r="K152" s="214"/>
      <c r="L152" s="219"/>
      <c r="M152" s="220"/>
      <c r="N152" s="221"/>
      <c r="O152" s="221"/>
      <c r="P152" s="222">
        <f>SUM(P153:P155)</f>
        <v>0</v>
      </c>
      <c r="Q152" s="221"/>
      <c r="R152" s="222">
        <f>SUM(R153:R155)</f>
        <v>0</v>
      </c>
      <c r="S152" s="221"/>
      <c r="T152" s="223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4" t="s">
        <v>175</v>
      </c>
      <c r="AT152" s="225" t="s">
        <v>72</v>
      </c>
      <c r="AU152" s="225" t="s">
        <v>80</v>
      </c>
      <c r="AY152" s="224" t="s">
        <v>176</v>
      </c>
      <c r="BK152" s="226">
        <f>SUM(BK153:BK155)</f>
        <v>0</v>
      </c>
    </row>
    <row r="153" s="2" customFormat="1" ht="16.5" customHeight="1">
      <c r="A153" s="38"/>
      <c r="B153" s="39"/>
      <c r="C153" s="229" t="s">
        <v>213</v>
      </c>
      <c r="D153" s="229" t="s">
        <v>179</v>
      </c>
      <c r="E153" s="230" t="s">
        <v>214</v>
      </c>
      <c r="F153" s="231" t="s">
        <v>215</v>
      </c>
      <c r="G153" s="232" t="s">
        <v>216</v>
      </c>
      <c r="H153" s="233">
        <v>2</v>
      </c>
      <c r="I153" s="234"/>
      <c r="J153" s="235">
        <f>ROUND(I153*H153,2)</f>
        <v>0</v>
      </c>
      <c r="K153" s="236"/>
      <c r="L153" s="44"/>
      <c r="M153" s="237" t="s">
        <v>1</v>
      </c>
      <c r="N153" s="238" t="s">
        <v>38</v>
      </c>
      <c r="O153" s="91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41" t="s">
        <v>183</v>
      </c>
      <c r="AT153" s="241" t="s">
        <v>179</v>
      </c>
      <c r="AU153" s="241" t="s">
        <v>82</v>
      </c>
      <c r="AY153" s="17" t="s">
        <v>176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7" t="s">
        <v>80</v>
      </c>
      <c r="BK153" s="242">
        <f>ROUND(I153*H153,2)</f>
        <v>0</v>
      </c>
      <c r="BL153" s="17" t="s">
        <v>183</v>
      </c>
      <c r="BM153" s="241" t="s">
        <v>217</v>
      </c>
    </row>
    <row r="154" s="2" customFormat="1">
      <c r="A154" s="38"/>
      <c r="B154" s="39"/>
      <c r="C154" s="40"/>
      <c r="D154" s="243" t="s">
        <v>185</v>
      </c>
      <c r="E154" s="40"/>
      <c r="F154" s="244" t="s">
        <v>215</v>
      </c>
      <c r="G154" s="40"/>
      <c r="H154" s="40"/>
      <c r="I154" s="245"/>
      <c r="J154" s="40"/>
      <c r="K154" s="40"/>
      <c r="L154" s="44"/>
      <c r="M154" s="246"/>
      <c r="N154" s="247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185</v>
      </c>
      <c r="AU154" s="17" t="s">
        <v>82</v>
      </c>
    </row>
    <row r="155" s="2" customFormat="1">
      <c r="A155" s="38"/>
      <c r="B155" s="39"/>
      <c r="C155" s="40"/>
      <c r="D155" s="248" t="s">
        <v>186</v>
      </c>
      <c r="E155" s="40"/>
      <c r="F155" s="249" t="s">
        <v>218</v>
      </c>
      <c r="G155" s="40"/>
      <c r="H155" s="40"/>
      <c r="I155" s="245"/>
      <c r="J155" s="40"/>
      <c r="K155" s="40"/>
      <c r="L155" s="44"/>
      <c r="M155" s="251"/>
      <c r="N155" s="252"/>
      <c r="O155" s="253"/>
      <c r="P155" s="253"/>
      <c r="Q155" s="253"/>
      <c r="R155" s="253"/>
      <c r="S155" s="253"/>
      <c r="T155" s="254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186</v>
      </c>
      <c r="AU155" s="17" t="s">
        <v>82</v>
      </c>
    </row>
    <row r="156" s="2" customFormat="1" ht="6.96" customHeight="1">
      <c r="A156" s="38"/>
      <c r="B156" s="66"/>
      <c r="C156" s="67"/>
      <c r="D156" s="67"/>
      <c r="E156" s="67"/>
      <c r="F156" s="67"/>
      <c r="G156" s="67"/>
      <c r="H156" s="67"/>
      <c r="I156" s="67"/>
      <c r="J156" s="67"/>
      <c r="K156" s="67"/>
      <c r="L156" s="44"/>
      <c r="M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</row>
  </sheetData>
  <sheetProtection sheet="1" autoFilter="0" formatColumns="0" formatRows="0" objects="1" scenarios="1" spinCount="100000" saltValue="aATh2fLB9JBdRKY4hLD3+TKxymmGa9CALxIOSkwd9dCA0N8iK+VDs2J/jslhDSnJS8rm2/U1EKhEBrtliwm6bQ==" hashValue="JjvKf8vqSOylvjIcwKgcLRiXJPbWGzh6SJZKtML8Bk7jByKH7Idfniz+YaiRJfJD4KpbDJT6H5N/rSjQZ4nVPw==" algorithmName="SHA-512" password="CC35"/>
  <autoFilter ref="C128:K155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5:H115"/>
    <mergeCell ref="E119:H119"/>
    <mergeCell ref="E117:H117"/>
    <mergeCell ref="E121:H121"/>
    <mergeCell ref="L2:V2"/>
  </mergeCells>
  <hyperlinks>
    <hyperlink ref="F134" r:id="rId1" display="https://podminky.urs.cz/item/CS_URS_2024_01/012103000"/>
    <hyperlink ref="F138" r:id="rId2" display="https://podminky.urs.cz/item/CS_URS_2024_01/012203000"/>
    <hyperlink ref="F142" r:id="rId3" display="https://podminky.urs.cz/item/CS_URS_2024_01/013254000"/>
    <hyperlink ref="F146" r:id="rId4" display="https://podminky.urs.cz/item/CS_URS_2024_01/030001000"/>
    <hyperlink ref="F151" r:id="rId5" display="https://podminky.urs.cz/item/CS_URS_2024_01/045002000"/>
    <hyperlink ref="F155" r:id="rId6" display="https://podminky.urs.cz/item/CS_URS_2024_01/R_aqa_os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94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82</v>
      </c>
    </row>
    <row r="4" s="1" customFormat="1" ht="24.96" customHeight="1">
      <c r="B4" s="20"/>
      <c r="D4" s="149" t="s">
        <v>144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26.25" customHeight="1">
      <c r="B7" s="20"/>
      <c r="E7" s="152" t="str">
        <f>'Rekapitulace stavby'!K6</f>
        <v>Jihlava, ul. Holíkova, Musilova, Krajní - rekonstrukce kanalizace a vodovodu III. tlakového pásma - II. etapa</v>
      </c>
      <c r="F7" s="151"/>
      <c r="G7" s="151"/>
      <c r="H7" s="151"/>
      <c r="L7" s="20"/>
    </row>
    <row r="8">
      <c r="B8" s="20"/>
      <c r="D8" s="151" t="s">
        <v>145</v>
      </c>
      <c r="L8" s="20"/>
    </row>
    <row r="9" s="1" customFormat="1" ht="16.5" customHeight="1">
      <c r="B9" s="20"/>
      <c r="E9" s="152" t="s">
        <v>146</v>
      </c>
      <c r="F9" s="1"/>
      <c r="G9" s="1"/>
      <c r="H9" s="1"/>
      <c r="L9" s="20"/>
    </row>
    <row r="10" s="1" customFormat="1" ht="12" customHeight="1">
      <c r="B10" s="20"/>
      <c r="D10" s="151" t="s">
        <v>147</v>
      </c>
      <c r="L10" s="20"/>
    </row>
    <row r="11" s="2" customFormat="1" ht="16.5" customHeight="1">
      <c r="A11" s="38"/>
      <c r="B11" s="44"/>
      <c r="C11" s="38"/>
      <c r="D11" s="38"/>
      <c r="E11" s="153" t="s">
        <v>148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149</v>
      </c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44"/>
      <c r="C13" s="38"/>
      <c r="D13" s="38"/>
      <c r="E13" s="154" t="s">
        <v>219</v>
      </c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51" t="s">
        <v>18</v>
      </c>
      <c r="E15" s="38"/>
      <c r="F15" s="141" t="s">
        <v>1</v>
      </c>
      <c r="G15" s="38"/>
      <c r="H15" s="38"/>
      <c r="I15" s="151" t="s">
        <v>19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20</v>
      </c>
      <c r="E16" s="38"/>
      <c r="F16" s="141" t="s">
        <v>21</v>
      </c>
      <c r="G16" s="38"/>
      <c r="H16" s="38"/>
      <c r="I16" s="151" t="s">
        <v>22</v>
      </c>
      <c r="J16" s="155" t="str">
        <f>'Rekapitulace stavby'!AN8</f>
        <v>26. 2. 2024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51" t="s">
        <v>24</v>
      </c>
      <c r="E18" s="38"/>
      <c r="F18" s="38"/>
      <c r="G18" s="38"/>
      <c r="H18" s="38"/>
      <c r="I18" s="151" t="s">
        <v>25</v>
      </c>
      <c r="J18" s="141" t="str">
        <f>IF('Rekapitulace stavby'!AN10="","",'Rekapitulace stavby'!AN10)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tr">
        <f>IF('Rekapitulace stavby'!E11="","",'Rekapitulace stavby'!E11)</f>
        <v xml:space="preserve"> </v>
      </c>
      <c r="F19" s="38"/>
      <c r="G19" s="38"/>
      <c r="H19" s="38"/>
      <c r="I19" s="151" t="s">
        <v>26</v>
      </c>
      <c r="J19" s="141" t="str">
        <f>IF('Rekapitulace stavby'!AN11="","",'Rekapitulace stavby'!AN11)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51" t="s">
        <v>27</v>
      </c>
      <c r="E21" s="38"/>
      <c r="F21" s="38"/>
      <c r="G21" s="38"/>
      <c r="H21" s="38"/>
      <c r="I21" s="151" t="s">
        <v>25</v>
      </c>
      <c r="J21" s="33" t="str">
        <f>'Rekapitulace stavby'!AN13</f>
        <v>Vyplň údaj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33" t="str">
        <f>'Rekapitulace stavby'!E14</f>
        <v>Vyplň údaj</v>
      </c>
      <c r="F22" s="141"/>
      <c r="G22" s="141"/>
      <c r="H22" s="141"/>
      <c r="I22" s="151" t="s">
        <v>26</v>
      </c>
      <c r="J22" s="33" t="str">
        <f>'Rekapitulace stavby'!AN14</f>
        <v>Vyplň údaj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51" t="s">
        <v>29</v>
      </c>
      <c r="E24" s="38"/>
      <c r="F24" s="38"/>
      <c r="G24" s="38"/>
      <c r="H24" s="38"/>
      <c r="I24" s="151" t="s">
        <v>25</v>
      </c>
      <c r="J24" s="141" t="str">
        <f>IF('Rekapitulace stavby'!AN16="","",'Rekapitulace stavby'!AN16)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44"/>
      <c r="C25" s="38"/>
      <c r="D25" s="38"/>
      <c r="E25" s="141" t="str">
        <f>IF('Rekapitulace stavby'!E17="","",'Rekapitulace stavby'!E17)</f>
        <v xml:space="preserve"> </v>
      </c>
      <c r="F25" s="38"/>
      <c r="G25" s="38"/>
      <c r="H25" s="38"/>
      <c r="I25" s="151" t="s">
        <v>26</v>
      </c>
      <c r="J25" s="141" t="str">
        <f>IF('Rekapitulace stavby'!AN17="","",'Rekapitulace stavby'!AN17)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44"/>
      <c r="C27" s="38"/>
      <c r="D27" s="151" t="s">
        <v>31</v>
      </c>
      <c r="E27" s="38"/>
      <c r="F27" s="38"/>
      <c r="G27" s="38"/>
      <c r="H27" s="38"/>
      <c r="I27" s="151" t="s">
        <v>25</v>
      </c>
      <c r="J27" s="141" t="str">
        <f>IF('Rekapitulace stavby'!AN19="","",'Rekapitulace stavby'!AN19)</f>
        <v/>
      </c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44"/>
      <c r="C28" s="38"/>
      <c r="D28" s="38"/>
      <c r="E28" s="141" t="str">
        <f>IF('Rekapitulace stavby'!E20="","",'Rekapitulace stavby'!E20)</f>
        <v xml:space="preserve"> </v>
      </c>
      <c r="F28" s="38"/>
      <c r="G28" s="38"/>
      <c r="H28" s="38"/>
      <c r="I28" s="151" t="s">
        <v>26</v>
      </c>
      <c r="J28" s="141" t="str">
        <f>IF('Rekapitulace stavby'!AN20="","",'Rekapitulace stavby'!AN20)</f>
        <v/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38"/>
      <c r="E29" s="38"/>
      <c r="F29" s="38"/>
      <c r="G29" s="38"/>
      <c r="H29" s="38"/>
      <c r="I29" s="38"/>
      <c r="J29" s="38"/>
      <c r="K29" s="3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44"/>
      <c r="C30" s="38"/>
      <c r="D30" s="151" t="s">
        <v>32</v>
      </c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8"/>
      <c r="B32" s="44"/>
      <c r="C32" s="38"/>
      <c r="D32" s="38"/>
      <c r="E32" s="38"/>
      <c r="F32" s="38"/>
      <c r="G32" s="38"/>
      <c r="H32" s="38"/>
      <c r="I32" s="38"/>
      <c r="J32" s="38"/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60"/>
      <c r="E33" s="160"/>
      <c r="F33" s="160"/>
      <c r="G33" s="160"/>
      <c r="H33" s="160"/>
      <c r="I33" s="160"/>
      <c r="J33" s="160"/>
      <c r="K33" s="160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1" t="s">
        <v>33</v>
      </c>
      <c r="E34" s="38"/>
      <c r="F34" s="38"/>
      <c r="G34" s="38"/>
      <c r="H34" s="38"/>
      <c r="I34" s="38"/>
      <c r="J34" s="162">
        <f>ROUND(J130,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60"/>
      <c r="E35" s="160"/>
      <c r="F35" s="160"/>
      <c r="G35" s="160"/>
      <c r="H35" s="160"/>
      <c r="I35" s="160"/>
      <c r="J35" s="160"/>
      <c r="K35" s="160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3" t="s">
        <v>35</v>
      </c>
      <c r="G36" s="38"/>
      <c r="H36" s="38"/>
      <c r="I36" s="163" t="s">
        <v>34</v>
      </c>
      <c r="J36" s="163" t="s">
        <v>36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53" t="s">
        <v>37</v>
      </c>
      <c r="E37" s="151" t="s">
        <v>38</v>
      </c>
      <c r="F37" s="164">
        <f>ROUND((SUM(BE130:BE286)),  2)</f>
        <v>0</v>
      </c>
      <c r="G37" s="38"/>
      <c r="H37" s="38"/>
      <c r="I37" s="165">
        <v>0.20999999999999999</v>
      </c>
      <c r="J37" s="164">
        <f>ROUND(((SUM(BE130:BE286))*I37),  2)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51" t="s">
        <v>39</v>
      </c>
      <c r="F38" s="164">
        <f>ROUND((SUM(BF130:BF286)),  2)</f>
        <v>0</v>
      </c>
      <c r="G38" s="38"/>
      <c r="H38" s="38"/>
      <c r="I38" s="165">
        <v>0.12</v>
      </c>
      <c r="J38" s="164">
        <f>ROUND(((SUM(BF130:BF286))*I38),  2)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40</v>
      </c>
      <c r="F39" s="164">
        <f>ROUND((SUM(BG130:BG286)),  2)</f>
        <v>0</v>
      </c>
      <c r="G39" s="38"/>
      <c r="H39" s="38"/>
      <c r="I39" s="165">
        <v>0.20999999999999999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51" t="s">
        <v>41</v>
      </c>
      <c r="F40" s="164">
        <f>ROUND((SUM(BH130:BH286)),  2)</f>
        <v>0</v>
      </c>
      <c r="G40" s="38"/>
      <c r="H40" s="38"/>
      <c r="I40" s="165">
        <v>0.12</v>
      </c>
      <c r="J40" s="164">
        <f>0</f>
        <v>0</v>
      </c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51" t="s">
        <v>42</v>
      </c>
      <c r="F41" s="164">
        <f>ROUND((SUM(BI130:BI286)),  2)</f>
        <v>0</v>
      </c>
      <c r="G41" s="38"/>
      <c r="H41" s="38"/>
      <c r="I41" s="165">
        <v>0</v>
      </c>
      <c r="J41" s="164">
        <f>0</f>
        <v>0</v>
      </c>
      <c r="K41" s="38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6"/>
      <c r="D43" s="167" t="s">
        <v>43</v>
      </c>
      <c r="E43" s="168"/>
      <c r="F43" s="168"/>
      <c r="G43" s="169" t="s">
        <v>44</v>
      </c>
      <c r="H43" s="170" t="s">
        <v>45</v>
      </c>
      <c r="I43" s="168"/>
      <c r="J43" s="171">
        <f>SUM(J34:J41)</f>
        <v>0</v>
      </c>
      <c r="K43" s="172"/>
      <c r="L43" s="63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63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151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4" t="str">
        <f>E7</f>
        <v>Jihlava, ul. Holíkova, Musilova, Krajní - rekonstrukce kanalizace a vodovodu III. tlakového pásma - II. etapa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145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1" customFormat="1" ht="16.5" customHeight="1">
      <c r="B87" s="21"/>
      <c r="C87" s="22"/>
      <c r="D87" s="22"/>
      <c r="E87" s="184" t="s">
        <v>146</v>
      </c>
      <c r="F87" s="22"/>
      <c r="G87" s="22"/>
      <c r="H87" s="22"/>
      <c r="I87" s="22"/>
      <c r="J87" s="22"/>
      <c r="K87" s="22"/>
      <c r="L87" s="20"/>
    </row>
    <row r="88" s="1" customFormat="1" ht="12" customHeight="1">
      <c r="B88" s="21"/>
      <c r="C88" s="32" t="s">
        <v>147</v>
      </c>
      <c r="D88" s="22"/>
      <c r="E88" s="22"/>
      <c r="F88" s="22"/>
      <c r="G88" s="22"/>
      <c r="H88" s="22"/>
      <c r="I88" s="22"/>
      <c r="J88" s="22"/>
      <c r="K88" s="22"/>
      <c r="L88" s="20"/>
    </row>
    <row r="89" s="2" customFormat="1" ht="16.5" customHeight="1">
      <c r="A89" s="38"/>
      <c r="B89" s="39"/>
      <c r="C89" s="40"/>
      <c r="D89" s="40"/>
      <c r="E89" s="185" t="s">
        <v>148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149</v>
      </c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40"/>
      <c r="D91" s="40"/>
      <c r="E91" s="76" t="str">
        <f>E13</f>
        <v>SO-02.1 - Oprava povrchů</v>
      </c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40"/>
      <c r="E93" s="40"/>
      <c r="F93" s="27" t="str">
        <f>F16</f>
        <v xml:space="preserve"> </v>
      </c>
      <c r="G93" s="40"/>
      <c r="H93" s="40"/>
      <c r="I93" s="32" t="s">
        <v>22</v>
      </c>
      <c r="J93" s="79" t="str">
        <f>IF(J16="","",J16)</f>
        <v>26. 2. 2024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5.15" customHeight="1">
      <c r="A95" s="38"/>
      <c r="B95" s="39"/>
      <c r="C95" s="32" t="s">
        <v>24</v>
      </c>
      <c r="D95" s="40"/>
      <c r="E95" s="40"/>
      <c r="F95" s="27" t="str">
        <f>E19</f>
        <v xml:space="preserve"> </v>
      </c>
      <c r="G95" s="40"/>
      <c r="H95" s="40"/>
      <c r="I95" s="32" t="s">
        <v>29</v>
      </c>
      <c r="J95" s="36" t="str">
        <f>E25</f>
        <v xml:space="preserve"> </v>
      </c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27</v>
      </c>
      <c r="D96" s="40"/>
      <c r="E96" s="40"/>
      <c r="F96" s="27" t="str">
        <f>IF(E22="","",E22)</f>
        <v>Vyplň údaj</v>
      </c>
      <c r="G96" s="40"/>
      <c r="H96" s="40"/>
      <c r="I96" s="32" t="s">
        <v>31</v>
      </c>
      <c r="J96" s="36" t="str">
        <f>E28</f>
        <v xml:space="preserve"> 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86" t="s">
        <v>152</v>
      </c>
      <c r="D98" s="187"/>
      <c r="E98" s="187"/>
      <c r="F98" s="187"/>
      <c r="G98" s="187"/>
      <c r="H98" s="187"/>
      <c r="I98" s="187"/>
      <c r="J98" s="188" t="s">
        <v>153</v>
      </c>
      <c r="K98" s="18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89" t="s">
        <v>154</v>
      </c>
      <c r="D100" s="40"/>
      <c r="E100" s="40"/>
      <c r="F100" s="40"/>
      <c r="G100" s="40"/>
      <c r="H100" s="40"/>
      <c r="I100" s="40"/>
      <c r="J100" s="110">
        <f>J130</f>
        <v>0</v>
      </c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7" t="s">
        <v>155</v>
      </c>
    </row>
    <row r="101" s="9" customFormat="1" ht="24.96" customHeight="1">
      <c r="A101" s="9"/>
      <c r="B101" s="190"/>
      <c r="C101" s="191"/>
      <c r="D101" s="192" t="s">
        <v>220</v>
      </c>
      <c r="E101" s="193"/>
      <c r="F101" s="193"/>
      <c r="G101" s="193"/>
      <c r="H101" s="193"/>
      <c r="I101" s="193"/>
      <c r="J101" s="194">
        <f>J131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6"/>
      <c r="C102" s="132"/>
      <c r="D102" s="197" t="s">
        <v>221</v>
      </c>
      <c r="E102" s="198"/>
      <c r="F102" s="198"/>
      <c r="G102" s="198"/>
      <c r="H102" s="198"/>
      <c r="I102" s="198"/>
      <c r="J102" s="199">
        <f>J132</f>
        <v>0</v>
      </c>
      <c r="K102" s="132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2"/>
      <c r="D103" s="197" t="s">
        <v>222</v>
      </c>
      <c r="E103" s="198"/>
      <c r="F103" s="198"/>
      <c r="G103" s="198"/>
      <c r="H103" s="198"/>
      <c r="I103" s="198"/>
      <c r="J103" s="199">
        <f>J173</f>
        <v>0</v>
      </c>
      <c r="K103" s="132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2"/>
      <c r="D104" s="197" t="s">
        <v>223</v>
      </c>
      <c r="E104" s="198"/>
      <c r="F104" s="198"/>
      <c r="G104" s="198"/>
      <c r="H104" s="198"/>
      <c r="I104" s="198"/>
      <c r="J104" s="199">
        <f>J215</f>
        <v>0</v>
      </c>
      <c r="K104" s="132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2"/>
      <c r="D105" s="197" t="s">
        <v>224</v>
      </c>
      <c r="E105" s="198"/>
      <c r="F105" s="198"/>
      <c r="G105" s="198"/>
      <c r="H105" s="198"/>
      <c r="I105" s="198"/>
      <c r="J105" s="199">
        <f>J248</f>
        <v>0</v>
      </c>
      <c r="K105" s="132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2"/>
      <c r="D106" s="197" t="s">
        <v>225</v>
      </c>
      <c r="E106" s="198"/>
      <c r="F106" s="198"/>
      <c r="G106" s="198"/>
      <c r="H106" s="198"/>
      <c r="I106" s="198"/>
      <c r="J106" s="199">
        <f>J276</f>
        <v>0</v>
      </c>
      <c r="K106" s="132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161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6.25" customHeight="1">
      <c r="A116" s="38"/>
      <c r="B116" s="39"/>
      <c r="C116" s="40"/>
      <c r="D116" s="40"/>
      <c r="E116" s="184" t="str">
        <f>E7</f>
        <v>Jihlava, ul. Holíkova, Musilova, Krajní - rekonstrukce kanalizace a vodovodu III. tlakového pásma - II. etapa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" customFormat="1" ht="12" customHeight="1">
      <c r="B117" s="21"/>
      <c r="C117" s="32" t="s">
        <v>145</v>
      </c>
      <c r="D117" s="22"/>
      <c r="E117" s="22"/>
      <c r="F117" s="22"/>
      <c r="G117" s="22"/>
      <c r="H117" s="22"/>
      <c r="I117" s="22"/>
      <c r="J117" s="22"/>
      <c r="K117" s="22"/>
      <c r="L117" s="20"/>
    </row>
    <row r="118" s="1" customFormat="1" ht="16.5" customHeight="1">
      <c r="B118" s="21"/>
      <c r="C118" s="22"/>
      <c r="D118" s="22"/>
      <c r="E118" s="184" t="s">
        <v>146</v>
      </c>
      <c r="F118" s="22"/>
      <c r="G118" s="22"/>
      <c r="H118" s="22"/>
      <c r="I118" s="22"/>
      <c r="J118" s="22"/>
      <c r="K118" s="22"/>
      <c r="L118" s="20"/>
    </row>
    <row r="119" s="1" customFormat="1" ht="12" customHeight="1">
      <c r="B119" s="21"/>
      <c r="C119" s="32" t="s">
        <v>147</v>
      </c>
      <c r="D119" s="22"/>
      <c r="E119" s="22"/>
      <c r="F119" s="22"/>
      <c r="G119" s="22"/>
      <c r="H119" s="22"/>
      <c r="I119" s="22"/>
      <c r="J119" s="22"/>
      <c r="K119" s="22"/>
      <c r="L119" s="20"/>
    </row>
    <row r="120" s="2" customFormat="1" ht="16.5" customHeight="1">
      <c r="A120" s="38"/>
      <c r="B120" s="39"/>
      <c r="C120" s="40"/>
      <c r="D120" s="40"/>
      <c r="E120" s="185" t="s">
        <v>148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149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76" t="str">
        <f>E13</f>
        <v>SO-02.1 - Oprava povrchů</v>
      </c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20</v>
      </c>
      <c r="D124" s="40"/>
      <c r="E124" s="40"/>
      <c r="F124" s="27" t="str">
        <f>F16</f>
        <v xml:space="preserve"> </v>
      </c>
      <c r="G124" s="40"/>
      <c r="H124" s="40"/>
      <c r="I124" s="32" t="s">
        <v>22</v>
      </c>
      <c r="J124" s="79" t="str">
        <f>IF(J16="","",J16)</f>
        <v>26. 2. 2024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24</v>
      </c>
      <c r="D126" s="40"/>
      <c r="E126" s="40"/>
      <c r="F126" s="27" t="str">
        <f>E19</f>
        <v xml:space="preserve"> </v>
      </c>
      <c r="G126" s="40"/>
      <c r="H126" s="40"/>
      <c r="I126" s="32" t="s">
        <v>29</v>
      </c>
      <c r="J126" s="36" t="str">
        <f>E25</f>
        <v xml:space="preserve"> 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27</v>
      </c>
      <c r="D127" s="40"/>
      <c r="E127" s="40"/>
      <c r="F127" s="27" t="str">
        <f>IF(E22="","",E22)</f>
        <v>Vyplň údaj</v>
      </c>
      <c r="G127" s="40"/>
      <c r="H127" s="40"/>
      <c r="I127" s="32" t="s">
        <v>31</v>
      </c>
      <c r="J127" s="36" t="str">
        <f>E28</f>
        <v xml:space="preserve"> 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201"/>
      <c r="B129" s="202"/>
      <c r="C129" s="203" t="s">
        <v>162</v>
      </c>
      <c r="D129" s="204" t="s">
        <v>58</v>
      </c>
      <c r="E129" s="204" t="s">
        <v>54</v>
      </c>
      <c r="F129" s="204" t="s">
        <v>55</v>
      </c>
      <c r="G129" s="204" t="s">
        <v>163</v>
      </c>
      <c r="H129" s="204" t="s">
        <v>164</v>
      </c>
      <c r="I129" s="204" t="s">
        <v>165</v>
      </c>
      <c r="J129" s="205" t="s">
        <v>153</v>
      </c>
      <c r="K129" s="206" t="s">
        <v>166</v>
      </c>
      <c r="L129" s="207"/>
      <c r="M129" s="100" t="s">
        <v>1</v>
      </c>
      <c r="N129" s="101" t="s">
        <v>37</v>
      </c>
      <c r="O129" s="101" t="s">
        <v>167</v>
      </c>
      <c r="P129" s="101" t="s">
        <v>168</v>
      </c>
      <c r="Q129" s="101" t="s">
        <v>169</v>
      </c>
      <c r="R129" s="101" t="s">
        <v>170</v>
      </c>
      <c r="S129" s="101" t="s">
        <v>171</v>
      </c>
      <c r="T129" s="102" t="s">
        <v>172</v>
      </c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</row>
    <row r="130" s="2" customFormat="1" ht="22.8" customHeight="1">
      <c r="A130" s="38"/>
      <c r="B130" s="39"/>
      <c r="C130" s="107" t="s">
        <v>173</v>
      </c>
      <c r="D130" s="40"/>
      <c r="E130" s="40"/>
      <c r="F130" s="40"/>
      <c r="G130" s="40"/>
      <c r="H130" s="40"/>
      <c r="I130" s="40"/>
      <c r="J130" s="208">
        <f>BK130</f>
        <v>0</v>
      </c>
      <c r="K130" s="40"/>
      <c r="L130" s="44"/>
      <c r="M130" s="103"/>
      <c r="N130" s="209"/>
      <c r="O130" s="104"/>
      <c r="P130" s="210">
        <f>P131</f>
        <v>0</v>
      </c>
      <c r="Q130" s="104"/>
      <c r="R130" s="210">
        <f>R131</f>
        <v>1758.0065099999997</v>
      </c>
      <c r="S130" s="104"/>
      <c r="T130" s="211">
        <f>T131</f>
        <v>2284.6459999999997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72</v>
      </c>
      <c r="AU130" s="17" t="s">
        <v>155</v>
      </c>
      <c r="BK130" s="212">
        <f>BK131</f>
        <v>0</v>
      </c>
    </row>
    <row r="131" s="12" customFormat="1" ht="25.92" customHeight="1">
      <c r="A131" s="12"/>
      <c r="B131" s="213"/>
      <c r="C131" s="214"/>
      <c r="D131" s="215" t="s">
        <v>72</v>
      </c>
      <c r="E131" s="216" t="s">
        <v>226</v>
      </c>
      <c r="F131" s="216" t="s">
        <v>227</v>
      </c>
      <c r="G131" s="214"/>
      <c r="H131" s="214"/>
      <c r="I131" s="217"/>
      <c r="J131" s="218">
        <f>BK131</f>
        <v>0</v>
      </c>
      <c r="K131" s="214"/>
      <c r="L131" s="219"/>
      <c r="M131" s="220"/>
      <c r="N131" s="221"/>
      <c r="O131" s="221"/>
      <c r="P131" s="222">
        <f>P132+P173+P215+P248+P276</f>
        <v>0</v>
      </c>
      <c r="Q131" s="221"/>
      <c r="R131" s="222">
        <f>R132+R173+R215+R248+R276</f>
        <v>1758.0065099999997</v>
      </c>
      <c r="S131" s="221"/>
      <c r="T131" s="223">
        <f>T132+T173+T215+T248+T276</f>
        <v>2284.6459999999997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4" t="s">
        <v>80</v>
      </c>
      <c r="AT131" s="225" t="s">
        <v>72</v>
      </c>
      <c r="AU131" s="225" t="s">
        <v>73</v>
      </c>
      <c r="AY131" s="224" t="s">
        <v>176</v>
      </c>
      <c r="BK131" s="226">
        <f>BK132+BK173+BK215+BK248+BK276</f>
        <v>0</v>
      </c>
    </row>
    <row r="132" s="12" customFormat="1" ht="22.8" customHeight="1">
      <c r="A132" s="12"/>
      <c r="B132" s="213"/>
      <c r="C132" s="214"/>
      <c r="D132" s="215" t="s">
        <v>72</v>
      </c>
      <c r="E132" s="227" t="s">
        <v>80</v>
      </c>
      <c r="F132" s="227" t="s">
        <v>228</v>
      </c>
      <c r="G132" s="214"/>
      <c r="H132" s="214"/>
      <c r="I132" s="217"/>
      <c r="J132" s="228">
        <f>BK132</f>
        <v>0</v>
      </c>
      <c r="K132" s="214"/>
      <c r="L132" s="219"/>
      <c r="M132" s="220"/>
      <c r="N132" s="221"/>
      <c r="O132" s="221"/>
      <c r="P132" s="222">
        <f>SUM(P133:P172)</f>
        <v>0</v>
      </c>
      <c r="Q132" s="221"/>
      <c r="R132" s="222">
        <f>SUM(R133:R172)</f>
        <v>0</v>
      </c>
      <c r="S132" s="221"/>
      <c r="T132" s="223">
        <f>SUM(T133:T172)</f>
        <v>2284.6459999999997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4" t="s">
        <v>80</v>
      </c>
      <c r="AT132" s="225" t="s">
        <v>72</v>
      </c>
      <c r="AU132" s="225" t="s">
        <v>80</v>
      </c>
      <c r="AY132" s="224" t="s">
        <v>176</v>
      </c>
      <c r="BK132" s="226">
        <f>SUM(BK133:BK172)</f>
        <v>0</v>
      </c>
    </row>
    <row r="133" s="2" customFormat="1" ht="24.15" customHeight="1">
      <c r="A133" s="38"/>
      <c r="B133" s="39"/>
      <c r="C133" s="229" t="s">
        <v>80</v>
      </c>
      <c r="D133" s="229" t="s">
        <v>179</v>
      </c>
      <c r="E133" s="230" t="s">
        <v>229</v>
      </c>
      <c r="F133" s="231" t="s">
        <v>230</v>
      </c>
      <c r="G133" s="232" t="s">
        <v>231</v>
      </c>
      <c r="H133" s="233">
        <v>541</v>
      </c>
      <c r="I133" s="234"/>
      <c r="J133" s="235">
        <f>ROUND(I133*H133,2)</f>
        <v>0</v>
      </c>
      <c r="K133" s="236"/>
      <c r="L133" s="44"/>
      <c r="M133" s="237" t="s">
        <v>1</v>
      </c>
      <c r="N133" s="238" t="s">
        <v>38</v>
      </c>
      <c r="O133" s="91"/>
      <c r="P133" s="239">
        <f>O133*H133</f>
        <v>0</v>
      </c>
      <c r="Q133" s="239">
        <v>0</v>
      </c>
      <c r="R133" s="239">
        <f>Q133*H133</f>
        <v>0</v>
      </c>
      <c r="S133" s="239">
        <v>0.26000000000000001</v>
      </c>
      <c r="T133" s="240">
        <f>S133*H133</f>
        <v>140.66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41" t="s">
        <v>183</v>
      </c>
      <c r="AT133" s="241" t="s">
        <v>179</v>
      </c>
      <c r="AU133" s="241" t="s">
        <v>82</v>
      </c>
      <c r="AY133" s="17" t="s">
        <v>176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7" t="s">
        <v>80</v>
      </c>
      <c r="BK133" s="242">
        <f>ROUND(I133*H133,2)</f>
        <v>0</v>
      </c>
      <c r="BL133" s="17" t="s">
        <v>183</v>
      </c>
      <c r="BM133" s="241" t="s">
        <v>232</v>
      </c>
    </row>
    <row r="134" s="2" customFormat="1">
      <c r="A134" s="38"/>
      <c r="B134" s="39"/>
      <c r="C134" s="40"/>
      <c r="D134" s="243" t="s">
        <v>185</v>
      </c>
      <c r="E134" s="40"/>
      <c r="F134" s="244" t="s">
        <v>230</v>
      </c>
      <c r="G134" s="40"/>
      <c r="H134" s="40"/>
      <c r="I134" s="245"/>
      <c r="J134" s="40"/>
      <c r="K134" s="40"/>
      <c r="L134" s="44"/>
      <c r="M134" s="246"/>
      <c r="N134" s="247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185</v>
      </c>
      <c r="AU134" s="17" t="s">
        <v>82</v>
      </c>
    </row>
    <row r="135" s="2" customFormat="1">
      <c r="A135" s="38"/>
      <c r="B135" s="39"/>
      <c r="C135" s="40"/>
      <c r="D135" s="248" t="s">
        <v>186</v>
      </c>
      <c r="E135" s="40"/>
      <c r="F135" s="249" t="s">
        <v>233</v>
      </c>
      <c r="G135" s="40"/>
      <c r="H135" s="40"/>
      <c r="I135" s="245"/>
      <c r="J135" s="40"/>
      <c r="K135" s="40"/>
      <c r="L135" s="44"/>
      <c r="M135" s="246"/>
      <c r="N135" s="247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186</v>
      </c>
      <c r="AU135" s="17" t="s">
        <v>82</v>
      </c>
    </row>
    <row r="136" s="2" customFormat="1" ht="24.15" customHeight="1">
      <c r="A136" s="38"/>
      <c r="B136" s="39"/>
      <c r="C136" s="229" t="s">
        <v>82</v>
      </c>
      <c r="D136" s="229" t="s">
        <v>179</v>
      </c>
      <c r="E136" s="230" t="s">
        <v>234</v>
      </c>
      <c r="F136" s="231" t="s">
        <v>235</v>
      </c>
      <c r="G136" s="232" t="s">
        <v>231</v>
      </c>
      <c r="H136" s="233">
        <v>346</v>
      </c>
      <c r="I136" s="234"/>
      <c r="J136" s="235">
        <f>ROUND(I136*H136,2)</f>
        <v>0</v>
      </c>
      <c r="K136" s="236"/>
      <c r="L136" s="44"/>
      <c r="M136" s="237" t="s">
        <v>1</v>
      </c>
      <c r="N136" s="238" t="s">
        <v>38</v>
      </c>
      <c r="O136" s="91"/>
      <c r="P136" s="239">
        <f>O136*H136</f>
        <v>0</v>
      </c>
      <c r="Q136" s="239">
        <v>0</v>
      </c>
      <c r="R136" s="239">
        <f>Q136*H136</f>
        <v>0</v>
      </c>
      <c r="S136" s="239">
        <v>0.32000000000000001</v>
      </c>
      <c r="T136" s="240">
        <f>S136*H136</f>
        <v>110.72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41" t="s">
        <v>183</v>
      </c>
      <c r="AT136" s="241" t="s">
        <v>179</v>
      </c>
      <c r="AU136" s="241" t="s">
        <v>82</v>
      </c>
      <c r="AY136" s="17" t="s">
        <v>176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7" t="s">
        <v>80</v>
      </c>
      <c r="BK136" s="242">
        <f>ROUND(I136*H136,2)</f>
        <v>0</v>
      </c>
      <c r="BL136" s="17" t="s">
        <v>183</v>
      </c>
      <c r="BM136" s="241" t="s">
        <v>236</v>
      </c>
    </row>
    <row r="137" s="2" customFormat="1">
      <c r="A137" s="38"/>
      <c r="B137" s="39"/>
      <c r="C137" s="40"/>
      <c r="D137" s="243" t="s">
        <v>185</v>
      </c>
      <c r="E137" s="40"/>
      <c r="F137" s="244" t="s">
        <v>235</v>
      </c>
      <c r="G137" s="40"/>
      <c r="H137" s="40"/>
      <c r="I137" s="245"/>
      <c r="J137" s="40"/>
      <c r="K137" s="40"/>
      <c r="L137" s="44"/>
      <c r="M137" s="246"/>
      <c r="N137" s="247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185</v>
      </c>
      <c r="AU137" s="17" t="s">
        <v>82</v>
      </c>
    </row>
    <row r="138" s="2" customFormat="1">
      <c r="A138" s="38"/>
      <c r="B138" s="39"/>
      <c r="C138" s="40"/>
      <c r="D138" s="248" t="s">
        <v>186</v>
      </c>
      <c r="E138" s="40"/>
      <c r="F138" s="249" t="s">
        <v>237</v>
      </c>
      <c r="G138" s="40"/>
      <c r="H138" s="40"/>
      <c r="I138" s="245"/>
      <c r="J138" s="40"/>
      <c r="K138" s="40"/>
      <c r="L138" s="44"/>
      <c r="M138" s="246"/>
      <c r="N138" s="247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186</v>
      </c>
      <c r="AU138" s="17" t="s">
        <v>82</v>
      </c>
    </row>
    <row r="139" s="2" customFormat="1" ht="24.15" customHeight="1">
      <c r="A139" s="38"/>
      <c r="B139" s="39"/>
      <c r="C139" s="229" t="s">
        <v>90</v>
      </c>
      <c r="D139" s="229" t="s">
        <v>179</v>
      </c>
      <c r="E139" s="230" t="s">
        <v>238</v>
      </c>
      <c r="F139" s="231" t="s">
        <v>239</v>
      </c>
      <c r="G139" s="232" t="s">
        <v>231</v>
      </c>
      <c r="H139" s="233">
        <v>1637</v>
      </c>
      <c r="I139" s="234"/>
      <c r="J139" s="235">
        <f>ROUND(I139*H139,2)</f>
        <v>0</v>
      </c>
      <c r="K139" s="236"/>
      <c r="L139" s="44"/>
      <c r="M139" s="237" t="s">
        <v>1</v>
      </c>
      <c r="N139" s="238" t="s">
        <v>38</v>
      </c>
      <c r="O139" s="91"/>
      <c r="P139" s="239">
        <f>O139*H139</f>
        <v>0</v>
      </c>
      <c r="Q139" s="239">
        <v>0</v>
      </c>
      <c r="R139" s="239">
        <f>Q139*H139</f>
        <v>0</v>
      </c>
      <c r="S139" s="239">
        <v>0.28999999999999998</v>
      </c>
      <c r="T139" s="240">
        <f>S139*H139</f>
        <v>474.72999999999996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41" t="s">
        <v>183</v>
      </c>
      <c r="AT139" s="241" t="s">
        <v>179</v>
      </c>
      <c r="AU139" s="241" t="s">
        <v>82</v>
      </c>
      <c r="AY139" s="17" t="s">
        <v>176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7" t="s">
        <v>80</v>
      </c>
      <c r="BK139" s="242">
        <f>ROUND(I139*H139,2)</f>
        <v>0</v>
      </c>
      <c r="BL139" s="17" t="s">
        <v>183</v>
      </c>
      <c r="BM139" s="241" t="s">
        <v>240</v>
      </c>
    </row>
    <row r="140" s="2" customFormat="1">
      <c r="A140" s="38"/>
      <c r="B140" s="39"/>
      <c r="C140" s="40"/>
      <c r="D140" s="243" t="s">
        <v>185</v>
      </c>
      <c r="E140" s="40"/>
      <c r="F140" s="244" t="s">
        <v>239</v>
      </c>
      <c r="G140" s="40"/>
      <c r="H140" s="40"/>
      <c r="I140" s="245"/>
      <c r="J140" s="40"/>
      <c r="K140" s="40"/>
      <c r="L140" s="44"/>
      <c r="M140" s="246"/>
      <c r="N140" s="247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185</v>
      </c>
      <c r="AU140" s="17" t="s">
        <v>82</v>
      </c>
    </row>
    <row r="141" s="2" customFormat="1">
      <c r="A141" s="38"/>
      <c r="B141" s="39"/>
      <c r="C141" s="40"/>
      <c r="D141" s="248" t="s">
        <v>186</v>
      </c>
      <c r="E141" s="40"/>
      <c r="F141" s="249" t="s">
        <v>241</v>
      </c>
      <c r="G141" s="40"/>
      <c r="H141" s="40"/>
      <c r="I141" s="245"/>
      <c r="J141" s="40"/>
      <c r="K141" s="40"/>
      <c r="L141" s="44"/>
      <c r="M141" s="246"/>
      <c r="N141" s="247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186</v>
      </c>
      <c r="AU141" s="17" t="s">
        <v>82</v>
      </c>
    </row>
    <row r="142" s="13" customFormat="1">
      <c r="A142" s="13"/>
      <c r="B142" s="255"/>
      <c r="C142" s="256"/>
      <c r="D142" s="243" t="s">
        <v>242</v>
      </c>
      <c r="E142" s="257" t="s">
        <v>1</v>
      </c>
      <c r="F142" s="258" t="s">
        <v>243</v>
      </c>
      <c r="G142" s="256"/>
      <c r="H142" s="259">
        <v>1096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5" t="s">
        <v>242</v>
      </c>
      <c r="AU142" s="265" t="s">
        <v>82</v>
      </c>
      <c r="AV142" s="13" t="s">
        <v>82</v>
      </c>
      <c r="AW142" s="13" t="s">
        <v>30</v>
      </c>
      <c r="AX142" s="13" t="s">
        <v>73</v>
      </c>
      <c r="AY142" s="265" t="s">
        <v>176</v>
      </c>
    </row>
    <row r="143" s="13" customFormat="1">
      <c r="A143" s="13"/>
      <c r="B143" s="255"/>
      <c r="C143" s="256"/>
      <c r="D143" s="243" t="s">
        <v>242</v>
      </c>
      <c r="E143" s="257" t="s">
        <v>1</v>
      </c>
      <c r="F143" s="258" t="s">
        <v>244</v>
      </c>
      <c r="G143" s="256"/>
      <c r="H143" s="259">
        <v>541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5" t="s">
        <v>242</v>
      </c>
      <c r="AU143" s="265" t="s">
        <v>82</v>
      </c>
      <c r="AV143" s="13" t="s">
        <v>82</v>
      </c>
      <c r="AW143" s="13" t="s">
        <v>30</v>
      </c>
      <c r="AX143" s="13" t="s">
        <v>73</v>
      </c>
      <c r="AY143" s="265" t="s">
        <v>176</v>
      </c>
    </row>
    <row r="144" s="14" customFormat="1">
      <c r="A144" s="14"/>
      <c r="B144" s="266"/>
      <c r="C144" s="267"/>
      <c r="D144" s="243" t="s">
        <v>242</v>
      </c>
      <c r="E144" s="268" t="s">
        <v>1</v>
      </c>
      <c r="F144" s="269" t="s">
        <v>245</v>
      </c>
      <c r="G144" s="267"/>
      <c r="H144" s="270">
        <v>1637</v>
      </c>
      <c r="I144" s="271"/>
      <c r="J144" s="267"/>
      <c r="K144" s="267"/>
      <c r="L144" s="272"/>
      <c r="M144" s="273"/>
      <c r="N144" s="274"/>
      <c r="O144" s="274"/>
      <c r="P144" s="274"/>
      <c r="Q144" s="274"/>
      <c r="R144" s="274"/>
      <c r="S144" s="274"/>
      <c r="T144" s="27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76" t="s">
        <v>242</v>
      </c>
      <c r="AU144" s="276" t="s">
        <v>82</v>
      </c>
      <c r="AV144" s="14" t="s">
        <v>183</v>
      </c>
      <c r="AW144" s="14" t="s">
        <v>30</v>
      </c>
      <c r="AX144" s="14" t="s">
        <v>80</v>
      </c>
      <c r="AY144" s="276" t="s">
        <v>176</v>
      </c>
    </row>
    <row r="145" s="2" customFormat="1" ht="24.15" customHeight="1">
      <c r="A145" s="38"/>
      <c r="B145" s="39"/>
      <c r="C145" s="229" t="s">
        <v>183</v>
      </c>
      <c r="D145" s="229" t="s">
        <v>179</v>
      </c>
      <c r="E145" s="230" t="s">
        <v>246</v>
      </c>
      <c r="F145" s="231" t="s">
        <v>247</v>
      </c>
      <c r="G145" s="232" t="s">
        <v>231</v>
      </c>
      <c r="H145" s="233">
        <v>553</v>
      </c>
      <c r="I145" s="234"/>
      <c r="J145" s="235">
        <f>ROUND(I145*H145,2)</f>
        <v>0</v>
      </c>
      <c r="K145" s="236"/>
      <c r="L145" s="44"/>
      <c r="M145" s="237" t="s">
        <v>1</v>
      </c>
      <c r="N145" s="238" t="s">
        <v>38</v>
      </c>
      <c r="O145" s="91"/>
      <c r="P145" s="239">
        <f>O145*H145</f>
        <v>0</v>
      </c>
      <c r="Q145" s="239">
        <v>0</v>
      </c>
      <c r="R145" s="239">
        <f>Q145*H145</f>
        <v>0</v>
      </c>
      <c r="S145" s="239">
        <v>0.57999999999999996</v>
      </c>
      <c r="T145" s="240">
        <f>S145*H145</f>
        <v>320.73999999999995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41" t="s">
        <v>183</v>
      </c>
      <c r="AT145" s="241" t="s">
        <v>179</v>
      </c>
      <c r="AU145" s="241" t="s">
        <v>82</v>
      </c>
      <c r="AY145" s="17" t="s">
        <v>176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7" t="s">
        <v>80</v>
      </c>
      <c r="BK145" s="242">
        <f>ROUND(I145*H145,2)</f>
        <v>0</v>
      </c>
      <c r="BL145" s="17" t="s">
        <v>183</v>
      </c>
      <c r="BM145" s="241" t="s">
        <v>248</v>
      </c>
    </row>
    <row r="146" s="2" customFormat="1">
      <c r="A146" s="38"/>
      <c r="B146" s="39"/>
      <c r="C146" s="40"/>
      <c r="D146" s="243" t="s">
        <v>185</v>
      </c>
      <c r="E146" s="40"/>
      <c r="F146" s="244" t="s">
        <v>247</v>
      </c>
      <c r="G146" s="40"/>
      <c r="H146" s="40"/>
      <c r="I146" s="245"/>
      <c r="J146" s="40"/>
      <c r="K146" s="40"/>
      <c r="L146" s="44"/>
      <c r="M146" s="246"/>
      <c r="N146" s="247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185</v>
      </c>
      <c r="AU146" s="17" t="s">
        <v>82</v>
      </c>
    </row>
    <row r="147" s="2" customFormat="1">
      <c r="A147" s="38"/>
      <c r="B147" s="39"/>
      <c r="C147" s="40"/>
      <c r="D147" s="248" t="s">
        <v>186</v>
      </c>
      <c r="E147" s="40"/>
      <c r="F147" s="249" t="s">
        <v>249</v>
      </c>
      <c r="G147" s="40"/>
      <c r="H147" s="40"/>
      <c r="I147" s="245"/>
      <c r="J147" s="40"/>
      <c r="K147" s="40"/>
      <c r="L147" s="44"/>
      <c r="M147" s="246"/>
      <c r="N147" s="24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186</v>
      </c>
      <c r="AU147" s="17" t="s">
        <v>82</v>
      </c>
    </row>
    <row r="148" s="13" customFormat="1">
      <c r="A148" s="13"/>
      <c r="B148" s="255"/>
      <c r="C148" s="256"/>
      <c r="D148" s="243" t="s">
        <v>242</v>
      </c>
      <c r="E148" s="257" t="s">
        <v>1</v>
      </c>
      <c r="F148" s="258" t="s">
        <v>250</v>
      </c>
      <c r="G148" s="256"/>
      <c r="H148" s="259">
        <v>207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5" t="s">
        <v>242</v>
      </c>
      <c r="AU148" s="265" t="s">
        <v>82</v>
      </c>
      <c r="AV148" s="13" t="s">
        <v>82</v>
      </c>
      <c r="AW148" s="13" t="s">
        <v>30</v>
      </c>
      <c r="AX148" s="13" t="s">
        <v>73</v>
      </c>
      <c r="AY148" s="265" t="s">
        <v>176</v>
      </c>
    </row>
    <row r="149" s="13" customFormat="1">
      <c r="A149" s="13"/>
      <c r="B149" s="255"/>
      <c r="C149" s="256"/>
      <c r="D149" s="243" t="s">
        <v>242</v>
      </c>
      <c r="E149" s="257" t="s">
        <v>1</v>
      </c>
      <c r="F149" s="258" t="s">
        <v>251</v>
      </c>
      <c r="G149" s="256"/>
      <c r="H149" s="259">
        <v>346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5" t="s">
        <v>242</v>
      </c>
      <c r="AU149" s="265" t="s">
        <v>82</v>
      </c>
      <c r="AV149" s="13" t="s">
        <v>82</v>
      </c>
      <c r="AW149" s="13" t="s">
        <v>30</v>
      </c>
      <c r="AX149" s="13" t="s">
        <v>73</v>
      </c>
      <c r="AY149" s="265" t="s">
        <v>176</v>
      </c>
    </row>
    <row r="150" s="14" customFormat="1">
      <c r="A150" s="14"/>
      <c r="B150" s="266"/>
      <c r="C150" s="267"/>
      <c r="D150" s="243" t="s">
        <v>242</v>
      </c>
      <c r="E150" s="268" t="s">
        <v>1</v>
      </c>
      <c r="F150" s="269" t="s">
        <v>245</v>
      </c>
      <c r="G150" s="267"/>
      <c r="H150" s="270">
        <v>553</v>
      </c>
      <c r="I150" s="271"/>
      <c r="J150" s="267"/>
      <c r="K150" s="267"/>
      <c r="L150" s="272"/>
      <c r="M150" s="273"/>
      <c r="N150" s="274"/>
      <c r="O150" s="274"/>
      <c r="P150" s="274"/>
      <c r="Q150" s="274"/>
      <c r="R150" s="274"/>
      <c r="S150" s="274"/>
      <c r="T150" s="27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76" t="s">
        <v>242</v>
      </c>
      <c r="AU150" s="276" t="s">
        <v>82</v>
      </c>
      <c r="AV150" s="14" t="s">
        <v>183</v>
      </c>
      <c r="AW150" s="14" t="s">
        <v>30</v>
      </c>
      <c r="AX150" s="14" t="s">
        <v>80</v>
      </c>
      <c r="AY150" s="276" t="s">
        <v>176</v>
      </c>
    </row>
    <row r="151" s="2" customFormat="1" ht="24.15" customHeight="1">
      <c r="A151" s="38"/>
      <c r="B151" s="39"/>
      <c r="C151" s="229" t="s">
        <v>175</v>
      </c>
      <c r="D151" s="229" t="s">
        <v>179</v>
      </c>
      <c r="E151" s="230" t="s">
        <v>252</v>
      </c>
      <c r="F151" s="231" t="s">
        <v>253</v>
      </c>
      <c r="G151" s="232" t="s">
        <v>231</v>
      </c>
      <c r="H151" s="233">
        <v>1096</v>
      </c>
      <c r="I151" s="234"/>
      <c r="J151" s="235">
        <f>ROUND(I151*H151,2)</f>
        <v>0</v>
      </c>
      <c r="K151" s="236"/>
      <c r="L151" s="44"/>
      <c r="M151" s="237" t="s">
        <v>1</v>
      </c>
      <c r="N151" s="238" t="s">
        <v>38</v>
      </c>
      <c r="O151" s="91"/>
      <c r="P151" s="239">
        <f>O151*H151</f>
        <v>0</v>
      </c>
      <c r="Q151" s="239">
        <v>0</v>
      </c>
      <c r="R151" s="239">
        <f>Q151*H151</f>
        <v>0</v>
      </c>
      <c r="S151" s="239">
        <v>0.625</v>
      </c>
      <c r="T151" s="240">
        <f>S151*H151</f>
        <v>685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41" t="s">
        <v>183</v>
      </c>
      <c r="AT151" s="241" t="s">
        <v>179</v>
      </c>
      <c r="AU151" s="241" t="s">
        <v>82</v>
      </c>
      <c r="AY151" s="17" t="s">
        <v>176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7" t="s">
        <v>80</v>
      </c>
      <c r="BK151" s="242">
        <f>ROUND(I151*H151,2)</f>
        <v>0</v>
      </c>
      <c r="BL151" s="17" t="s">
        <v>183</v>
      </c>
      <c r="BM151" s="241" t="s">
        <v>254</v>
      </c>
    </row>
    <row r="152" s="2" customFormat="1">
      <c r="A152" s="38"/>
      <c r="B152" s="39"/>
      <c r="C152" s="40"/>
      <c r="D152" s="243" t="s">
        <v>185</v>
      </c>
      <c r="E152" s="40"/>
      <c r="F152" s="244" t="s">
        <v>253</v>
      </c>
      <c r="G152" s="40"/>
      <c r="H152" s="40"/>
      <c r="I152" s="245"/>
      <c r="J152" s="40"/>
      <c r="K152" s="40"/>
      <c r="L152" s="44"/>
      <c r="M152" s="246"/>
      <c r="N152" s="247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185</v>
      </c>
      <c r="AU152" s="17" t="s">
        <v>82</v>
      </c>
    </row>
    <row r="153" s="2" customFormat="1">
      <c r="A153" s="38"/>
      <c r="B153" s="39"/>
      <c r="C153" s="40"/>
      <c r="D153" s="248" t="s">
        <v>186</v>
      </c>
      <c r="E153" s="40"/>
      <c r="F153" s="249" t="s">
        <v>255</v>
      </c>
      <c r="G153" s="40"/>
      <c r="H153" s="40"/>
      <c r="I153" s="245"/>
      <c r="J153" s="40"/>
      <c r="K153" s="40"/>
      <c r="L153" s="44"/>
      <c r="M153" s="246"/>
      <c r="N153" s="247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186</v>
      </c>
      <c r="AU153" s="17" t="s">
        <v>82</v>
      </c>
    </row>
    <row r="154" s="2" customFormat="1" ht="24.15" customHeight="1">
      <c r="A154" s="38"/>
      <c r="B154" s="39"/>
      <c r="C154" s="229" t="s">
        <v>213</v>
      </c>
      <c r="D154" s="229" t="s">
        <v>179</v>
      </c>
      <c r="E154" s="230" t="s">
        <v>256</v>
      </c>
      <c r="F154" s="231" t="s">
        <v>257</v>
      </c>
      <c r="G154" s="232" t="s">
        <v>231</v>
      </c>
      <c r="H154" s="233">
        <v>1096</v>
      </c>
      <c r="I154" s="234"/>
      <c r="J154" s="235">
        <f>ROUND(I154*H154,2)</f>
        <v>0</v>
      </c>
      <c r="K154" s="236"/>
      <c r="L154" s="44"/>
      <c r="M154" s="237" t="s">
        <v>1</v>
      </c>
      <c r="N154" s="238" t="s">
        <v>38</v>
      </c>
      <c r="O154" s="91"/>
      <c r="P154" s="239">
        <f>O154*H154</f>
        <v>0</v>
      </c>
      <c r="Q154" s="239">
        <v>0</v>
      </c>
      <c r="R154" s="239">
        <f>Q154*H154</f>
        <v>0</v>
      </c>
      <c r="S154" s="239">
        <v>0.316</v>
      </c>
      <c r="T154" s="240">
        <f>S154*H154</f>
        <v>346.33600000000001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41" t="s">
        <v>183</v>
      </c>
      <c r="AT154" s="241" t="s">
        <v>179</v>
      </c>
      <c r="AU154" s="241" t="s">
        <v>82</v>
      </c>
      <c r="AY154" s="17" t="s">
        <v>176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7" t="s">
        <v>80</v>
      </c>
      <c r="BK154" s="242">
        <f>ROUND(I154*H154,2)</f>
        <v>0</v>
      </c>
      <c r="BL154" s="17" t="s">
        <v>183</v>
      </c>
      <c r="BM154" s="241" t="s">
        <v>258</v>
      </c>
    </row>
    <row r="155" s="2" customFormat="1">
      <c r="A155" s="38"/>
      <c r="B155" s="39"/>
      <c r="C155" s="40"/>
      <c r="D155" s="243" t="s">
        <v>185</v>
      </c>
      <c r="E155" s="40"/>
      <c r="F155" s="244" t="s">
        <v>257</v>
      </c>
      <c r="G155" s="40"/>
      <c r="H155" s="40"/>
      <c r="I155" s="245"/>
      <c r="J155" s="40"/>
      <c r="K155" s="40"/>
      <c r="L155" s="44"/>
      <c r="M155" s="246"/>
      <c r="N155" s="247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185</v>
      </c>
      <c r="AU155" s="17" t="s">
        <v>82</v>
      </c>
    </row>
    <row r="156" s="2" customFormat="1">
      <c r="A156" s="38"/>
      <c r="B156" s="39"/>
      <c r="C156" s="40"/>
      <c r="D156" s="248" t="s">
        <v>186</v>
      </c>
      <c r="E156" s="40"/>
      <c r="F156" s="249" t="s">
        <v>259</v>
      </c>
      <c r="G156" s="40"/>
      <c r="H156" s="40"/>
      <c r="I156" s="245"/>
      <c r="J156" s="40"/>
      <c r="K156" s="40"/>
      <c r="L156" s="44"/>
      <c r="M156" s="246"/>
      <c r="N156" s="247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186</v>
      </c>
      <c r="AU156" s="17" t="s">
        <v>82</v>
      </c>
    </row>
    <row r="157" s="2" customFormat="1" ht="16.5" customHeight="1">
      <c r="A157" s="38"/>
      <c r="B157" s="39"/>
      <c r="C157" s="229" t="s">
        <v>260</v>
      </c>
      <c r="D157" s="229" t="s">
        <v>179</v>
      </c>
      <c r="E157" s="230" t="s">
        <v>261</v>
      </c>
      <c r="F157" s="231" t="s">
        <v>262</v>
      </c>
      <c r="G157" s="232" t="s">
        <v>263</v>
      </c>
      <c r="H157" s="233">
        <v>83</v>
      </c>
      <c r="I157" s="234"/>
      <c r="J157" s="235">
        <f>ROUND(I157*H157,2)</f>
        <v>0</v>
      </c>
      <c r="K157" s="236"/>
      <c r="L157" s="44"/>
      <c r="M157" s="237" t="s">
        <v>1</v>
      </c>
      <c r="N157" s="238" t="s">
        <v>38</v>
      </c>
      <c r="O157" s="91"/>
      <c r="P157" s="239">
        <f>O157*H157</f>
        <v>0</v>
      </c>
      <c r="Q157" s="239">
        <v>0</v>
      </c>
      <c r="R157" s="239">
        <f>Q157*H157</f>
        <v>0</v>
      </c>
      <c r="S157" s="239">
        <v>0.23000000000000001</v>
      </c>
      <c r="T157" s="240">
        <f>S157*H157</f>
        <v>19.09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41" t="s">
        <v>183</v>
      </c>
      <c r="AT157" s="241" t="s">
        <v>179</v>
      </c>
      <c r="AU157" s="241" t="s">
        <v>82</v>
      </c>
      <c r="AY157" s="17" t="s">
        <v>176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7" t="s">
        <v>80</v>
      </c>
      <c r="BK157" s="242">
        <f>ROUND(I157*H157,2)</f>
        <v>0</v>
      </c>
      <c r="BL157" s="17" t="s">
        <v>183</v>
      </c>
      <c r="BM157" s="241" t="s">
        <v>264</v>
      </c>
    </row>
    <row r="158" s="2" customFormat="1">
      <c r="A158" s="38"/>
      <c r="B158" s="39"/>
      <c r="C158" s="40"/>
      <c r="D158" s="243" t="s">
        <v>185</v>
      </c>
      <c r="E158" s="40"/>
      <c r="F158" s="244" t="s">
        <v>262</v>
      </c>
      <c r="G158" s="40"/>
      <c r="H158" s="40"/>
      <c r="I158" s="245"/>
      <c r="J158" s="40"/>
      <c r="K158" s="40"/>
      <c r="L158" s="44"/>
      <c r="M158" s="246"/>
      <c r="N158" s="247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185</v>
      </c>
      <c r="AU158" s="17" t="s">
        <v>82</v>
      </c>
    </row>
    <row r="159" s="2" customFormat="1">
      <c r="A159" s="38"/>
      <c r="B159" s="39"/>
      <c r="C159" s="40"/>
      <c r="D159" s="248" t="s">
        <v>186</v>
      </c>
      <c r="E159" s="40"/>
      <c r="F159" s="249" t="s">
        <v>265</v>
      </c>
      <c r="G159" s="40"/>
      <c r="H159" s="40"/>
      <c r="I159" s="245"/>
      <c r="J159" s="40"/>
      <c r="K159" s="40"/>
      <c r="L159" s="44"/>
      <c r="M159" s="246"/>
      <c r="N159" s="247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186</v>
      </c>
      <c r="AU159" s="17" t="s">
        <v>82</v>
      </c>
    </row>
    <row r="160" s="2" customFormat="1" ht="16.5" customHeight="1">
      <c r="A160" s="38"/>
      <c r="B160" s="39"/>
      <c r="C160" s="229" t="s">
        <v>266</v>
      </c>
      <c r="D160" s="229" t="s">
        <v>179</v>
      </c>
      <c r="E160" s="230" t="s">
        <v>267</v>
      </c>
      <c r="F160" s="231" t="s">
        <v>268</v>
      </c>
      <c r="G160" s="232" t="s">
        <v>263</v>
      </c>
      <c r="H160" s="233">
        <v>164</v>
      </c>
      <c r="I160" s="234"/>
      <c r="J160" s="235">
        <f>ROUND(I160*H160,2)</f>
        <v>0</v>
      </c>
      <c r="K160" s="236"/>
      <c r="L160" s="44"/>
      <c r="M160" s="237" t="s">
        <v>1</v>
      </c>
      <c r="N160" s="238" t="s">
        <v>38</v>
      </c>
      <c r="O160" s="91"/>
      <c r="P160" s="239">
        <f>O160*H160</f>
        <v>0</v>
      </c>
      <c r="Q160" s="239">
        <v>0</v>
      </c>
      <c r="R160" s="239">
        <f>Q160*H160</f>
        <v>0</v>
      </c>
      <c r="S160" s="239">
        <v>0.28999999999999998</v>
      </c>
      <c r="T160" s="240">
        <f>S160*H160</f>
        <v>47.559999999999995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41" t="s">
        <v>183</v>
      </c>
      <c r="AT160" s="241" t="s">
        <v>179</v>
      </c>
      <c r="AU160" s="241" t="s">
        <v>82</v>
      </c>
      <c r="AY160" s="17" t="s">
        <v>176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7" t="s">
        <v>80</v>
      </c>
      <c r="BK160" s="242">
        <f>ROUND(I160*H160,2)</f>
        <v>0</v>
      </c>
      <c r="BL160" s="17" t="s">
        <v>183</v>
      </c>
      <c r="BM160" s="241" t="s">
        <v>269</v>
      </c>
    </row>
    <row r="161" s="2" customFormat="1">
      <c r="A161" s="38"/>
      <c r="B161" s="39"/>
      <c r="C161" s="40"/>
      <c r="D161" s="243" t="s">
        <v>185</v>
      </c>
      <c r="E161" s="40"/>
      <c r="F161" s="244" t="s">
        <v>268</v>
      </c>
      <c r="G161" s="40"/>
      <c r="H161" s="40"/>
      <c r="I161" s="245"/>
      <c r="J161" s="40"/>
      <c r="K161" s="40"/>
      <c r="L161" s="44"/>
      <c r="M161" s="246"/>
      <c r="N161" s="247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185</v>
      </c>
      <c r="AU161" s="17" t="s">
        <v>82</v>
      </c>
    </row>
    <row r="162" s="2" customFormat="1">
      <c r="A162" s="38"/>
      <c r="B162" s="39"/>
      <c r="C162" s="40"/>
      <c r="D162" s="248" t="s">
        <v>186</v>
      </c>
      <c r="E162" s="40"/>
      <c r="F162" s="249" t="s">
        <v>270</v>
      </c>
      <c r="G162" s="40"/>
      <c r="H162" s="40"/>
      <c r="I162" s="245"/>
      <c r="J162" s="40"/>
      <c r="K162" s="40"/>
      <c r="L162" s="44"/>
      <c r="M162" s="246"/>
      <c r="N162" s="24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186</v>
      </c>
      <c r="AU162" s="17" t="s">
        <v>82</v>
      </c>
    </row>
    <row r="163" s="2" customFormat="1" ht="16.5" customHeight="1">
      <c r="A163" s="38"/>
      <c r="B163" s="39"/>
      <c r="C163" s="229" t="s">
        <v>271</v>
      </c>
      <c r="D163" s="229" t="s">
        <v>179</v>
      </c>
      <c r="E163" s="230" t="s">
        <v>272</v>
      </c>
      <c r="F163" s="231" t="s">
        <v>273</v>
      </c>
      <c r="G163" s="232" t="s">
        <v>263</v>
      </c>
      <c r="H163" s="233">
        <v>682</v>
      </c>
      <c r="I163" s="234"/>
      <c r="J163" s="235">
        <f>ROUND(I163*H163,2)</f>
        <v>0</v>
      </c>
      <c r="K163" s="236"/>
      <c r="L163" s="44"/>
      <c r="M163" s="237" t="s">
        <v>1</v>
      </c>
      <c r="N163" s="238" t="s">
        <v>38</v>
      </c>
      <c r="O163" s="91"/>
      <c r="P163" s="239">
        <f>O163*H163</f>
        <v>0</v>
      </c>
      <c r="Q163" s="239">
        <v>0</v>
      </c>
      <c r="R163" s="239">
        <f>Q163*H163</f>
        <v>0</v>
      </c>
      <c r="S163" s="239">
        <v>0.20499999999999999</v>
      </c>
      <c r="T163" s="240">
        <f>S163*H163</f>
        <v>139.81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41" t="s">
        <v>183</v>
      </c>
      <c r="AT163" s="241" t="s">
        <v>179</v>
      </c>
      <c r="AU163" s="241" t="s">
        <v>82</v>
      </c>
      <c r="AY163" s="17" t="s">
        <v>176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7" t="s">
        <v>80</v>
      </c>
      <c r="BK163" s="242">
        <f>ROUND(I163*H163,2)</f>
        <v>0</v>
      </c>
      <c r="BL163" s="17" t="s">
        <v>183</v>
      </c>
      <c r="BM163" s="241" t="s">
        <v>274</v>
      </c>
    </row>
    <row r="164" s="2" customFormat="1">
      <c r="A164" s="38"/>
      <c r="B164" s="39"/>
      <c r="C164" s="40"/>
      <c r="D164" s="243" t="s">
        <v>185</v>
      </c>
      <c r="E164" s="40"/>
      <c r="F164" s="244" t="s">
        <v>273</v>
      </c>
      <c r="G164" s="40"/>
      <c r="H164" s="40"/>
      <c r="I164" s="245"/>
      <c r="J164" s="40"/>
      <c r="K164" s="40"/>
      <c r="L164" s="44"/>
      <c r="M164" s="246"/>
      <c r="N164" s="247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185</v>
      </c>
      <c r="AU164" s="17" t="s">
        <v>82</v>
      </c>
    </row>
    <row r="165" s="2" customFormat="1">
      <c r="A165" s="38"/>
      <c r="B165" s="39"/>
      <c r="C165" s="40"/>
      <c r="D165" s="248" t="s">
        <v>186</v>
      </c>
      <c r="E165" s="40"/>
      <c r="F165" s="249" t="s">
        <v>275</v>
      </c>
      <c r="G165" s="40"/>
      <c r="H165" s="40"/>
      <c r="I165" s="245"/>
      <c r="J165" s="40"/>
      <c r="K165" s="40"/>
      <c r="L165" s="44"/>
      <c r="M165" s="246"/>
      <c r="N165" s="247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186</v>
      </c>
      <c r="AU165" s="17" t="s">
        <v>82</v>
      </c>
    </row>
    <row r="166" s="2" customFormat="1" ht="24.15" customHeight="1">
      <c r="A166" s="38"/>
      <c r="B166" s="39"/>
      <c r="C166" s="229" t="s">
        <v>276</v>
      </c>
      <c r="D166" s="229" t="s">
        <v>179</v>
      </c>
      <c r="E166" s="230" t="s">
        <v>277</v>
      </c>
      <c r="F166" s="231" t="s">
        <v>278</v>
      </c>
      <c r="G166" s="232" t="s">
        <v>231</v>
      </c>
      <c r="H166" s="233">
        <v>1844</v>
      </c>
      <c r="I166" s="234"/>
      <c r="J166" s="235">
        <f>ROUND(I166*H166,2)</f>
        <v>0</v>
      </c>
      <c r="K166" s="236"/>
      <c r="L166" s="44"/>
      <c r="M166" s="237" t="s">
        <v>1</v>
      </c>
      <c r="N166" s="238" t="s">
        <v>38</v>
      </c>
      <c r="O166" s="91"/>
      <c r="P166" s="239">
        <f>O166*H166</f>
        <v>0</v>
      </c>
      <c r="Q166" s="239">
        <v>0</v>
      </c>
      <c r="R166" s="239">
        <f>Q166*H166</f>
        <v>0</v>
      </c>
      <c r="S166" s="239">
        <v>0</v>
      </c>
      <c r="T166" s="24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41" t="s">
        <v>183</v>
      </c>
      <c r="AT166" s="241" t="s">
        <v>179</v>
      </c>
      <c r="AU166" s="241" t="s">
        <v>82</v>
      </c>
      <c r="AY166" s="17" t="s">
        <v>176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7" t="s">
        <v>80</v>
      </c>
      <c r="BK166" s="242">
        <f>ROUND(I166*H166,2)</f>
        <v>0</v>
      </c>
      <c r="BL166" s="17" t="s">
        <v>183</v>
      </c>
      <c r="BM166" s="241" t="s">
        <v>279</v>
      </c>
    </row>
    <row r="167" s="2" customFormat="1">
      <c r="A167" s="38"/>
      <c r="B167" s="39"/>
      <c r="C167" s="40"/>
      <c r="D167" s="243" t="s">
        <v>185</v>
      </c>
      <c r="E167" s="40"/>
      <c r="F167" s="244" t="s">
        <v>278</v>
      </c>
      <c r="G167" s="40"/>
      <c r="H167" s="40"/>
      <c r="I167" s="245"/>
      <c r="J167" s="40"/>
      <c r="K167" s="40"/>
      <c r="L167" s="44"/>
      <c r="M167" s="246"/>
      <c r="N167" s="247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185</v>
      </c>
      <c r="AU167" s="17" t="s">
        <v>82</v>
      </c>
    </row>
    <row r="168" s="2" customFormat="1">
      <c r="A168" s="38"/>
      <c r="B168" s="39"/>
      <c r="C168" s="40"/>
      <c r="D168" s="248" t="s">
        <v>186</v>
      </c>
      <c r="E168" s="40"/>
      <c r="F168" s="249" t="s">
        <v>280</v>
      </c>
      <c r="G168" s="40"/>
      <c r="H168" s="40"/>
      <c r="I168" s="245"/>
      <c r="J168" s="40"/>
      <c r="K168" s="40"/>
      <c r="L168" s="44"/>
      <c r="M168" s="246"/>
      <c r="N168" s="247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186</v>
      </c>
      <c r="AU168" s="17" t="s">
        <v>82</v>
      </c>
    </row>
    <row r="169" s="13" customFormat="1">
      <c r="A169" s="13"/>
      <c r="B169" s="255"/>
      <c r="C169" s="256"/>
      <c r="D169" s="243" t="s">
        <v>242</v>
      </c>
      <c r="E169" s="257" t="s">
        <v>1</v>
      </c>
      <c r="F169" s="258" t="s">
        <v>243</v>
      </c>
      <c r="G169" s="256"/>
      <c r="H169" s="259">
        <v>1096</v>
      </c>
      <c r="I169" s="260"/>
      <c r="J169" s="256"/>
      <c r="K169" s="256"/>
      <c r="L169" s="261"/>
      <c r="M169" s="262"/>
      <c r="N169" s="263"/>
      <c r="O169" s="263"/>
      <c r="P169" s="263"/>
      <c r="Q169" s="263"/>
      <c r="R169" s="263"/>
      <c r="S169" s="263"/>
      <c r="T169" s="26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5" t="s">
        <v>242</v>
      </c>
      <c r="AU169" s="265" t="s">
        <v>82</v>
      </c>
      <c r="AV169" s="13" t="s">
        <v>82</v>
      </c>
      <c r="AW169" s="13" t="s">
        <v>30</v>
      </c>
      <c r="AX169" s="13" t="s">
        <v>73</v>
      </c>
      <c r="AY169" s="265" t="s">
        <v>176</v>
      </c>
    </row>
    <row r="170" s="13" customFormat="1">
      <c r="A170" s="13"/>
      <c r="B170" s="255"/>
      <c r="C170" s="256"/>
      <c r="D170" s="243" t="s">
        <v>242</v>
      </c>
      <c r="E170" s="257" t="s">
        <v>1</v>
      </c>
      <c r="F170" s="258" t="s">
        <v>244</v>
      </c>
      <c r="G170" s="256"/>
      <c r="H170" s="259">
        <v>541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5" t="s">
        <v>242</v>
      </c>
      <c r="AU170" s="265" t="s">
        <v>82</v>
      </c>
      <c r="AV170" s="13" t="s">
        <v>82</v>
      </c>
      <c r="AW170" s="13" t="s">
        <v>30</v>
      </c>
      <c r="AX170" s="13" t="s">
        <v>73</v>
      </c>
      <c r="AY170" s="265" t="s">
        <v>176</v>
      </c>
    </row>
    <row r="171" s="13" customFormat="1">
      <c r="A171" s="13"/>
      <c r="B171" s="255"/>
      <c r="C171" s="256"/>
      <c r="D171" s="243" t="s">
        <v>242</v>
      </c>
      <c r="E171" s="257" t="s">
        <v>1</v>
      </c>
      <c r="F171" s="258" t="s">
        <v>250</v>
      </c>
      <c r="G171" s="256"/>
      <c r="H171" s="259">
        <v>207</v>
      </c>
      <c r="I171" s="260"/>
      <c r="J171" s="256"/>
      <c r="K171" s="256"/>
      <c r="L171" s="261"/>
      <c r="M171" s="262"/>
      <c r="N171" s="263"/>
      <c r="O171" s="263"/>
      <c r="P171" s="263"/>
      <c r="Q171" s="263"/>
      <c r="R171" s="263"/>
      <c r="S171" s="263"/>
      <c r="T171" s="26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65" t="s">
        <v>242</v>
      </c>
      <c r="AU171" s="265" t="s">
        <v>82</v>
      </c>
      <c r="AV171" s="13" t="s">
        <v>82</v>
      </c>
      <c r="AW171" s="13" t="s">
        <v>30</v>
      </c>
      <c r="AX171" s="13" t="s">
        <v>73</v>
      </c>
      <c r="AY171" s="265" t="s">
        <v>176</v>
      </c>
    </row>
    <row r="172" s="14" customFormat="1">
      <c r="A172" s="14"/>
      <c r="B172" s="266"/>
      <c r="C172" s="267"/>
      <c r="D172" s="243" t="s">
        <v>242</v>
      </c>
      <c r="E172" s="268" t="s">
        <v>1</v>
      </c>
      <c r="F172" s="269" t="s">
        <v>245</v>
      </c>
      <c r="G172" s="267"/>
      <c r="H172" s="270">
        <v>1844</v>
      </c>
      <c r="I172" s="271"/>
      <c r="J172" s="267"/>
      <c r="K172" s="267"/>
      <c r="L172" s="272"/>
      <c r="M172" s="273"/>
      <c r="N172" s="274"/>
      <c r="O172" s="274"/>
      <c r="P172" s="274"/>
      <c r="Q172" s="274"/>
      <c r="R172" s="274"/>
      <c r="S172" s="274"/>
      <c r="T172" s="27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76" t="s">
        <v>242</v>
      </c>
      <c r="AU172" s="276" t="s">
        <v>82</v>
      </c>
      <c r="AV172" s="14" t="s">
        <v>183</v>
      </c>
      <c r="AW172" s="14" t="s">
        <v>30</v>
      </c>
      <c r="AX172" s="14" t="s">
        <v>80</v>
      </c>
      <c r="AY172" s="276" t="s">
        <v>176</v>
      </c>
    </row>
    <row r="173" s="12" customFormat="1" ht="22.8" customHeight="1">
      <c r="A173" s="12"/>
      <c r="B173" s="213"/>
      <c r="C173" s="214"/>
      <c r="D173" s="215" t="s">
        <v>72</v>
      </c>
      <c r="E173" s="227" t="s">
        <v>175</v>
      </c>
      <c r="F173" s="227" t="s">
        <v>281</v>
      </c>
      <c r="G173" s="214"/>
      <c r="H173" s="214"/>
      <c r="I173" s="217"/>
      <c r="J173" s="228">
        <f>BK173</f>
        <v>0</v>
      </c>
      <c r="K173" s="214"/>
      <c r="L173" s="219"/>
      <c r="M173" s="220"/>
      <c r="N173" s="221"/>
      <c r="O173" s="221"/>
      <c r="P173" s="222">
        <f>SUM(P174:P214)</f>
        <v>0</v>
      </c>
      <c r="Q173" s="221"/>
      <c r="R173" s="222">
        <f>SUM(R174:R214)</f>
        <v>1649.5420399999998</v>
      </c>
      <c r="S173" s="221"/>
      <c r="T173" s="223">
        <f>SUM(T174:T214)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4" t="s">
        <v>80</v>
      </c>
      <c r="AT173" s="225" t="s">
        <v>72</v>
      </c>
      <c r="AU173" s="225" t="s">
        <v>80</v>
      </c>
      <c r="AY173" s="224" t="s">
        <v>176</v>
      </c>
      <c r="BK173" s="226">
        <f>SUM(BK174:BK214)</f>
        <v>0</v>
      </c>
    </row>
    <row r="174" s="2" customFormat="1" ht="24.15" customHeight="1">
      <c r="A174" s="38"/>
      <c r="B174" s="39"/>
      <c r="C174" s="229" t="s">
        <v>282</v>
      </c>
      <c r="D174" s="229" t="s">
        <v>179</v>
      </c>
      <c r="E174" s="230" t="s">
        <v>283</v>
      </c>
      <c r="F174" s="231" t="s">
        <v>284</v>
      </c>
      <c r="G174" s="232" t="s">
        <v>231</v>
      </c>
      <c r="H174" s="233">
        <v>1303</v>
      </c>
      <c r="I174" s="234"/>
      <c r="J174" s="235">
        <f>ROUND(I174*H174,2)</f>
        <v>0</v>
      </c>
      <c r="K174" s="236"/>
      <c r="L174" s="44"/>
      <c r="M174" s="237" t="s">
        <v>1</v>
      </c>
      <c r="N174" s="238" t="s">
        <v>38</v>
      </c>
      <c r="O174" s="91"/>
      <c r="P174" s="239">
        <f>O174*H174</f>
        <v>0</v>
      </c>
      <c r="Q174" s="239">
        <v>0.34499999999999997</v>
      </c>
      <c r="R174" s="239">
        <f>Q174*H174</f>
        <v>449.53499999999997</v>
      </c>
      <c r="S174" s="239">
        <v>0</v>
      </c>
      <c r="T174" s="24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41" t="s">
        <v>183</v>
      </c>
      <c r="AT174" s="241" t="s">
        <v>179</v>
      </c>
      <c r="AU174" s="241" t="s">
        <v>82</v>
      </c>
      <c r="AY174" s="17" t="s">
        <v>176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7" t="s">
        <v>80</v>
      </c>
      <c r="BK174" s="242">
        <f>ROUND(I174*H174,2)</f>
        <v>0</v>
      </c>
      <c r="BL174" s="17" t="s">
        <v>183</v>
      </c>
      <c r="BM174" s="241" t="s">
        <v>285</v>
      </c>
    </row>
    <row r="175" s="2" customFormat="1">
      <c r="A175" s="38"/>
      <c r="B175" s="39"/>
      <c r="C175" s="40"/>
      <c r="D175" s="243" t="s">
        <v>185</v>
      </c>
      <c r="E175" s="40"/>
      <c r="F175" s="244" t="s">
        <v>284</v>
      </c>
      <c r="G175" s="40"/>
      <c r="H175" s="40"/>
      <c r="I175" s="245"/>
      <c r="J175" s="40"/>
      <c r="K175" s="40"/>
      <c r="L175" s="44"/>
      <c r="M175" s="246"/>
      <c r="N175" s="247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185</v>
      </c>
      <c r="AU175" s="17" t="s">
        <v>82</v>
      </c>
    </row>
    <row r="176" s="2" customFormat="1">
      <c r="A176" s="38"/>
      <c r="B176" s="39"/>
      <c r="C176" s="40"/>
      <c r="D176" s="248" t="s">
        <v>186</v>
      </c>
      <c r="E176" s="40"/>
      <c r="F176" s="249" t="s">
        <v>286</v>
      </c>
      <c r="G176" s="40"/>
      <c r="H176" s="40"/>
      <c r="I176" s="245"/>
      <c r="J176" s="40"/>
      <c r="K176" s="40"/>
      <c r="L176" s="44"/>
      <c r="M176" s="246"/>
      <c r="N176" s="247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186</v>
      </c>
      <c r="AU176" s="17" t="s">
        <v>82</v>
      </c>
    </row>
    <row r="177" s="13" customFormat="1">
      <c r="A177" s="13"/>
      <c r="B177" s="255"/>
      <c r="C177" s="256"/>
      <c r="D177" s="243" t="s">
        <v>242</v>
      </c>
      <c r="E177" s="257" t="s">
        <v>1</v>
      </c>
      <c r="F177" s="258" t="s">
        <v>243</v>
      </c>
      <c r="G177" s="256"/>
      <c r="H177" s="259">
        <v>1096</v>
      </c>
      <c r="I177" s="260"/>
      <c r="J177" s="256"/>
      <c r="K177" s="256"/>
      <c r="L177" s="261"/>
      <c r="M177" s="262"/>
      <c r="N177" s="263"/>
      <c r="O177" s="263"/>
      <c r="P177" s="263"/>
      <c r="Q177" s="263"/>
      <c r="R177" s="263"/>
      <c r="S177" s="263"/>
      <c r="T177" s="26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5" t="s">
        <v>242</v>
      </c>
      <c r="AU177" s="265" t="s">
        <v>82</v>
      </c>
      <c r="AV177" s="13" t="s">
        <v>82</v>
      </c>
      <c r="AW177" s="13" t="s">
        <v>30</v>
      </c>
      <c r="AX177" s="13" t="s">
        <v>73</v>
      </c>
      <c r="AY177" s="265" t="s">
        <v>176</v>
      </c>
    </row>
    <row r="178" s="13" customFormat="1">
      <c r="A178" s="13"/>
      <c r="B178" s="255"/>
      <c r="C178" s="256"/>
      <c r="D178" s="243" t="s">
        <v>242</v>
      </c>
      <c r="E178" s="257" t="s">
        <v>1</v>
      </c>
      <c r="F178" s="258" t="s">
        <v>250</v>
      </c>
      <c r="G178" s="256"/>
      <c r="H178" s="259">
        <v>207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65" t="s">
        <v>242</v>
      </c>
      <c r="AU178" s="265" t="s">
        <v>82</v>
      </c>
      <c r="AV178" s="13" t="s">
        <v>82</v>
      </c>
      <c r="AW178" s="13" t="s">
        <v>30</v>
      </c>
      <c r="AX178" s="13" t="s">
        <v>73</v>
      </c>
      <c r="AY178" s="265" t="s">
        <v>176</v>
      </c>
    </row>
    <row r="179" s="14" customFormat="1">
      <c r="A179" s="14"/>
      <c r="B179" s="266"/>
      <c r="C179" s="267"/>
      <c r="D179" s="243" t="s">
        <v>242</v>
      </c>
      <c r="E179" s="268" t="s">
        <v>1</v>
      </c>
      <c r="F179" s="269" t="s">
        <v>245</v>
      </c>
      <c r="G179" s="267"/>
      <c r="H179" s="270">
        <v>1303</v>
      </c>
      <c r="I179" s="271"/>
      <c r="J179" s="267"/>
      <c r="K179" s="267"/>
      <c r="L179" s="272"/>
      <c r="M179" s="273"/>
      <c r="N179" s="274"/>
      <c r="O179" s="274"/>
      <c r="P179" s="274"/>
      <c r="Q179" s="274"/>
      <c r="R179" s="274"/>
      <c r="S179" s="274"/>
      <c r="T179" s="27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76" t="s">
        <v>242</v>
      </c>
      <c r="AU179" s="276" t="s">
        <v>82</v>
      </c>
      <c r="AV179" s="14" t="s">
        <v>183</v>
      </c>
      <c r="AW179" s="14" t="s">
        <v>30</v>
      </c>
      <c r="AX179" s="14" t="s">
        <v>80</v>
      </c>
      <c r="AY179" s="276" t="s">
        <v>176</v>
      </c>
    </row>
    <row r="180" s="2" customFormat="1" ht="24.15" customHeight="1">
      <c r="A180" s="38"/>
      <c r="B180" s="39"/>
      <c r="C180" s="229" t="s">
        <v>8</v>
      </c>
      <c r="D180" s="229" t="s">
        <v>179</v>
      </c>
      <c r="E180" s="230" t="s">
        <v>287</v>
      </c>
      <c r="F180" s="231" t="s">
        <v>288</v>
      </c>
      <c r="G180" s="232" t="s">
        <v>231</v>
      </c>
      <c r="H180" s="233">
        <v>748</v>
      </c>
      <c r="I180" s="234"/>
      <c r="J180" s="235">
        <f>ROUND(I180*H180,2)</f>
        <v>0</v>
      </c>
      <c r="K180" s="236"/>
      <c r="L180" s="44"/>
      <c r="M180" s="237" t="s">
        <v>1</v>
      </c>
      <c r="N180" s="238" t="s">
        <v>38</v>
      </c>
      <c r="O180" s="91"/>
      <c r="P180" s="239">
        <f>O180*H180</f>
        <v>0</v>
      </c>
      <c r="Q180" s="239">
        <v>0.46000000000000002</v>
      </c>
      <c r="R180" s="239">
        <f>Q180*H180</f>
        <v>344.08000000000004</v>
      </c>
      <c r="S180" s="239">
        <v>0</v>
      </c>
      <c r="T180" s="24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41" t="s">
        <v>183</v>
      </c>
      <c r="AT180" s="241" t="s">
        <v>179</v>
      </c>
      <c r="AU180" s="241" t="s">
        <v>82</v>
      </c>
      <c r="AY180" s="17" t="s">
        <v>176</v>
      </c>
      <c r="BE180" s="242">
        <f>IF(N180="základní",J180,0)</f>
        <v>0</v>
      </c>
      <c r="BF180" s="242">
        <f>IF(N180="snížená",J180,0)</f>
        <v>0</v>
      </c>
      <c r="BG180" s="242">
        <f>IF(N180="zákl. přenesená",J180,0)</f>
        <v>0</v>
      </c>
      <c r="BH180" s="242">
        <f>IF(N180="sníž. přenesená",J180,0)</f>
        <v>0</v>
      </c>
      <c r="BI180" s="242">
        <f>IF(N180="nulová",J180,0)</f>
        <v>0</v>
      </c>
      <c r="BJ180" s="17" t="s">
        <v>80</v>
      </c>
      <c r="BK180" s="242">
        <f>ROUND(I180*H180,2)</f>
        <v>0</v>
      </c>
      <c r="BL180" s="17" t="s">
        <v>183</v>
      </c>
      <c r="BM180" s="241" t="s">
        <v>289</v>
      </c>
    </row>
    <row r="181" s="2" customFormat="1">
      <c r="A181" s="38"/>
      <c r="B181" s="39"/>
      <c r="C181" s="40"/>
      <c r="D181" s="243" t="s">
        <v>185</v>
      </c>
      <c r="E181" s="40"/>
      <c r="F181" s="244" t="s">
        <v>288</v>
      </c>
      <c r="G181" s="40"/>
      <c r="H181" s="40"/>
      <c r="I181" s="245"/>
      <c r="J181" s="40"/>
      <c r="K181" s="40"/>
      <c r="L181" s="44"/>
      <c r="M181" s="246"/>
      <c r="N181" s="247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185</v>
      </c>
      <c r="AU181" s="17" t="s">
        <v>82</v>
      </c>
    </row>
    <row r="182" s="2" customFormat="1">
      <c r="A182" s="38"/>
      <c r="B182" s="39"/>
      <c r="C182" s="40"/>
      <c r="D182" s="248" t="s">
        <v>186</v>
      </c>
      <c r="E182" s="40"/>
      <c r="F182" s="249" t="s">
        <v>290</v>
      </c>
      <c r="G182" s="40"/>
      <c r="H182" s="40"/>
      <c r="I182" s="245"/>
      <c r="J182" s="40"/>
      <c r="K182" s="40"/>
      <c r="L182" s="44"/>
      <c r="M182" s="246"/>
      <c r="N182" s="247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186</v>
      </c>
      <c r="AU182" s="17" t="s">
        <v>82</v>
      </c>
    </row>
    <row r="183" s="13" customFormat="1">
      <c r="A183" s="13"/>
      <c r="B183" s="255"/>
      <c r="C183" s="256"/>
      <c r="D183" s="243" t="s">
        <v>242</v>
      </c>
      <c r="E183" s="257" t="s">
        <v>1</v>
      </c>
      <c r="F183" s="258" t="s">
        <v>250</v>
      </c>
      <c r="G183" s="256"/>
      <c r="H183" s="259">
        <v>207</v>
      </c>
      <c r="I183" s="260"/>
      <c r="J183" s="256"/>
      <c r="K183" s="256"/>
      <c r="L183" s="261"/>
      <c r="M183" s="262"/>
      <c r="N183" s="263"/>
      <c r="O183" s="263"/>
      <c r="P183" s="263"/>
      <c r="Q183" s="263"/>
      <c r="R183" s="263"/>
      <c r="S183" s="263"/>
      <c r="T183" s="26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65" t="s">
        <v>242</v>
      </c>
      <c r="AU183" s="265" t="s">
        <v>82</v>
      </c>
      <c r="AV183" s="13" t="s">
        <v>82</v>
      </c>
      <c r="AW183" s="13" t="s">
        <v>30</v>
      </c>
      <c r="AX183" s="13" t="s">
        <v>73</v>
      </c>
      <c r="AY183" s="265" t="s">
        <v>176</v>
      </c>
    </row>
    <row r="184" s="13" customFormat="1">
      <c r="A184" s="13"/>
      <c r="B184" s="255"/>
      <c r="C184" s="256"/>
      <c r="D184" s="243" t="s">
        <v>242</v>
      </c>
      <c r="E184" s="257" t="s">
        <v>1</v>
      </c>
      <c r="F184" s="258" t="s">
        <v>244</v>
      </c>
      <c r="G184" s="256"/>
      <c r="H184" s="259">
        <v>541</v>
      </c>
      <c r="I184" s="260"/>
      <c r="J184" s="256"/>
      <c r="K184" s="256"/>
      <c r="L184" s="261"/>
      <c r="M184" s="262"/>
      <c r="N184" s="263"/>
      <c r="O184" s="263"/>
      <c r="P184" s="263"/>
      <c r="Q184" s="263"/>
      <c r="R184" s="263"/>
      <c r="S184" s="263"/>
      <c r="T184" s="26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5" t="s">
        <v>242</v>
      </c>
      <c r="AU184" s="265" t="s">
        <v>82</v>
      </c>
      <c r="AV184" s="13" t="s">
        <v>82</v>
      </c>
      <c r="AW184" s="13" t="s">
        <v>30</v>
      </c>
      <c r="AX184" s="13" t="s">
        <v>73</v>
      </c>
      <c r="AY184" s="265" t="s">
        <v>176</v>
      </c>
    </row>
    <row r="185" s="14" customFormat="1">
      <c r="A185" s="14"/>
      <c r="B185" s="266"/>
      <c r="C185" s="267"/>
      <c r="D185" s="243" t="s">
        <v>242</v>
      </c>
      <c r="E185" s="268" t="s">
        <v>1</v>
      </c>
      <c r="F185" s="269" t="s">
        <v>245</v>
      </c>
      <c r="G185" s="267"/>
      <c r="H185" s="270">
        <v>748</v>
      </c>
      <c r="I185" s="271"/>
      <c r="J185" s="267"/>
      <c r="K185" s="267"/>
      <c r="L185" s="272"/>
      <c r="M185" s="273"/>
      <c r="N185" s="274"/>
      <c r="O185" s="274"/>
      <c r="P185" s="274"/>
      <c r="Q185" s="274"/>
      <c r="R185" s="274"/>
      <c r="S185" s="274"/>
      <c r="T185" s="27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76" t="s">
        <v>242</v>
      </c>
      <c r="AU185" s="276" t="s">
        <v>82</v>
      </c>
      <c r="AV185" s="14" t="s">
        <v>183</v>
      </c>
      <c r="AW185" s="14" t="s">
        <v>30</v>
      </c>
      <c r="AX185" s="14" t="s">
        <v>80</v>
      </c>
      <c r="AY185" s="276" t="s">
        <v>176</v>
      </c>
    </row>
    <row r="186" s="2" customFormat="1" ht="33" customHeight="1">
      <c r="A186" s="38"/>
      <c r="B186" s="39"/>
      <c r="C186" s="229" t="s">
        <v>291</v>
      </c>
      <c r="D186" s="229" t="s">
        <v>179</v>
      </c>
      <c r="E186" s="230" t="s">
        <v>292</v>
      </c>
      <c r="F186" s="231" t="s">
        <v>293</v>
      </c>
      <c r="G186" s="232" t="s">
        <v>231</v>
      </c>
      <c r="H186" s="233">
        <v>1096</v>
      </c>
      <c r="I186" s="234"/>
      <c r="J186" s="235">
        <f>ROUND(I186*H186,2)</f>
        <v>0</v>
      </c>
      <c r="K186" s="236"/>
      <c r="L186" s="44"/>
      <c r="M186" s="237" t="s">
        <v>1</v>
      </c>
      <c r="N186" s="238" t="s">
        <v>38</v>
      </c>
      <c r="O186" s="91"/>
      <c r="P186" s="239">
        <f>O186*H186</f>
        <v>0</v>
      </c>
      <c r="Q186" s="239">
        <v>0.18462999999999999</v>
      </c>
      <c r="R186" s="239">
        <f>Q186*H186</f>
        <v>202.35448</v>
      </c>
      <c r="S186" s="239">
        <v>0</v>
      </c>
      <c r="T186" s="24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41" t="s">
        <v>183</v>
      </c>
      <c r="AT186" s="241" t="s">
        <v>179</v>
      </c>
      <c r="AU186" s="241" t="s">
        <v>82</v>
      </c>
      <c r="AY186" s="17" t="s">
        <v>176</v>
      </c>
      <c r="BE186" s="242">
        <f>IF(N186="základní",J186,0)</f>
        <v>0</v>
      </c>
      <c r="BF186" s="242">
        <f>IF(N186="snížená",J186,0)</f>
        <v>0</v>
      </c>
      <c r="BG186" s="242">
        <f>IF(N186="zákl. přenesená",J186,0)</f>
        <v>0</v>
      </c>
      <c r="BH186" s="242">
        <f>IF(N186="sníž. přenesená",J186,0)</f>
        <v>0</v>
      </c>
      <c r="BI186" s="242">
        <f>IF(N186="nulová",J186,0)</f>
        <v>0</v>
      </c>
      <c r="BJ186" s="17" t="s">
        <v>80</v>
      </c>
      <c r="BK186" s="242">
        <f>ROUND(I186*H186,2)</f>
        <v>0</v>
      </c>
      <c r="BL186" s="17" t="s">
        <v>183</v>
      </c>
      <c r="BM186" s="241" t="s">
        <v>294</v>
      </c>
    </row>
    <row r="187" s="2" customFormat="1">
      <c r="A187" s="38"/>
      <c r="B187" s="39"/>
      <c r="C187" s="40"/>
      <c r="D187" s="243" t="s">
        <v>185</v>
      </c>
      <c r="E187" s="40"/>
      <c r="F187" s="244" t="s">
        <v>293</v>
      </c>
      <c r="G187" s="40"/>
      <c r="H187" s="40"/>
      <c r="I187" s="245"/>
      <c r="J187" s="40"/>
      <c r="K187" s="40"/>
      <c r="L187" s="44"/>
      <c r="M187" s="246"/>
      <c r="N187" s="247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185</v>
      </c>
      <c r="AU187" s="17" t="s">
        <v>82</v>
      </c>
    </row>
    <row r="188" s="2" customFormat="1">
      <c r="A188" s="38"/>
      <c r="B188" s="39"/>
      <c r="C188" s="40"/>
      <c r="D188" s="248" t="s">
        <v>186</v>
      </c>
      <c r="E188" s="40"/>
      <c r="F188" s="249" t="s">
        <v>295</v>
      </c>
      <c r="G188" s="40"/>
      <c r="H188" s="40"/>
      <c r="I188" s="245"/>
      <c r="J188" s="40"/>
      <c r="K188" s="40"/>
      <c r="L188" s="44"/>
      <c r="M188" s="246"/>
      <c r="N188" s="247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186</v>
      </c>
      <c r="AU188" s="17" t="s">
        <v>82</v>
      </c>
    </row>
    <row r="189" s="2" customFormat="1" ht="24.15" customHeight="1">
      <c r="A189" s="38"/>
      <c r="B189" s="39"/>
      <c r="C189" s="229" t="s">
        <v>296</v>
      </c>
      <c r="D189" s="229" t="s">
        <v>179</v>
      </c>
      <c r="E189" s="230" t="s">
        <v>297</v>
      </c>
      <c r="F189" s="231" t="s">
        <v>298</v>
      </c>
      <c r="G189" s="232" t="s">
        <v>231</v>
      </c>
      <c r="H189" s="233">
        <v>1096</v>
      </c>
      <c r="I189" s="234"/>
      <c r="J189" s="235">
        <f>ROUND(I189*H189,2)</f>
        <v>0</v>
      </c>
      <c r="K189" s="236"/>
      <c r="L189" s="44"/>
      <c r="M189" s="237" t="s">
        <v>1</v>
      </c>
      <c r="N189" s="238" t="s">
        <v>38</v>
      </c>
      <c r="O189" s="91"/>
      <c r="P189" s="239">
        <f>O189*H189</f>
        <v>0</v>
      </c>
      <c r="Q189" s="239">
        <v>0.51085999999999998</v>
      </c>
      <c r="R189" s="239">
        <f>Q189*H189</f>
        <v>559.90255999999999</v>
      </c>
      <c r="S189" s="239">
        <v>0</v>
      </c>
      <c r="T189" s="24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41" t="s">
        <v>183</v>
      </c>
      <c r="AT189" s="241" t="s">
        <v>179</v>
      </c>
      <c r="AU189" s="241" t="s">
        <v>82</v>
      </c>
      <c r="AY189" s="17" t="s">
        <v>176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7" t="s">
        <v>80</v>
      </c>
      <c r="BK189" s="242">
        <f>ROUND(I189*H189,2)</f>
        <v>0</v>
      </c>
      <c r="BL189" s="17" t="s">
        <v>183</v>
      </c>
      <c r="BM189" s="241" t="s">
        <v>299</v>
      </c>
    </row>
    <row r="190" s="2" customFormat="1">
      <c r="A190" s="38"/>
      <c r="B190" s="39"/>
      <c r="C190" s="40"/>
      <c r="D190" s="243" t="s">
        <v>185</v>
      </c>
      <c r="E190" s="40"/>
      <c r="F190" s="244" t="s">
        <v>298</v>
      </c>
      <c r="G190" s="40"/>
      <c r="H190" s="40"/>
      <c r="I190" s="245"/>
      <c r="J190" s="40"/>
      <c r="K190" s="40"/>
      <c r="L190" s="44"/>
      <c r="M190" s="246"/>
      <c r="N190" s="247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185</v>
      </c>
      <c r="AU190" s="17" t="s">
        <v>82</v>
      </c>
    </row>
    <row r="191" s="2" customFormat="1">
      <c r="A191" s="38"/>
      <c r="B191" s="39"/>
      <c r="C191" s="40"/>
      <c r="D191" s="248" t="s">
        <v>186</v>
      </c>
      <c r="E191" s="40"/>
      <c r="F191" s="249" t="s">
        <v>300</v>
      </c>
      <c r="G191" s="40"/>
      <c r="H191" s="40"/>
      <c r="I191" s="245"/>
      <c r="J191" s="40"/>
      <c r="K191" s="40"/>
      <c r="L191" s="44"/>
      <c r="M191" s="246"/>
      <c r="N191" s="247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186</v>
      </c>
      <c r="AU191" s="17" t="s">
        <v>82</v>
      </c>
    </row>
    <row r="192" s="2" customFormat="1" ht="24.15" customHeight="1">
      <c r="A192" s="38"/>
      <c r="B192" s="39"/>
      <c r="C192" s="229" t="s">
        <v>301</v>
      </c>
      <c r="D192" s="229" t="s">
        <v>179</v>
      </c>
      <c r="E192" s="230" t="s">
        <v>302</v>
      </c>
      <c r="F192" s="231" t="s">
        <v>303</v>
      </c>
      <c r="G192" s="232" t="s">
        <v>231</v>
      </c>
      <c r="H192" s="233">
        <v>1096</v>
      </c>
      <c r="I192" s="234"/>
      <c r="J192" s="235">
        <f>ROUND(I192*H192,2)</f>
        <v>0</v>
      </c>
      <c r="K192" s="236"/>
      <c r="L192" s="44"/>
      <c r="M192" s="237" t="s">
        <v>1</v>
      </c>
      <c r="N192" s="238" t="s">
        <v>38</v>
      </c>
      <c r="O192" s="91"/>
      <c r="P192" s="239">
        <f>O192*H192</f>
        <v>0</v>
      </c>
      <c r="Q192" s="239">
        <v>0.0065199999999999998</v>
      </c>
      <c r="R192" s="239">
        <f>Q192*H192</f>
        <v>7.1459199999999994</v>
      </c>
      <c r="S192" s="239">
        <v>0</v>
      </c>
      <c r="T192" s="24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41" t="s">
        <v>183</v>
      </c>
      <c r="AT192" s="241" t="s">
        <v>179</v>
      </c>
      <c r="AU192" s="241" t="s">
        <v>82</v>
      </c>
      <c r="AY192" s="17" t="s">
        <v>176</v>
      </c>
      <c r="BE192" s="242">
        <f>IF(N192="základní",J192,0)</f>
        <v>0</v>
      </c>
      <c r="BF192" s="242">
        <f>IF(N192="snížená",J192,0)</f>
        <v>0</v>
      </c>
      <c r="BG192" s="242">
        <f>IF(N192="zákl. přenesená",J192,0)</f>
        <v>0</v>
      </c>
      <c r="BH192" s="242">
        <f>IF(N192="sníž. přenesená",J192,0)</f>
        <v>0</v>
      </c>
      <c r="BI192" s="242">
        <f>IF(N192="nulová",J192,0)</f>
        <v>0</v>
      </c>
      <c r="BJ192" s="17" t="s">
        <v>80</v>
      </c>
      <c r="BK192" s="242">
        <f>ROUND(I192*H192,2)</f>
        <v>0</v>
      </c>
      <c r="BL192" s="17" t="s">
        <v>183</v>
      </c>
      <c r="BM192" s="241" t="s">
        <v>304</v>
      </c>
    </row>
    <row r="193" s="2" customFormat="1">
      <c r="A193" s="38"/>
      <c r="B193" s="39"/>
      <c r="C193" s="40"/>
      <c r="D193" s="243" t="s">
        <v>185</v>
      </c>
      <c r="E193" s="40"/>
      <c r="F193" s="244" t="s">
        <v>303</v>
      </c>
      <c r="G193" s="40"/>
      <c r="H193" s="40"/>
      <c r="I193" s="245"/>
      <c r="J193" s="40"/>
      <c r="K193" s="40"/>
      <c r="L193" s="44"/>
      <c r="M193" s="246"/>
      <c r="N193" s="247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185</v>
      </c>
      <c r="AU193" s="17" t="s">
        <v>82</v>
      </c>
    </row>
    <row r="194" s="2" customFormat="1">
      <c r="A194" s="38"/>
      <c r="B194" s="39"/>
      <c r="C194" s="40"/>
      <c r="D194" s="248" t="s">
        <v>186</v>
      </c>
      <c r="E194" s="40"/>
      <c r="F194" s="249" t="s">
        <v>305</v>
      </c>
      <c r="G194" s="40"/>
      <c r="H194" s="40"/>
      <c r="I194" s="245"/>
      <c r="J194" s="40"/>
      <c r="K194" s="40"/>
      <c r="L194" s="44"/>
      <c r="M194" s="246"/>
      <c r="N194" s="247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186</v>
      </c>
      <c r="AU194" s="17" t="s">
        <v>82</v>
      </c>
    </row>
    <row r="195" s="2" customFormat="1" ht="21.75" customHeight="1">
      <c r="A195" s="38"/>
      <c r="B195" s="39"/>
      <c r="C195" s="229" t="s">
        <v>306</v>
      </c>
      <c r="D195" s="229" t="s">
        <v>179</v>
      </c>
      <c r="E195" s="230" t="s">
        <v>307</v>
      </c>
      <c r="F195" s="231" t="s">
        <v>308</v>
      </c>
      <c r="G195" s="232" t="s">
        <v>231</v>
      </c>
      <c r="H195" s="233">
        <v>1096</v>
      </c>
      <c r="I195" s="234"/>
      <c r="J195" s="235">
        <f>ROUND(I195*H195,2)</f>
        <v>0</v>
      </c>
      <c r="K195" s="236"/>
      <c r="L195" s="44"/>
      <c r="M195" s="237" t="s">
        <v>1</v>
      </c>
      <c r="N195" s="238" t="s">
        <v>38</v>
      </c>
      <c r="O195" s="91"/>
      <c r="P195" s="239">
        <f>O195*H195</f>
        <v>0</v>
      </c>
      <c r="Q195" s="239">
        <v>0.00021000000000000001</v>
      </c>
      <c r="R195" s="239">
        <f>Q195*H195</f>
        <v>0.23016</v>
      </c>
      <c r="S195" s="239">
        <v>0</v>
      </c>
      <c r="T195" s="24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41" t="s">
        <v>183</v>
      </c>
      <c r="AT195" s="241" t="s">
        <v>179</v>
      </c>
      <c r="AU195" s="241" t="s">
        <v>82</v>
      </c>
      <c r="AY195" s="17" t="s">
        <v>176</v>
      </c>
      <c r="BE195" s="242">
        <f>IF(N195="základní",J195,0)</f>
        <v>0</v>
      </c>
      <c r="BF195" s="242">
        <f>IF(N195="snížená",J195,0)</f>
        <v>0</v>
      </c>
      <c r="BG195" s="242">
        <f>IF(N195="zákl. přenesená",J195,0)</f>
        <v>0</v>
      </c>
      <c r="BH195" s="242">
        <f>IF(N195="sníž. přenesená",J195,0)</f>
        <v>0</v>
      </c>
      <c r="BI195" s="242">
        <f>IF(N195="nulová",J195,0)</f>
        <v>0</v>
      </c>
      <c r="BJ195" s="17" t="s">
        <v>80</v>
      </c>
      <c r="BK195" s="242">
        <f>ROUND(I195*H195,2)</f>
        <v>0</v>
      </c>
      <c r="BL195" s="17" t="s">
        <v>183</v>
      </c>
      <c r="BM195" s="241" t="s">
        <v>309</v>
      </c>
    </row>
    <row r="196" s="2" customFormat="1">
      <c r="A196" s="38"/>
      <c r="B196" s="39"/>
      <c r="C196" s="40"/>
      <c r="D196" s="243" t="s">
        <v>185</v>
      </c>
      <c r="E196" s="40"/>
      <c r="F196" s="244" t="s">
        <v>308</v>
      </c>
      <c r="G196" s="40"/>
      <c r="H196" s="40"/>
      <c r="I196" s="245"/>
      <c r="J196" s="40"/>
      <c r="K196" s="40"/>
      <c r="L196" s="44"/>
      <c r="M196" s="246"/>
      <c r="N196" s="247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185</v>
      </c>
      <c r="AU196" s="17" t="s">
        <v>82</v>
      </c>
    </row>
    <row r="197" s="2" customFormat="1">
      <c r="A197" s="38"/>
      <c r="B197" s="39"/>
      <c r="C197" s="40"/>
      <c r="D197" s="248" t="s">
        <v>186</v>
      </c>
      <c r="E197" s="40"/>
      <c r="F197" s="249" t="s">
        <v>310</v>
      </c>
      <c r="G197" s="40"/>
      <c r="H197" s="40"/>
      <c r="I197" s="245"/>
      <c r="J197" s="40"/>
      <c r="K197" s="40"/>
      <c r="L197" s="44"/>
      <c r="M197" s="246"/>
      <c r="N197" s="247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186</v>
      </c>
      <c r="AU197" s="17" t="s">
        <v>82</v>
      </c>
    </row>
    <row r="198" s="2" customFormat="1" ht="33" customHeight="1">
      <c r="A198" s="38"/>
      <c r="B198" s="39"/>
      <c r="C198" s="229" t="s">
        <v>311</v>
      </c>
      <c r="D198" s="229" t="s">
        <v>179</v>
      </c>
      <c r="E198" s="230" t="s">
        <v>312</v>
      </c>
      <c r="F198" s="231" t="s">
        <v>313</v>
      </c>
      <c r="G198" s="232" t="s">
        <v>231</v>
      </c>
      <c r="H198" s="233">
        <v>1096</v>
      </c>
      <c r="I198" s="234"/>
      <c r="J198" s="235">
        <f>ROUND(I198*H198,2)</f>
        <v>0</v>
      </c>
      <c r="K198" s="236"/>
      <c r="L198" s="44"/>
      <c r="M198" s="237" t="s">
        <v>1</v>
      </c>
      <c r="N198" s="238" t="s">
        <v>38</v>
      </c>
      <c r="O198" s="91"/>
      <c r="P198" s="239">
        <f>O198*H198</f>
        <v>0</v>
      </c>
      <c r="Q198" s="239">
        <v>0</v>
      </c>
      <c r="R198" s="239">
        <f>Q198*H198</f>
        <v>0</v>
      </c>
      <c r="S198" s="239">
        <v>0</v>
      </c>
      <c r="T198" s="24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41" t="s">
        <v>183</v>
      </c>
      <c r="AT198" s="241" t="s">
        <v>179</v>
      </c>
      <c r="AU198" s="241" t="s">
        <v>82</v>
      </c>
      <c r="AY198" s="17" t="s">
        <v>176</v>
      </c>
      <c r="BE198" s="242">
        <f>IF(N198="základní",J198,0)</f>
        <v>0</v>
      </c>
      <c r="BF198" s="242">
        <f>IF(N198="snížená",J198,0)</f>
        <v>0</v>
      </c>
      <c r="BG198" s="242">
        <f>IF(N198="zákl. přenesená",J198,0)</f>
        <v>0</v>
      </c>
      <c r="BH198" s="242">
        <f>IF(N198="sníž. přenesená",J198,0)</f>
        <v>0</v>
      </c>
      <c r="BI198" s="242">
        <f>IF(N198="nulová",J198,0)</f>
        <v>0</v>
      </c>
      <c r="BJ198" s="17" t="s">
        <v>80</v>
      </c>
      <c r="BK198" s="242">
        <f>ROUND(I198*H198,2)</f>
        <v>0</v>
      </c>
      <c r="BL198" s="17" t="s">
        <v>183</v>
      </c>
      <c r="BM198" s="241" t="s">
        <v>314</v>
      </c>
    </row>
    <row r="199" s="2" customFormat="1">
      <c r="A199" s="38"/>
      <c r="B199" s="39"/>
      <c r="C199" s="40"/>
      <c r="D199" s="243" t="s">
        <v>185</v>
      </c>
      <c r="E199" s="40"/>
      <c r="F199" s="244" t="s">
        <v>313</v>
      </c>
      <c r="G199" s="40"/>
      <c r="H199" s="40"/>
      <c r="I199" s="245"/>
      <c r="J199" s="40"/>
      <c r="K199" s="40"/>
      <c r="L199" s="44"/>
      <c r="M199" s="246"/>
      <c r="N199" s="247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185</v>
      </c>
      <c r="AU199" s="17" t="s">
        <v>82</v>
      </c>
    </row>
    <row r="200" s="2" customFormat="1" ht="24.15" customHeight="1">
      <c r="A200" s="38"/>
      <c r="B200" s="39"/>
      <c r="C200" s="229" t="s">
        <v>315</v>
      </c>
      <c r="D200" s="229" t="s">
        <v>179</v>
      </c>
      <c r="E200" s="230" t="s">
        <v>316</v>
      </c>
      <c r="F200" s="231" t="s">
        <v>317</v>
      </c>
      <c r="G200" s="232" t="s">
        <v>231</v>
      </c>
      <c r="H200" s="233">
        <v>207</v>
      </c>
      <c r="I200" s="234"/>
      <c r="J200" s="235">
        <f>ROUND(I200*H200,2)</f>
        <v>0</v>
      </c>
      <c r="K200" s="236"/>
      <c r="L200" s="44"/>
      <c r="M200" s="237" t="s">
        <v>1</v>
      </c>
      <c r="N200" s="238" t="s">
        <v>38</v>
      </c>
      <c r="O200" s="91"/>
      <c r="P200" s="239">
        <f>O200*H200</f>
        <v>0</v>
      </c>
      <c r="Q200" s="239">
        <v>0.1837</v>
      </c>
      <c r="R200" s="239">
        <f>Q200*H200</f>
        <v>38.0259</v>
      </c>
      <c r="S200" s="239">
        <v>0</v>
      </c>
      <c r="T200" s="24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41" t="s">
        <v>183</v>
      </c>
      <c r="AT200" s="241" t="s">
        <v>179</v>
      </c>
      <c r="AU200" s="241" t="s">
        <v>82</v>
      </c>
      <c r="AY200" s="17" t="s">
        <v>176</v>
      </c>
      <c r="BE200" s="242">
        <f>IF(N200="základní",J200,0)</f>
        <v>0</v>
      </c>
      <c r="BF200" s="242">
        <f>IF(N200="snížená",J200,0)</f>
        <v>0</v>
      </c>
      <c r="BG200" s="242">
        <f>IF(N200="zákl. přenesená",J200,0)</f>
        <v>0</v>
      </c>
      <c r="BH200" s="242">
        <f>IF(N200="sníž. přenesená",J200,0)</f>
        <v>0</v>
      </c>
      <c r="BI200" s="242">
        <f>IF(N200="nulová",J200,0)</f>
        <v>0</v>
      </c>
      <c r="BJ200" s="17" t="s">
        <v>80</v>
      </c>
      <c r="BK200" s="242">
        <f>ROUND(I200*H200,2)</f>
        <v>0</v>
      </c>
      <c r="BL200" s="17" t="s">
        <v>183</v>
      </c>
      <c r="BM200" s="241" t="s">
        <v>318</v>
      </c>
    </row>
    <row r="201" s="2" customFormat="1">
      <c r="A201" s="38"/>
      <c r="B201" s="39"/>
      <c r="C201" s="40"/>
      <c r="D201" s="243" t="s">
        <v>185</v>
      </c>
      <c r="E201" s="40"/>
      <c r="F201" s="244" t="s">
        <v>317</v>
      </c>
      <c r="G201" s="40"/>
      <c r="H201" s="40"/>
      <c r="I201" s="245"/>
      <c r="J201" s="40"/>
      <c r="K201" s="40"/>
      <c r="L201" s="44"/>
      <c r="M201" s="246"/>
      <c r="N201" s="247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185</v>
      </c>
      <c r="AU201" s="17" t="s">
        <v>82</v>
      </c>
    </row>
    <row r="202" s="2" customFormat="1">
      <c r="A202" s="38"/>
      <c r="B202" s="39"/>
      <c r="C202" s="40"/>
      <c r="D202" s="248" t="s">
        <v>186</v>
      </c>
      <c r="E202" s="40"/>
      <c r="F202" s="249" t="s">
        <v>319</v>
      </c>
      <c r="G202" s="40"/>
      <c r="H202" s="40"/>
      <c r="I202" s="245"/>
      <c r="J202" s="40"/>
      <c r="K202" s="40"/>
      <c r="L202" s="44"/>
      <c r="M202" s="246"/>
      <c r="N202" s="247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186</v>
      </c>
      <c r="AU202" s="17" t="s">
        <v>82</v>
      </c>
    </row>
    <row r="203" s="2" customFormat="1">
      <c r="A203" s="38"/>
      <c r="B203" s="39"/>
      <c r="C203" s="40"/>
      <c r="D203" s="243" t="s">
        <v>188</v>
      </c>
      <c r="E203" s="40"/>
      <c r="F203" s="250" t="s">
        <v>320</v>
      </c>
      <c r="G203" s="40"/>
      <c r="H203" s="40"/>
      <c r="I203" s="245"/>
      <c r="J203" s="40"/>
      <c r="K203" s="40"/>
      <c r="L203" s="44"/>
      <c r="M203" s="246"/>
      <c r="N203" s="247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188</v>
      </c>
      <c r="AU203" s="17" t="s">
        <v>82</v>
      </c>
    </row>
    <row r="204" s="13" customFormat="1">
      <c r="A204" s="13"/>
      <c r="B204" s="255"/>
      <c r="C204" s="256"/>
      <c r="D204" s="243" t="s">
        <v>242</v>
      </c>
      <c r="E204" s="257" t="s">
        <v>1</v>
      </c>
      <c r="F204" s="258" t="s">
        <v>250</v>
      </c>
      <c r="G204" s="256"/>
      <c r="H204" s="259">
        <v>207</v>
      </c>
      <c r="I204" s="260"/>
      <c r="J204" s="256"/>
      <c r="K204" s="256"/>
      <c r="L204" s="261"/>
      <c r="M204" s="262"/>
      <c r="N204" s="263"/>
      <c r="O204" s="263"/>
      <c r="P204" s="263"/>
      <c r="Q204" s="263"/>
      <c r="R204" s="263"/>
      <c r="S204" s="263"/>
      <c r="T204" s="26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65" t="s">
        <v>242</v>
      </c>
      <c r="AU204" s="265" t="s">
        <v>82</v>
      </c>
      <c r="AV204" s="13" t="s">
        <v>82</v>
      </c>
      <c r="AW204" s="13" t="s">
        <v>30</v>
      </c>
      <c r="AX204" s="13" t="s">
        <v>73</v>
      </c>
      <c r="AY204" s="265" t="s">
        <v>176</v>
      </c>
    </row>
    <row r="205" s="14" customFormat="1">
      <c r="A205" s="14"/>
      <c r="B205" s="266"/>
      <c r="C205" s="267"/>
      <c r="D205" s="243" t="s">
        <v>242</v>
      </c>
      <c r="E205" s="268" t="s">
        <v>1</v>
      </c>
      <c r="F205" s="269" t="s">
        <v>245</v>
      </c>
      <c r="G205" s="267"/>
      <c r="H205" s="270">
        <v>207</v>
      </c>
      <c r="I205" s="271"/>
      <c r="J205" s="267"/>
      <c r="K205" s="267"/>
      <c r="L205" s="272"/>
      <c r="M205" s="273"/>
      <c r="N205" s="274"/>
      <c r="O205" s="274"/>
      <c r="P205" s="274"/>
      <c r="Q205" s="274"/>
      <c r="R205" s="274"/>
      <c r="S205" s="274"/>
      <c r="T205" s="27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76" t="s">
        <v>242</v>
      </c>
      <c r="AU205" s="276" t="s">
        <v>82</v>
      </c>
      <c r="AV205" s="14" t="s">
        <v>183</v>
      </c>
      <c r="AW205" s="14" t="s">
        <v>30</v>
      </c>
      <c r="AX205" s="14" t="s">
        <v>80</v>
      </c>
      <c r="AY205" s="276" t="s">
        <v>176</v>
      </c>
    </row>
    <row r="206" s="2" customFormat="1" ht="24.15" customHeight="1">
      <c r="A206" s="38"/>
      <c r="B206" s="39"/>
      <c r="C206" s="229" t="s">
        <v>321</v>
      </c>
      <c r="D206" s="229" t="s">
        <v>179</v>
      </c>
      <c r="E206" s="230" t="s">
        <v>322</v>
      </c>
      <c r="F206" s="231" t="s">
        <v>323</v>
      </c>
      <c r="G206" s="232" t="s">
        <v>231</v>
      </c>
      <c r="H206" s="233">
        <v>541</v>
      </c>
      <c r="I206" s="234"/>
      <c r="J206" s="235">
        <f>ROUND(I206*H206,2)</f>
        <v>0</v>
      </c>
      <c r="K206" s="236"/>
      <c r="L206" s="44"/>
      <c r="M206" s="237" t="s">
        <v>1</v>
      </c>
      <c r="N206" s="238" t="s">
        <v>38</v>
      </c>
      <c r="O206" s="91"/>
      <c r="P206" s="239">
        <f>O206*H206</f>
        <v>0</v>
      </c>
      <c r="Q206" s="239">
        <v>0.089219999999999994</v>
      </c>
      <c r="R206" s="239">
        <f>Q206*H206</f>
        <v>48.26802</v>
      </c>
      <c r="S206" s="239">
        <v>0</v>
      </c>
      <c r="T206" s="24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41" t="s">
        <v>183</v>
      </c>
      <c r="AT206" s="241" t="s">
        <v>179</v>
      </c>
      <c r="AU206" s="241" t="s">
        <v>82</v>
      </c>
      <c r="AY206" s="17" t="s">
        <v>176</v>
      </c>
      <c r="BE206" s="242">
        <f>IF(N206="základní",J206,0)</f>
        <v>0</v>
      </c>
      <c r="BF206" s="242">
        <f>IF(N206="snížená",J206,0)</f>
        <v>0</v>
      </c>
      <c r="BG206" s="242">
        <f>IF(N206="zákl. přenesená",J206,0)</f>
        <v>0</v>
      </c>
      <c r="BH206" s="242">
        <f>IF(N206="sníž. přenesená",J206,0)</f>
        <v>0</v>
      </c>
      <c r="BI206" s="242">
        <f>IF(N206="nulová",J206,0)</f>
        <v>0</v>
      </c>
      <c r="BJ206" s="17" t="s">
        <v>80</v>
      </c>
      <c r="BK206" s="242">
        <f>ROUND(I206*H206,2)</f>
        <v>0</v>
      </c>
      <c r="BL206" s="17" t="s">
        <v>183</v>
      </c>
      <c r="BM206" s="241" t="s">
        <v>324</v>
      </c>
    </row>
    <row r="207" s="2" customFormat="1">
      <c r="A207" s="38"/>
      <c r="B207" s="39"/>
      <c r="C207" s="40"/>
      <c r="D207" s="243" t="s">
        <v>185</v>
      </c>
      <c r="E207" s="40"/>
      <c r="F207" s="244" t="s">
        <v>323</v>
      </c>
      <c r="G207" s="40"/>
      <c r="H207" s="40"/>
      <c r="I207" s="245"/>
      <c r="J207" s="40"/>
      <c r="K207" s="40"/>
      <c r="L207" s="44"/>
      <c r="M207" s="246"/>
      <c r="N207" s="247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185</v>
      </c>
      <c r="AU207" s="17" t="s">
        <v>82</v>
      </c>
    </row>
    <row r="208" s="2" customFormat="1">
      <c r="A208" s="38"/>
      <c r="B208" s="39"/>
      <c r="C208" s="40"/>
      <c r="D208" s="248" t="s">
        <v>186</v>
      </c>
      <c r="E208" s="40"/>
      <c r="F208" s="249" t="s">
        <v>325</v>
      </c>
      <c r="G208" s="40"/>
      <c r="H208" s="40"/>
      <c r="I208" s="245"/>
      <c r="J208" s="40"/>
      <c r="K208" s="40"/>
      <c r="L208" s="44"/>
      <c r="M208" s="246"/>
      <c r="N208" s="247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186</v>
      </c>
      <c r="AU208" s="17" t="s">
        <v>82</v>
      </c>
    </row>
    <row r="209" s="13" customFormat="1">
      <c r="A209" s="13"/>
      <c r="B209" s="255"/>
      <c r="C209" s="256"/>
      <c r="D209" s="243" t="s">
        <v>242</v>
      </c>
      <c r="E209" s="257" t="s">
        <v>1</v>
      </c>
      <c r="F209" s="258" t="s">
        <v>244</v>
      </c>
      <c r="G209" s="256"/>
      <c r="H209" s="259">
        <v>541</v>
      </c>
      <c r="I209" s="260"/>
      <c r="J209" s="256"/>
      <c r="K209" s="256"/>
      <c r="L209" s="261"/>
      <c r="M209" s="262"/>
      <c r="N209" s="263"/>
      <c r="O209" s="263"/>
      <c r="P209" s="263"/>
      <c r="Q209" s="263"/>
      <c r="R209" s="263"/>
      <c r="S209" s="263"/>
      <c r="T209" s="26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65" t="s">
        <v>242</v>
      </c>
      <c r="AU209" s="265" t="s">
        <v>82</v>
      </c>
      <c r="AV209" s="13" t="s">
        <v>82</v>
      </c>
      <c r="AW209" s="13" t="s">
        <v>30</v>
      </c>
      <c r="AX209" s="13" t="s">
        <v>73</v>
      </c>
      <c r="AY209" s="265" t="s">
        <v>176</v>
      </c>
    </row>
    <row r="210" s="14" customFormat="1">
      <c r="A210" s="14"/>
      <c r="B210" s="266"/>
      <c r="C210" s="267"/>
      <c r="D210" s="243" t="s">
        <v>242</v>
      </c>
      <c r="E210" s="268" t="s">
        <v>1</v>
      </c>
      <c r="F210" s="269" t="s">
        <v>245</v>
      </c>
      <c r="G210" s="267"/>
      <c r="H210" s="270">
        <v>541</v>
      </c>
      <c r="I210" s="271"/>
      <c r="J210" s="267"/>
      <c r="K210" s="267"/>
      <c r="L210" s="272"/>
      <c r="M210" s="273"/>
      <c r="N210" s="274"/>
      <c r="O210" s="274"/>
      <c r="P210" s="274"/>
      <c r="Q210" s="274"/>
      <c r="R210" s="274"/>
      <c r="S210" s="274"/>
      <c r="T210" s="27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76" t="s">
        <v>242</v>
      </c>
      <c r="AU210" s="276" t="s">
        <v>82</v>
      </c>
      <c r="AV210" s="14" t="s">
        <v>183</v>
      </c>
      <c r="AW210" s="14" t="s">
        <v>30</v>
      </c>
      <c r="AX210" s="14" t="s">
        <v>80</v>
      </c>
      <c r="AY210" s="276" t="s">
        <v>176</v>
      </c>
    </row>
    <row r="211" s="2" customFormat="1" ht="24.15" customHeight="1">
      <c r="A211" s="38"/>
      <c r="B211" s="39"/>
      <c r="C211" s="277" t="s">
        <v>326</v>
      </c>
      <c r="D211" s="277" t="s">
        <v>327</v>
      </c>
      <c r="E211" s="278" t="s">
        <v>328</v>
      </c>
      <c r="F211" s="279" t="s">
        <v>329</v>
      </c>
      <c r="G211" s="280" t="s">
        <v>231</v>
      </c>
      <c r="H211" s="281">
        <v>546.40999999999997</v>
      </c>
      <c r="I211" s="282"/>
      <c r="J211" s="283">
        <f>ROUND(I211*H211,2)</f>
        <v>0</v>
      </c>
      <c r="K211" s="284"/>
      <c r="L211" s="285"/>
      <c r="M211" s="286" t="s">
        <v>1</v>
      </c>
      <c r="N211" s="287" t="s">
        <v>38</v>
      </c>
      <c r="O211" s="91"/>
      <c r="P211" s="239">
        <f>O211*H211</f>
        <v>0</v>
      </c>
      <c r="Q211" s="239">
        <v>0</v>
      </c>
      <c r="R211" s="239">
        <f>Q211*H211</f>
        <v>0</v>
      </c>
      <c r="S211" s="239">
        <v>0</v>
      </c>
      <c r="T211" s="24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41" t="s">
        <v>266</v>
      </c>
      <c r="AT211" s="241" t="s">
        <v>327</v>
      </c>
      <c r="AU211" s="241" t="s">
        <v>82</v>
      </c>
      <c r="AY211" s="17" t="s">
        <v>176</v>
      </c>
      <c r="BE211" s="242">
        <f>IF(N211="základní",J211,0)</f>
        <v>0</v>
      </c>
      <c r="BF211" s="242">
        <f>IF(N211="snížená",J211,0)</f>
        <v>0</v>
      </c>
      <c r="BG211" s="242">
        <f>IF(N211="zákl. přenesená",J211,0)</f>
        <v>0</v>
      </c>
      <c r="BH211" s="242">
        <f>IF(N211="sníž. přenesená",J211,0)</f>
        <v>0</v>
      </c>
      <c r="BI211" s="242">
        <f>IF(N211="nulová",J211,0)</f>
        <v>0</v>
      </c>
      <c r="BJ211" s="17" t="s">
        <v>80</v>
      </c>
      <c r="BK211" s="242">
        <f>ROUND(I211*H211,2)</f>
        <v>0</v>
      </c>
      <c r="BL211" s="17" t="s">
        <v>183</v>
      </c>
      <c r="BM211" s="241" t="s">
        <v>330</v>
      </c>
    </row>
    <row r="212" s="2" customFormat="1">
      <c r="A212" s="38"/>
      <c r="B212" s="39"/>
      <c r="C212" s="40"/>
      <c r="D212" s="243" t="s">
        <v>185</v>
      </c>
      <c r="E212" s="40"/>
      <c r="F212" s="244" t="s">
        <v>329</v>
      </c>
      <c r="G212" s="40"/>
      <c r="H212" s="40"/>
      <c r="I212" s="245"/>
      <c r="J212" s="40"/>
      <c r="K212" s="40"/>
      <c r="L212" s="44"/>
      <c r="M212" s="246"/>
      <c r="N212" s="247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185</v>
      </c>
      <c r="AU212" s="17" t="s">
        <v>82</v>
      </c>
    </row>
    <row r="213" s="13" customFormat="1">
      <c r="A213" s="13"/>
      <c r="B213" s="255"/>
      <c r="C213" s="256"/>
      <c r="D213" s="243" t="s">
        <v>242</v>
      </c>
      <c r="E213" s="257" t="s">
        <v>1</v>
      </c>
      <c r="F213" s="258" t="s">
        <v>331</v>
      </c>
      <c r="G213" s="256"/>
      <c r="H213" s="259">
        <v>546.40999999999997</v>
      </c>
      <c r="I213" s="260"/>
      <c r="J213" s="256"/>
      <c r="K213" s="256"/>
      <c r="L213" s="261"/>
      <c r="M213" s="262"/>
      <c r="N213" s="263"/>
      <c r="O213" s="263"/>
      <c r="P213" s="263"/>
      <c r="Q213" s="263"/>
      <c r="R213" s="263"/>
      <c r="S213" s="263"/>
      <c r="T213" s="26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5" t="s">
        <v>242</v>
      </c>
      <c r="AU213" s="265" t="s">
        <v>82</v>
      </c>
      <c r="AV213" s="13" t="s">
        <v>82</v>
      </c>
      <c r="AW213" s="13" t="s">
        <v>30</v>
      </c>
      <c r="AX213" s="13" t="s">
        <v>73</v>
      </c>
      <c r="AY213" s="265" t="s">
        <v>176</v>
      </c>
    </row>
    <row r="214" s="14" customFormat="1">
      <c r="A214" s="14"/>
      <c r="B214" s="266"/>
      <c r="C214" s="267"/>
      <c r="D214" s="243" t="s">
        <v>242</v>
      </c>
      <c r="E214" s="268" t="s">
        <v>1</v>
      </c>
      <c r="F214" s="269" t="s">
        <v>245</v>
      </c>
      <c r="G214" s="267"/>
      <c r="H214" s="270">
        <v>546.40999999999997</v>
      </c>
      <c r="I214" s="271"/>
      <c r="J214" s="267"/>
      <c r="K214" s="267"/>
      <c r="L214" s="272"/>
      <c r="M214" s="273"/>
      <c r="N214" s="274"/>
      <c r="O214" s="274"/>
      <c r="P214" s="274"/>
      <c r="Q214" s="274"/>
      <c r="R214" s="274"/>
      <c r="S214" s="274"/>
      <c r="T214" s="27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76" t="s">
        <v>242</v>
      </c>
      <c r="AU214" s="276" t="s">
        <v>82</v>
      </c>
      <c r="AV214" s="14" t="s">
        <v>183</v>
      </c>
      <c r="AW214" s="14" t="s">
        <v>30</v>
      </c>
      <c r="AX214" s="14" t="s">
        <v>80</v>
      </c>
      <c r="AY214" s="276" t="s">
        <v>176</v>
      </c>
    </row>
    <row r="215" s="12" customFormat="1" ht="22.8" customHeight="1">
      <c r="A215" s="12"/>
      <c r="B215" s="213"/>
      <c r="C215" s="214"/>
      <c r="D215" s="215" t="s">
        <v>72</v>
      </c>
      <c r="E215" s="227" t="s">
        <v>271</v>
      </c>
      <c r="F215" s="227" t="s">
        <v>332</v>
      </c>
      <c r="G215" s="214"/>
      <c r="H215" s="214"/>
      <c r="I215" s="217"/>
      <c r="J215" s="228">
        <f>BK215</f>
        <v>0</v>
      </c>
      <c r="K215" s="214"/>
      <c r="L215" s="219"/>
      <c r="M215" s="220"/>
      <c r="N215" s="221"/>
      <c r="O215" s="221"/>
      <c r="P215" s="222">
        <f>SUM(P216:P247)</f>
        <v>0</v>
      </c>
      <c r="Q215" s="221"/>
      <c r="R215" s="222">
        <f>SUM(R216:R247)</f>
        <v>108.46447000000001</v>
      </c>
      <c r="S215" s="221"/>
      <c r="T215" s="223">
        <f>SUM(T216:T247)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24" t="s">
        <v>80</v>
      </c>
      <c r="AT215" s="225" t="s">
        <v>72</v>
      </c>
      <c r="AU215" s="225" t="s">
        <v>80</v>
      </c>
      <c r="AY215" s="224" t="s">
        <v>176</v>
      </c>
      <c r="BK215" s="226">
        <f>SUM(BK216:BK247)</f>
        <v>0</v>
      </c>
    </row>
    <row r="216" s="2" customFormat="1" ht="24.15" customHeight="1">
      <c r="A216" s="38"/>
      <c r="B216" s="39"/>
      <c r="C216" s="229" t="s">
        <v>7</v>
      </c>
      <c r="D216" s="229" t="s">
        <v>179</v>
      </c>
      <c r="E216" s="230" t="s">
        <v>333</v>
      </c>
      <c r="F216" s="231" t="s">
        <v>334</v>
      </c>
      <c r="G216" s="232" t="s">
        <v>263</v>
      </c>
      <c r="H216" s="233">
        <v>144</v>
      </c>
      <c r="I216" s="234"/>
      <c r="J216" s="235">
        <f>ROUND(I216*H216,2)</f>
        <v>0</v>
      </c>
      <c r="K216" s="236"/>
      <c r="L216" s="44"/>
      <c r="M216" s="237" t="s">
        <v>1</v>
      </c>
      <c r="N216" s="238" t="s">
        <v>38</v>
      </c>
      <c r="O216" s="91"/>
      <c r="P216" s="239">
        <f>O216*H216</f>
        <v>0</v>
      </c>
      <c r="Q216" s="239">
        <v>0.14321</v>
      </c>
      <c r="R216" s="239">
        <f>Q216*H216</f>
        <v>20.622240000000001</v>
      </c>
      <c r="S216" s="239">
        <v>0</v>
      </c>
      <c r="T216" s="24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41" t="s">
        <v>183</v>
      </c>
      <c r="AT216" s="241" t="s">
        <v>179</v>
      </c>
      <c r="AU216" s="241" t="s">
        <v>82</v>
      </c>
      <c r="AY216" s="17" t="s">
        <v>176</v>
      </c>
      <c r="BE216" s="242">
        <f>IF(N216="základní",J216,0)</f>
        <v>0</v>
      </c>
      <c r="BF216" s="242">
        <f>IF(N216="snížená",J216,0)</f>
        <v>0</v>
      </c>
      <c r="BG216" s="242">
        <f>IF(N216="zákl. přenesená",J216,0)</f>
        <v>0</v>
      </c>
      <c r="BH216" s="242">
        <f>IF(N216="sníž. přenesená",J216,0)</f>
        <v>0</v>
      </c>
      <c r="BI216" s="242">
        <f>IF(N216="nulová",J216,0)</f>
        <v>0</v>
      </c>
      <c r="BJ216" s="17" t="s">
        <v>80</v>
      </c>
      <c r="BK216" s="242">
        <f>ROUND(I216*H216,2)</f>
        <v>0</v>
      </c>
      <c r="BL216" s="17" t="s">
        <v>183</v>
      </c>
      <c r="BM216" s="241" t="s">
        <v>335</v>
      </c>
    </row>
    <row r="217" s="2" customFormat="1">
      <c r="A217" s="38"/>
      <c r="B217" s="39"/>
      <c r="C217" s="40"/>
      <c r="D217" s="243" t="s">
        <v>185</v>
      </c>
      <c r="E217" s="40"/>
      <c r="F217" s="244" t="s">
        <v>334</v>
      </c>
      <c r="G217" s="40"/>
      <c r="H217" s="40"/>
      <c r="I217" s="245"/>
      <c r="J217" s="40"/>
      <c r="K217" s="40"/>
      <c r="L217" s="44"/>
      <c r="M217" s="246"/>
      <c r="N217" s="247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185</v>
      </c>
      <c r="AU217" s="17" t="s">
        <v>82</v>
      </c>
    </row>
    <row r="218" s="2" customFormat="1">
      <c r="A218" s="38"/>
      <c r="B218" s="39"/>
      <c r="C218" s="40"/>
      <c r="D218" s="248" t="s">
        <v>186</v>
      </c>
      <c r="E218" s="40"/>
      <c r="F218" s="249" t="s">
        <v>336</v>
      </c>
      <c r="G218" s="40"/>
      <c r="H218" s="40"/>
      <c r="I218" s="245"/>
      <c r="J218" s="40"/>
      <c r="K218" s="40"/>
      <c r="L218" s="44"/>
      <c r="M218" s="246"/>
      <c r="N218" s="247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186</v>
      </c>
      <c r="AU218" s="17" t="s">
        <v>82</v>
      </c>
    </row>
    <row r="219" s="2" customFormat="1" ht="16.5" customHeight="1">
      <c r="A219" s="38"/>
      <c r="B219" s="39"/>
      <c r="C219" s="277" t="s">
        <v>337</v>
      </c>
      <c r="D219" s="277" t="s">
        <v>327</v>
      </c>
      <c r="E219" s="278" t="s">
        <v>338</v>
      </c>
      <c r="F219" s="279" t="s">
        <v>339</v>
      </c>
      <c r="G219" s="280" t="s">
        <v>263</v>
      </c>
      <c r="H219" s="281">
        <v>144</v>
      </c>
      <c r="I219" s="282"/>
      <c r="J219" s="283">
        <f>ROUND(I219*H219,2)</f>
        <v>0</v>
      </c>
      <c r="K219" s="284"/>
      <c r="L219" s="285"/>
      <c r="M219" s="286" t="s">
        <v>1</v>
      </c>
      <c r="N219" s="287" t="s">
        <v>38</v>
      </c>
      <c r="O219" s="91"/>
      <c r="P219" s="239">
        <f>O219*H219</f>
        <v>0</v>
      </c>
      <c r="Q219" s="239">
        <v>0.055</v>
      </c>
      <c r="R219" s="239">
        <f>Q219*H219</f>
        <v>7.9199999999999999</v>
      </c>
      <c r="S219" s="239">
        <v>0</v>
      </c>
      <c r="T219" s="240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41" t="s">
        <v>266</v>
      </c>
      <c r="AT219" s="241" t="s">
        <v>327</v>
      </c>
      <c r="AU219" s="241" t="s">
        <v>82</v>
      </c>
      <c r="AY219" s="17" t="s">
        <v>176</v>
      </c>
      <c r="BE219" s="242">
        <f>IF(N219="základní",J219,0)</f>
        <v>0</v>
      </c>
      <c r="BF219" s="242">
        <f>IF(N219="snížená",J219,0)</f>
        <v>0</v>
      </c>
      <c r="BG219" s="242">
        <f>IF(N219="zákl. přenesená",J219,0)</f>
        <v>0</v>
      </c>
      <c r="BH219" s="242">
        <f>IF(N219="sníž. přenesená",J219,0)</f>
        <v>0</v>
      </c>
      <c r="BI219" s="242">
        <f>IF(N219="nulová",J219,0)</f>
        <v>0</v>
      </c>
      <c r="BJ219" s="17" t="s">
        <v>80</v>
      </c>
      <c r="BK219" s="242">
        <f>ROUND(I219*H219,2)</f>
        <v>0</v>
      </c>
      <c r="BL219" s="17" t="s">
        <v>183</v>
      </c>
      <c r="BM219" s="241" t="s">
        <v>340</v>
      </c>
    </row>
    <row r="220" s="2" customFormat="1">
      <c r="A220" s="38"/>
      <c r="B220" s="39"/>
      <c r="C220" s="40"/>
      <c r="D220" s="243" t="s">
        <v>185</v>
      </c>
      <c r="E220" s="40"/>
      <c r="F220" s="244" t="s">
        <v>339</v>
      </c>
      <c r="G220" s="40"/>
      <c r="H220" s="40"/>
      <c r="I220" s="245"/>
      <c r="J220" s="40"/>
      <c r="K220" s="40"/>
      <c r="L220" s="44"/>
      <c r="M220" s="246"/>
      <c r="N220" s="247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185</v>
      </c>
      <c r="AU220" s="17" t="s">
        <v>82</v>
      </c>
    </row>
    <row r="221" s="13" customFormat="1">
      <c r="A221" s="13"/>
      <c r="B221" s="255"/>
      <c r="C221" s="256"/>
      <c r="D221" s="243" t="s">
        <v>242</v>
      </c>
      <c r="E221" s="257" t="s">
        <v>1</v>
      </c>
      <c r="F221" s="258" t="s">
        <v>341</v>
      </c>
      <c r="G221" s="256"/>
      <c r="H221" s="259">
        <v>144</v>
      </c>
      <c r="I221" s="260"/>
      <c r="J221" s="256"/>
      <c r="K221" s="256"/>
      <c r="L221" s="261"/>
      <c r="M221" s="262"/>
      <c r="N221" s="263"/>
      <c r="O221" s="263"/>
      <c r="P221" s="263"/>
      <c r="Q221" s="263"/>
      <c r="R221" s="263"/>
      <c r="S221" s="263"/>
      <c r="T221" s="26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65" t="s">
        <v>242</v>
      </c>
      <c r="AU221" s="265" t="s">
        <v>82</v>
      </c>
      <c r="AV221" s="13" t="s">
        <v>82</v>
      </c>
      <c r="AW221" s="13" t="s">
        <v>30</v>
      </c>
      <c r="AX221" s="13" t="s">
        <v>80</v>
      </c>
      <c r="AY221" s="265" t="s">
        <v>176</v>
      </c>
    </row>
    <row r="222" s="2" customFormat="1" ht="33" customHeight="1">
      <c r="A222" s="38"/>
      <c r="B222" s="39"/>
      <c r="C222" s="229" t="s">
        <v>342</v>
      </c>
      <c r="D222" s="229" t="s">
        <v>179</v>
      </c>
      <c r="E222" s="230" t="s">
        <v>343</v>
      </c>
      <c r="F222" s="231" t="s">
        <v>344</v>
      </c>
      <c r="G222" s="232" t="s">
        <v>263</v>
      </c>
      <c r="H222" s="233">
        <v>602</v>
      </c>
      <c r="I222" s="234"/>
      <c r="J222" s="235">
        <f>ROUND(I222*H222,2)</f>
        <v>0</v>
      </c>
      <c r="K222" s="236"/>
      <c r="L222" s="44"/>
      <c r="M222" s="237" t="s">
        <v>1</v>
      </c>
      <c r="N222" s="238" t="s">
        <v>38</v>
      </c>
      <c r="O222" s="91"/>
      <c r="P222" s="239">
        <f>O222*H222</f>
        <v>0</v>
      </c>
      <c r="Q222" s="239">
        <v>0.11519</v>
      </c>
      <c r="R222" s="239">
        <f>Q222*H222</f>
        <v>69.344380000000001</v>
      </c>
      <c r="S222" s="239">
        <v>0</v>
      </c>
      <c r="T222" s="24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41" t="s">
        <v>183</v>
      </c>
      <c r="AT222" s="241" t="s">
        <v>179</v>
      </c>
      <c r="AU222" s="241" t="s">
        <v>82</v>
      </c>
      <c r="AY222" s="17" t="s">
        <v>176</v>
      </c>
      <c r="BE222" s="242">
        <f>IF(N222="základní",J222,0)</f>
        <v>0</v>
      </c>
      <c r="BF222" s="242">
        <f>IF(N222="snížená",J222,0)</f>
        <v>0</v>
      </c>
      <c r="BG222" s="242">
        <f>IF(N222="zákl. přenesená",J222,0)</f>
        <v>0</v>
      </c>
      <c r="BH222" s="242">
        <f>IF(N222="sníž. přenesená",J222,0)</f>
        <v>0</v>
      </c>
      <c r="BI222" s="242">
        <f>IF(N222="nulová",J222,0)</f>
        <v>0</v>
      </c>
      <c r="BJ222" s="17" t="s">
        <v>80</v>
      </c>
      <c r="BK222" s="242">
        <f>ROUND(I222*H222,2)</f>
        <v>0</v>
      </c>
      <c r="BL222" s="17" t="s">
        <v>183</v>
      </c>
      <c r="BM222" s="241" t="s">
        <v>345</v>
      </c>
    </row>
    <row r="223" s="2" customFormat="1">
      <c r="A223" s="38"/>
      <c r="B223" s="39"/>
      <c r="C223" s="40"/>
      <c r="D223" s="243" t="s">
        <v>185</v>
      </c>
      <c r="E223" s="40"/>
      <c r="F223" s="244" t="s">
        <v>344</v>
      </c>
      <c r="G223" s="40"/>
      <c r="H223" s="40"/>
      <c r="I223" s="245"/>
      <c r="J223" s="40"/>
      <c r="K223" s="40"/>
      <c r="L223" s="44"/>
      <c r="M223" s="246"/>
      <c r="N223" s="247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185</v>
      </c>
      <c r="AU223" s="17" t="s">
        <v>82</v>
      </c>
    </row>
    <row r="224" s="2" customFormat="1">
      <c r="A224" s="38"/>
      <c r="B224" s="39"/>
      <c r="C224" s="40"/>
      <c r="D224" s="248" t="s">
        <v>186</v>
      </c>
      <c r="E224" s="40"/>
      <c r="F224" s="249" t="s">
        <v>346</v>
      </c>
      <c r="G224" s="40"/>
      <c r="H224" s="40"/>
      <c r="I224" s="245"/>
      <c r="J224" s="40"/>
      <c r="K224" s="40"/>
      <c r="L224" s="44"/>
      <c r="M224" s="246"/>
      <c r="N224" s="247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186</v>
      </c>
      <c r="AU224" s="17" t="s">
        <v>82</v>
      </c>
    </row>
    <row r="225" s="2" customFormat="1" ht="16.5" customHeight="1">
      <c r="A225" s="38"/>
      <c r="B225" s="39"/>
      <c r="C225" s="277" t="s">
        <v>347</v>
      </c>
      <c r="D225" s="277" t="s">
        <v>327</v>
      </c>
      <c r="E225" s="278" t="s">
        <v>348</v>
      </c>
      <c r="F225" s="279" t="s">
        <v>349</v>
      </c>
      <c r="G225" s="280" t="s">
        <v>263</v>
      </c>
      <c r="H225" s="281">
        <v>602</v>
      </c>
      <c r="I225" s="282"/>
      <c r="J225" s="283">
        <f>ROUND(I225*H225,2)</f>
        <v>0</v>
      </c>
      <c r="K225" s="284"/>
      <c r="L225" s="285"/>
      <c r="M225" s="286" t="s">
        <v>1</v>
      </c>
      <c r="N225" s="287" t="s">
        <v>38</v>
      </c>
      <c r="O225" s="91"/>
      <c r="P225" s="239">
        <f>O225*H225</f>
        <v>0</v>
      </c>
      <c r="Q225" s="239">
        <v>0</v>
      </c>
      <c r="R225" s="239">
        <f>Q225*H225</f>
        <v>0</v>
      </c>
      <c r="S225" s="239">
        <v>0</v>
      </c>
      <c r="T225" s="24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41" t="s">
        <v>266</v>
      </c>
      <c r="AT225" s="241" t="s">
        <v>327</v>
      </c>
      <c r="AU225" s="241" t="s">
        <v>82</v>
      </c>
      <c r="AY225" s="17" t="s">
        <v>176</v>
      </c>
      <c r="BE225" s="242">
        <f>IF(N225="základní",J225,0)</f>
        <v>0</v>
      </c>
      <c r="BF225" s="242">
        <f>IF(N225="snížená",J225,0)</f>
        <v>0</v>
      </c>
      <c r="BG225" s="242">
        <f>IF(N225="zákl. přenesená",J225,0)</f>
        <v>0</v>
      </c>
      <c r="BH225" s="242">
        <f>IF(N225="sníž. přenesená",J225,0)</f>
        <v>0</v>
      </c>
      <c r="BI225" s="242">
        <f>IF(N225="nulová",J225,0)</f>
        <v>0</v>
      </c>
      <c r="BJ225" s="17" t="s">
        <v>80</v>
      </c>
      <c r="BK225" s="242">
        <f>ROUND(I225*H225,2)</f>
        <v>0</v>
      </c>
      <c r="BL225" s="17" t="s">
        <v>183</v>
      </c>
      <c r="BM225" s="241" t="s">
        <v>350</v>
      </c>
    </row>
    <row r="226" s="2" customFormat="1">
      <c r="A226" s="38"/>
      <c r="B226" s="39"/>
      <c r="C226" s="40"/>
      <c r="D226" s="243" t="s">
        <v>185</v>
      </c>
      <c r="E226" s="40"/>
      <c r="F226" s="244" t="s">
        <v>349</v>
      </c>
      <c r="G226" s="40"/>
      <c r="H226" s="40"/>
      <c r="I226" s="245"/>
      <c r="J226" s="40"/>
      <c r="K226" s="40"/>
      <c r="L226" s="44"/>
      <c r="M226" s="246"/>
      <c r="N226" s="247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185</v>
      </c>
      <c r="AU226" s="17" t="s">
        <v>82</v>
      </c>
    </row>
    <row r="227" s="2" customFormat="1" ht="33" customHeight="1">
      <c r="A227" s="38"/>
      <c r="B227" s="39"/>
      <c r="C227" s="229" t="s">
        <v>351</v>
      </c>
      <c r="D227" s="229" t="s">
        <v>179</v>
      </c>
      <c r="E227" s="230" t="s">
        <v>352</v>
      </c>
      <c r="F227" s="231" t="s">
        <v>353</v>
      </c>
      <c r="G227" s="232" t="s">
        <v>263</v>
      </c>
      <c r="H227" s="233">
        <v>75</v>
      </c>
      <c r="I227" s="234"/>
      <c r="J227" s="235">
        <f>ROUND(I227*H227,2)</f>
        <v>0</v>
      </c>
      <c r="K227" s="236"/>
      <c r="L227" s="44"/>
      <c r="M227" s="237" t="s">
        <v>1</v>
      </c>
      <c r="N227" s="238" t="s">
        <v>38</v>
      </c>
      <c r="O227" s="91"/>
      <c r="P227" s="239">
        <f>O227*H227</f>
        <v>0</v>
      </c>
      <c r="Q227" s="239">
        <v>0.095990000000000006</v>
      </c>
      <c r="R227" s="239">
        <f>Q227*H227</f>
        <v>7.1992500000000001</v>
      </c>
      <c r="S227" s="239">
        <v>0</v>
      </c>
      <c r="T227" s="24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41" t="s">
        <v>183</v>
      </c>
      <c r="AT227" s="241" t="s">
        <v>179</v>
      </c>
      <c r="AU227" s="241" t="s">
        <v>82</v>
      </c>
      <c r="AY227" s="17" t="s">
        <v>176</v>
      </c>
      <c r="BE227" s="242">
        <f>IF(N227="základní",J227,0)</f>
        <v>0</v>
      </c>
      <c r="BF227" s="242">
        <f>IF(N227="snížená",J227,0)</f>
        <v>0</v>
      </c>
      <c r="BG227" s="242">
        <f>IF(N227="zákl. přenesená",J227,0)</f>
        <v>0</v>
      </c>
      <c r="BH227" s="242">
        <f>IF(N227="sníž. přenesená",J227,0)</f>
        <v>0</v>
      </c>
      <c r="BI227" s="242">
        <f>IF(N227="nulová",J227,0)</f>
        <v>0</v>
      </c>
      <c r="BJ227" s="17" t="s">
        <v>80</v>
      </c>
      <c r="BK227" s="242">
        <f>ROUND(I227*H227,2)</f>
        <v>0</v>
      </c>
      <c r="BL227" s="17" t="s">
        <v>183</v>
      </c>
      <c r="BM227" s="241" t="s">
        <v>354</v>
      </c>
    </row>
    <row r="228" s="2" customFormat="1">
      <c r="A228" s="38"/>
      <c r="B228" s="39"/>
      <c r="C228" s="40"/>
      <c r="D228" s="243" t="s">
        <v>185</v>
      </c>
      <c r="E228" s="40"/>
      <c r="F228" s="244" t="s">
        <v>353</v>
      </c>
      <c r="G228" s="40"/>
      <c r="H228" s="40"/>
      <c r="I228" s="245"/>
      <c r="J228" s="40"/>
      <c r="K228" s="40"/>
      <c r="L228" s="44"/>
      <c r="M228" s="246"/>
      <c r="N228" s="247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185</v>
      </c>
      <c r="AU228" s="17" t="s">
        <v>82</v>
      </c>
    </row>
    <row r="229" s="2" customFormat="1">
      <c r="A229" s="38"/>
      <c r="B229" s="39"/>
      <c r="C229" s="40"/>
      <c r="D229" s="248" t="s">
        <v>186</v>
      </c>
      <c r="E229" s="40"/>
      <c r="F229" s="249" t="s">
        <v>355</v>
      </c>
      <c r="G229" s="40"/>
      <c r="H229" s="40"/>
      <c r="I229" s="245"/>
      <c r="J229" s="40"/>
      <c r="K229" s="40"/>
      <c r="L229" s="44"/>
      <c r="M229" s="246"/>
      <c r="N229" s="247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186</v>
      </c>
      <c r="AU229" s="17" t="s">
        <v>82</v>
      </c>
    </row>
    <row r="230" s="2" customFormat="1" ht="16.5" customHeight="1">
      <c r="A230" s="38"/>
      <c r="B230" s="39"/>
      <c r="C230" s="277" t="s">
        <v>356</v>
      </c>
      <c r="D230" s="277" t="s">
        <v>327</v>
      </c>
      <c r="E230" s="278" t="s">
        <v>357</v>
      </c>
      <c r="F230" s="279" t="s">
        <v>358</v>
      </c>
      <c r="G230" s="280" t="s">
        <v>263</v>
      </c>
      <c r="H230" s="281">
        <v>75</v>
      </c>
      <c r="I230" s="282"/>
      <c r="J230" s="283">
        <f>ROUND(I230*H230,2)</f>
        <v>0</v>
      </c>
      <c r="K230" s="284"/>
      <c r="L230" s="285"/>
      <c r="M230" s="286" t="s">
        <v>1</v>
      </c>
      <c r="N230" s="287" t="s">
        <v>38</v>
      </c>
      <c r="O230" s="91"/>
      <c r="P230" s="239">
        <f>O230*H230</f>
        <v>0</v>
      </c>
      <c r="Q230" s="239">
        <v>0.044999999999999998</v>
      </c>
      <c r="R230" s="239">
        <f>Q230*H230</f>
        <v>3.375</v>
      </c>
      <c r="S230" s="239">
        <v>0</v>
      </c>
      <c r="T230" s="240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41" t="s">
        <v>266</v>
      </c>
      <c r="AT230" s="241" t="s">
        <v>327</v>
      </c>
      <c r="AU230" s="241" t="s">
        <v>82</v>
      </c>
      <c r="AY230" s="17" t="s">
        <v>176</v>
      </c>
      <c r="BE230" s="242">
        <f>IF(N230="základní",J230,0)</f>
        <v>0</v>
      </c>
      <c r="BF230" s="242">
        <f>IF(N230="snížená",J230,0)</f>
        <v>0</v>
      </c>
      <c r="BG230" s="242">
        <f>IF(N230="zákl. přenesená",J230,0)</f>
        <v>0</v>
      </c>
      <c r="BH230" s="242">
        <f>IF(N230="sníž. přenesená",J230,0)</f>
        <v>0</v>
      </c>
      <c r="BI230" s="242">
        <f>IF(N230="nulová",J230,0)</f>
        <v>0</v>
      </c>
      <c r="BJ230" s="17" t="s">
        <v>80</v>
      </c>
      <c r="BK230" s="242">
        <f>ROUND(I230*H230,2)</f>
        <v>0</v>
      </c>
      <c r="BL230" s="17" t="s">
        <v>183</v>
      </c>
      <c r="BM230" s="241" t="s">
        <v>359</v>
      </c>
    </row>
    <row r="231" s="2" customFormat="1">
      <c r="A231" s="38"/>
      <c r="B231" s="39"/>
      <c r="C231" s="40"/>
      <c r="D231" s="243" t="s">
        <v>185</v>
      </c>
      <c r="E231" s="40"/>
      <c r="F231" s="244" t="s">
        <v>358</v>
      </c>
      <c r="G231" s="40"/>
      <c r="H231" s="40"/>
      <c r="I231" s="245"/>
      <c r="J231" s="40"/>
      <c r="K231" s="40"/>
      <c r="L231" s="44"/>
      <c r="M231" s="246"/>
      <c r="N231" s="247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185</v>
      </c>
      <c r="AU231" s="17" t="s">
        <v>82</v>
      </c>
    </row>
    <row r="232" s="2" customFormat="1" ht="21.75" customHeight="1">
      <c r="A232" s="38"/>
      <c r="B232" s="39"/>
      <c r="C232" s="277" t="s">
        <v>360</v>
      </c>
      <c r="D232" s="277" t="s">
        <v>327</v>
      </c>
      <c r="E232" s="278" t="s">
        <v>361</v>
      </c>
      <c r="F232" s="279" t="s">
        <v>362</v>
      </c>
      <c r="G232" s="280" t="s">
        <v>363</v>
      </c>
      <c r="H232" s="281">
        <v>26</v>
      </c>
      <c r="I232" s="282"/>
      <c r="J232" s="283">
        <f>ROUND(I232*H232,2)</f>
        <v>0</v>
      </c>
      <c r="K232" s="284"/>
      <c r="L232" s="285"/>
      <c r="M232" s="286" t="s">
        <v>1</v>
      </c>
      <c r="N232" s="287" t="s">
        <v>38</v>
      </c>
      <c r="O232" s="91"/>
      <c r="P232" s="239">
        <f>O232*H232</f>
        <v>0</v>
      </c>
      <c r="Q232" s="239">
        <v>0</v>
      </c>
      <c r="R232" s="239">
        <f>Q232*H232</f>
        <v>0</v>
      </c>
      <c r="S232" s="239">
        <v>0</v>
      </c>
      <c r="T232" s="240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41" t="s">
        <v>266</v>
      </c>
      <c r="AT232" s="241" t="s">
        <v>327</v>
      </c>
      <c r="AU232" s="241" t="s">
        <v>82</v>
      </c>
      <c r="AY232" s="17" t="s">
        <v>176</v>
      </c>
      <c r="BE232" s="242">
        <f>IF(N232="základní",J232,0)</f>
        <v>0</v>
      </c>
      <c r="BF232" s="242">
        <f>IF(N232="snížená",J232,0)</f>
        <v>0</v>
      </c>
      <c r="BG232" s="242">
        <f>IF(N232="zákl. přenesená",J232,0)</f>
        <v>0</v>
      </c>
      <c r="BH232" s="242">
        <f>IF(N232="sníž. přenesená",J232,0)</f>
        <v>0</v>
      </c>
      <c r="BI232" s="242">
        <f>IF(N232="nulová",J232,0)</f>
        <v>0</v>
      </c>
      <c r="BJ232" s="17" t="s">
        <v>80</v>
      </c>
      <c r="BK232" s="242">
        <f>ROUND(I232*H232,2)</f>
        <v>0</v>
      </c>
      <c r="BL232" s="17" t="s">
        <v>183</v>
      </c>
      <c r="BM232" s="241" t="s">
        <v>364</v>
      </c>
    </row>
    <row r="233" s="2" customFormat="1">
      <c r="A233" s="38"/>
      <c r="B233" s="39"/>
      <c r="C233" s="40"/>
      <c r="D233" s="243" t="s">
        <v>185</v>
      </c>
      <c r="E233" s="40"/>
      <c r="F233" s="244" t="s">
        <v>365</v>
      </c>
      <c r="G233" s="40"/>
      <c r="H233" s="40"/>
      <c r="I233" s="245"/>
      <c r="J233" s="40"/>
      <c r="K233" s="40"/>
      <c r="L233" s="44"/>
      <c r="M233" s="246"/>
      <c r="N233" s="247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185</v>
      </c>
      <c r="AU233" s="17" t="s">
        <v>82</v>
      </c>
    </row>
    <row r="234" s="2" customFormat="1" ht="21.75" customHeight="1">
      <c r="A234" s="38"/>
      <c r="B234" s="39"/>
      <c r="C234" s="277" t="s">
        <v>366</v>
      </c>
      <c r="D234" s="277" t="s">
        <v>327</v>
      </c>
      <c r="E234" s="278" t="s">
        <v>367</v>
      </c>
      <c r="F234" s="279" t="s">
        <v>368</v>
      </c>
      <c r="G234" s="280" t="s">
        <v>363</v>
      </c>
      <c r="H234" s="281">
        <v>26</v>
      </c>
      <c r="I234" s="282"/>
      <c r="J234" s="283">
        <f>ROUND(I234*H234,2)</f>
        <v>0</v>
      </c>
      <c r="K234" s="284"/>
      <c r="L234" s="285"/>
      <c r="M234" s="286" t="s">
        <v>1</v>
      </c>
      <c r="N234" s="287" t="s">
        <v>38</v>
      </c>
      <c r="O234" s="91"/>
      <c r="P234" s="239">
        <f>O234*H234</f>
        <v>0</v>
      </c>
      <c r="Q234" s="239">
        <v>0</v>
      </c>
      <c r="R234" s="239">
        <f>Q234*H234</f>
        <v>0</v>
      </c>
      <c r="S234" s="239">
        <v>0</v>
      </c>
      <c r="T234" s="24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41" t="s">
        <v>266</v>
      </c>
      <c r="AT234" s="241" t="s">
        <v>327</v>
      </c>
      <c r="AU234" s="241" t="s">
        <v>82</v>
      </c>
      <c r="AY234" s="17" t="s">
        <v>176</v>
      </c>
      <c r="BE234" s="242">
        <f>IF(N234="základní",J234,0)</f>
        <v>0</v>
      </c>
      <c r="BF234" s="242">
        <f>IF(N234="snížená",J234,0)</f>
        <v>0</v>
      </c>
      <c r="BG234" s="242">
        <f>IF(N234="zákl. přenesená",J234,0)</f>
        <v>0</v>
      </c>
      <c r="BH234" s="242">
        <f>IF(N234="sníž. přenesená",J234,0)</f>
        <v>0</v>
      </c>
      <c r="BI234" s="242">
        <f>IF(N234="nulová",J234,0)</f>
        <v>0</v>
      </c>
      <c r="BJ234" s="17" t="s">
        <v>80</v>
      </c>
      <c r="BK234" s="242">
        <f>ROUND(I234*H234,2)</f>
        <v>0</v>
      </c>
      <c r="BL234" s="17" t="s">
        <v>183</v>
      </c>
      <c r="BM234" s="241" t="s">
        <v>369</v>
      </c>
    </row>
    <row r="235" s="2" customFormat="1">
      <c r="A235" s="38"/>
      <c r="B235" s="39"/>
      <c r="C235" s="40"/>
      <c r="D235" s="243" t="s">
        <v>185</v>
      </c>
      <c r="E235" s="40"/>
      <c r="F235" s="244" t="s">
        <v>370</v>
      </c>
      <c r="G235" s="40"/>
      <c r="H235" s="40"/>
      <c r="I235" s="245"/>
      <c r="J235" s="40"/>
      <c r="K235" s="40"/>
      <c r="L235" s="44"/>
      <c r="M235" s="246"/>
      <c r="N235" s="247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185</v>
      </c>
      <c r="AU235" s="17" t="s">
        <v>82</v>
      </c>
    </row>
    <row r="236" s="2" customFormat="1" ht="24.15" customHeight="1">
      <c r="A236" s="38"/>
      <c r="B236" s="39"/>
      <c r="C236" s="229" t="s">
        <v>371</v>
      </c>
      <c r="D236" s="229" t="s">
        <v>179</v>
      </c>
      <c r="E236" s="230" t="s">
        <v>372</v>
      </c>
      <c r="F236" s="231" t="s">
        <v>373</v>
      </c>
      <c r="G236" s="232" t="s">
        <v>263</v>
      </c>
      <c r="H236" s="233">
        <v>40</v>
      </c>
      <c r="I236" s="234"/>
      <c r="J236" s="235">
        <f>ROUND(I236*H236,2)</f>
        <v>0</v>
      </c>
      <c r="K236" s="236"/>
      <c r="L236" s="44"/>
      <c r="M236" s="237" t="s">
        <v>1</v>
      </c>
      <c r="N236" s="238" t="s">
        <v>38</v>
      </c>
      <c r="O236" s="91"/>
      <c r="P236" s="239">
        <f>O236*H236</f>
        <v>0</v>
      </c>
      <c r="Q236" s="239">
        <v>0</v>
      </c>
      <c r="R236" s="239">
        <f>Q236*H236</f>
        <v>0</v>
      </c>
      <c r="S236" s="239">
        <v>0</v>
      </c>
      <c r="T236" s="240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41" t="s">
        <v>183</v>
      </c>
      <c r="AT236" s="241" t="s">
        <v>179</v>
      </c>
      <c r="AU236" s="241" t="s">
        <v>82</v>
      </c>
      <c r="AY236" s="17" t="s">
        <v>176</v>
      </c>
      <c r="BE236" s="242">
        <f>IF(N236="základní",J236,0)</f>
        <v>0</v>
      </c>
      <c r="BF236" s="242">
        <f>IF(N236="snížená",J236,0)</f>
        <v>0</v>
      </c>
      <c r="BG236" s="242">
        <f>IF(N236="zákl. přenesená",J236,0)</f>
        <v>0</v>
      </c>
      <c r="BH236" s="242">
        <f>IF(N236="sníž. přenesená",J236,0)</f>
        <v>0</v>
      </c>
      <c r="BI236" s="242">
        <f>IF(N236="nulová",J236,0)</f>
        <v>0</v>
      </c>
      <c r="BJ236" s="17" t="s">
        <v>80</v>
      </c>
      <c r="BK236" s="242">
        <f>ROUND(I236*H236,2)</f>
        <v>0</v>
      </c>
      <c r="BL236" s="17" t="s">
        <v>183</v>
      </c>
      <c r="BM236" s="241" t="s">
        <v>374</v>
      </c>
    </row>
    <row r="237" s="2" customFormat="1">
      <c r="A237" s="38"/>
      <c r="B237" s="39"/>
      <c r="C237" s="40"/>
      <c r="D237" s="243" t="s">
        <v>185</v>
      </c>
      <c r="E237" s="40"/>
      <c r="F237" s="244" t="s">
        <v>373</v>
      </c>
      <c r="G237" s="40"/>
      <c r="H237" s="40"/>
      <c r="I237" s="245"/>
      <c r="J237" s="40"/>
      <c r="K237" s="40"/>
      <c r="L237" s="44"/>
      <c r="M237" s="246"/>
      <c r="N237" s="247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185</v>
      </c>
      <c r="AU237" s="17" t="s">
        <v>82</v>
      </c>
    </row>
    <row r="238" s="2" customFormat="1">
      <c r="A238" s="38"/>
      <c r="B238" s="39"/>
      <c r="C238" s="40"/>
      <c r="D238" s="248" t="s">
        <v>186</v>
      </c>
      <c r="E238" s="40"/>
      <c r="F238" s="249" t="s">
        <v>375</v>
      </c>
      <c r="G238" s="40"/>
      <c r="H238" s="40"/>
      <c r="I238" s="245"/>
      <c r="J238" s="40"/>
      <c r="K238" s="40"/>
      <c r="L238" s="44"/>
      <c r="M238" s="246"/>
      <c r="N238" s="247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186</v>
      </c>
      <c r="AU238" s="17" t="s">
        <v>82</v>
      </c>
    </row>
    <row r="239" s="2" customFormat="1" ht="24.15" customHeight="1">
      <c r="A239" s="38"/>
      <c r="B239" s="39"/>
      <c r="C239" s="229" t="s">
        <v>376</v>
      </c>
      <c r="D239" s="229" t="s">
        <v>179</v>
      </c>
      <c r="E239" s="230" t="s">
        <v>377</v>
      </c>
      <c r="F239" s="231" t="s">
        <v>378</v>
      </c>
      <c r="G239" s="232" t="s">
        <v>263</v>
      </c>
      <c r="H239" s="233">
        <v>40</v>
      </c>
      <c r="I239" s="234"/>
      <c r="J239" s="235">
        <f>ROUND(I239*H239,2)</f>
        <v>0</v>
      </c>
      <c r="K239" s="236"/>
      <c r="L239" s="44"/>
      <c r="M239" s="237" t="s">
        <v>1</v>
      </c>
      <c r="N239" s="238" t="s">
        <v>38</v>
      </c>
      <c r="O239" s="91"/>
      <c r="P239" s="239">
        <f>O239*H239</f>
        <v>0</v>
      </c>
      <c r="Q239" s="239">
        <v>0</v>
      </c>
      <c r="R239" s="239">
        <f>Q239*H239</f>
        <v>0</v>
      </c>
      <c r="S239" s="239">
        <v>0</v>
      </c>
      <c r="T239" s="240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41" t="s">
        <v>183</v>
      </c>
      <c r="AT239" s="241" t="s">
        <v>179</v>
      </c>
      <c r="AU239" s="241" t="s">
        <v>82</v>
      </c>
      <c r="AY239" s="17" t="s">
        <v>176</v>
      </c>
      <c r="BE239" s="242">
        <f>IF(N239="základní",J239,0)</f>
        <v>0</v>
      </c>
      <c r="BF239" s="242">
        <f>IF(N239="snížená",J239,0)</f>
        <v>0</v>
      </c>
      <c r="BG239" s="242">
        <f>IF(N239="zákl. přenesená",J239,0)</f>
        <v>0</v>
      </c>
      <c r="BH239" s="242">
        <f>IF(N239="sníž. přenesená",J239,0)</f>
        <v>0</v>
      </c>
      <c r="BI239" s="242">
        <f>IF(N239="nulová",J239,0)</f>
        <v>0</v>
      </c>
      <c r="BJ239" s="17" t="s">
        <v>80</v>
      </c>
      <c r="BK239" s="242">
        <f>ROUND(I239*H239,2)</f>
        <v>0</v>
      </c>
      <c r="BL239" s="17" t="s">
        <v>183</v>
      </c>
      <c r="BM239" s="241" t="s">
        <v>379</v>
      </c>
    </row>
    <row r="240" s="2" customFormat="1">
      <c r="A240" s="38"/>
      <c r="B240" s="39"/>
      <c r="C240" s="40"/>
      <c r="D240" s="243" t="s">
        <v>185</v>
      </c>
      <c r="E240" s="40"/>
      <c r="F240" s="244" t="s">
        <v>378</v>
      </c>
      <c r="G240" s="40"/>
      <c r="H240" s="40"/>
      <c r="I240" s="245"/>
      <c r="J240" s="40"/>
      <c r="K240" s="40"/>
      <c r="L240" s="44"/>
      <c r="M240" s="246"/>
      <c r="N240" s="247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185</v>
      </c>
      <c r="AU240" s="17" t="s">
        <v>82</v>
      </c>
    </row>
    <row r="241" s="2" customFormat="1">
      <c r="A241" s="38"/>
      <c r="B241" s="39"/>
      <c r="C241" s="40"/>
      <c r="D241" s="248" t="s">
        <v>186</v>
      </c>
      <c r="E241" s="40"/>
      <c r="F241" s="249" t="s">
        <v>380</v>
      </c>
      <c r="G241" s="40"/>
      <c r="H241" s="40"/>
      <c r="I241" s="245"/>
      <c r="J241" s="40"/>
      <c r="K241" s="40"/>
      <c r="L241" s="44"/>
      <c r="M241" s="246"/>
      <c r="N241" s="247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186</v>
      </c>
      <c r="AU241" s="17" t="s">
        <v>82</v>
      </c>
    </row>
    <row r="242" s="2" customFormat="1" ht="24.15" customHeight="1">
      <c r="A242" s="38"/>
      <c r="B242" s="39"/>
      <c r="C242" s="229" t="s">
        <v>381</v>
      </c>
      <c r="D242" s="229" t="s">
        <v>179</v>
      </c>
      <c r="E242" s="230" t="s">
        <v>382</v>
      </c>
      <c r="F242" s="231" t="s">
        <v>383</v>
      </c>
      <c r="G242" s="232" t="s">
        <v>263</v>
      </c>
      <c r="H242" s="233">
        <v>40</v>
      </c>
      <c r="I242" s="234"/>
      <c r="J242" s="235">
        <f>ROUND(I242*H242,2)</f>
        <v>0</v>
      </c>
      <c r="K242" s="236"/>
      <c r="L242" s="44"/>
      <c r="M242" s="237" t="s">
        <v>1</v>
      </c>
      <c r="N242" s="238" t="s">
        <v>38</v>
      </c>
      <c r="O242" s="91"/>
      <c r="P242" s="239">
        <f>O242*H242</f>
        <v>0</v>
      </c>
      <c r="Q242" s="239">
        <v>9.0000000000000006E-05</v>
      </c>
      <c r="R242" s="239">
        <f>Q242*H242</f>
        <v>0.0036000000000000003</v>
      </c>
      <c r="S242" s="239">
        <v>0</v>
      </c>
      <c r="T242" s="24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41" t="s">
        <v>183</v>
      </c>
      <c r="AT242" s="241" t="s">
        <v>179</v>
      </c>
      <c r="AU242" s="241" t="s">
        <v>82</v>
      </c>
      <c r="AY242" s="17" t="s">
        <v>176</v>
      </c>
      <c r="BE242" s="242">
        <f>IF(N242="základní",J242,0)</f>
        <v>0</v>
      </c>
      <c r="BF242" s="242">
        <f>IF(N242="snížená",J242,0)</f>
        <v>0</v>
      </c>
      <c r="BG242" s="242">
        <f>IF(N242="zákl. přenesená",J242,0)</f>
        <v>0</v>
      </c>
      <c r="BH242" s="242">
        <f>IF(N242="sníž. přenesená",J242,0)</f>
        <v>0</v>
      </c>
      <c r="BI242" s="242">
        <f>IF(N242="nulová",J242,0)</f>
        <v>0</v>
      </c>
      <c r="BJ242" s="17" t="s">
        <v>80</v>
      </c>
      <c r="BK242" s="242">
        <f>ROUND(I242*H242,2)</f>
        <v>0</v>
      </c>
      <c r="BL242" s="17" t="s">
        <v>183</v>
      </c>
      <c r="BM242" s="241" t="s">
        <v>384</v>
      </c>
    </row>
    <row r="243" s="2" customFormat="1">
      <c r="A243" s="38"/>
      <c r="B243" s="39"/>
      <c r="C243" s="40"/>
      <c r="D243" s="243" t="s">
        <v>185</v>
      </c>
      <c r="E243" s="40"/>
      <c r="F243" s="244" t="s">
        <v>383</v>
      </c>
      <c r="G243" s="40"/>
      <c r="H243" s="40"/>
      <c r="I243" s="245"/>
      <c r="J243" s="40"/>
      <c r="K243" s="40"/>
      <c r="L243" s="44"/>
      <c r="M243" s="246"/>
      <c r="N243" s="247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185</v>
      </c>
      <c r="AU243" s="17" t="s">
        <v>82</v>
      </c>
    </row>
    <row r="244" s="2" customFormat="1">
      <c r="A244" s="38"/>
      <c r="B244" s="39"/>
      <c r="C244" s="40"/>
      <c r="D244" s="248" t="s">
        <v>186</v>
      </c>
      <c r="E244" s="40"/>
      <c r="F244" s="249" t="s">
        <v>385</v>
      </c>
      <c r="G244" s="40"/>
      <c r="H244" s="40"/>
      <c r="I244" s="245"/>
      <c r="J244" s="40"/>
      <c r="K244" s="40"/>
      <c r="L244" s="44"/>
      <c r="M244" s="246"/>
      <c r="N244" s="247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186</v>
      </c>
      <c r="AU244" s="17" t="s">
        <v>82</v>
      </c>
    </row>
    <row r="245" s="2" customFormat="1" ht="24.15" customHeight="1">
      <c r="A245" s="38"/>
      <c r="B245" s="39"/>
      <c r="C245" s="229" t="s">
        <v>386</v>
      </c>
      <c r="D245" s="229" t="s">
        <v>179</v>
      </c>
      <c r="E245" s="230" t="s">
        <v>387</v>
      </c>
      <c r="F245" s="231" t="s">
        <v>388</v>
      </c>
      <c r="G245" s="232" t="s">
        <v>231</v>
      </c>
      <c r="H245" s="233">
        <v>207</v>
      </c>
      <c r="I245" s="234"/>
      <c r="J245" s="235">
        <f>ROUND(I245*H245,2)</f>
        <v>0</v>
      </c>
      <c r="K245" s="236"/>
      <c r="L245" s="44"/>
      <c r="M245" s="237" t="s">
        <v>1</v>
      </c>
      <c r="N245" s="238" t="s">
        <v>38</v>
      </c>
      <c r="O245" s="91"/>
      <c r="P245" s="239">
        <f>O245*H245</f>
        <v>0</v>
      </c>
      <c r="Q245" s="239">
        <v>0</v>
      </c>
      <c r="R245" s="239">
        <f>Q245*H245</f>
        <v>0</v>
      </c>
      <c r="S245" s="239">
        <v>0</v>
      </c>
      <c r="T245" s="240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41" t="s">
        <v>183</v>
      </c>
      <c r="AT245" s="241" t="s">
        <v>179</v>
      </c>
      <c r="AU245" s="241" t="s">
        <v>82</v>
      </c>
      <c r="AY245" s="17" t="s">
        <v>176</v>
      </c>
      <c r="BE245" s="242">
        <f>IF(N245="základní",J245,0)</f>
        <v>0</v>
      </c>
      <c r="BF245" s="242">
        <f>IF(N245="snížená",J245,0)</f>
        <v>0</v>
      </c>
      <c r="BG245" s="242">
        <f>IF(N245="zákl. přenesená",J245,0)</f>
        <v>0</v>
      </c>
      <c r="BH245" s="242">
        <f>IF(N245="sníž. přenesená",J245,0)</f>
        <v>0</v>
      </c>
      <c r="BI245" s="242">
        <f>IF(N245="nulová",J245,0)</f>
        <v>0</v>
      </c>
      <c r="BJ245" s="17" t="s">
        <v>80</v>
      </c>
      <c r="BK245" s="242">
        <f>ROUND(I245*H245,2)</f>
        <v>0</v>
      </c>
      <c r="BL245" s="17" t="s">
        <v>183</v>
      </c>
      <c r="BM245" s="241" t="s">
        <v>389</v>
      </c>
    </row>
    <row r="246" s="2" customFormat="1">
      <c r="A246" s="38"/>
      <c r="B246" s="39"/>
      <c r="C246" s="40"/>
      <c r="D246" s="243" t="s">
        <v>185</v>
      </c>
      <c r="E246" s="40"/>
      <c r="F246" s="244" t="s">
        <v>388</v>
      </c>
      <c r="G246" s="40"/>
      <c r="H246" s="40"/>
      <c r="I246" s="245"/>
      <c r="J246" s="40"/>
      <c r="K246" s="40"/>
      <c r="L246" s="44"/>
      <c r="M246" s="246"/>
      <c r="N246" s="247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185</v>
      </c>
      <c r="AU246" s="17" t="s">
        <v>82</v>
      </c>
    </row>
    <row r="247" s="2" customFormat="1">
      <c r="A247" s="38"/>
      <c r="B247" s="39"/>
      <c r="C247" s="40"/>
      <c r="D247" s="248" t="s">
        <v>186</v>
      </c>
      <c r="E247" s="40"/>
      <c r="F247" s="249" t="s">
        <v>390</v>
      </c>
      <c r="G247" s="40"/>
      <c r="H247" s="40"/>
      <c r="I247" s="245"/>
      <c r="J247" s="40"/>
      <c r="K247" s="40"/>
      <c r="L247" s="44"/>
      <c r="M247" s="246"/>
      <c r="N247" s="247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186</v>
      </c>
      <c r="AU247" s="17" t="s">
        <v>82</v>
      </c>
    </row>
    <row r="248" s="12" customFormat="1" ht="22.8" customHeight="1">
      <c r="A248" s="12"/>
      <c r="B248" s="213"/>
      <c r="C248" s="214"/>
      <c r="D248" s="215" t="s">
        <v>72</v>
      </c>
      <c r="E248" s="227" t="s">
        <v>391</v>
      </c>
      <c r="F248" s="227" t="s">
        <v>392</v>
      </c>
      <c r="G248" s="214"/>
      <c r="H248" s="214"/>
      <c r="I248" s="217"/>
      <c r="J248" s="228">
        <f>BK248</f>
        <v>0</v>
      </c>
      <c r="K248" s="214"/>
      <c r="L248" s="219"/>
      <c r="M248" s="220"/>
      <c r="N248" s="221"/>
      <c r="O248" s="221"/>
      <c r="P248" s="222">
        <f>SUM(P249:P275)</f>
        <v>0</v>
      </c>
      <c r="Q248" s="221"/>
      <c r="R248" s="222">
        <f>SUM(R249:R275)</f>
        <v>0</v>
      </c>
      <c r="S248" s="221"/>
      <c r="T248" s="223">
        <f>SUM(T249:T275)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24" t="s">
        <v>80</v>
      </c>
      <c r="AT248" s="225" t="s">
        <v>72</v>
      </c>
      <c r="AU248" s="225" t="s">
        <v>80</v>
      </c>
      <c r="AY248" s="224" t="s">
        <v>176</v>
      </c>
      <c r="BK248" s="226">
        <f>SUM(BK249:BK275)</f>
        <v>0</v>
      </c>
    </row>
    <row r="249" s="2" customFormat="1" ht="21.75" customHeight="1">
      <c r="A249" s="38"/>
      <c r="B249" s="39"/>
      <c r="C249" s="229" t="s">
        <v>393</v>
      </c>
      <c r="D249" s="229" t="s">
        <v>179</v>
      </c>
      <c r="E249" s="230" t="s">
        <v>394</v>
      </c>
      <c r="F249" s="231" t="s">
        <v>395</v>
      </c>
      <c r="G249" s="232" t="s">
        <v>396</v>
      </c>
      <c r="H249" s="233">
        <v>2284.6460000000002</v>
      </c>
      <c r="I249" s="234"/>
      <c r="J249" s="235">
        <f>ROUND(I249*H249,2)</f>
        <v>0</v>
      </c>
      <c r="K249" s="236"/>
      <c r="L249" s="44"/>
      <c r="M249" s="237" t="s">
        <v>1</v>
      </c>
      <c r="N249" s="238" t="s">
        <v>38</v>
      </c>
      <c r="O249" s="91"/>
      <c r="P249" s="239">
        <f>O249*H249</f>
        <v>0</v>
      </c>
      <c r="Q249" s="239">
        <v>0</v>
      </c>
      <c r="R249" s="239">
        <f>Q249*H249</f>
        <v>0</v>
      </c>
      <c r="S249" s="239">
        <v>0</v>
      </c>
      <c r="T249" s="240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41" t="s">
        <v>183</v>
      </c>
      <c r="AT249" s="241" t="s">
        <v>179</v>
      </c>
      <c r="AU249" s="241" t="s">
        <v>82</v>
      </c>
      <c r="AY249" s="17" t="s">
        <v>176</v>
      </c>
      <c r="BE249" s="242">
        <f>IF(N249="základní",J249,0)</f>
        <v>0</v>
      </c>
      <c r="BF249" s="242">
        <f>IF(N249="snížená",J249,0)</f>
        <v>0</v>
      </c>
      <c r="BG249" s="242">
        <f>IF(N249="zákl. přenesená",J249,0)</f>
        <v>0</v>
      </c>
      <c r="BH249" s="242">
        <f>IF(N249="sníž. přenesená",J249,0)</f>
        <v>0</v>
      </c>
      <c r="BI249" s="242">
        <f>IF(N249="nulová",J249,0)</f>
        <v>0</v>
      </c>
      <c r="BJ249" s="17" t="s">
        <v>80</v>
      </c>
      <c r="BK249" s="242">
        <f>ROUND(I249*H249,2)</f>
        <v>0</v>
      </c>
      <c r="BL249" s="17" t="s">
        <v>183</v>
      </c>
      <c r="BM249" s="241" t="s">
        <v>397</v>
      </c>
    </row>
    <row r="250" s="2" customFormat="1">
      <c r="A250" s="38"/>
      <c r="B250" s="39"/>
      <c r="C250" s="40"/>
      <c r="D250" s="243" t="s">
        <v>185</v>
      </c>
      <c r="E250" s="40"/>
      <c r="F250" s="244" t="s">
        <v>395</v>
      </c>
      <c r="G250" s="40"/>
      <c r="H250" s="40"/>
      <c r="I250" s="245"/>
      <c r="J250" s="40"/>
      <c r="K250" s="40"/>
      <c r="L250" s="44"/>
      <c r="M250" s="246"/>
      <c r="N250" s="247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185</v>
      </c>
      <c r="AU250" s="17" t="s">
        <v>82</v>
      </c>
    </row>
    <row r="251" s="2" customFormat="1">
      <c r="A251" s="38"/>
      <c r="B251" s="39"/>
      <c r="C251" s="40"/>
      <c r="D251" s="248" t="s">
        <v>186</v>
      </c>
      <c r="E251" s="40"/>
      <c r="F251" s="249" t="s">
        <v>398</v>
      </c>
      <c r="G251" s="40"/>
      <c r="H251" s="40"/>
      <c r="I251" s="245"/>
      <c r="J251" s="40"/>
      <c r="K251" s="40"/>
      <c r="L251" s="44"/>
      <c r="M251" s="246"/>
      <c r="N251" s="247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186</v>
      </c>
      <c r="AU251" s="17" t="s">
        <v>82</v>
      </c>
    </row>
    <row r="252" s="2" customFormat="1" ht="21.75" customHeight="1">
      <c r="A252" s="38"/>
      <c r="B252" s="39"/>
      <c r="C252" s="229" t="s">
        <v>399</v>
      </c>
      <c r="D252" s="229" t="s">
        <v>179</v>
      </c>
      <c r="E252" s="230" t="s">
        <v>394</v>
      </c>
      <c r="F252" s="231" t="s">
        <v>395</v>
      </c>
      <c r="G252" s="232" t="s">
        <v>396</v>
      </c>
      <c r="H252" s="233">
        <v>2284.6460000000002</v>
      </c>
      <c r="I252" s="234"/>
      <c r="J252" s="235">
        <f>ROUND(I252*H252,2)</f>
        <v>0</v>
      </c>
      <c r="K252" s="236"/>
      <c r="L252" s="44"/>
      <c r="M252" s="237" t="s">
        <v>1</v>
      </c>
      <c r="N252" s="238" t="s">
        <v>38</v>
      </c>
      <c r="O252" s="91"/>
      <c r="P252" s="239">
        <f>O252*H252</f>
        <v>0</v>
      </c>
      <c r="Q252" s="239">
        <v>0</v>
      </c>
      <c r="R252" s="239">
        <f>Q252*H252</f>
        <v>0</v>
      </c>
      <c r="S252" s="239">
        <v>0</v>
      </c>
      <c r="T252" s="240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41" t="s">
        <v>183</v>
      </c>
      <c r="AT252" s="241" t="s">
        <v>179</v>
      </c>
      <c r="AU252" s="241" t="s">
        <v>82</v>
      </c>
      <c r="AY252" s="17" t="s">
        <v>176</v>
      </c>
      <c r="BE252" s="242">
        <f>IF(N252="základní",J252,0)</f>
        <v>0</v>
      </c>
      <c r="BF252" s="242">
        <f>IF(N252="snížená",J252,0)</f>
        <v>0</v>
      </c>
      <c r="BG252" s="242">
        <f>IF(N252="zákl. přenesená",J252,0)</f>
        <v>0</v>
      </c>
      <c r="BH252" s="242">
        <f>IF(N252="sníž. přenesená",J252,0)</f>
        <v>0</v>
      </c>
      <c r="BI252" s="242">
        <f>IF(N252="nulová",J252,0)</f>
        <v>0</v>
      </c>
      <c r="BJ252" s="17" t="s">
        <v>80</v>
      </c>
      <c r="BK252" s="242">
        <f>ROUND(I252*H252,2)</f>
        <v>0</v>
      </c>
      <c r="BL252" s="17" t="s">
        <v>183</v>
      </c>
      <c r="BM252" s="241" t="s">
        <v>400</v>
      </c>
    </row>
    <row r="253" s="2" customFormat="1">
      <c r="A253" s="38"/>
      <c r="B253" s="39"/>
      <c r="C253" s="40"/>
      <c r="D253" s="243" t="s">
        <v>185</v>
      </c>
      <c r="E253" s="40"/>
      <c r="F253" s="244" t="s">
        <v>395</v>
      </c>
      <c r="G253" s="40"/>
      <c r="H253" s="40"/>
      <c r="I253" s="245"/>
      <c r="J253" s="40"/>
      <c r="K253" s="40"/>
      <c r="L253" s="44"/>
      <c r="M253" s="246"/>
      <c r="N253" s="247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185</v>
      </c>
      <c r="AU253" s="17" t="s">
        <v>82</v>
      </c>
    </row>
    <row r="254" s="2" customFormat="1">
      <c r="A254" s="38"/>
      <c r="B254" s="39"/>
      <c r="C254" s="40"/>
      <c r="D254" s="248" t="s">
        <v>186</v>
      </c>
      <c r="E254" s="40"/>
      <c r="F254" s="249" t="s">
        <v>398</v>
      </c>
      <c r="G254" s="40"/>
      <c r="H254" s="40"/>
      <c r="I254" s="245"/>
      <c r="J254" s="40"/>
      <c r="K254" s="40"/>
      <c r="L254" s="44"/>
      <c r="M254" s="246"/>
      <c r="N254" s="247"/>
      <c r="O254" s="91"/>
      <c r="P254" s="91"/>
      <c r="Q254" s="91"/>
      <c r="R254" s="91"/>
      <c r="S254" s="91"/>
      <c r="T254" s="9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186</v>
      </c>
      <c r="AU254" s="17" t="s">
        <v>82</v>
      </c>
    </row>
    <row r="255" s="2" customFormat="1" ht="24.15" customHeight="1">
      <c r="A255" s="38"/>
      <c r="B255" s="39"/>
      <c r="C255" s="229" t="s">
        <v>401</v>
      </c>
      <c r="D255" s="229" t="s">
        <v>179</v>
      </c>
      <c r="E255" s="230" t="s">
        <v>402</v>
      </c>
      <c r="F255" s="231" t="s">
        <v>403</v>
      </c>
      <c r="G255" s="232" t="s">
        <v>396</v>
      </c>
      <c r="H255" s="233">
        <v>52174.224000000002</v>
      </c>
      <c r="I255" s="234"/>
      <c r="J255" s="235">
        <f>ROUND(I255*H255,2)</f>
        <v>0</v>
      </c>
      <c r="K255" s="236"/>
      <c r="L255" s="44"/>
      <c r="M255" s="237" t="s">
        <v>1</v>
      </c>
      <c r="N255" s="238" t="s">
        <v>38</v>
      </c>
      <c r="O255" s="91"/>
      <c r="P255" s="239">
        <f>O255*H255</f>
        <v>0</v>
      </c>
      <c r="Q255" s="239">
        <v>0</v>
      </c>
      <c r="R255" s="239">
        <f>Q255*H255</f>
        <v>0</v>
      </c>
      <c r="S255" s="239">
        <v>0</v>
      </c>
      <c r="T255" s="240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41" t="s">
        <v>183</v>
      </c>
      <c r="AT255" s="241" t="s">
        <v>179</v>
      </c>
      <c r="AU255" s="241" t="s">
        <v>82</v>
      </c>
      <c r="AY255" s="17" t="s">
        <v>176</v>
      </c>
      <c r="BE255" s="242">
        <f>IF(N255="základní",J255,0)</f>
        <v>0</v>
      </c>
      <c r="BF255" s="242">
        <f>IF(N255="snížená",J255,0)</f>
        <v>0</v>
      </c>
      <c r="BG255" s="242">
        <f>IF(N255="zákl. přenesená",J255,0)</f>
        <v>0</v>
      </c>
      <c r="BH255" s="242">
        <f>IF(N255="sníž. přenesená",J255,0)</f>
        <v>0</v>
      </c>
      <c r="BI255" s="242">
        <f>IF(N255="nulová",J255,0)</f>
        <v>0</v>
      </c>
      <c r="BJ255" s="17" t="s">
        <v>80</v>
      </c>
      <c r="BK255" s="242">
        <f>ROUND(I255*H255,2)</f>
        <v>0</v>
      </c>
      <c r="BL255" s="17" t="s">
        <v>183</v>
      </c>
      <c r="BM255" s="241" t="s">
        <v>404</v>
      </c>
    </row>
    <row r="256" s="2" customFormat="1">
      <c r="A256" s="38"/>
      <c r="B256" s="39"/>
      <c r="C256" s="40"/>
      <c r="D256" s="243" t="s">
        <v>185</v>
      </c>
      <c r="E256" s="40"/>
      <c r="F256" s="244" t="s">
        <v>403</v>
      </c>
      <c r="G256" s="40"/>
      <c r="H256" s="40"/>
      <c r="I256" s="245"/>
      <c r="J256" s="40"/>
      <c r="K256" s="40"/>
      <c r="L256" s="44"/>
      <c r="M256" s="246"/>
      <c r="N256" s="247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185</v>
      </c>
      <c r="AU256" s="17" t="s">
        <v>82</v>
      </c>
    </row>
    <row r="257" s="2" customFormat="1">
      <c r="A257" s="38"/>
      <c r="B257" s="39"/>
      <c r="C257" s="40"/>
      <c r="D257" s="248" t="s">
        <v>186</v>
      </c>
      <c r="E257" s="40"/>
      <c r="F257" s="249" t="s">
        <v>405</v>
      </c>
      <c r="G257" s="40"/>
      <c r="H257" s="40"/>
      <c r="I257" s="245"/>
      <c r="J257" s="40"/>
      <c r="K257" s="40"/>
      <c r="L257" s="44"/>
      <c r="M257" s="246"/>
      <c r="N257" s="247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186</v>
      </c>
      <c r="AU257" s="17" t="s">
        <v>82</v>
      </c>
    </row>
    <row r="258" s="13" customFormat="1">
      <c r="A258" s="13"/>
      <c r="B258" s="255"/>
      <c r="C258" s="256"/>
      <c r="D258" s="243" t="s">
        <v>242</v>
      </c>
      <c r="E258" s="257" t="s">
        <v>1</v>
      </c>
      <c r="F258" s="258" t="s">
        <v>406</v>
      </c>
      <c r="G258" s="256"/>
      <c r="H258" s="259">
        <v>52174.224000000002</v>
      </c>
      <c r="I258" s="260"/>
      <c r="J258" s="256"/>
      <c r="K258" s="256"/>
      <c r="L258" s="261"/>
      <c r="M258" s="262"/>
      <c r="N258" s="263"/>
      <c r="O258" s="263"/>
      <c r="P258" s="263"/>
      <c r="Q258" s="263"/>
      <c r="R258" s="263"/>
      <c r="S258" s="263"/>
      <c r="T258" s="26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65" t="s">
        <v>242</v>
      </c>
      <c r="AU258" s="265" t="s">
        <v>82</v>
      </c>
      <c r="AV258" s="13" t="s">
        <v>82</v>
      </c>
      <c r="AW258" s="13" t="s">
        <v>30</v>
      </c>
      <c r="AX258" s="13" t="s">
        <v>73</v>
      </c>
      <c r="AY258" s="265" t="s">
        <v>176</v>
      </c>
    </row>
    <row r="259" s="14" customFormat="1">
      <c r="A259" s="14"/>
      <c r="B259" s="266"/>
      <c r="C259" s="267"/>
      <c r="D259" s="243" t="s">
        <v>242</v>
      </c>
      <c r="E259" s="268" t="s">
        <v>1</v>
      </c>
      <c r="F259" s="269" t="s">
        <v>245</v>
      </c>
      <c r="G259" s="267"/>
      <c r="H259" s="270">
        <v>52174.224000000002</v>
      </c>
      <c r="I259" s="271"/>
      <c r="J259" s="267"/>
      <c r="K259" s="267"/>
      <c r="L259" s="272"/>
      <c r="M259" s="273"/>
      <c r="N259" s="274"/>
      <c r="O259" s="274"/>
      <c r="P259" s="274"/>
      <c r="Q259" s="274"/>
      <c r="R259" s="274"/>
      <c r="S259" s="274"/>
      <c r="T259" s="27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76" t="s">
        <v>242</v>
      </c>
      <c r="AU259" s="276" t="s">
        <v>82</v>
      </c>
      <c r="AV259" s="14" t="s">
        <v>183</v>
      </c>
      <c r="AW259" s="14" t="s">
        <v>30</v>
      </c>
      <c r="AX259" s="14" t="s">
        <v>80</v>
      </c>
      <c r="AY259" s="276" t="s">
        <v>176</v>
      </c>
    </row>
    <row r="260" s="2" customFormat="1" ht="24.15" customHeight="1">
      <c r="A260" s="38"/>
      <c r="B260" s="39"/>
      <c r="C260" s="229" t="s">
        <v>407</v>
      </c>
      <c r="D260" s="229" t="s">
        <v>179</v>
      </c>
      <c r="E260" s="230" t="s">
        <v>402</v>
      </c>
      <c r="F260" s="231" t="s">
        <v>403</v>
      </c>
      <c r="G260" s="232" t="s">
        <v>396</v>
      </c>
      <c r="H260" s="233">
        <v>707.84000000000003</v>
      </c>
      <c r="I260" s="234"/>
      <c r="J260" s="235">
        <f>ROUND(I260*H260,2)</f>
        <v>0</v>
      </c>
      <c r="K260" s="236"/>
      <c r="L260" s="44"/>
      <c r="M260" s="237" t="s">
        <v>1</v>
      </c>
      <c r="N260" s="238" t="s">
        <v>38</v>
      </c>
      <c r="O260" s="91"/>
      <c r="P260" s="239">
        <f>O260*H260</f>
        <v>0</v>
      </c>
      <c r="Q260" s="239">
        <v>0</v>
      </c>
      <c r="R260" s="239">
        <f>Q260*H260</f>
        <v>0</v>
      </c>
      <c r="S260" s="239">
        <v>0</v>
      </c>
      <c r="T260" s="240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41" t="s">
        <v>183</v>
      </c>
      <c r="AT260" s="241" t="s">
        <v>179</v>
      </c>
      <c r="AU260" s="241" t="s">
        <v>82</v>
      </c>
      <c r="AY260" s="17" t="s">
        <v>176</v>
      </c>
      <c r="BE260" s="242">
        <f>IF(N260="základní",J260,0)</f>
        <v>0</v>
      </c>
      <c r="BF260" s="242">
        <f>IF(N260="snížená",J260,0)</f>
        <v>0</v>
      </c>
      <c r="BG260" s="242">
        <f>IF(N260="zákl. přenesená",J260,0)</f>
        <v>0</v>
      </c>
      <c r="BH260" s="242">
        <f>IF(N260="sníž. přenesená",J260,0)</f>
        <v>0</v>
      </c>
      <c r="BI260" s="242">
        <f>IF(N260="nulová",J260,0)</f>
        <v>0</v>
      </c>
      <c r="BJ260" s="17" t="s">
        <v>80</v>
      </c>
      <c r="BK260" s="242">
        <f>ROUND(I260*H260,2)</f>
        <v>0</v>
      </c>
      <c r="BL260" s="17" t="s">
        <v>183</v>
      </c>
      <c r="BM260" s="241" t="s">
        <v>408</v>
      </c>
    </row>
    <row r="261" s="2" customFormat="1">
      <c r="A261" s="38"/>
      <c r="B261" s="39"/>
      <c r="C261" s="40"/>
      <c r="D261" s="243" t="s">
        <v>185</v>
      </c>
      <c r="E261" s="40"/>
      <c r="F261" s="244" t="s">
        <v>403</v>
      </c>
      <c r="G261" s="40"/>
      <c r="H261" s="40"/>
      <c r="I261" s="245"/>
      <c r="J261" s="40"/>
      <c r="K261" s="40"/>
      <c r="L261" s="44"/>
      <c r="M261" s="246"/>
      <c r="N261" s="247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185</v>
      </c>
      <c r="AU261" s="17" t="s">
        <v>82</v>
      </c>
    </row>
    <row r="262" s="2" customFormat="1">
      <c r="A262" s="38"/>
      <c r="B262" s="39"/>
      <c r="C262" s="40"/>
      <c r="D262" s="248" t="s">
        <v>186</v>
      </c>
      <c r="E262" s="40"/>
      <c r="F262" s="249" t="s">
        <v>405</v>
      </c>
      <c r="G262" s="40"/>
      <c r="H262" s="40"/>
      <c r="I262" s="245"/>
      <c r="J262" s="40"/>
      <c r="K262" s="40"/>
      <c r="L262" s="44"/>
      <c r="M262" s="246"/>
      <c r="N262" s="247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186</v>
      </c>
      <c r="AU262" s="17" t="s">
        <v>82</v>
      </c>
    </row>
    <row r="263" s="15" customFormat="1">
      <c r="A263" s="15"/>
      <c r="B263" s="288"/>
      <c r="C263" s="289"/>
      <c r="D263" s="243" t="s">
        <v>242</v>
      </c>
      <c r="E263" s="290" t="s">
        <v>1</v>
      </c>
      <c r="F263" s="291" t="s">
        <v>409</v>
      </c>
      <c r="G263" s="289"/>
      <c r="H263" s="290" t="s">
        <v>1</v>
      </c>
      <c r="I263" s="292"/>
      <c r="J263" s="289"/>
      <c r="K263" s="289"/>
      <c r="L263" s="293"/>
      <c r="M263" s="294"/>
      <c r="N263" s="295"/>
      <c r="O263" s="295"/>
      <c r="P263" s="295"/>
      <c r="Q263" s="295"/>
      <c r="R263" s="295"/>
      <c r="S263" s="295"/>
      <c r="T263" s="296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97" t="s">
        <v>242</v>
      </c>
      <c r="AU263" s="297" t="s">
        <v>82</v>
      </c>
      <c r="AV263" s="15" t="s">
        <v>80</v>
      </c>
      <c r="AW263" s="15" t="s">
        <v>30</v>
      </c>
      <c r="AX263" s="15" t="s">
        <v>73</v>
      </c>
      <c r="AY263" s="297" t="s">
        <v>176</v>
      </c>
    </row>
    <row r="264" s="13" customFormat="1">
      <c r="A264" s="13"/>
      <c r="B264" s="255"/>
      <c r="C264" s="256"/>
      <c r="D264" s="243" t="s">
        <v>242</v>
      </c>
      <c r="E264" s="257" t="s">
        <v>1</v>
      </c>
      <c r="F264" s="258" t="s">
        <v>410</v>
      </c>
      <c r="G264" s="256"/>
      <c r="H264" s="259">
        <v>442.88</v>
      </c>
      <c r="I264" s="260"/>
      <c r="J264" s="256"/>
      <c r="K264" s="256"/>
      <c r="L264" s="261"/>
      <c r="M264" s="262"/>
      <c r="N264" s="263"/>
      <c r="O264" s="263"/>
      <c r="P264" s="263"/>
      <c r="Q264" s="263"/>
      <c r="R264" s="263"/>
      <c r="S264" s="263"/>
      <c r="T264" s="26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65" t="s">
        <v>242</v>
      </c>
      <c r="AU264" s="265" t="s">
        <v>82</v>
      </c>
      <c r="AV264" s="13" t="s">
        <v>82</v>
      </c>
      <c r="AW264" s="13" t="s">
        <v>30</v>
      </c>
      <c r="AX264" s="13" t="s">
        <v>73</v>
      </c>
      <c r="AY264" s="265" t="s">
        <v>176</v>
      </c>
    </row>
    <row r="265" s="13" customFormat="1">
      <c r="A265" s="13"/>
      <c r="B265" s="255"/>
      <c r="C265" s="256"/>
      <c r="D265" s="243" t="s">
        <v>242</v>
      </c>
      <c r="E265" s="257" t="s">
        <v>1</v>
      </c>
      <c r="F265" s="258" t="s">
        <v>411</v>
      </c>
      <c r="G265" s="256"/>
      <c r="H265" s="259">
        <v>264.95999999999998</v>
      </c>
      <c r="I265" s="260"/>
      <c r="J265" s="256"/>
      <c r="K265" s="256"/>
      <c r="L265" s="261"/>
      <c r="M265" s="262"/>
      <c r="N265" s="263"/>
      <c r="O265" s="263"/>
      <c r="P265" s="263"/>
      <c r="Q265" s="263"/>
      <c r="R265" s="263"/>
      <c r="S265" s="263"/>
      <c r="T265" s="26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65" t="s">
        <v>242</v>
      </c>
      <c r="AU265" s="265" t="s">
        <v>82</v>
      </c>
      <c r="AV265" s="13" t="s">
        <v>82</v>
      </c>
      <c r="AW265" s="13" t="s">
        <v>30</v>
      </c>
      <c r="AX265" s="13" t="s">
        <v>73</v>
      </c>
      <c r="AY265" s="265" t="s">
        <v>176</v>
      </c>
    </row>
    <row r="266" s="14" customFormat="1">
      <c r="A266" s="14"/>
      <c r="B266" s="266"/>
      <c r="C266" s="267"/>
      <c r="D266" s="243" t="s">
        <v>242</v>
      </c>
      <c r="E266" s="268" t="s">
        <v>1</v>
      </c>
      <c r="F266" s="269" t="s">
        <v>245</v>
      </c>
      <c r="G266" s="267"/>
      <c r="H266" s="270">
        <v>707.84000000000003</v>
      </c>
      <c r="I266" s="271"/>
      <c r="J266" s="267"/>
      <c r="K266" s="267"/>
      <c r="L266" s="272"/>
      <c r="M266" s="273"/>
      <c r="N266" s="274"/>
      <c r="O266" s="274"/>
      <c r="P266" s="274"/>
      <c r="Q266" s="274"/>
      <c r="R266" s="274"/>
      <c r="S266" s="274"/>
      <c r="T266" s="275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76" t="s">
        <v>242</v>
      </c>
      <c r="AU266" s="276" t="s">
        <v>82</v>
      </c>
      <c r="AV266" s="14" t="s">
        <v>183</v>
      </c>
      <c r="AW266" s="14" t="s">
        <v>30</v>
      </c>
      <c r="AX266" s="14" t="s">
        <v>80</v>
      </c>
      <c r="AY266" s="276" t="s">
        <v>176</v>
      </c>
    </row>
    <row r="267" s="2" customFormat="1" ht="33" customHeight="1">
      <c r="A267" s="38"/>
      <c r="B267" s="39"/>
      <c r="C267" s="229" t="s">
        <v>412</v>
      </c>
      <c r="D267" s="229" t="s">
        <v>179</v>
      </c>
      <c r="E267" s="230" t="s">
        <v>413</v>
      </c>
      <c r="F267" s="231" t="s">
        <v>414</v>
      </c>
      <c r="G267" s="232" t="s">
        <v>396</v>
      </c>
      <c r="H267" s="233">
        <v>1142.8399999999999</v>
      </c>
      <c r="I267" s="234"/>
      <c r="J267" s="235">
        <f>ROUND(I267*H267,2)</f>
        <v>0</v>
      </c>
      <c r="K267" s="236"/>
      <c r="L267" s="44"/>
      <c r="M267" s="237" t="s">
        <v>1</v>
      </c>
      <c r="N267" s="238" t="s">
        <v>38</v>
      </c>
      <c r="O267" s="91"/>
      <c r="P267" s="239">
        <f>O267*H267</f>
        <v>0</v>
      </c>
      <c r="Q267" s="239">
        <v>0</v>
      </c>
      <c r="R267" s="239">
        <f>Q267*H267</f>
        <v>0</v>
      </c>
      <c r="S267" s="239">
        <v>0</v>
      </c>
      <c r="T267" s="240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41" t="s">
        <v>183</v>
      </c>
      <c r="AT267" s="241" t="s">
        <v>179</v>
      </c>
      <c r="AU267" s="241" t="s">
        <v>82</v>
      </c>
      <c r="AY267" s="17" t="s">
        <v>176</v>
      </c>
      <c r="BE267" s="242">
        <f>IF(N267="základní",J267,0)</f>
        <v>0</v>
      </c>
      <c r="BF267" s="242">
        <f>IF(N267="snížená",J267,0)</f>
        <v>0</v>
      </c>
      <c r="BG267" s="242">
        <f>IF(N267="zákl. přenesená",J267,0)</f>
        <v>0</v>
      </c>
      <c r="BH267" s="242">
        <f>IF(N267="sníž. přenesená",J267,0)</f>
        <v>0</v>
      </c>
      <c r="BI267" s="242">
        <f>IF(N267="nulová",J267,0)</f>
        <v>0</v>
      </c>
      <c r="BJ267" s="17" t="s">
        <v>80</v>
      </c>
      <c r="BK267" s="242">
        <f>ROUND(I267*H267,2)</f>
        <v>0</v>
      </c>
      <c r="BL267" s="17" t="s">
        <v>183</v>
      </c>
      <c r="BM267" s="241" t="s">
        <v>415</v>
      </c>
    </row>
    <row r="268" s="2" customFormat="1">
      <c r="A268" s="38"/>
      <c r="B268" s="39"/>
      <c r="C268" s="40"/>
      <c r="D268" s="243" t="s">
        <v>185</v>
      </c>
      <c r="E268" s="40"/>
      <c r="F268" s="244" t="s">
        <v>414</v>
      </c>
      <c r="G268" s="40"/>
      <c r="H268" s="40"/>
      <c r="I268" s="245"/>
      <c r="J268" s="40"/>
      <c r="K268" s="40"/>
      <c r="L268" s="44"/>
      <c r="M268" s="246"/>
      <c r="N268" s="247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185</v>
      </c>
      <c r="AU268" s="17" t="s">
        <v>82</v>
      </c>
    </row>
    <row r="269" s="2" customFormat="1">
      <c r="A269" s="38"/>
      <c r="B269" s="39"/>
      <c r="C269" s="40"/>
      <c r="D269" s="248" t="s">
        <v>186</v>
      </c>
      <c r="E269" s="40"/>
      <c r="F269" s="249" t="s">
        <v>416</v>
      </c>
      <c r="G269" s="40"/>
      <c r="H269" s="40"/>
      <c r="I269" s="245"/>
      <c r="J269" s="40"/>
      <c r="K269" s="40"/>
      <c r="L269" s="44"/>
      <c r="M269" s="246"/>
      <c r="N269" s="247"/>
      <c r="O269" s="91"/>
      <c r="P269" s="91"/>
      <c r="Q269" s="91"/>
      <c r="R269" s="91"/>
      <c r="S269" s="91"/>
      <c r="T269" s="92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186</v>
      </c>
      <c r="AU269" s="17" t="s">
        <v>82</v>
      </c>
    </row>
    <row r="270" s="2" customFormat="1" ht="33" customHeight="1">
      <c r="A270" s="38"/>
      <c r="B270" s="39"/>
      <c r="C270" s="229" t="s">
        <v>417</v>
      </c>
      <c r="D270" s="229" t="s">
        <v>179</v>
      </c>
      <c r="E270" s="230" t="s">
        <v>418</v>
      </c>
      <c r="F270" s="231" t="s">
        <v>419</v>
      </c>
      <c r="G270" s="232" t="s">
        <v>396</v>
      </c>
      <c r="H270" s="233">
        <v>346.33600000000001</v>
      </c>
      <c r="I270" s="234"/>
      <c r="J270" s="235">
        <f>ROUND(I270*H270,2)</f>
        <v>0</v>
      </c>
      <c r="K270" s="236"/>
      <c r="L270" s="44"/>
      <c r="M270" s="237" t="s">
        <v>1</v>
      </c>
      <c r="N270" s="238" t="s">
        <v>38</v>
      </c>
      <c r="O270" s="91"/>
      <c r="P270" s="239">
        <f>O270*H270</f>
        <v>0</v>
      </c>
      <c r="Q270" s="239">
        <v>0</v>
      </c>
      <c r="R270" s="239">
        <f>Q270*H270</f>
        <v>0</v>
      </c>
      <c r="S270" s="239">
        <v>0</v>
      </c>
      <c r="T270" s="240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41" t="s">
        <v>183</v>
      </c>
      <c r="AT270" s="241" t="s">
        <v>179</v>
      </c>
      <c r="AU270" s="241" t="s">
        <v>82</v>
      </c>
      <c r="AY270" s="17" t="s">
        <v>176</v>
      </c>
      <c r="BE270" s="242">
        <f>IF(N270="základní",J270,0)</f>
        <v>0</v>
      </c>
      <c r="BF270" s="242">
        <f>IF(N270="snížená",J270,0)</f>
        <v>0</v>
      </c>
      <c r="BG270" s="242">
        <f>IF(N270="zákl. přenesená",J270,0)</f>
        <v>0</v>
      </c>
      <c r="BH270" s="242">
        <f>IF(N270="sníž. přenesená",J270,0)</f>
        <v>0</v>
      </c>
      <c r="BI270" s="242">
        <f>IF(N270="nulová",J270,0)</f>
        <v>0</v>
      </c>
      <c r="BJ270" s="17" t="s">
        <v>80</v>
      </c>
      <c r="BK270" s="242">
        <f>ROUND(I270*H270,2)</f>
        <v>0</v>
      </c>
      <c r="BL270" s="17" t="s">
        <v>183</v>
      </c>
      <c r="BM270" s="241" t="s">
        <v>420</v>
      </c>
    </row>
    <row r="271" s="2" customFormat="1">
      <c r="A271" s="38"/>
      <c r="B271" s="39"/>
      <c r="C271" s="40"/>
      <c r="D271" s="243" t="s">
        <v>185</v>
      </c>
      <c r="E271" s="40"/>
      <c r="F271" s="244" t="s">
        <v>419</v>
      </c>
      <c r="G271" s="40"/>
      <c r="H271" s="40"/>
      <c r="I271" s="245"/>
      <c r="J271" s="40"/>
      <c r="K271" s="40"/>
      <c r="L271" s="44"/>
      <c r="M271" s="246"/>
      <c r="N271" s="247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185</v>
      </c>
      <c r="AU271" s="17" t="s">
        <v>82</v>
      </c>
    </row>
    <row r="272" s="2" customFormat="1">
      <c r="A272" s="38"/>
      <c r="B272" s="39"/>
      <c r="C272" s="40"/>
      <c r="D272" s="248" t="s">
        <v>186</v>
      </c>
      <c r="E272" s="40"/>
      <c r="F272" s="249" t="s">
        <v>421</v>
      </c>
      <c r="G272" s="40"/>
      <c r="H272" s="40"/>
      <c r="I272" s="245"/>
      <c r="J272" s="40"/>
      <c r="K272" s="40"/>
      <c r="L272" s="44"/>
      <c r="M272" s="246"/>
      <c r="N272" s="247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186</v>
      </c>
      <c r="AU272" s="17" t="s">
        <v>82</v>
      </c>
    </row>
    <row r="273" s="2" customFormat="1" ht="24.15" customHeight="1">
      <c r="A273" s="38"/>
      <c r="B273" s="39"/>
      <c r="C273" s="229" t="s">
        <v>422</v>
      </c>
      <c r="D273" s="229" t="s">
        <v>179</v>
      </c>
      <c r="E273" s="230" t="s">
        <v>423</v>
      </c>
      <c r="F273" s="231" t="s">
        <v>424</v>
      </c>
      <c r="G273" s="232" t="s">
        <v>396</v>
      </c>
      <c r="H273" s="233">
        <v>795.47000000000003</v>
      </c>
      <c r="I273" s="234"/>
      <c r="J273" s="235">
        <f>ROUND(I273*H273,2)</f>
        <v>0</v>
      </c>
      <c r="K273" s="236"/>
      <c r="L273" s="44"/>
      <c r="M273" s="237" t="s">
        <v>1</v>
      </c>
      <c r="N273" s="238" t="s">
        <v>38</v>
      </c>
      <c r="O273" s="91"/>
      <c r="P273" s="239">
        <f>O273*H273</f>
        <v>0</v>
      </c>
      <c r="Q273" s="239">
        <v>0</v>
      </c>
      <c r="R273" s="239">
        <f>Q273*H273</f>
        <v>0</v>
      </c>
      <c r="S273" s="239">
        <v>0</v>
      </c>
      <c r="T273" s="240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41" t="s">
        <v>183</v>
      </c>
      <c r="AT273" s="241" t="s">
        <v>179</v>
      </c>
      <c r="AU273" s="241" t="s">
        <v>82</v>
      </c>
      <c r="AY273" s="17" t="s">
        <v>176</v>
      </c>
      <c r="BE273" s="242">
        <f>IF(N273="základní",J273,0)</f>
        <v>0</v>
      </c>
      <c r="BF273" s="242">
        <f>IF(N273="snížená",J273,0)</f>
        <v>0</v>
      </c>
      <c r="BG273" s="242">
        <f>IF(N273="zákl. přenesená",J273,0)</f>
        <v>0</v>
      </c>
      <c r="BH273" s="242">
        <f>IF(N273="sníž. přenesená",J273,0)</f>
        <v>0</v>
      </c>
      <c r="BI273" s="242">
        <f>IF(N273="nulová",J273,0)</f>
        <v>0</v>
      </c>
      <c r="BJ273" s="17" t="s">
        <v>80</v>
      </c>
      <c r="BK273" s="242">
        <f>ROUND(I273*H273,2)</f>
        <v>0</v>
      </c>
      <c r="BL273" s="17" t="s">
        <v>183</v>
      </c>
      <c r="BM273" s="241" t="s">
        <v>425</v>
      </c>
    </row>
    <row r="274" s="2" customFormat="1">
      <c r="A274" s="38"/>
      <c r="B274" s="39"/>
      <c r="C274" s="40"/>
      <c r="D274" s="243" t="s">
        <v>185</v>
      </c>
      <c r="E274" s="40"/>
      <c r="F274" s="244" t="s">
        <v>424</v>
      </c>
      <c r="G274" s="40"/>
      <c r="H274" s="40"/>
      <c r="I274" s="245"/>
      <c r="J274" s="40"/>
      <c r="K274" s="40"/>
      <c r="L274" s="44"/>
      <c r="M274" s="246"/>
      <c r="N274" s="247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185</v>
      </c>
      <c r="AU274" s="17" t="s">
        <v>82</v>
      </c>
    </row>
    <row r="275" s="2" customFormat="1">
      <c r="A275" s="38"/>
      <c r="B275" s="39"/>
      <c r="C275" s="40"/>
      <c r="D275" s="248" t="s">
        <v>186</v>
      </c>
      <c r="E275" s="40"/>
      <c r="F275" s="249" t="s">
        <v>426</v>
      </c>
      <c r="G275" s="40"/>
      <c r="H275" s="40"/>
      <c r="I275" s="245"/>
      <c r="J275" s="40"/>
      <c r="K275" s="40"/>
      <c r="L275" s="44"/>
      <c r="M275" s="246"/>
      <c r="N275" s="247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186</v>
      </c>
      <c r="AU275" s="17" t="s">
        <v>82</v>
      </c>
    </row>
    <row r="276" s="12" customFormat="1" ht="22.8" customHeight="1">
      <c r="A276" s="12"/>
      <c r="B276" s="213"/>
      <c r="C276" s="214"/>
      <c r="D276" s="215" t="s">
        <v>72</v>
      </c>
      <c r="E276" s="227" t="s">
        <v>427</v>
      </c>
      <c r="F276" s="227" t="s">
        <v>428</v>
      </c>
      <c r="G276" s="214"/>
      <c r="H276" s="214"/>
      <c r="I276" s="217"/>
      <c r="J276" s="228">
        <f>BK276</f>
        <v>0</v>
      </c>
      <c r="K276" s="214"/>
      <c r="L276" s="219"/>
      <c r="M276" s="220"/>
      <c r="N276" s="221"/>
      <c r="O276" s="221"/>
      <c r="P276" s="222">
        <f>SUM(P277:P286)</f>
        <v>0</v>
      </c>
      <c r="Q276" s="221"/>
      <c r="R276" s="222">
        <f>SUM(R277:R286)</f>
        <v>0</v>
      </c>
      <c r="S276" s="221"/>
      <c r="T276" s="223">
        <f>SUM(T277:T286)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24" t="s">
        <v>80</v>
      </c>
      <c r="AT276" s="225" t="s">
        <v>72</v>
      </c>
      <c r="AU276" s="225" t="s">
        <v>80</v>
      </c>
      <c r="AY276" s="224" t="s">
        <v>176</v>
      </c>
      <c r="BK276" s="226">
        <f>SUM(BK277:BK286)</f>
        <v>0</v>
      </c>
    </row>
    <row r="277" s="2" customFormat="1" ht="24.15" customHeight="1">
      <c r="A277" s="38"/>
      <c r="B277" s="39"/>
      <c r="C277" s="229" t="s">
        <v>429</v>
      </c>
      <c r="D277" s="229" t="s">
        <v>179</v>
      </c>
      <c r="E277" s="230" t="s">
        <v>430</v>
      </c>
      <c r="F277" s="231" t="s">
        <v>431</v>
      </c>
      <c r="G277" s="232" t="s">
        <v>396</v>
      </c>
      <c r="H277" s="233">
        <v>123.106</v>
      </c>
      <c r="I277" s="234"/>
      <c r="J277" s="235">
        <f>ROUND(I277*H277,2)</f>
        <v>0</v>
      </c>
      <c r="K277" s="236"/>
      <c r="L277" s="44"/>
      <c r="M277" s="237" t="s">
        <v>1</v>
      </c>
      <c r="N277" s="238" t="s">
        <v>38</v>
      </c>
      <c r="O277" s="91"/>
      <c r="P277" s="239">
        <f>O277*H277</f>
        <v>0</v>
      </c>
      <c r="Q277" s="239">
        <v>0</v>
      </c>
      <c r="R277" s="239">
        <f>Q277*H277</f>
        <v>0</v>
      </c>
      <c r="S277" s="239">
        <v>0</v>
      </c>
      <c r="T277" s="240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41" t="s">
        <v>183</v>
      </c>
      <c r="AT277" s="241" t="s">
        <v>179</v>
      </c>
      <c r="AU277" s="241" t="s">
        <v>82</v>
      </c>
      <c r="AY277" s="17" t="s">
        <v>176</v>
      </c>
      <c r="BE277" s="242">
        <f>IF(N277="základní",J277,0)</f>
        <v>0</v>
      </c>
      <c r="BF277" s="242">
        <f>IF(N277="snížená",J277,0)</f>
        <v>0</v>
      </c>
      <c r="BG277" s="242">
        <f>IF(N277="zákl. přenesená",J277,0)</f>
        <v>0</v>
      </c>
      <c r="BH277" s="242">
        <f>IF(N277="sníž. přenesená",J277,0)</f>
        <v>0</v>
      </c>
      <c r="BI277" s="242">
        <f>IF(N277="nulová",J277,0)</f>
        <v>0</v>
      </c>
      <c r="BJ277" s="17" t="s">
        <v>80</v>
      </c>
      <c r="BK277" s="242">
        <f>ROUND(I277*H277,2)</f>
        <v>0</v>
      </c>
      <c r="BL277" s="17" t="s">
        <v>183</v>
      </c>
      <c r="BM277" s="241" t="s">
        <v>432</v>
      </c>
    </row>
    <row r="278" s="2" customFormat="1">
      <c r="A278" s="38"/>
      <c r="B278" s="39"/>
      <c r="C278" s="40"/>
      <c r="D278" s="243" t="s">
        <v>185</v>
      </c>
      <c r="E278" s="40"/>
      <c r="F278" s="244" t="s">
        <v>431</v>
      </c>
      <c r="G278" s="40"/>
      <c r="H278" s="40"/>
      <c r="I278" s="245"/>
      <c r="J278" s="40"/>
      <c r="K278" s="40"/>
      <c r="L278" s="44"/>
      <c r="M278" s="246"/>
      <c r="N278" s="247"/>
      <c r="O278" s="91"/>
      <c r="P278" s="91"/>
      <c r="Q278" s="91"/>
      <c r="R278" s="91"/>
      <c r="S278" s="91"/>
      <c r="T278" s="9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185</v>
      </c>
      <c r="AU278" s="17" t="s">
        <v>82</v>
      </c>
    </row>
    <row r="279" s="2" customFormat="1">
      <c r="A279" s="38"/>
      <c r="B279" s="39"/>
      <c r="C279" s="40"/>
      <c r="D279" s="248" t="s">
        <v>186</v>
      </c>
      <c r="E279" s="40"/>
      <c r="F279" s="249" t="s">
        <v>433</v>
      </c>
      <c r="G279" s="40"/>
      <c r="H279" s="40"/>
      <c r="I279" s="245"/>
      <c r="J279" s="40"/>
      <c r="K279" s="40"/>
      <c r="L279" s="44"/>
      <c r="M279" s="246"/>
      <c r="N279" s="247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186</v>
      </c>
      <c r="AU279" s="17" t="s">
        <v>82</v>
      </c>
    </row>
    <row r="280" s="13" customFormat="1">
      <c r="A280" s="13"/>
      <c r="B280" s="255"/>
      <c r="C280" s="256"/>
      <c r="D280" s="243" t="s">
        <v>242</v>
      </c>
      <c r="E280" s="257" t="s">
        <v>1</v>
      </c>
      <c r="F280" s="258" t="s">
        <v>434</v>
      </c>
      <c r="G280" s="256"/>
      <c r="H280" s="259">
        <v>123.106</v>
      </c>
      <c r="I280" s="260"/>
      <c r="J280" s="256"/>
      <c r="K280" s="256"/>
      <c r="L280" s="261"/>
      <c r="M280" s="262"/>
      <c r="N280" s="263"/>
      <c r="O280" s="263"/>
      <c r="P280" s="263"/>
      <c r="Q280" s="263"/>
      <c r="R280" s="263"/>
      <c r="S280" s="263"/>
      <c r="T280" s="26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65" t="s">
        <v>242</v>
      </c>
      <c r="AU280" s="265" t="s">
        <v>82</v>
      </c>
      <c r="AV280" s="13" t="s">
        <v>82</v>
      </c>
      <c r="AW280" s="13" t="s">
        <v>30</v>
      </c>
      <c r="AX280" s="13" t="s">
        <v>73</v>
      </c>
      <c r="AY280" s="265" t="s">
        <v>176</v>
      </c>
    </row>
    <row r="281" s="14" customFormat="1">
      <c r="A281" s="14"/>
      <c r="B281" s="266"/>
      <c r="C281" s="267"/>
      <c r="D281" s="243" t="s">
        <v>242</v>
      </c>
      <c r="E281" s="268" t="s">
        <v>1</v>
      </c>
      <c r="F281" s="269" t="s">
        <v>245</v>
      </c>
      <c r="G281" s="267"/>
      <c r="H281" s="270">
        <v>123.106</v>
      </c>
      <c r="I281" s="271"/>
      <c r="J281" s="267"/>
      <c r="K281" s="267"/>
      <c r="L281" s="272"/>
      <c r="M281" s="273"/>
      <c r="N281" s="274"/>
      <c r="O281" s="274"/>
      <c r="P281" s="274"/>
      <c r="Q281" s="274"/>
      <c r="R281" s="274"/>
      <c r="S281" s="274"/>
      <c r="T281" s="27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76" t="s">
        <v>242</v>
      </c>
      <c r="AU281" s="276" t="s">
        <v>82</v>
      </c>
      <c r="AV281" s="14" t="s">
        <v>183</v>
      </c>
      <c r="AW281" s="14" t="s">
        <v>30</v>
      </c>
      <c r="AX281" s="14" t="s">
        <v>80</v>
      </c>
      <c r="AY281" s="276" t="s">
        <v>176</v>
      </c>
    </row>
    <row r="282" s="2" customFormat="1" ht="33" customHeight="1">
      <c r="A282" s="38"/>
      <c r="B282" s="39"/>
      <c r="C282" s="229" t="s">
        <v>435</v>
      </c>
      <c r="D282" s="229" t="s">
        <v>179</v>
      </c>
      <c r="E282" s="230" t="s">
        <v>436</v>
      </c>
      <c r="F282" s="231" t="s">
        <v>437</v>
      </c>
      <c r="G282" s="232" t="s">
        <v>396</v>
      </c>
      <c r="H282" s="233">
        <v>200.858</v>
      </c>
      <c r="I282" s="234"/>
      <c r="J282" s="235">
        <f>ROUND(I282*H282,2)</f>
        <v>0</v>
      </c>
      <c r="K282" s="236"/>
      <c r="L282" s="44"/>
      <c r="M282" s="237" t="s">
        <v>1</v>
      </c>
      <c r="N282" s="238" t="s">
        <v>38</v>
      </c>
      <c r="O282" s="91"/>
      <c r="P282" s="239">
        <f>O282*H282</f>
        <v>0</v>
      </c>
      <c r="Q282" s="239">
        <v>0</v>
      </c>
      <c r="R282" s="239">
        <f>Q282*H282</f>
        <v>0</v>
      </c>
      <c r="S282" s="239">
        <v>0</v>
      </c>
      <c r="T282" s="240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41" t="s">
        <v>183</v>
      </c>
      <c r="AT282" s="241" t="s">
        <v>179</v>
      </c>
      <c r="AU282" s="241" t="s">
        <v>82</v>
      </c>
      <c r="AY282" s="17" t="s">
        <v>176</v>
      </c>
      <c r="BE282" s="242">
        <f>IF(N282="základní",J282,0)</f>
        <v>0</v>
      </c>
      <c r="BF282" s="242">
        <f>IF(N282="snížená",J282,0)</f>
        <v>0</v>
      </c>
      <c r="BG282" s="242">
        <f>IF(N282="zákl. přenesená",J282,0)</f>
        <v>0</v>
      </c>
      <c r="BH282" s="242">
        <f>IF(N282="sníž. přenesená",J282,0)</f>
        <v>0</v>
      </c>
      <c r="BI282" s="242">
        <f>IF(N282="nulová",J282,0)</f>
        <v>0</v>
      </c>
      <c r="BJ282" s="17" t="s">
        <v>80</v>
      </c>
      <c r="BK282" s="242">
        <f>ROUND(I282*H282,2)</f>
        <v>0</v>
      </c>
      <c r="BL282" s="17" t="s">
        <v>183</v>
      </c>
      <c r="BM282" s="241" t="s">
        <v>438</v>
      </c>
    </row>
    <row r="283" s="2" customFormat="1">
      <c r="A283" s="38"/>
      <c r="B283" s="39"/>
      <c r="C283" s="40"/>
      <c r="D283" s="243" t="s">
        <v>185</v>
      </c>
      <c r="E283" s="40"/>
      <c r="F283" s="244" t="s">
        <v>437</v>
      </c>
      <c r="G283" s="40"/>
      <c r="H283" s="40"/>
      <c r="I283" s="245"/>
      <c r="J283" s="40"/>
      <c r="K283" s="40"/>
      <c r="L283" s="44"/>
      <c r="M283" s="246"/>
      <c r="N283" s="247"/>
      <c r="O283" s="91"/>
      <c r="P283" s="91"/>
      <c r="Q283" s="91"/>
      <c r="R283" s="91"/>
      <c r="S283" s="91"/>
      <c r="T283" s="92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185</v>
      </c>
      <c r="AU283" s="17" t="s">
        <v>82</v>
      </c>
    </row>
    <row r="284" s="2" customFormat="1">
      <c r="A284" s="38"/>
      <c r="B284" s="39"/>
      <c r="C284" s="40"/>
      <c r="D284" s="248" t="s">
        <v>186</v>
      </c>
      <c r="E284" s="40"/>
      <c r="F284" s="249" t="s">
        <v>439</v>
      </c>
      <c r="G284" s="40"/>
      <c r="H284" s="40"/>
      <c r="I284" s="245"/>
      <c r="J284" s="40"/>
      <c r="K284" s="40"/>
      <c r="L284" s="44"/>
      <c r="M284" s="246"/>
      <c r="N284" s="247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186</v>
      </c>
      <c r="AU284" s="17" t="s">
        <v>82</v>
      </c>
    </row>
    <row r="285" s="13" customFormat="1">
      <c r="A285" s="13"/>
      <c r="B285" s="255"/>
      <c r="C285" s="256"/>
      <c r="D285" s="243" t="s">
        <v>242</v>
      </c>
      <c r="E285" s="257" t="s">
        <v>1</v>
      </c>
      <c r="F285" s="258" t="s">
        <v>440</v>
      </c>
      <c r="G285" s="256"/>
      <c r="H285" s="259">
        <v>200.858</v>
      </c>
      <c r="I285" s="260"/>
      <c r="J285" s="256"/>
      <c r="K285" s="256"/>
      <c r="L285" s="261"/>
      <c r="M285" s="262"/>
      <c r="N285" s="263"/>
      <c r="O285" s="263"/>
      <c r="P285" s="263"/>
      <c r="Q285" s="263"/>
      <c r="R285" s="263"/>
      <c r="S285" s="263"/>
      <c r="T285" s="26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65" t="s">
        <v>242</v>
      </c>
      <c r="AU285" s="265" t="s">
        <v>82</v>
      </c>
      <c r="AV285" s="13" t="s">
        <v>82</v>
      </c>
      <c r="AW285" s="13" t="s">
        <v>30</v>
      </c>
      <c r="AX285" s="13" t="s">
        <v>73</v>
      </c>
      <c r="AY285" s="265" t="s">
        <v>176</v>
      </c>
    </row>
    <row r="286" s="14" customFormat="1">
      <c r="A286" s="14"/>
      <c r="B286" s="266"/>
      <c r="C286" s="267"/>
      <c r="D286" s="243" t="s">
        <v>242</v>
      </c>
      <c r="E286" s="268" t="s">
        <v>1</v>
      </c>
      <c r="F286" s="269" t="s">
        <v>245</v>
      </c>
      <c r="G286" s="267"/>
      <c r="H286" s="270">
        <v>200.858</v>
      </c>
      <c r="I286" s="271"/>
      <c r="J286" s="267"/>
      <c r="K286" s="267"/>
      <c r="L286" s="272"/>
      <c r="M286" s="298"/>
      <c r="N286" s="299"/>
      <c r="O286" s="299"/>
      <c r="P286" s="299"/>
      <c r="Q286" s="299"/>
      <c r="R286" s="299"/>
      <c r="S286" s="299"/>
      <c r="T286" s="300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76" t="s">
        <v>242</v>
      </c>
      <c r="AU286" s="276" t="s">
        <v>82</v>
      </c>
      <c r="AV286" s="14" t="s">
        <v>183</v>
      </c>
      <c r="AW286" s="14" t="s">
        <v>30</v>
      </c>
      <c r="AX286" s="14" t="s">
        <v>80</v>
      </c>
      <c r="AY286" s="276" t="s">
        <v>176</v>
      </c>
    </row>
    <row r="287" s="2" customFormat="1" ht="6.96" customHeight="1">
      <c r="A287" s="38"/>
      <c r="B287" s="66"/>
      <c r="C287" s="67"/>
      <c r="D287" s="67"/>
      <c r="E287" s="67"/>
      <c r="F287" s="67"/>
      <c r="G287" s="67"/>
      <c r="H287" s="67"/>
      <c r="I287" s="67"/>
      <c r="J287" s="67"/>
      <c r="K287" s="67"/>
      <c r="L287" s="44"/>
      <c r="M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</row>
  </sheetData>
  <sheetProtection sheet="1" autoFilter="0" formatColumns="0" formatRows="0" objects="1" scenarios="1" spinCount="100000" saltValue="q/0tPLhWYVLyxjFYq93VxTGff9Mvw8inKI1jw0BUWqEc0PBX2hJULOhza2E6RQRr/G41gjNhJBGDbFZGMXe1rw==" hashValue="g6RcDCiVhT+3hy4Ho9QS/p6Zmzf7+B5VLwtTn1KTRxYiayeqz8mlZmxxzO4z2ew43eftduvuacoz3sD4wbtZwQ==" algorithmName="SHA-512" password="CC35"/>
  <autoFilter ref="C129:K286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6:H116"/>
    <mergeCell ref="E120:H120"/>
    <mergeCell ref="E118:H118"/>
    <mergeCell ref="E122:H122"/>
    <mergeCell ref="L2:V2"/>
  </mergeCells>
  <hyperlinks>
    <hyperlink ref="F135" r:id="rId1" display="https://podminky.urs.cz/item/CS_URS_2024_01/113106123"/>
    <hyperlink ref="F138" r:id="rId2" display="https://podminky.urs.cz/item/CS_URS_2024_01/113106521"/>
    <hyperlink ref="F141" r:id="rId3" display="https://podminky.urs.cz/item/CS_URS_2024_01/113107222"/>
    <hyperlink ref="F147" r:id="rId4" display="https://podminky.urs.cz/item/CS_URS_2024_01/113107224"/>
    <hyperlink ref="F153" r:id="rId5" display="https://podminky.urs.cz/item/CS_URS_2024_01/113107232"/>
    <hyperlink ref="F156" r:id="rId6" display="https://podminky.urs.cz/item/CS_URS_2024_01/113107243"/>
    <hyperlink ref="F159" r:id="rId7" display="https://podminky.urs.cz/item/CS_URS_2024_01/113201111"/>
    <hyperlink ref="F162" r:id="rId8" display="https://podminky.urs.cz/item/CS_URS_2024_01/113201112"/>
    <hyperlink ref="F165" r:id="rId9" display="https://podminky.urs.cz/item/CS_URS_2024_01/113202111"/>
    <hyperlink ref="F168" r:id="rId10" display="https://podminky.urs.cz/item/CS_URS_2024_01/181951112"/>
    <hyperlink ref="F176" r:id="rId11" display="https://podminky.urs.cz/item/CS_URS_2024_01/564851111"/>
    <hyperlink ref="F182" r:id="rId12" display="https://podminky.urs.cz/item/CS_URS_2024_01/564861111"/>
    <hyperlink ref="F188" r:id="rId13" display="https://podminky.urs.cz/item/CS_URS_2024_01/565155121"/>
    <hyperlink ref="F191" r:id="rId14" display="https://podminky.urs.cz/item/CS_URS_2024_01/567132115"/>
    <hyperlink ref="F194" r:id="rId15" display="https://podminky.urs.cz/item/CS_URS_2024_01/573111113"/>
    <hyperlink ref="F197" r:id="rId16" display="https://podminky.urs.cz/item/CS_URS_2024_01/573211106"/>
    <hyperlink ref="F202" r:id="rId17" display="https://podminky.urs.cz/item/CS_URS_2024_01/591211111"/>
    <hyperlink ref="F208" r:id="rId18" display="https://podminky.urs.cz/item/CS_URS_2024_01/596211113"/>
    <hyperlink ref="F218" r:id="rId19" display="https://podminky.urs.cz/item/CS_URS_2024_01/916131112"/>
    <hyperlink ref="F224" r:id="rId20" display="https://podminky.urs.cz/item/CS_URS_2024_01/916131212"/>
    <hyperlink ref="F229" r:id="rId21" display="https://podminky.urs.cz/item/CS_URS_2024_01/916231212"/>
    <hyperlink ref="F238" r:id="rId22" display="https://podminky.urs.cz/item/CS_URS_2024_01/919112111"/>
    <hyperlink ref="F241" r:id="rId23" display="https://podminky.urs.cz/item/CS_URS_2024_01/919112222"/>
    <hyperlink ref="F244" r:id="rId24" display="https://podminky.urs.cz/item/CS_URS_2024_01/919122121"/>
    <hyperlink ref="F247" r:id="rId25" display="https://podminky.urs.cz/item/CS_URS_2024_01/979071121"/>
    <hyperlink ref="F251" r:id="rId26" display="https://podminky.urs.cz/item/CS_URS_2024_01/997221551"/>
    <hyperlink ref="F254" r:id="rId27" display="https://podminky.urs.cz/item/CS_URS_2024_01/997221551"/>
    <hyperlink ref="F257" r:id="rId28" display="https://podminky.urs.cz/item/CS_URS_2024_01/997221559"/>
    <hyperlink ref="F262" r:id="rId29" display="https://podminky.urs.cz/item/CS_URS_2024_01/997221559"/>
    <hyperlink ref="F269" r:id="rId30" display="https://podminky.urs.cz/item/CS_URS_2024_01/997221615"/>
    <hyperlink ref="F272" r:id="rId31" display="https://podminky.urs.cz/item/CS_URS_2024_01/997221645"/>
    <hyperlink ref="F275" r:id="rId32" display="https://podminky.urs.cz/item/CS_URS_2024_01/997221655"/>
    <hyperlink ref="F279" r:id="rId33" display="https://podminky.urs.cz/item/CS_URS_2024_01/998223011"/>
    <hyperlink ref="F284" r:id="rId34" display="https://podminky.urs.cz/item/CS_URS_2024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82</v>
      </c>
    </row>
    <row r="4" s="1" customFormat="1" ht="24.96" customHeight="1">
      <c r="B4" s="20"/>
      <c r="D4" s="149" t="s">
        <v>144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26.25" customHeight="1">
      <c r="B7" s="20"/>
      <c r="E7" s="152" t="str">
        <f>'Rekapitulace stavby'!K6</f>
        <v>Jihlava, ul. Holíkova, Musilova, Krajní - rekonstrukce kanalizace a vodovodu III. tlakového pásma - II. etapa</v>
      </c>
      <c r="F7" s="151"/>
      <c r="G7" s="151"/>
      <c r="H7" s="151"/>
      <c r="L7" s="20"/>
    </row>
    <row r="8" s="1" customFormat="1" ht="12" customHeight="1">
      <c r="B8" s="20"/>
      <c r="D8" s="151" t="s">
        <v>145</v>
      </c>
      <c r="L8" s="20"/>
    </row>
    <row r="9" s="2" customFormat="1" ht="16.5" customHeight="1">
      <c r="A9" s="38"/>
      <c r="B9" s="44"/>
      <c r="C9" s="38"/>
      <c r="D9" s="38"/>
      <c r="E9" s="152" t="s">
        <v>441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1" t="s">
        <v>147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4" t="s">
        <v>442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1" t="s">
        <v>18</v>
      </c>
      <c r="E13" s="38"/>
      <c r="F13" s="141" t="s">
        <v>1</v>
      </c>
      <c r="G13" s="38"/>
      <c r="H13" s="38"/>
      <c r="I13" s="151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20</v>
      </c>
      <c r="E14" s="38"/>
      <c r="F14" s="141" t="s">
        <v>21</v>
      </c>
      <c r="G14" s="38"/>
      <c r="H14" s="38"/>
      <c r="I14" s="151" t="s">
        <v>22</v>
      </c>
      <c r="J14" s="155" t="str">
        <f>'Rekapitulace stavby'!AN8</f>
        <v>26. 2. 2024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24</v>
      </c>
      <c r="E16" s="38"/>
      <c r="F16" s="38"/>
      <c r="G16" s="38"/>
      <c r="H16" s="38"/>
      <c r="I16" s="151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1" t="s">
        <v>26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1" t="s">
        <v>27</v>
      </c>
      <c r="E19" s="38"/>
      <c r="F19" s="38"/>
      <c r="G19" s="38"/>
      <c r="H19" s="38"/>
      <c r="I19" s="151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1" t="s">
        <v>26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1" t="s">
        <v>29</v>
      </c>
      <c r="E22" s="38"/>
      <c r="F22" s="38"/>
      <c r="G22" s="38"/>
      <c r="H22" s="38"/>
      <c r="I22" s="151" t="s">
        <v>25</v>
      </c>
      <c r="J22" s="141" t="str">
        <f>IF('Rekapitulace stavby'!AN16="","",'Rekapitulace stavby'!AN16)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tr">
        <f>IF('Rekapitulace stavby'!E17="","",'Rekapitulace stavby'!E17)</f>
        <v xml:space="preserve"> </v>
      </c>
      <c r="F23" s="38"/>
      <c r="G23" s="38"/>
      <c r="H23" s="38"/>
      <c r="I23" s="151" t="s">
        <v>26</v>
      </c>
      <c r="J23" s="141" t="str">
        <f>IF('Rekapitulace stavby'!AN17="","",'Rekapitulace stavby'!AN17)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1" t="s">
        <v>31</v>
      </c>
      <c r="E25" s="38"/>
      <c r="F25" s="38"/>
      <c r="G25" s="38"/>
      <c r="H25" s="38"/>
      <c r="I25" s="151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1" t="s">
        <v>26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1" t="s">
        <v>32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60"/>
      <c r="E31" s="160"/>
      <c r="F31" s="160"/>
      <c r="G31" s="160"/>
      <c r="H31" s="160"/>
      <c r="I31" s="160"/>
      <c r="J31" s="160"/>
      <c r="K31" s="16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61" t="s">
        <v>33</v>
      </c>
      <c r="E32" s="38"/>
      <c r="F32" s="38"/>
      <c r="G32" s="38"/>
      <c r="H32" s="38"/>
      <c r="I32" s="38"/>
      <c r="J32" s="162">
        <f>ROUND(J123,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60"/>
      <c r="E33" s="160"/>
      <c r="F33" s="160"/>
      <c r="G33" s="160"/>
      <c r="H33" s="160"/>
      <c r="I33" s="160"/>
      <c r="J33" s="160"/>
      <c r="K33" s="160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3" t="s">
        <v>35</v>
      </c>
      <c r="G34" s="38"/>
      <c r="H34" s="38"/>
      <c r="I34" s="163" t="s">
        <v>34</v>
      </c>
      <c r="J34" s="163" t="s">
        <v>36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3" t="s">
        <v>37</v>
      </c>
      <c r="E35" s="151" t="s">
        <v>38</v>
      </c>
      <c r="F35" s="164">
        <f>ROUND((SUM(BE123:BE174)),  2)</f>
        <v>0</v>
      </c>
      <c r="G35" s="38"/>
      <c r="H35" s="38"/>
      <c r="I35" s="165">
        <v>0.20999999999999999</v>
      </c>
      <c r="J35" s="164">
        <f>ROUND(((SUM(BE123:BE174))*I35),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1" t="s">
        <v>39</v>
      </c>
      <c r="F36" s="164">
        <f>ROUND((SUM(BF123:BF174)),  2)</f>
        <v>0</v>
      </c>
      <c r="G36" s="38"/>
      <c r="H36" s="38"/>
      <c r="I36" s="165">
        <v>0.12</v>
      </c>
      <c r="J36" s="164">
        <f>ROUND(((SUM(BF123:BF174))*I36),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40</v>
      </c>
      <c r="F37" s="164">
        <f>ROUND((SUM(BG123:BG174)),  2)</f>
        <v>0</v>
      </c>
      <c r="G37" s="38"/>
      <c r="H37" s="38"/>
      <c r="I37" s="165">
        <v>0.20999999999999999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1" t="s">
        <v>41</v>
      </c>
      <c r="F38" s="164">
        <f>ROUND((SUM(BH123:BH174)),  2)</f>
        <v>0</v>
      </c>
      <c r="G38" s="38"/>
      <c r="H38" s="38"/>
      <c r="I38" s="165">
        <v>0.12</v>
      </c>
      <c r="J38" s="164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42</v>
      </c>
      <c r="F39" s="164">
        <f>ROUND((SUM(BI123:BI174)),  2)</f>
        <v>0</v>
      </c>
      <c r="G39" s="38"/>
      <c r="H39" s="38"/>
      <c r="I39" s="165">
        <v>0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151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4" t="str">
        <f>E7</f>
        <v>Jihlava, ul. Holíkova, Musilova, Krajní - rekonstrukce kanalizace a vodovodu III. tlakového pásma - II. etapa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145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4" t="s">
        <v>441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147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SO-00 - Vedlejší rozpočtové náklady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 xml:space="preserve"> </v>
      </c>
      <c r="G91" s="40"/>
      <c r="H91" s="40"/>
      <c r="I91" s="32" t="s">
        <v>22</v>
      </c>
      <c r="J91" s="79" t="str">
        <f>IF(J14="","",J14)</f>
        <v>26. 2. 2024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29</v>
      </c>
      <c r="J93" s="36" t="str">
        <f>E23</f>
        <v xml:space="preserve"> 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40"/>
      <c r="E94" s="40"/>
      <c r="F94" s="27" t="str">
        <f>IF(E20="","",E20)</f>
        <v>Vyplň údaj</v>
      </c>
      <c r="G94" s="40"/>
      <c r="H94" s="40"/>
      <c r="I94" s="32" t="s">
        <v>31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6" t="s">
        <v>152</v>
      </c>
      <c r="D96" s="187"/>
      <c r="E96" s="187"/>
      <c r="F96" s="187"/>
      <c r="G96" s="187"/>
      <c r="H96" s="187"/>
      <c r="I96" s="187"/>
      <c r="J96" s="188" t="s">
        <v>153</v>
      </c>
      <c r="K96" s="187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9" t="s">
        <v>154</v>
      </c>
      <c r="D98" s="40"/>
      <c r="E98" s="40"/>
      <c r="F98" s="40"/>
      <c r="G98" s="40"/>
      <c r="H98" s="40"/>
      <c r="I98" s="40"/>
      <c r="J98" s="110">
        <f>J123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155</v>
      </c>
    </row>
    <row r="99" s="9" customFormat="1" ht="24.96" customHeight="1">
      <c r="A99" s="9"/>
      <c r="B99" s="190"/>
      <c r="C99" s="191"/>
      <c r="D99" s="192" t="s">
        <v>443</v>
      </c>
      <c r="E99" s="193"/>
      <c r="F99" s="193"/>
      <c r="G99" s="193"/>
      <c r="H99" s="193"/>
      <c r="I99" s="193"/>
      <c r="J99" s="194">
        <f>J124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0"/>
      <c r="C100" s="191"/>
      <c r="D100" s="192" t="s">
        <v>444</v>
      </c>
      <c r="E100" s="193"/>
      <c r="F100" s="193"/>
      <c r="G100" s="193"/>
      <c r="H100" s="193"/>
      <c r="I100" s="193"/>
      <c r="J100" s="194">
        <f>J133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90"/>
      <c r="C101" s="191"/>
      <c r="D101" s="192" t="s">
        <v>445</v>
      </c>
      <c r="E101" s="193"/>
      <c r="F101" s="193"/>
      <c r="G101" s="193"/>
      <c r="H101" s="193"/>
      <c r="I101" s="193"/>
      <c r="J101" s="194">
        <f>J172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161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6.25" customHeight="1">
      <c r="A111" s="38"/>
      <c r="B111" s="39"/>
      <c r="C111" s="40"/>
      <c r="D111" s="40"/>
      <c r="E111" s="184" t="str">
        <f>E7</f>
        <v>Jihlava, ul. Holíkova, Musilova, Krajní - rekonstrukce kanalizace a vodovodu III. tlakového pásma - II. etapa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1" customFormat="1" ht="12" customHeight="1">
      <c r="B112" s="21"/>
      <c r="C112" s="32" t="s">
        <v>145</v>
      </c>
      <c r="D112" s="22"/>
      <c r="E112" s="22"/>
      <c r="F112" s="22"/>
      <c r="G112" s="22"/>
      <c r="H112" s="22"/>
      <c r="I112" s="22"/>
      <c r="J112" s="22"/>
      <c r="K112" s="22"/>
      <c r="L112" s="20"/>
    </row>
    <row r="113" s="2" customFormat="1" ht="16.5" customHeight="1">
      <c r="A113" s="38"/>
      <c r="B113" s="39"/>
      <c r="C113" s="40"/>
      <c r="D113" s="40"/>
      <c r="E113" s="184" t="s">
        <v>441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147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E11</f>
        <v>SO-00 - Vedlejší rozpočtové náklady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F14</f>
        <v xml:space="preserve"> </v>
      </c>
      <c r="G117" s="40"/>
      <c r="H117" s="40"/>
      <c r="I117" s="32" t="s">
        <v>22</v>
      </c>
      <c r="J117" s="79" t="str">
        <f>IF(J14="","",J14)</f>
        <v>26. 2. 2024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E17</f>
        <v xml:space="preserve"> </v>
      </c>
      <c r="G119" s="40"/>
      <c r="H119" s="40"/>
      <c r="I119" s="32" t="s">
        <v>29</v>
      </c>
      <c r="J119" s="36" t="str">
        <f>E23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27</v>
      </c>
      <c r="D120" s="40"/>
      <c r="E120" s="40"/>
      <c r="F120" s="27" t="str">
        <f>IF(E20="","",E20)</f>
        <v>Vyplň údaj</v>
      </c>
      <c r="G120" s="40"/>
      <c r="H120" s="40"/>
      <c r="I120" s="32" t="s">
        <v>31</v>
      </c>
      <c r="J120" s="36" t="str">
        <f>E26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201"/>
      <c r="B122" s="202"/>
      <c r="C122" s="203" t="s">
        <v>162</v>
      </c>
      <c r="D122" s="204" t="s">
        <v>58</v>
      </c>
      <c r="E122" s="204" t="s">
        <v>54</v>
      </c>
      <c r="F122" s="204" t="s">
        <v>55</v>
      </c>
      <c r="G122" s="204" t="s">
        <v>163</v>
      </c>
      <c r="H122" s="204" t="s">
        <v>164</v>
      </c>
      <c r="I122" s="204" t="s">
        <v>165</v>
      </c>
      <c r="J122" s="205" t="s">
        <v>153</v>
      </c>
      <c r="K122" s="206" t="s">
        <v>166</v>
      </c>
      <c r="L122" s="207"/>
      <c r="M122" s="100" t="s">
        <v>1</v>
      </c>
      <c r="N122" s="101" t="s">
        <v>37</v>
      </c>
      <c r="O122" s="101" t="s">
        <v>167</v>
      </c>
      <c r="P122" s="101" t="s">
        <v>168</v>
      </c>
      <c r="Q122" s="101" t="s">
        <v>169</v>
      </c>
      <c r="R122" s="101" t="s">
        <v>170</v>
      </c>
      <c r="S122" s="101" t="s">
        <v>171</v>
      </c>
      <c r="T122" s="102" t="s">
        <v>172</v>
      </c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</row>
    <row r="123" s="2" customFormat="1" ht="22.8" customHeight="1">
      <c r="A123" s="38"/>
      <c r="B123" s="39"/>
      <c r="C123" s="107" t="s">
        <v>173</v>
      </c>
      <c r="D123" s="40"/>
      <c r="E123" s="40"/>
      <c r="F123" s="40"/>
      <c r="G123" s="40"/>
      <c r="H123" s="40"/>
      <c r="I123" s="40"/>
      <c r="J123" s="208">
        <f>BK123</f>
        <v>0</v>
      </c>
      <c r="K123" s="40"/>
      <c r="L123" s="44"/>
      <c r="M123" s="103"/>
      <c r="N123" s="209"/>
      <c r="O123" s="104"/>
      <c r="P123" s="210">
        <f>P124+P133+P172</f>
        <v>0</v>
      </c>
      <c r="Q123" s="104"/>
      <c r="R123" s="210">
        <f>R124+R133+R172</f>
        <v>0</v>
      </c>
      <c r="S123" s="104"/>
      <c r="T123" s="211">
        <f>T124+T133+T172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72</v>
      </c>
      <c r="AU123" s="17" t="s">
        <v>155</v>
      </c>
      <c r="BK123" s="212">
        <f>BK124+BK133+BK172</f>
        <v>0</v>
      </c>
    </row>
    <row r="124" s="12" customFormat="1" ht="25.92" customHeight="1">
      <c r="A124" s="12"/>
      <c r="B124" s="213"/>
      <c r="C124" s="214"/>
      <c r="D124" s="215" t="s">
        <v>72</v>
      </c>
      <c r="E124" s="216" t="s">
        <v>446</v>
      </c>
      <c r="F124" s="216" t="s">
        <v>206</v>
      </c>
      <c r="G124" s="214"/>
      <c r="H124" s="214"/>
      <c r="I124" s="217"/>
      <c r="J124" s="218">
        <f>BK124</f>
        <v>0</v>
      </c>
      <c r="K124" s="214"/>
      <c r="L124" s="219"/>
      <c r="M124" s="220"/>
      <c r="N124" s="221"/>
      <c r="O124" s="221"/>
      <c r="P124" s="222">
        <f>SUM(P125:P132)</f>
        <v>0</v>
      </c>
      <c r="Q124" s="221"/>
      <c r="R124" s="222">
        <f>SUM(R125:R132)</f>
        <v>0</v>
      </c>
      <c r="S124" s="221"/>
      <c r="T124" s="223">
        <f>SUM(T125:T132)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4" t="s">
        <v>80</v>
      </c>
      <c r="AT124" s="225" t="s">
        <v>72</v>
      </c>
      <c r="AU124" s="225" t="s">
        <v>73</v>
      </c>
      <c r="AY124" s="224" t="s">
        <v>176</v>
      </c>
      <c r="BK124" s="226">
        <f>SUM(BK125:BK132)</f>
        <v>0</v>
      </c>
    </row>
    <row r="125" s="2" customFormat="1" ht="21.75" customHeight="1">
      <c r="A125" s="38"/>
      <c r="B125" s="39"/>
      <c r="C125" s="229" t="s">
        <v>80</v>
      </c>
      <c r="D125" s="229" t="s">
        <v>179</v>
      </c>
      <c r="E125" s="230" t="s">
        <v>447</v>
      </c>
      <c r="F125" s="231" t="s">
        <v>448</v>
      </c>
      <c r="G125" s="232" t="s">
        <v>449</v>
      </c>
      <c r="H125" s="233">
        <v>1</v>
      </c>
      <c r="I125" s="234"/>
      <c r="J125" s="235">
        <f>ROUND(I125*H125,2)</f>
        <v>0</v>
      </c>
      <c r="K125" s="236"/>
      <c r="L125" s="44"/>
      <c r="M125" s="237" t="s">
        <v>1</v>
      </c>
      <c r="N125" s="238" t="s">
        <v>38</v>
      </c>
      <c r="O125" s="91"/>
      <c r="P125" s="239">
        <f>O125*H125</f>
        <v>0</v>
      </c>
      <c r="Q125" s="239">
        <v>0</v>
      </c>
      <c r="R125" s="239">
        <f>Q125*H125</f>
        <v>0</v>
      </c>
      <c r="S125" s="239">
        <v>0</v>
      </c>
      <c r="T125" s="24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41" t="s">
        <v>183</v>
      </c>
      <c r="AT125" s="241" t="s">
        <v>179</v>
      </c>
      <c r="AU125" s="241" t="s">
        <v>80</v>
      </c>
      <c r="AY125" s="17" t="s">
        <v>176</v>
      </c>
      <c r="BE125" s="242">
        <f>IF(N125="základní",J125,0)</f>
        <v>0</v>
      </c>
      <c r="BF125" s="242">
        <f>IF(N125="snížená",J125,0)</f>
        <v>0</v>
      </c>
      <c r="BG125" s="242">
        <f>IF(N125="zákl. přenesená",J125,0)</f>
        <v>0</v>
      </c>
      <c r="BH125" s="242">
        <f>IF(N125="sníž. přenesená",J125,0)</f>
        <v>0</v>
      </c>
      <c r="BI125" s="242">
        <f>IF(N125="nulová",J125,0)</f>
        <v>0</v>
      </c>
      <c r="BJ125" s="17" t="s">
        <v>80</v>
      </c>
      <c r="BK125" s="242">
        <f>ROUND(I125*H125,2)</f>
        <v>0</v>
      </c>
      <c r="BL125" s="17" t="s">
        <v>183</v>
      </c>
      <c r="BM125" s="241" t="s">
        <v>450</v>
      </c>
    </row>
    <row r="126" s="2" customFormat="1">
      <c r="A126" s="38"/>
      <c r="B126" s="39"/>
      <c r="C126" s="40"/>
      <c r="D126" s="243" t="s">
        <v>185</v>
      </c>
      <c r="E126" s="40"/>
      <c r="F126" s="244" t="s">
        <v>448</v>
      </c>
      <c r="G126" s="40"/>
      <c r="H126" s="40"/>
      <c r="I126" s="245"/>
      <c r="J126" s="40"/>
      <c r="K126" s="40"/>
      <c r="L126" s="44"/>
      <c r="M126" s="246"/>
      <c r="N126" s="247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185</v>
      </c>
      <c r="AU126" s="17" t="s">
        <v>80</v>
      </c>
    </row>
    <row r="127" s="2" customFormat="1" ht="24.15" customHeight="1">
      <c r="A127" s="38"/>
      <c r="B127" s="39"/>
      <c r="C127" s="229" t="s">
        <v>82</v>
      </c>
      <c r="D127" s="229" t="s">
        <v>179</v>
      </c>
      <c r="E127" s="230" t="s">
        <v>451</v>
      </c>
      <c r="F127" s="231" t="s">
        <v>452</v>
      </c>
      <c r="G127" s="232" t="s">
        <v>449</v>
      </c>
      <c r="H127" s="233">
        <v>1</v>
      </c>
      <c r="I127" s="234"/>
      <c r="J127" s="235">
        <f>ROUND(I127*H127,2)</f>
        <v>0</v>
      </c>
      <c r="K127" s="236"/>
      <c r="L127" s="44"/>
      <c r="M127" s="237" t="s">
        <v>1</v>
      </c>
      <c r="N127" s="238" t="s">
        <v>38</v>
      </c>
      <c r="O127" s="91"/>
      <c r="P127" s="239">
        <f>O127*H127</f>
        <v>0</v>
      </c>
      <c r="Q127" s="239">
        <v>0</v>
      </c>
      <c r="R127" s="239">
        <f>Q127*H127</f>
        <v>0</v>
      </c>
      <c r="S127" s="239">
        <v>0</v>
      </c>
      <c r="T127" s="24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41" t="s">
        <v>183</v>
      </c>
      <c r="AT127" s="241" t="s">
        <v>179</v>
      </c>
      <c r="AU127" s="241" t="s">
        <v>80</v>
      </c>
      <c r="AY127" s="17" t="s">
        <v>176</v>
      </c>
      <c r="BE127" s="242">
        <f>IF(N127="základní",J127,0)</f>
        <v>0</v>
      </c>
      <c r="BF127" s="242">
        <f>IF(N127="snížená",J127,0)</f>
        <v>0</v>
      </c>
      <c r="BG127" s="242">
        <f>IF(N127="zákl. přenesená",J127,0)</f>
        <v>0</v>
      </c>
      <c r="BH127" s="242">
        <f>IF(N127="sníž. přenesená",J127,0)</f>
        <v>0</v>
      </c>
      <c r="BI127" s="242">
        <f>IF(N127="nulová",J127,0)</f>
        <v>0</v>
      </c>
      <c r="BJ127" s="17" t="s">
        <v>80</v>
      </c>
      <c r="BK127" s="242">
        <f>ROUND(I127*H127,2)</f>
        <v>0</v>
      </c>
      <c r="BL127" s="17" t="s">
        <v>183</v>
      </c>
      <c r="BM127" s="241" t="s">
        <v>453</v>
      </c>
    </row>
    <row r="128" s="2" customFormat="1">
      <c r="A128" s="38"/>
      <c r="B128" s="39"/>
      <c r="C128" s="40"/>
      <c r="D128" s="243" t="s">
        <v>185</v>
      </c>
      <c r="E128" s="40"/>
      <c r="F128" s="244" t="s">
        <v>452</v>
      </c>
      <c r="G128" s="40"/>
      <c r="H128" s="40"/>
      <c r="I128" s="245"/>
      <c r="J128" s="40"/>
      <c r="K128" s="40"/>
      <c r="L128" s="44"/>
      <c r="M128" s="246"/>
      <c r="N128" s="247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185</v>
      </c>
      <c r="AU128" s="17" t="s">
        <v>80</v>
      </c>
    </row>
    <row r="129" s="2" customFormat="1" ht="33" customHeight="1">
      <c r="A129" s="38"/>
      <c r="B129" s="39"/>
      <c r="C129" s="229" t="s">
        <v>90</v>
      </c>
      <c r="D129" s="229" t="s">
        <v>179</v>
      </c>
      <c r="E129" s="230" t="s">
        <v>454</v>
      </c>
      <c r="F129" s="231" t="s">
        <v>455</v>
      </c>
      <c r="G129" s="232" t="s">
        <v>449</v>
      </c>
      <c r="H129" s="233">
        <v>1</v>
      </c>
      <c r="I129" s="234"/>
      <c r="J129" s="235">
        <f>ROUND(I129*H129,2)</f>
        <v>0</v>
      </c>
      <c r="K129" s="236"/>
      <c r="L129" s="44"/>
      <c r="M129" s="237" t="s">
        <v>1</v>
      </c>
      <c r="N129" s="238" t="s">
        <v>38</v>
      </c>
      <c r="O129" s="91"/>
      <c r="P129" s="239">
        <f>O129*H129</f>
        <v>0</v>
      </c>
      <c r="Q129" s="239">
        <v>0</v>
      </c>
      <c r="R129" s="239">
        <f>Q129*H129</f>
        <v>0</v>
      </c>
      <c r="S129" s="239">
        <v>0</v>
      </c>
      <c r="T129" s="24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41" t="s">
        <v>183</v>
      </c>
      <c r="AT129" s="241" t="s">
        <v>179</v>
      </c>
      <c r="AU129" s="241" t="s">
        <v>80</v>
      </c>
      <c r="AY129" s="17" t="s">
        <v>176</v>
      </c>
      <c r="BE129" s="242">
        <f>IF(N129="základní",J129,0)</f>
        <v>0</v>
      </c>
      <c r="BF129" s="242">
        <f>IF(N129="snížená",J129,0)</f>
        <v>0</v>
      </c>
      <c r="BG129" s="242">
        <f>IF(N129="zákl. přenesená",J129,0)</f>
        <v>0</v>
      </c>
      <c r="BH129" s="242">
        <f>IF(N129="sníž. přenesená",J129,0)</f>
        <v>0</v>
      </c>
      <c r="BI129" s="242">
        <f>IF(N129="nulová",J129,0)</f>
        <v>0</v>
      </c>
      <c r="BJ129" s="17" t="s">
        <v>80</v>
      </c>
      <c r="BK129" s="242">
        <f>ROUND(I129*H129,2)</f>
        <v>0</v>
      </c>
      <c r="BL129" s="17" t="s">
        <v>183</v>
      </c>
      <c r="BM129" s="241" t="s">
        <v>456</v>
      </c>
    </row>
    <row r="130" s="2" customFormat="1">
      <c r="A130" s="38"/>
      <c r="B130" s="39"/>
      <c r="C130" s="40"/>
      <c r="D130" s="243" t="s">
        <v>185</v>
      </c>
      <c r="E130" s="40"/>
      <c r="F130" s="244" t="s">
        <v>455</v>
      </c>
      <c r="G130" s="40"/>
      <c r="H130" s="40"/>
      <c r="I130" s="245"/>
      <c r="J130" s="40"/>
      <c r="K130" s="40"/>
      <c r="L130" s="44"/>
      <c r="M130" s="246"/>
      <c r="N130" s="247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185</v>
      </c>
      <c r="AU130" s="17" t="s">
        <v>80</v>
      </c>
    </row>
    <row r="131" s="2" customFormat="1" ht="33" customHeight="1">
      <c r="A131" s="38"/>
      <c r="B131" s="39"/>
      <c r="C131" s="229" t="s">
        <v>183</v>
      </c>
      <c r="D131" s="229" t="s">
        <v>179</v>
      </c>
      <c r="E131" s="230" t="s">
        <v>457</v>
      </c>
      <c r="F131" s="231" t="s">
        <v>458</v>
      </c>
      <c r="G131" s="232" t="s">
        <v>449</v>
      </c>
      <c r="H131" s="233">
        <v>1</v>
      </c>
      <c r="I131" s="234"/>
      <c r="J131" s="235">
        <f>ROUND(I131*H131,2)</f>
        <v>0</v>
      </c>
      <c r="K131" s="236"/>
      <c r="L131" s="44"/>
      <c r="M131" s="237" t="s">
        <v>1</v>
      </c>
      <c r="N131" s="238" t="s">
        <v>38</v>
      </c>
      <c r="O131" s="91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41" t="s">
        <v>183</v>
      </c>
      <c r="AT131" s="241" t="s">
        <v>179</v>
      </c>
      <c r="AU131" s="241" t="s">
        <v>80</v>
      </c>
      <c r="AY131" s="17" t="s">
        <v>176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7" t="s">
        <v>80</v>
      </c>
      <c r="BK131" s="242">
        <f>ROUND(I131*H131,2)</f>
        <v>0</v>
      </c>
      <c r="BL131" s="17" t="s">
        <v>183</v>
      </c>
      <c r="BM131" s="241" t="s">
        <v>459</v>
      </c>
    </row>
    <row r="132" s="2" customFormat="1">
      <c r="A132" s="38"/>
      <c r="B132" s="39"/>
      <c r="C132" s="40"/>
      <c r="D132" s="243" t="s">
        <v>185</v>
      </c>
      <c r="E132" s="40"/>
      <c r="F132" s="244" t="s">
        <v>458</v>
      </c>
      <c r="G132" s="40"/>
      <c r="H132" s="40"/>
      <c r="I132" s="245"/>
      <c r="J132" s="40"/>
      <c r="K132" s="40"/>
      <c r="L132" s="44"/>
      <c r="M132" s="246"/>
      <c r="N132" s="24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185</v>
      </c>
      <c r="AU132" s="17" t="s">
        <v>80</v>
      </c>
    </row>
    <row r="133" s="12" customFormat="1" ht="25.92" customHeight="1">
      <c r="A133" s="12"/>
      <c r="B133" s="213"/>
      <c r="C133" s="214"/>
      <c r="D133" s="215" t="s">
        <v>72</v>
      </c>
      <c r="E133" s="216" t="s">
        <v>460</v>
      </c>
      <c r="F133" s="216" t="s">
        <v>212</v>
      </c>
      <c r="G133" s="214"/>
      <c r="H133" s="214"/>
      <c r="I133" s="217"/>
      <c r="J133" s="218">
        <f>BK133</f>
        <v>0</v>
      </c>
      <c r="K133" s="214"/>
      <c r="L133" s="219"/>
      <c r="M133" s="220"/>
      <c r="N133" s="221"/>
      <c r="O133" s="221"/>
      <c r="P133" s="222">
        <f>SUM(P134:P171)</f>
        <v>0</v>
      </c>
      <c r="Q133" s="221"/>
      <c r="R133" s="222">
        <f>SUM(R134:R171)</f>
        <v>0</v>
      </c>
      <c r="S133" s="221"/>
      <c r="T133" s="223">
        <f>SUM(T134:T171)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4" t="s">
        <v>80</v>
      </c>
      <c r="AT133" s="225" t="s">
        <v>72</v>
      </c>
      <c r="AU133" s="225" t="s">
        <v>73</v>
      </c>
      <c r="AY133" s="224" t="s">
        <v>176</v>
      </c>
      <c r="BK133" s="226">
        <f>SUM(BK134:BK171)</f>
        <v>0</v>
      </c>
    </row>
    <row r="134" s="2" customFormat="1" ht="24.15" customHeight="1">
      <c r="A134" s="38"/>
      <c r="B134" s="39"/>
      <c r="C134" s="229" t="s">
        <v>175</v>
      </c>
      <c r="D134" s="229" t="s">
        <v>179</v>
      </c>
      <c r="E134" s="230" t="s">
        <v>461</v>
      </c>
      <c r="F134" s="231" t="s">
        <v>462</v>
      </c>
      <c r="G134" s="232" t="s">
        <v>449</v>
      </c>
      <c r="H134" s="233">
        <v>1</v>
      </c>
      <c r="I134" s="234"/>
      <c r="J134" s="235">
        <f>ROUND(I134*H134,2)</f>
        <v>0</v>
      </c>
      <c r="K134" s="236"/>
      <c r="L134" s="44"/>
      <c r="M134" s="237" t="s">
        <v>1</v>
      </c>
      <c r="N134" s="238" t="s">
        <v>38</v>
      </c>
      <c r="O134" s="91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41" t="s">
        <v>183</v>
      </c>
      <c r="AT134" s="241" t="s">
        <v>179</v>
      </c>
      <c r="AU134" s="241" t="s">
        <v>80</v>
      </c>
      <c r="AY134" s="17" t="s">
        <v>176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7" t="s">
        <v>80</v>
      </c>
      <c r="BK134" s="242">
        <f>ROUND(I134*H134,2)</f>
        <v>0</v>
      </c>
      <c r="BL134" s="17" t="s">
        <v>183</v>
      </c>
      <c r="BM134" s="241" t="s">
        <v>463</v>
      </c>
    </row>
    <row r="135" s="2" customFormat="1">
      <c r="A135" s="38"/>
      <c r="B135" s="39"/>
      <c r="C135" s="40"/>
      <c r="D135" s="243" t="s">
        <v>185</v>
      </c>
      <c r="E135" s="40"/>
      <c r="F135" s="244" t="s">
        <v>462</v>
      </c>
      <c r="G135" s="40"/>
      <c r="H135" s="40"/>
      <c r="I135" s="245"/>
      <c r="J135" s="40"/>
      <c r="K135" s="40"/>
      <c r="L135" s="44"/>
      <c r="M135" s="246"/>
      <c r="N135" s="247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185</v>
      </c>
      <c r="AU135" s="17" t="s">
        <v>80</v>
      </c>
    </row>
    <row r="136" s="2" customFormat="1" ht="24.15" customHeight="1">
      <c r="A136" s="38"/>
      <c r="B136" s="39"/>
      <c r="C136" s="229" t="s">
        <v>213</v>
      </c>
      <c r="D136" s="229" t="s">
        <v>179</v>
      </c>
      <c r="E136" s="230" t="s">
        <v>464</v>
      </c>
      <c r="F136" s="231" t="s">
        <v>465</v>
      </c>
      <c r="G136" s="232" t="s">
        <v>449</v>
      </c>
      <c r="H136" s="233">
        <v>1</v>
      </c>
      <c r="I136" s="234"/>
      <c r="J136" s="235">
        <f>ROUND(I136*H136,2)</f>
        <v>0</v>
      </c>
      <c r="K136" s="236"/>
      <c r="L136" s="44"/>
      <c r="M136" s="237" t="s">
        <v>1</v>
      </c>
      <c r="N136" s="238" t="s">
        <v>38</v>
      </c>
      <c r="O136" s="91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41" t="s">
        <v>183</v>
      </c>
      <c r="AT136" s="241" t="s">
        <v>179</v>
      </c>
      <c r="AU136" s="241" t="s">
        <v>80</v>
      </c>
      <c r="AY136" s="17" t="s">
        <v>176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7" t="s">
        <v>80</v>
      </c>
      <c r="BK136" s="242">
        <f>ROUND(I136*H136,2)</f>
        <v>0</v>
      </c>
      <c r="BL136" s="17" t="s">
        <v>183</v>
      </c>
      <c r="BM136" s="241" t="s">
        <v>466</v>
      </c>
    </row>
    <row r="137" s="2" customFormat="1">
      <c r="A137" s="38"/>
      <c r="B137" s="39"/>
      <c r="C137" s="40"/>
      <c r="D137" s="243" t="s">
        <v>185</v>
      </c>
      <c r="E137" s="40"/>
      <c r="F137" s="244" t="s">
        <v>465</v>
      </c>
      <c r="G137" s="40"/>
      <c r="H137" s="40"/>
      <c r="I137" s="245"/>
      <c r="J137" s="40"/>
      <c r="K137" s="40"/>
      <c r="L137" s="44"/>
      <c r="M137" s="246"/>
      <c r="N137" s="247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185</v>
      </c>
      <c r="AU137" s="17" t="s">
        <v>80</v>
      </c>
    </row>
    <row r="138" s="2" customFormat="1" ht="24.15" customHeight="1">
      <c r="A138" s="38"/>
      <c r="B138" s="39"/>
      <c r="C138" s="229" t="s">
        <v>260</v>
      </c>
      <c r="D138" s="229" t="s">
        <v>179</v>
      </c>
      <c r="E138" s="230" t="s">
        <v>467</v>
      </c>
      <c r="F138" s="231" t="s">
        <v>468</v>
      </c>
      <c r="G138" s="232" t="s">
        <v>449</v>
      </c>
      <c r="H138" s="233">
        <v>1</v>
      </c>
      <c r="I138" s="234"/>
      <c r="J138" s="235">
        <f>ROUND(I138*H138,2)</f>
        <v>0</v>
      </c>
      <c r="K138" s="236"/>
      <c r="L138" s="44"/>
      <c r="M138" s="237" t="s">
        <v>1</v>
      </c>
      <c r="N138" s="238" t="s">
        <v>38</v>
      </c>
      <c r="O138" s="91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41" t="s">
        <v>183</v>
      </c>
      <c r="AT138" s="241" t="s">
        <v>179</v>
      </c>
      <c r="AU138" s="241" t="s">
        <v>80</v>
      </c>
      <c r="AY138" s="17" t="s">
        <v>176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7" t="s">
        <v>80</v>
      </c>
      <c r="BK138" s="242">
        <f>ROUND(I138*H138,2)</f>
        <v>0</v>
      </c>
      <c r="BL138" s="17" t="s">
        <v>183</v>
      </c>
      <c r="BM138" s="241" t="s">
        <v>469</v>
      </c>
    </row>
    <row r="139" s="2" customFormat="1">
      <c r="A139" s="38"/>
      <c r="B139" s="39"/>
      <c r="C139" s="40"/>
      <c r="D139" s="243" t="s">
        <v>185</v>
      </c>
      <c r="E139" s="40"/>
      <c r="F139" s="244" t="s">
        <v>468</v>
      </c>
      <c r="G139" s="40"/>
      <c r="H139" s="40"/>
      <c r="I139" s="245"/>
      <c r="J139" s="40"/>
      <c r="K139" s="40"/>
      <c r="L139" s="44"/>
      <c r="M139" s="246"/>
      <c r="N139" s="247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185</v>
      </c>
      <c r="AU139" s="17" t="s">
        <v>80</v>
      </c>
    </row>
    <row r="140" s="2" customFormat="1" ht="24.15" customHeight="1">
      <c r="A140" s="38"/>
      <c r="B140" s="39"/>
      <c r="C140" s="229" t="s">
        <v>266</v>
      </c>
      <c r="D140" s="229" t="s">
        <v>179</v>
      </c>
      <c r="E140" s="230" t="s">
        <v>470</v>
      </c>
      <c r="F140" s="231" t="s">
        <v>471</v>
      </c>
      <c r="G140" s="232" t="s">
        <v>449</v>
      </c>
      <c r="H140" s="233">
        <v>1</v>
      </c>
      <c r="I140" s="234"/>
      <c r="J140" s="235">
        <f>ROUND(I140*H140,2)</f>
        <v>0</v>
      </c>
      <c r="K140" s="236"/>
      <c r="L140" s="44"/>
      <c r="M140" s="237" t="s">
        <v>1</v>
      </c>
      <c r="N140" s="238" t="s">
        <v>38</v>
      </c>
      <c r="O140" s="91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41" t="s">
        <v>183</v>
      </c>
      <c r="AT140" s="241" t="s">
        <v>179</v>
      </c>
      <c r="AU140" s="241" t="s">
        <v>80</v>
      </c>
      <c r="AY140" s="17" t="s">
        <v>176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7" t="s">
        <v>80</v>
      </c>
      <c r="BK140" s="242">
        <f>ROUND(I140*H140,2)</f>
        <v>0</v>
      </c>
      <c r="BL140" s="17" t="s">
        <v>183</v>
      </c>
      <c r="BM140" s="241" t="s">
        <v>472</v>
      </c>
    </row>
    <row r="141" s="2" customFormat="1">
      <c r="A141" s="38"/>
      <c r="B141" s="39"/>
      <c r="C141" s="40"/>
      <c r="D141" s="243" t="s">
        <v>185</v>
      </c>
      <c r="E141" s="40"/>
      <c r="F141" s="244" t="s">
        <v>471</v>
      </c>
      <c r="G141" s="40"/>
      <c r="H141" s="40"/>
      <c r="I141" s="245"/>
      <c r="J141" s="40"/>
      <c r="K141" s="40"/>
      <c r="L141" s="44"/>
      <c r="M141" s="246"/>
      <c r="N141" s="247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185</v>
      </c>
      <c r="AU141" s="17" t="s">
        <v>80</v>
      </c>
    </row>
    <row r="142" s="2" customFormat="1" ht="16.5" customHeight="1">
      <c r="A142" s="38"/>
      <c r="B142" s="39"/>
      <c r="C142" s="229" t="s">
        <v>271</v>
      </c>
      <c r="D142" s="229" t="s">
        <v>179</v>
      </c>
      <c r="E142" s="230" t="s">
        <v>473</v>
      </c>
      <c r="F142" s="231" t="s">
        <v>474</v>
      </c>
      <c r="G142" s="232" t="s">
        <v>449</v>
      </c>
      <c r="H142" s="233">
        <v>1</v>
      </c>
      <c r="I142" s="234"/>
      <c r="J142" s="235">
        <f>ROUND(I142*H142,2)</f>
        <v>0</v>
      </c>
      <c r="K142" s="236"/>
      <c r="L142" s="44"/>
      <c r="M142" s="237" t="s">
        <v>1</v>
      </c>
      <c r="N142" s="238" t="s">
        <v>38</v>
      </c>
      <c r="O142" s="91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41" t="s">
        <v>183</v>
      </c>
      <c r="AT142" s="241" t="s">
        <v>179</v>
      </c>
      <c r="AU142" s="241" t="s">
        <v>80</v>
      </c>
      <c r="AY142" s="17" t="s">
        <v>176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7" t="s">
        <v>80</v>
      </c>
      <c r="BK142" s="242">
        <f>ROUND(I142*H142,2)</f>
        <v>0</v>
      </c>
      <c r="BL142" s="17" t="s">
        <v>183</v>
      </c>
      <c r="BM142" s="241" t="s">
        <v>475</v>
      </c>
    </row>
    <row r="143" s="2" customFormat="1">
      <c r="A143" s="38"/>
      <c r="B143" s="39"/>
      <c r="C143" s="40"/>
      <c r="D143" s="243" t="s">
        <v>185</v>
      </c>
      <c r="E143" s="40"/>
      <c r="F143" s="244" t="s">
        <v>474</v>
      </c>
      <c r="G143" s="40"/>
      <c r="H143" s="40"/>
      <c r="I143" s="245"/>
      <c r="J143" s="40"/>
      <c r="K143" s="40"/>
      <c r="L143" s="44"/>
      <c r="M143" s="246"/>
      <c r="N143" s="247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185</v>
      </c>
      <c r="AU143" s="17" t="s">
        <v>80</v>
      </c>
    </row>
    <row r="144" s="2" customFormat="1" ht="49.05" customHeight="1">
      <c r="A144" s="38"/>
      <c r="B144" s="39"/>
      <c r="C144" s="229" t="s">
        <v>276</v>
      </c>
      <c r="D144" s="229" t="s">
        <v>179</v>
      </c>
      <c r="E144" s="230" t="s">
        <v>476</v>
      </c>
      <c r="F144" s="231" t="s">
        <v>477</v>
      </c>
      <c r="G144" s="232" t="s">
        <v>449</v>
      </c>
      <c r="H144" s="233">
        <v>1</v>
      </c>
      <c r="I144" s="234"/>
      <c r="J144" s="235">
        <f>ROUND(I144*H144,2)</f>
        <v>0</v>
      </c>
      <c r="K144" s="236"/>
      <c r="L144" s="44"/>
      <c r="M144" s="237" t="s">
        <v>1</v>
      </c>
      <c r="N144" s="238" t="s">
        <v>38</v>
      </c>
      <c r="O144" s="91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41" t="s">
        <v>183</v>
      </c>
      <c r="AT144" s="241" t="s">
        <v>179</v>
      </c>
      <c r="AU144" s="241" t="s">
        <v>80</v>
      </c>
      <c r="AY144" s="17" t="s">
        <v>176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7" t="s">
        <v>80</v>
      </c>
      <c r="BK144" s="242">
        <f>ROUND(I144*H144,2)</f>
        <v>0</v>
      </c>
      <c r="BL144" s="17" t="s">
        <v>183</v>
      </c>
      <c r="BM144" s="241" t="s">
        <v>478</v>
      </c>
    </row>
    <row r="145" s="2" customFormat="1">
      <c r="A145" s="38"/>
      <c r="B145" s="39"/>
      <c r="C145" s="40"/>
      <c r="D145" s="243" t="s">
        <v>185</v>
      </c>
      <c r="E145" s="40"/>
      <c r="F145" s="244" t="s">
        <v>477</v>
      </c>
      <c r="G145" s="40"/>
      <c r="H145" s="40"/>
      <c r="I145" s="245"/>
      <c r="J145" s="40"/>
      <c r="K145" s="40"/>
      <c r="L145" s="44"/>
      <c r="M145" s="246"/>
      <c r="N145" s="247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185</v>
      </c>
      <c r="AU145" s="17" t="s">
        <v>80</v>
      </c>
    </row>
    <row r="146" s="2" customFormat="1" ht="21.75" customHeight="1">
      <c r="A146" s="38"/>
      <c r="B146" s="39"/>
      <c r="C146" s="229" t="s">
        <v>282</v>
      </c>
      <c r="D146" s="229" t="s">
        <v>179</v>
      </c>
      <c r="E146" s="230" t="s">
        <v>479</v>
      </c>
      <c r="F146" s="231" t="s">
        <v>480</v>
      </c>
      <c r="G146" s="232" t="s">
        <v>449</v>
      </c>
      <c r="H146" s="233">
        <v>1</v>
      </c>
      <c r="I146" s="234"/>
      <c r="J146" s="235">
        <f>ROUND(I146*H146,2)</f>
        <v>0</v>
      </c>
      <c r="K146" s="236"/>
      <c r="L146" s="44"/>
      <c r="M146" s="237" t="s">
        <v>1</v>
      </c>
      <c r="N146" s="238" t="s">
        <v>38</v>
      </c>
      <c r="O146" s="91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41" t="s">
        <v>183</v>
      </c>
      <c r="AT146" s="241" t="s">
        <v>179</v>
      </c>
      <c r="AU146" s="241" t="s">
        <v>80</v>
      </c>
      <c r="AY146" s="17" t="s">
        <v>176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7" t="s">
        <v>80</v>
      </c>
      <c r="BK146" s="242">
        <f>ROUND(I146*H146,2)</f>
        <v>0</v>
      </c>
      <c r="BL146" s="17" t="s">
        <v>183</v>
      </c>
      <c r="BM146" s="241" t="s">
        <v>481</v>
      </c>
    </row>
    <row r="147" s="2" customFormat="1">
      <c r="A147" s="38"/>
      <c r="B147" s="39"/>
      <c r="C147" s="40"/>
      <c r="D147" s="243" t="s">
        <v>185</v>
      </c>
      <c r="E147" s="40"/>
      <c r="F147" s="244" t="s">
        <v>480</v>
      </c>
      <c r="G147" s="40"/>
      <c r="H147" s="40"/>
      <c r="I147" s="245"/>
      <c r="J147" s="40"/>
      <c r="K147" s="40"/>
      <c r="L147" s="44"/>
      <c r="M147" s="246"/>
      <c r="N147" s="24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185</v>
      </c>
      <c r="AU147" s="17" t="s">
        <v>80</v>
      </c>
    </row>
    <row r="148" s="2" customFormat="1" ht="16.5" customHeight="1">
      <c r="A148" s="38"/>
      <c r="B148" s="39"/>
      <c r="C148" s="229" t="s">
        <v>8</v>
      </c>
      <c r="D148" s="229" t="s">
        <v>179</v>
      </c>
      <c r="E148" s="230" t="s">
        <v>482</v>
      </c>
      <c r="F148" s="231" t="s">
        <v>200</v>
      </c>
      <c r="G148" s="232" t="s">
        <v>483</v>
      </c>
      <c r="H148" s="233">
        <v>1</v>
      </c>
      <c r="I148" s="234"/>
      <c r="J148" s="235">
        <f>ROUND(I148*H148,2)</f>
        <v>0</v>
      </c>
      <c r="K148" s="236"/>
      <c r="L148" s="44"/>
      <c r="M148" s="237" t="s">
        <v>1</v>
      </c>
      <c r="N148" s="238" t="s">
        <v>38</v>
      </c>
      <c r="O148" s="91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41" t="s">
        <v>183</v>
      </c>
      <c r="AT148" s="241" t="s">
        <v>179</v>
      </c>
      <c r="AU148" s="241" t="s">
        <v>80</v>
      </c>
      <c r="AY148" s="17" t="s">
        <v>176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7" t="s">
        <v>80</v>
      </c>
      <c r="BK148" s="242">
        <f>ROUND(I148*H148,2)</f>
        <v>0</v>
      </c>
      <c r="BL148" s="17" t="s">
        <v>183</v>
      </c>
      <c r="BM148" s="241" t="s">
        <v>484</v>
      </c>
    </row>
    <row r="149" s="2" customFormat="1">
      <c r="A149" s="38"/>
      <c r="B149" s="39"/>
      <c r="C149" s="40"/>
      <c r="D149" s="243" t="s">
        <v>185</v>
      </c>
      <c r="E149" s="40"/>
      <c r="F149" s="244" t="s">
        <v>200</v>
      </c>
      <c r="G149" s="40"/>
      <c r="H149" s="40"/>
      <c r="I149" s="245"/>
      <c r="J149" s="40"/>
      <c r="K149" s="40"/>
      <c r="L149" s="44"/>
      <c r="M149" s="246"/>
      <c r="N149" s="247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185</v>
      </c>
      <c r="AU149" s="17" t="s">
        <v>80</v>
      </c>
    </row>
    <row r="150" s="2" customFormat="1" ht="16.5" customHeight="1">
      <c r="A150" s="38"/>
      <c r="B150" s="39"/>
      <c r="C150" s="229" t="s">
        <v>291</v>
      </c>
      <c r="D150" s="229" t="s">
        <v>179</v>
      </c>
      <c r="E150" s="230" t="s">
        <v>485</v>
      </c>
      <c r="F150" s="231" t="s">
        <v>486</v>
      </c>
      <c r="G150" s="232" t="s">
        <v>449</v>
      </c>
      <c r="H150" s="233">
        <v>1</v>
      </c>
      <c r="I150" s="234"/>
      <c r="J150" s="235">
        <f>ROUND(I150*H150,2)</f>
        <v>0</v>
      </c>
      <c r="K150" s="236"/>
      <c r="L150" s="44"/>
      <c r="M150" s="237" t="s">
        <v>1</v>
      </c>
      <c r="N150" s="238" t="s">
        <v>38</v>
      </c>
      <c r="O150" s="91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41" t="s">
        <v>183</v>
      </c>
      <c r="AT150" s="241" t="s">
        <v>179</v>
      </c>
      <c r="AU150" s="241" t="s">
        <v>80</v>
      </c>
      <c r="AY150" s="17" t="s">
        <v>176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7" t="s">
        <v>80</v>
      </c>
      <c r="BK150" s="242">
        <f>ROUND(I150*H150,2)</f>
        <v>0</v>
      </c>
      <c r="BL150" s="17" t="s">
        <v>183</v>
      </c>
      <c r="BM150" s="241" t="s">
        <v>487</v>
      </c>
    </row>
    <row r="151" s="2" customFormat="1">
      <c r="A151" s="38"/>
      <c r="B151" s="39"/>
      <c r="C151" s="40"/>
      <c r="D151" s="243" t="s">
        <v>185</v>
      </c>
      <c r="E151" s="40"/>
      <c r="F151" s="244" t="s">
        <v>486</v>
      </c>
      <c r="G151" s="40"/>
      <c r="H151" s="40"/>
      <c r="I151" s="245"/>
      <c r="J151" s="40"/>
      <c r="K151" s="40"/>
      <c r="L151" s="44"/>
      <c r="M151" s="246"/>
      <c r="N151" s="247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185</v>
      </c>
      <c r="AU151" s="17" t="s">
        <v>80</v>
      </c>
    </row>
    <row r="152" s="2" customFormat="1" ht="24.15" customHeight="1">
      <c r="A152" s="38"/>
      <c r="B152" s="39"/>
      <c r="C152" s="229" t="s">
        <v>296</v>
      </c>
      <c r="D152" s="229" t="s">
        <v>179</v>
      </c>
      <c r="E152" s="230" t="s">
        <v>488</v>
      </c>
      <c r="F152" s="231" t="s">
        <v>489</v>
      </c>
      <c r="G152" s="232" t="s">
        <v>483</v>
      </c>
      <c r="H152" s="233">
        <v>1</v>
      </c>
      <c r="I152" s="234"/>
      <c r="J152" s="235">
        <f>ROUND(I152*H152,2)</f>
        <v>0</v>
      </c>
      <c r="K152" s="236"/>
      <c r="L152" s="44"/>
      <c r="M152" s="237" t="s">
        <v>1</v>
      </c>
      <c r="N152" s="238" t="s">
        <v>38</v>
      </c>
      <c r="O152" s="91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41" t="s">
        <v>183</v>
      </c>
      <c r="AT152" s="241" t="s">
        <v>179</v>
      </c>
      <c r="AU152" s="241" t="s">
        <v>80</v>
      </c>
      <c r="AY152" s="17" t="s">
        <v>176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7" t="s">
        <v>80</v>
      </c>
      <c r="BK152" s="242">
        <f>ROUND(I152*H152,2)</f>
        <v>0</v>
      </c>
      <c r="BL152" s="17" t="s">
        <v>183</v>
      </c>
      <c r="BM152" s="241" t="s">
        <v>490</v>
      </c>
    </row>
    <row r="153" s="2" customFormat="1">
      <c r="A153" s="38"/>
      <c r="B153" s="39"/>
      <c r="C153" s="40"/>
      <c r="D153" s="243" t="s">
        <v>185</v>
      </c>
      <c r="E153" s="40"/>
      <c r="F153" s="244" t="s">
        <v>489</v>
      </c>
      <c r="G153" s="40"/>
      <c r="H153" s="40"/>
      <c r="I153" s="245"/>
      <c r="J153" s="40"/>
      <c r="K153" s="40"/>
      <c r="L153" s="44"/>
      <c r="M153" s="246"/>
      <c r="N153" s="247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185</v>
      </c>
      <c r="AU153" s="17" t="s">
        <v>80</v>
      </c>
    </row>
    <row r="154" s="2" customFormat="1" ht="37.8" customHeight="1">
      <c r="A154" s="38"/>
      <c r="B154" s="39"/>
      <c r="C154" s="229" t="s">
        <v>301</v>
      </c>
      <c r="D154" s="229" t="s">
        <v>179</v>
      </c>
      <c r="E154" s="230" t="s">
        <v>491</v>
      </c>
      <c r="F154" s="231" t="s">
        <v>492</v>
      </c>
      <c r="G154" s="232" t="s">
        <v>483</v>
      </c>
      <c r="H154" s="233">
        <v>1</v>
      </c>
      <c r="I154" s="234"/>
      <c r="J154" s="235">
        <f>ROUND(I154*H154,2)</f>
        <v>0</v>
      </c>
      <c r="K154" s="236"/>
      <c r="L154" s="44"/>
      <c r="M154" s="237" t="s">
        <v>1</v>
      </c>
      <c r="N154" s="238" t="s">
        <v>38</v>
      </c>
      <c r="O154" s="91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41" t="s">
        <v>183</v>
      </c>
      <c r="AT154" s="241" t="s">
        <v>179</v>
      </c>
      <c r="AU154" s="241" t="s">
        <v>80</v>
      </c>
      <c r="AY154" s="17" t="s">
        <v>176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7" t="s">
        <v>80</v>
      </c>
      <c r="BK154" s="242">
        <f>ROUND(I154*H154,2)</f>
        <v>0</v>
      </c>
      <c r="BL154" s="17" t="s">
        <v>183</v>
      </c>
      <c r="BM154" s="241" t="s">
        <v>493</v>
      </c>
    </row>
    <row r="155" s="2" customFormat="1">
      <c r="A155" s="38"/>
      <c r="B155" s="39"/>
      <c r="C155" s="40"/>
      <c r="D155" s="243" t="s">
        <v>185</v>
      </c>
      <c r="E155" s="40"/>
      <c r="F155" s="244" t="s">
        <v>492</v>
      </c>
      <c r="G155" s="40"/>
      <c r="H155" s="40"/>
      <c r="I155" s="245"/>
      <c r="J155" s="40"/>
      <c r="K155" s="40"/>
      <c r="L155" s="44"/>
      <c r="M155" s="246"/>
      <c r="N155" s="247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185</v>
      </c>
      <c r="AU155" s="17" t="s">
        <v>80</v>
      </c>
    </row>
    <row r="156" s="2" customFormat="1" ht="16.5" customHeight="1">
      <c r="A156" s="38"/>
      <c r="B156" s="39"/>
      <c r="C156" s="229" t="s">
        <v>306</v>
      </c>
      <c r="D156" s="229" t="s">
        <v>179</v>
      </c>
      <c r="E156" s="230" t="s">
        <v>494</v>
      </c>
      <c r="F156" s="231" t="s">
        <v>495</v>
      </c>
      <c r="G156" s="232" t="s">
        <v>483</v>
      </c>
      <c r="H156" s="233">
        <v>1</v>
      </c>
      <c r="I156" s="234"/>
      <c r="J156" s="235">
        <f>ROUND(I156*H156,2)</f>
        <v>0</v>
      </c>
      <c r="K156" s="236"/>
      <c r="L156" s="44"/>
      <c r="M156" s="237" t="s">
        <v>1</v>
      </c>
      <c r="N156" s="238" t="s">
        <v>38</v>
      </c>
      <c r="O156" s="91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41" t="s">
        <v>183</v>
      </c>
      <c r="AT156" s="241" t="s">
        <v>179</v>
      </c>
      <c r="AU156" s="241" t="s">
        <v>80</v>
      </c>
      <c r="AY156" s="17" t="s">
        <v>176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7" t="s">
        <v>80</v>
      </c>
      <c r="BK156" s="242">
        <f>ROUND(I156*H156,2)</f>
        <v>0</v>
      </c>
      <c r="BL156" s="17" t="s">
        <v>183</v>
      </c>
      <c r="BM156" s="241" t="s">
        <v>496</v>
      </c>
    </row>
    <row r="157" s="2" customFormat="1">
      <c r="A157" s="38"/>
      <c r="B157" s="39"/>
      <c r="C157" s="40"/>
      <c r="D157" s="243" t="s">
        <v>185</v>
      </c>
      <c r="E157" s="40"/>
      <c r="F157" s="244" t="s">
        <v>495</v>
      </c>
      <c r="G157" s="40"/>
      <c r="H157" s="40"/>
      <c r="I157" s="245"/>
      <c r="J157" s="40"/>
      <c r="K157" s="40"/>
      <c r="L157" s="44"/>
      <c r="M157" s="246"/>
      <c r="N157" s="247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185</v>
      </c>
      <c r="AU157" s="17" t="s">
        <v>80</v>
      </c>
    </row>
    <row r="158" s="2" customFormat="1" ht="16.5" customHeight="1">
      <c r="A158" s="38"/>
      <c r="B158" s="39"/>
      <c r="C158" s="229" t="s">
        <v>311</v>
      </c>
      <c r="D158" s="229" t="s">
        <v>179</v>
      </c>
      <c r="E158" s="230" t="s">
        <v>497</v>
      </c>
      <c r="F158" s="231" t="s">
        <v>498</v>
      </c>
      <c r="G158" s="232" t="s">
        <v>483</v>
      </c>
      <c r="H158" s="233">
        <v>1</v>
      </c>
      <c r="I158" s="234"/>
      <c r="J158" s="235">
        <f>ROUND(I158*H158,2)</f>
        <v>0</v>
      </c>
      <c r="K158" s="236"/>
      <c r="L158" s="44"/>
      <c r="M158" s="237" t="s">
        <v>1</v>
      </c>
      <c r="N158" s="238" t="s">
        <v>38</v>
      </c>
      <c r="O158" s="91"/>
      <c r="P158" s="239">
        <f>O158*H158</f>
        <v>0</v>
      </c>
      <c r="Q158" s="239">
        <v>0</v>
      </c>
      <c r="R158" s="239">
        <f>Q158*H158</f>
        <v>0</v>
      </c>
      <c r="S158" s="239">
        <v>0</v>
      </c>
      <c r="T158" s="24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41" t="s">
        <v>183</v>
      </c>
      <c r="AT158" s="241" t="s">
        <v>179</v>
      </c>
      <c r="AU158" s="241" t="s">
        <v>80</v>
      </c>
      <c r="AY158" s="17" t="s">
        <v>176</v>
      </c>
      <c r="BE158" s="242">
        <f>IF(N158="základní",J158,0)</f>
        <v>0</v>
      </c>
      <c r="BF158" s="242">
        <f>IF(N158="snížená",J158,0)</f>
        <v>0</v>
      </c>
      <c r="BG158" s="242">
        <f>IF(N158="zákl. přenesená",J158,0)</f>
        <v>0</v>
      </c>
      <c r="BH158" s="242">
        <f>IF(N158="sníž. přenesená",J158,0)</f>
        <v>0</v>
      </c>
      <c r="BI158" s="242">
        <f>IF(N158="nulová",J158,0)</f>
        <v>0</v>
      </c>
      <c r="BJ158" s="17" t="s">
        <v>80</v>
      </c>
      <c r="BK158" s="242">
        <f>ROUND(I158*H158,2)</f>
        <v>0</v>
      </c>
      <c r="BL158" s="17" t="s">
        <v>183</v>
      </c>
      <c r="BM158" s="241" t="s">
        <v>499</v>
      </c>
    </row>
    <row r="159" s="2" customFormat="1">
      <c r="A159" s="38"/>
      <c r="B159" s="39"/>
      <c r="C159" s="40"/>
      <c r="D159" s="243" t="s">
        <v>185</v>
      </c>
      <c r="E159" s="40"/>
      <c r="F159" s="244" t="s">
        <v>498</v>
      </c>
      <c r="G159" s="40"/>
      <c r="H159" s="40"/>
      <c r="I159" s="245"/>
      <c r="J159" s="40"/>
      <c r="K159" s="40"/>
      <c r="L159" s="44"/>
      <c r="M159" s="246"/>
      <c r="N159" s="247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185</v>
      </c>
      <c r="AU159" s="17" t="s">
        <v>80</v>
      </c>
    </row>
    <row r="160" s="2" customFormat="1" ht="16.5" customHeight="1">
      <c r="A160" s="38"/>
      <c r="B160" s="39"/>
      <c r="C160" s="229" t="s">
        <v>315</v>
      </c>
      <c r="D160" s="229" t="s">
        <v>179</v>
      </c>
      <c r="E160" s="230" t="s">
        <v>500</v>
      </c>
      <c r="F160" s="231" t="s">
        <v>501</v>
      </c>
      <c r="G160" s="232" t="s">
        <v>483</v>
      </c>
      <c r="H160" s="233">
        <v>1</v>
      </c>
      <c r="I160" s="234"/>
      <c r="J160" s="235">
        <f>ROUND(I160*H160,2)</f>
        <v>0</v>
      </c>
      <c r="K160" s="236"/>
      <c r="L160" s="44"/>
      <c r="M160" s="237" t="s">
        <v>1</v>
      </c>
      <c r="N160" s="238" t="s">
        <v>38</v>
      </c>
      <c r="O160" s="91"/>
      <c r="P160" s="239">
        <f>O160*H160</f>
        <v>0</v>
      </c>
      <c r="Q160" s="239">
        <v>0</v>
      </c>
      <c r="R160" s="239">
        <f>Q160*H160</f>
        <v>0</v>
      </c>
      <c r="S160" s="239">
        <v>0</v>
      </c>
      <c r="T160" s="24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41" t="s">
        <v>183</v>
      </c>
      <c r="AT160" s="241" t="s">
        <v>179</v>
      </c>
      <c r="AU160" s="241" t="s">
        <v>80</v>
      </c>
      <c r="AY160" s="17" t="s">
        <v>176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7" t="s">
        <v>80</v>
      </c>
      <c r="BK160" s="242">
        <f>ROUND(I160*H160,2)</f>
        <v>0</v>
      </c>
      <c r="BL160" s="17" t="s">
        <v>183</v>
      </c>
      <c r="BM160" s="241" t="s">
        <v>502</v>
      </c>
    </row>
    <row r="161" s="2" customFormat="1">
      <c r="A161" s="38"/>
      <c r="B161" s="39"/>
      <c r="C161" s="40"/>
      <c r="D161" s="243" t="s">
        <v>185</v>
      </c>
      <c r="E161" s="40"/>
      <c r="F161" s="244" t="s">
        <v>501</v>
      </c>
      <c r="G161" s="40"/>
      <c r="H161" s="40"/>
      <c r="I161" s="245"/>
      <c r="J161" s="40"/>
      <c r="K161" s="40"/>
      <c r="L161" s="44"/>
      <c r="M161" s="246"/>
      <c r="N161" s="247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185</v>
      </c>
      <c r="AU161" s="17" t="s">
        <v>80</v>
      </c>
    </row>
    <row r="162" s="2" customFormat="1" ht="16.5" customHeight="1">
      <c r="A162" s="38"/>
      <c r="B162" s="39"/>
      <c r="C162" s="229" t="s">
        <v>321</v>
      </c>
      <c r="D162" s="229" t="s">
        <v>179</v>
      </c>
      <c r="E162" s="230" t="s">
        <v>503</v>
      </c>
      <c r="F162" s="231" t="s">
        <v>504</v>
      </c>
      <c r="G162" s="232" t="s">
        <v>483</v>
      </c>
      <c r="H162" s="233">
        <v>1</v>
      </c>
      <c r="I162" s="234"/>
      <c r="J162" s="235">
        <f>ROUND(I162*H162,2)</f>
        <v>0</v>
      </c>
      <c r="K162" s="236"/>
      <c r="L162" s="44"/>
      <c r="M162" s="237" t="s">
        <v>1</v>
      </c>
      <c r="N162" s="238" t="s">
        <v>38</v>
      </c>
      <c r="O162" s="91"/>
      <c r="P162" s="239">
        <f>O162*H162</f>
        <v>0</v>
      </c>
      <c r="Q162" s="239">
        <v>0</v>
      </c>
      <c r="R162" s="239">
        <f>Q162*H162</f>
        <v>0</v>
      </c>
      <c r="S162" s="239">
        <v>0</v>
      </c>
      <c r="T162" s="24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41" t="s">
        <v>183</v>
      </c>
      <c r="AT162" s="241" t="s">
        <v>179</v>
      </c>
      <c r="AU162" s="241" t="s">
        <v>80</v>
      </c>
      <c r="AY162" s="17" t="s">
        <v>176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17" t="s">
        <v>80</v>
      </c>
      <c r="BK162" s="242">
        <f>ROUND(I162*H162,2)</f>
        <v>0</v>
      </c>
      <c r="BL162" s="17" t="s">
        <v>183</v>
      </c>
      <c r="BM162" s="241" t="s">
        <v>505</v>
      </c>
    </row>
    <row r="163" s="2" customFormat="1">
      <c r="A163" s="38"/>
      <c r="B163" s="39"/>
      <c r="C163" s="40"/>
      <c r="D163" s="243" t="s">
        <v>185</v>
      </c>
      <c r="E163" s="40"/>
      <c r="F163" s="244" t="s">
        <v>504</v>
      </c>
      <c r="G163" s="40"/>
      <c r="H163" s="40"/>
      <c r="I163" s="245"/>
      <c r="J163" s="40"/>
      <c r="K163" s="40"/>
      <c r="L163" s="44"/>
      <c r="M163" s="246"/>
      <c r="N163" s="247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185</v>
      </c>
      <c r="AU163" s="17" t="s">
        <v>80</v>
      </c>
    </row>
    <row r="164" s="2" customFormat="1" ht="16.5" customHeight="1">
      <c r="A164" s="38"/>
      <c r="B164" s="39"/>
      <c r="C164" s="229" t="s">
        <v>326</v>
      </c>
      <c r="D164" s="229" t="s">
        <v>179</v>
      </c>
      <c r="E164" s="230" t="s">
        <v>506</v>
      </c>
      <c r="F164" s="231" t="s">
        <v>507</v>
      </c>
      <c r="G164" s="232" t="s">
        <v>483</v>
      </c>
      <c r="H164" s="233">
        <v>1</v>
      </c>
      <c r="I164" s="234"/>
      <c r="J164" s="235">
        <f>ROUND(I164*H164,2)</f>
        <v>0</v>
      </c>
      <c r="K164" s="236"/>
      <c r="L164" s="44"/>
      <c r="M164" s="237" t="s">
        <v>1</v>
      </c>
      <c r="N164" s="238" t="s">
        <v>38</v>
      </c>
      <c r="O164" s="91"/>
      <c r="P164" s="239">
        <f>O164*H164</f>
        <v>0</v>
      </c>
      <c r="Q164" s="239">
        <v>0</v>
      </c>
      <c r="R164" s="239">
        <f>Q164*H164</f>
        <v>0</v>
      </c>
      <c r="S164" s="239">
        <v>0</v>
      </c>
      <c r="T164" s="24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41" t="s">
        <v>183</v>
      </c>
      <c r="AT164" s="241" t="s">
        <v>179</v>
      </c>
      <c r="AU164" s="241" t="s">
        <v>80</v>
      </c>
      <c r="AY164" s="17" t="s">
        <v>176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7" t="s">
        <v>80</v>
      </c>
      <c r="BK164" s="242">
        <f>ROUND(I164*H164,2)</f>
        <v>0</v>
      </c>
      <c r="BL164" s="17" t="s">
        <v>183</v>
      </c>
      <c r="BM164" s="241" t="s">
        <v>508</v>
      </c>
    </row>
    <row r="165" s="2" customFormat="1">
      <c r="A165" s="38"/>
      <c r="B165" s="39"/>
      <c r="C165" s="40"/>
      <c r="D165" s="243" t="s">
        <v>185</v>
      </c>
      <c r="E165" s="40"/>
      <c r="F165" s="244" t="s">
        <v>507</v>
      </c>
      <c r="G165" s="40"/>
      <c r="H165" s="40"/>
      <c r="I165" s="245"/>
      <c r="J165" s="40"/>
      <c r="K165" s="40"/>
      <c r="L165" s="44"/>
      <c r="M165" s="246"/>
      <c r="N165" s="247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185</v>
      </c>
      <c r="AU165" s="17" t="s">
        <v>80</v>
      </c>
    </row>
    <row r="166" s="2" customFormat="1" ht="16.5" customHeight="1">
      <c r="A166" s="38"/>
      <c r="B166" s="39"/>
      <c r="C166" s="229" t="s">
        <v>7</v>
      </c>
      <c r="D166" s="229" t="s">
        <v>179</v>
      </c>
      <c r="E166" s="230" t="s">
        <v>509</v>
      </c>
      <c r="F166" s="231" t="s">
        <v>215</v>
      </c>
      <c r="G166" s="232" t="s">
        <v>449</v>
      </c>
      <c r="H166" s="233">
        <v>1</v>
      </c>
      <c r="I166" s="234"/>
      <c r="J166" s="235">
        <f>ROUND(I166*H166,2)</f>
        <v>0</v>
      </c>
      <c r="K166" s="236"/>
      <c r="L166" s="44"/>
      <c r="M166" s="237" t="s">
        <v>1</v>
      </c>
      <c r="N166" s="238" t="s">
        <v>38</v>
      </c>
      <c r="O166" s="91"/>
      <c r="P166" s="239">
        <f>O166*H166</f>
        <v>0</v>
      </c>
      <c r="Q166" s="239">
        <v>0</v>
      </c>
      <c r="R166" s="239">
        <f>Q166*H166</f>
        <v>0</v>
      </c>
      <c r="S166" s="239">
        <v>0</v>
      </c>
      <c r="T166" s="24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41" t="s">
        <v>183</v>
      </c>
      <c r="AT166" s="241" t="s">
        <v>179</v>
      </c>
      <c r="AU166" s="241" t="s">
        <v>80</v>
      </c>
      <c r="AY166" s="17" t="s">
        <v>176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7" t="s">
        <v>80</v>
      </c>
      <c r="BK166" s="242">
        <f>ROUND(I166*H166,2)</f>
        <v>0</v>
      </c>
      <c r="BL166" s="17" t="s">
        <v>183</v>
      </c>
      <c r="BM166" s="241" t="s">
        <v>510</v>
      </c>
    </row>
    <row r="167" s="2" customFormat="1">
      <c r="A167" s="38"/>
      <c r="B167" s="39"/>
      <c r="C167" s="40"/>
      <c r="D167" s="243" t="s">
        <v>185</v>
      </c>
      <c r="E167" s="40"/>
      <c r="F167" s="244" t="s">
        <v>215</v>
      </c>
      <c r="G167" s="40"/>
      <c r="H167" s="40"/>
      <c r="I167" s="245"/>
      <c r="J167" s="40"/>
      <c r="K167" s="40"/>
      <c r="L167" s="44"/>
      <c r="M167" s="246"/>
      <c r="N167" s="247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185</v>
      </c>
      <c r="AU167" s="17" t="s">
        <v>80</v>
      </c>
    </row>
    <row r="168" s="2" customFormat="1" ht="16.5" customHeight="1">
      <c r="A168" s="38"/>
      <c r="B168" s="39"/>
      <c r="C168" s="229" t="s">
        <v>337</v>
      </c>
      <c r="D168" s="229" t="s">
        <v>179</v>
      </c>
      <c r="E168" s="230" t="s">
        <v>511</v>
      </c>
      <c r="F168" s="231" t="s">
        <v>512</v>
      </c>
      <c r="G168" s="232" t="s">
        <v>513</v>
      </c>
      <c r="H168" s="233">
        <v>1</v>
      </c>
      <c r="I168" s="234"/>
      <c r="J168" s="235">
        <f>ROUND(I168*H168,2)</f>
        <v>0</v>
      </c>
      <c r="K168" s="236"/>
      <c r="L168" s="44"/>
      <c r="M168" s="237" t="s">
        <v>1</v>
      </c>
      <c r="N168" s="238" t="s">
        <v>38</v>
      </c>
      <c r="O168" s="91"/>
      <c r="P168" s="239">
        <f>O168*H168</f>
        <v>0</v>
      </c>
      <c r="Q168" s="239">
        <v>0</v>
      </c>
      <c r="R168" s="239">
        <f>Q168*H168</f>
        <v>0</v>
      </c>
      <c r="S168" s="239">
        <v>0</v>
      </c>
      <c r="T168" s="24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41" t="s">
        <v>183</v>
      </c>
      <c r="AT168" s="241" t="s">
        <v>179</v>
      </c>
      <c r="AU168" s="241" t="s">
        <v>80</v>
      </c>
      <c r="AY168" s="17" t="s">
        <v>176</v>
      </c>
      <c r="BE168" s="242">
        <f>IF(N168="základní",J168,0)</f>
        <v>0</v>
      </c>
      <c r="BF168" s="242">
        <f>IF(N168="snížená",J168,0)</f>
        <v>0</v>
      </c>
      <c r="BG168" s="242">
        <f>IF(N168="zákl. přenesená",J168,0)</f>
        <v>0</v>
      </c>
      <c r="BH168" s="242">
        <f>IF(N168="sníž. přenesená",J168,0)</f>
        <v>0</v>
      </c>
      <c r="BI168" s="242">
        <f>IF(N168="nulová",J168,0)</f>
        <v>0</v>
      </c>
      <c r="BJ168" s="17" t="s">
        <v>80</v>
      </c>
      <c r="BK168" s="242">
        <f>ROUND(I168*H168,2)</f>
        <v>0</v>
      </c>
      <c r="BL168" s="17" t="s">
        <v>183</v>
      </c>
      <c r="BM168" s="241" t="s">
        <v>514</v>
      </c>
    </row>
    <row r="169" s="2" customFormat="1">
      <c r="A169" s="38"/>
      <c r="B169" s="39"/>
      <c r="C169" s="40"/>
      <c r="D169" s="243" t="s">
        <v>185</v>
      </c>
      <c r="E169" s="40"/>
      <c r="F169" s="244" t="s">
        <v>512</v>
      </c>
      <c r="G169" s="40"/>
      <c r="H169" s="40"/>
      <c r="I169" s="245"/>
      <c r="J169" s="40"/>
      <c r="K169" s="40"/>
      <c r="L169" s="44"/>
      <c r="M169" s="246"/>
      <c r="N169" s="247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185</v>
      </c>
      <c r="AU169" s="17" t="s">
        <v>80</v>
      </c>
    </row>
    <row r="170" s="2" customFormat="1" ht="24.15" customHeight="1">
      <c r="A170" s="38"/>
      <c r="B170" s="39"/>
      <c r="C170" s="229" t="s">
        <v>342</v>
      </c>
      <c r="D170" s="229" t="s">
        <v>179</v>
      </c>
      <c r="E170" s="230" t="s">
        <v>515</v>
      </c>
      <c r="F170" s="231" t="s">
        <v>516</v>
      </c>
      <c r="G170" s="232" t="s">
        <v>513</v>
      </c>
      <c r="H170" s="233">
        <v>1</v>
      </c>
      <c r="I170" s="234"/>
      <c r="J170" s="235">
        <f>ROUND(I170*H170,2)</f>
        <v>0</v>
      </c>
      <c r="K170" s="236"/>
      <c r="L170" s="44"/>
      <c r="M170" s="237" t="s">
        <v>1</v>
      </c>
      <c r="N170" s="238" t="s">
        <v>38</v>
      </c>
      <c r="O170" s="91"/>
      <c r="P170" s="239">
        <f>O170*H170</f>
        <v>0</v>
      </c>
      <c r="Q170" s="239">
        <v>0</v>
      </c>
      <c r="R170" s="239">
        <f>Q170*H170</f>
        <v>0</v>
      </c>
      <c r="S170" s="239">
        <v>0</v>
      </c>
      <c r="T170" s="24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41" t="s">
        <v>183</v>
      </c>
      <c r="AT170" s="241" t="s">
        <v>179</v>
      </c>
      <c r="AU170" s="241" t="s">
        <v>80</v>
      </c>
      <c r="AY170" s="17" t="s">
        <v>176</v>
      </c>
      <c r="BE170" s="242">
        <f>IF(N170="základní",J170,0)</f>
        <v>0</v>
      </c>
      <c r="BF170" s="242">
        <f>IF(N170="snížená",J170,0)</f>
        <v>0</v>
      </c>
      <c r="BG170" s="242">
        <f>IF(N170="zákl. přenesená",J170,0)</f>
        <v>0</v>
      </c>
      <c r="BH170" s="242">
        <f>IF(N170="sníž. přenesená",J170,0)</f>
        <v>0</v>
      </c>
      <c r="BI170" s="242">
        <f>IF(N170="nulová",J170,0)</f>
        <v>0</v>
      </c>
      <c r="BJ170" s="17" t="s">
        <v>80</v>
      </c>
      <c r="BK170" s="242">
        <f>ROUND(I170*H170,2)</f>
        <v>0</v>
      </c>
      <c r="BL170" s="17" t="s">
        <v>183</v>
      </c>
      <c r="BM170" s="241" t="s">
        <v>517</v>
      </c>
    </row>
    <row r="171" s="2" customFormat="1">
      <c r="A171" s="38"/>
      <c r="B171" s="39"/>
      <c r="C171" s="40"/>
      <c r="D171" s="243" t="s">
        <v>185</v>
      </c>
      <c r="E171" s="40"/>
      <c r="F171" s="244" t="s">
        <v>516</v>
      </c>
      <c r="G171" s="40"/>
      <c r="H171" s="40"/>
      <c r="I171" s="245"/>
      <c r="J171" s="40"/>
      <c r="K171" s="40"/>
      <c r="L171" s="44"/>
      <c r="M171" s="246"/>
      <c r="N171" s="247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185</v>
      </c>
      <c r="AU171" s="17" t="s">
        <v>80</v>
      </c>
    </row>
    <row r="172" s="12" customFormat="1" ht="25.92" customHeight="1">
      <c r="A172" s="12"/>
      <c r="B172" s="213"/>
      <c r="C172" s="214"/>
      <c r="D172" s="215" t="s">
        <v>72</v>
      </c>
      <c r="E172" s="216" t="s">
        <v>518</v>
      </c>
      <c r="F172" s="216" t="s">
        <v>519</v>
      </c>
      <c r="G172" s="214"/>
      <c r="H172" s="214"/>
      <c r="I172" s="217"/>
      <c r="J172" s="218">
        <f>BK172</f>
        <v>0</v>
      </c>
      <c r="K172" s="214"/>
      <c r="L172" s="219"/>
      <c r="M172" s="220"/>
      <c r="N172" s="221"/>
      <c r="O172" s="221"/>
      <c r="P172" s="222">
        <f>SUM(P173:P174)</f>
        <v>0</v>
      </c>
      <c r="Q172" s="221"/>
      <c r="R172" s="222">
        <f>SUM(R173:R174)</f>
        <v>0</v>
      </c>
      <c r="S172" s="221"/>
      <c r="T172" s="223">
        <f>SUM(T173:T174)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4" t="s">
        <v>80</v>
      </c>
      <c r="AT172" s="225" t="s">
        <v>72</v>
      </c>
      <c r="AU172" s="225" t="s">
        <v>73</v>
      </c>
      <c r="AY172" s="224" t="s">
        <v>176</v>
      </c>
      <c r="BK172" s="226">
        <f>SUM(BK173:BK174)</f>
        <v>0</v>
      </c>
    </row>
    <row r="173" s="2" customFormat="1" ht="16.5" customHeight="1">
      <c r="A173" s="38"/>
      <c r="B173" s="39"/>
      <c r="C173" s="229" t="s">
        <v>347</v>
      </c>
      <c r="D173" s="229" t="s">
        <v>179</v>
      </c>
      <c r="E173" s="230" t="s">
        <v>520</v>
      </c>
      <c r="F173" s="231" t="s">
        <v>521</v>
      </c>
      <c r="G173" s="232" t="s">
        <v>483</v>
      </c>
      <c r="H173" s="233">
        <v>1</v>
      </c>
      <c r="I173" s="234"/>
      <c r="J173" s="235">
        <f>ROUND(I173*H173,2)</f>
        <v>0</v>
      </c>
      <c r="K173" s="236"/>
      <c r="L173" s="44"/>
      <c r="M173" s="237" t="s">
        <v>1</v>
      </c>
      <c r="N173" s="238" t="s">
        <v>38</v>
      </c>
      <c r="O173" s="91"/>
      <c r="P173" s="239">
        <f>O173*H173</f>
        <v>0</v>
      </c>
      <c r="Q173" s="239">
        <v>0</v>
      </c>
      <c r="R173" s="239">
        <f>Q173*H173</f>
        <v>0</v>
      </c>
      <c r="S173" s="239">
        <v>0</v>
      </c>
      <c r="T173" s="24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41" t="s">
        <v>183</v>
      </c>
      <c r="AT173" s="241" t="s">
        <v>179</v>
      </c>
      <c r="AU173" s="241" t="s">
        <v>80</v>
      </c>
      <c r="AY173" s="17" t="s">
        <v>176</v>
      </c>
      <c r="BE173" s="242">
        <f>IF(N173="základní",J173,0)</f>
        <v>0</v>
      </c>
      <c r="BF173" s="242">
        <f>IF(N173="snížená",J173,0)</f>
        <v>0</v>
      </c>
      <c r="BG173" s="242">
        <f>IF(N173="zákl. přenesená",J173,0)</f>
        <v>0</v>
      </c>
      <c r="BH173" s="242">
        <f>IF(N173="sníž. přenesená",J173,0)</f>
        <v>0</v>
      </c>
      <c r="BI173" s="242">
        <f>IF(N173="nulová",J173,0)</f>
        <v>0</v>
      </c>
      <c r="BJ173" s="17" t="s">
        <v>80</v>
      </c>
      <c r="BK173" s="242">
        <f>ROUND(I173*H173,2)</f>
        <v>0</v>
      </c>
      <c r="BL173" s="17" t="s">
        <v>183</v>
      </c>
      <c r="BM173" s="241" t="s">
        <v>522</v>
      </c>
    </row>
    <row r="174" s="2" customFormat="1">
      <c r="A174" s="38"/>
      <c r="B174" s="39"/>
      <c r="C174" s="40"/>
      <c r="D174" s="243" t="s">
        <v>185</v>
      </c>
      <c r="E174" s="40"/>
      <c r="F174" s="244" t="s">
        <v>521</v>
      </c>
      <c r="G174" s="40"/>
      <c r="H174" s="40"/>
      <c r="I174" s="245"/>
      <c r="J174" s="40"/>
      <c r="K174" s="40"/>
      <c r="L174" s="44"/>
      <c r="M174" s="251"/>
      <c r="N174" s="252"/>
      <c r="O174" s="253"/>
      <c r="P174" s="253"/>
      <c r="Q174" s="253"/>
      <c r="R174" s="253"/>
      <c r="S174" s="253"/>
      <c r="T174" s="254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185</v>
      </c>
      <c r="AU174" s="17" t="s">
        <v>80</v>
      </c>
    </row>
    <row r="175" s="2" customFormat="1" ht="6.96" customHeight="1">
      <c r="A175" s="38"/>
      <c r="B175" s="66"/>
      <c r="C175" s="67"/>
      <c r="D175" s="67"/>
      <c r="E175" s="67"/>
      <c r="F175" s="67"/>
      <c r="G175" s="67"/>
      <c r="H175" s="67"/>
      <c r="I175" s="67"/>
      <c r="J175" s="67"/>
      <c r="K175" s="67"/>
      <c r="L175" s="44"/>
      <c r="M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</row>
  </sheetData>
  <sheetProtection sheet="1" autoFilter="0" formatColumns="0" formatRows="0" objects="1" scenarios="1" spinCount="100000" saltValue="seYi23aFxJ3Mn/k/614HeMK7ylfMVrRntlt5zUh65c45zBZ1e/dxmwHVaomO9ZqJrXrzjNEYbWm66Z2O+reheQ==" hashValue="kWigGb7cbrZTu32ARTQN9X0ORNRFdkCtIR1T6c18AAYVVeQNube1m2ITRDs79Uj/EddvSBryXgu/wvp8IT6NhQ==" algorithmName="SHA-512" password="CC35"/>
  <autoFilter ref="C122:K17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82</v>
      </c>
    </row>
    <row r="4" s="1" customFormat="1" ht="24.96" customHeight="1">
      <c r="B4" s="20"/>
      <c r="D4" s="149" t="s">
        <v>144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26.25" customHeight="1">
      <c r="B7" s="20"/>
      <c r="E7" s="152" t="str">
        <f>'Rekapitulace stavby'!K6</f>
        <v>Jihlava, ul. Holíkova, Musilova, Krajní - rekonstrukce kanalizace a vodovodu III. tlakového pásma - II. etapa</v>
      </c>
      <c r="F7" s="151"/>
      <c r="G7" s="151"/>
      <c r="H7" s="151"/>
      <c r="L7" s="20"/>
    </row>
    <row r="8">
      <c r="B8" s="20"/>
      <c r="D8" s="151" t="s">
        <v>145</v>
      </c>
      <c r="L8" s="20"/>
    </row>
    <row r="9" s="1" customFormat="1" ht="16.5" customHeight="1">
      <c r="B9" s="20"/>
      <c r="E9" s="152" t="s">
        <v>441</v>
      </c>
      <c r="F9" s="1"/>
      <c r="G9" s="1"/>
      <c r="H9" s="1"/>
      <c r="L9" s="20"/>
    </row>
    <row r="10" s="1" customFormat="1" ht="12" customHeight="1">
      <c r="B10" s="20"/>
      <c r="D10" s="151" t="s">
        <v>147</v>
      </c>
      <c r="L10" s="20"/>
    </row>
    <row r="11" s="2" customFormat="1" ht="16.5" customHeight="1">
      <c r="A11" s="38"/>
      <c r="B11" s="44"/>
      <c r="C11" s="38"/>
      <c r="D11" s="38"/>
      <c r="E11" s="153" t="s">
        <v>523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149</v>
      </c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44"/>
      <c r="C13" s="38"/>
      <c r="D13" s="38"/>
      <c r="E13" s="154" t="s">
        <v>524</v>
      </c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51" t="s">
        <v>18</v>
      </c>
      <c r="E15" s="38"/>
      <c r="F15" s="141" t="s">
        <v>1</v>
      </c>
      <c r="G15" s="38"/>
      <c r="H15" s="38"/>
      <c r="I15" s="151" t="s">
        <v>19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20</v>
      </c>
      <c r="E16" s="38"/>
      <c r="F16" s="141" t="s">
        <v>21</v>
      </c>
      <c r="G16" s="38"/>
      <c r="H16" s="38"/>
      <c r="I16" s="151" t="s">
        <v>22</v>
      </c>
      <c r="J16" s="155" t="str">
        <f>'Rekapitulace stavby'!AN8</f>
        <v>26. 2. 2024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51" t="s">
        <v>24</v>
      </c>
      <c r="E18" s="38"/>
      <c r="F18" s="38"/>
      <c r="G18" s="38"/>
      <c r="H18" s="38"/>
      <c r="I18" s="151" t="s">
        <v>25</v>
      </c>
      <c r="J18" s="141" t="str">
        <f>IF('Rekapitulace stavby'!AN10="","",'Rekapitulace stavby'!AN10)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tr">
        <f>IF('Rekapitulace stavby'!E11="","",'Rekapitulace stavby'!E11)</f>
        <v xml:space="preserve"> </v>
      </c>
      <c r="F19" s="38"/>
      <c r="G19" s="38"/>
      <c r="H19" s="38"/>
      <c r="I19" s="151" t="s">
        <v>26</v>
      </c>
      <c r="J19" s="141" t="str">
        <f>IF('Rekapitulace stavby'!AN11="","",'Rekapitulace stavby'!AN11)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51" t="s">
        <v>27</v>
      </c>
      <c r="E21" s="38"/>
      <c r="F21" s="38"/>
      <c r="G21" s="38"/>
      <c r="H21" s="38"/>
      <c r="I21" s="151" t="s">
        <v>25</v>
      </c>
      <c r="J21" s="33" t="str">
        <f>'Rekapitulace stavby'!AN13</f>
        <v>Vyplň údaj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33" t="str">
        <f>'Rekapitulace stavby'!E14</f>
        <v>Vyplň údaj</v>
      </c>
      <c r="F22" s="141"/>
      <c r="G22" s="141"/>
      <c r="H22" s="141"/>
      <c r="I22" s="151" t="s">
        <v>26</v>
      </c>
      <c r="J22" s="33" t="str">
        <f>'Rekapitulace stavby'!AN14</f>
        <v>Vyplň údaj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51" t="s">
        <v>29</v>
      </c>
      <c r="E24" s="38"/>
      <c r="F24" s="38"/>
      <c r="G24" s="38"/>
      <c r="H24" s="38"/>
      <c r="I24" s="151" t="s">
        <v>25</v>
      </c>
      <c r="J24" s="141" t="str">
        <f>IF('Rekapitulace stavby'!AN16="","",'Rekapitulace stavby'!AN16)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44"/>
      <c r="C25" s="38"/>
      <c r="D25" s="38"/>
      <c r="E25" s="141" t="str">
        <f>IF('Rekapitulace stavby'!E17="","",'Rekapitulace stavby'!E17)</f>
        <v xml:space="preserve"> </v>
      </c>
      <c r="F25" s="38"/>
      <c r="G25" s="38"/>
      <c r="H25" s="38"/>
      <c r="I25" s="151" t="s">
        <v>26</v>
      </c>
      <c r="J25" s="141" t="str">
        <f>IF('Rekapitulace stavby'!AN17="","",'Rekapitulace stavby'!AN17)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44"/>
      <c r="C27" s="38"/>
      <c r="D27" s="151" t="s">
        <v>31</v>
      </c>
      <c r="E27" s="38"/>
      <c r="F27" s="38"/>
      <c r="G27" s="38"/>
      <c r="H27" s="38"/>
      <c r="I27" s="151" t="s">
        <v>25</v>
      </c>
      <c r="J27" s="141" t="str">
        <f>IF('Rekapitulace stavby'!AN19="","",'Rekapitulace stavby'!AN19)</f>
        <v/>
      </c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44"/>
      <c r="C28" s="38"/>
      <c r="D28" s="38"/>
      <c r="E28" s="141" t="str">
        <f>IF('Rekapitulace stavby'!E20="","",'Rekapitulace stavby'!E20)</f>
        <v xml:space="preserve"> </v>
      </c>
      <c r="F28" s="38"/>
      <c r="G28" s="38"/>
      <c r="H28" s="38"/>
      <c r="I28" s="151" t="s">
        <v>26</v>
      </c>
      <c r="J28" s="141" t="str">
        <f>IF('Rekapitulace stavby'!AN20="","",'Rekapitulace stavby'!AN20)</f>
        <v/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38"/>
      <c r="E29" s="38"/>
      <c r="F29" s="38"/>
      <c r="G29" s="38"/>
      <c r="H29" s="38"/>
      <c r="I29" s="38"/>
      <c r="J29" s="38"/>
      <c r="K29" s="3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44"/>
      <c r="C30" s="38"/>
      <c r="D30" s="151" t="s">
        <v>32</v>
      </c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8"/>
      <c r="B32" s="44"/>
      <c r="C32" s="38"/>
      <c r="D32" s="38"/>
      <c r="E32" s="38"/>
      <c r="F32" s="38"/>
      <c r="G32" s="38"/>
      <c r="H32" s="38"/>
      <c r="I32" s="38"/>
      <c r="J32" s="38"/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60"/>
      <c r="E33" s="160"/>
      <c r="F33" s="160"/>
      <c r="G33" s="160"/>
      <c r="H33" s="160"/>
      <c r="I33" s="160"/>
      <c r="J33" s="160"/>
      <c r="K33" s="160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1" t="s">
        <v>33</v>
      </c>
      <c r="E34" s="38"/>
      <c r="F34" s="38"/>
      <c r="G34" s="38"/>
      <c r="H34" s="38"/>
      <c r="I34" s="38"/>
      <c r="J34" s="162">
        <f>ROUND(J131,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60"/>
      <c r="E35" s="160"/>
      <c r="F35" s="160"/>
      <c r="G35" s="160"/>
      <c r="H35" s="160"/>
      <c r="I35" s="160"/>
      <c r="J35" s="160"/>
      <c r="K35" s="160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3" t="s">
        <v>35</v>
      </c>
      <c r="G36" s="38"/>
      <c r="H36" s="38"/>
      <c r="I36" s="163" t="s">
        <v>34</v>
      </c>
      <c r="J36" s="163" t="s">
        <v>36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53" t="s">
        <v>37</v>
      </c>
      <c r="E37" s="151" t="s">
        <v>38</v>
      </c>
      <c r="F37" s="164">
        <f>ROUND((SUM(BE131:BE327)),  2)</f>
        <v>0</v>
      </c>
      <c r="G37" s="38"/>
      <c r="H37" s="38"/>
      <c r="I37" s="165">
        <v>0.20999999999999999</v>
      </c>
      <c r="J37" s="164">
        <f>ROUND(((SUM(BE131:BE327))*I37),  2)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51" t="s">
        <v>39</v>
      </c>
      <c r="F38" s="164">
        <f>ROUND((SUM(BF131:BF327)),  2)</f>
        <v>0</v>
      </c>
      <c r="G38" s="38"/>
      <c r="H38" s="38"/>
      <c r="I38" s="165">
        <v>0.12</v>
      </c>
      <c r="J38" s="164">
        <f>ROUND(((SUM(BF131:BF327))*I38),  2)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40</v>
      </c>
      <c r="F39" s="164">
        <f>ROUND((SUM(BG131:BG327)),  2)</f>
        <v>0</v>
      </c>
      <c r="G39" s="38"/>
      <c r="H39" s="38"/>
      <c r="I39" s="165">
        <v>0.20999999999999999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51" t="s">
        <v>41</v>
      </c>
      <c r="F40" s="164">
        <f>ROUND((SUM(BH131:BH327)),  2)</f>
        <v>0</v>
      </c>
      <c r="G40" s="38"/>
      <c r="H40" s="38"/>
      <c r="I40" s="165">
        <v>0.12</v>
      </c>
      <c r="J40" s="164">
        <f>0</f>
        <v>0</v>
      </c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51" t="s">
        <v>42</v>
      </c>
      <c r="F41" s="164">
        <f>ROUND((SUM(BI131:BI327)),  2)</f>
        <v>0</v>
      </c>
      <c r="G41" s="38"/>
      <c r="H41" s="38"/>
      <c r="I41" s="165">
        <v>0</v>
      </c>
      <c r="J41" s="164">
        <f>0</f>
        <v>0</v>
      </c>
      <c r="K41" s="38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6"/>
      <c r="D43" s="167" t="s">
        <v>43</v>
      </c>
      <c r="E43" s="168"/>
      <c r="F43" s="168"/>
      <c r="G43" s="169" t="s">
        <v>44</v>
      </c>
      <c r="H43" s="170" t="s">
        <v>45</v>
      </c>
      <c r="I43" s="168"/>
      <c r="J43" s="171">
        <f>SUM(J34:J41)</f>
        <v>0</v>
      </c>
      <c r="K43" s="172"/>
      <c r="L43" s="63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63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151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4" t="str">
        <f>E7</f>
        <v>Jihlava, ul. Holíkova, Musilova, Krajní - rekonstrukce kanalizace a vodovodu III. tlakového pásma - II. etapa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145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1" customFormat="1" ht="16.5" customHeight="1">
      <c r="B87" s="21"/>
      <c r="C87" s="22"/>
      <c r="D87" s="22"/>
      <c r="E87" s="184" t="s">
        <v>441</v>
      </c>
      <c r="F87" s="22"/>
      <c r="G87" s="22"/>
      <c r="H87" s="22"/>
      <c r="I87" s="22"/>
      <c r="J87" s="22"/>
      <c r="K87" s="22"/>
      <c r="L87" s="20"/>
    </row>
    <row r="88" s="1" customFormat="1" ht="12" customHeight="1">
      <c r="B88" s="21"/>
      <c r="C88" s="32" t="s">
        <v>147</v>
      </c>
      <c r="D88" s="22"/>
      <c r="E88" s="22"/>
      <c r="F88" s="22"/>
      <c r="G88" s="22"/>
      <c r="H88" s="22"/>
      <c r="I88" s="22"/>
      <c r="J88" s="22"/>
      <c r="K88" s="22"/>
      <c r="L88" s="20"/>
    </row>
    <row r="89" s="2" customFormat="1" ht="16.5" customHeight="1">
      <c r="A89" s="38"/>
      <c r="B89" s="39"/>
      <c r="C89" s="40"/>
      <c r="D89" s="40"/>
      <c r="E89" s="185" t="s">
        <v>523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149</v>
      </c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40"/>
      <c r="D91" s="40"/>
      <c r="E91" s="76" t="str">
        <f>E13</f>
        <v>SO-01.3.1 - Kanalizace - 3.část</v>
      </c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40"/>
      <c r="E93" s="40"/>
      <c r="F93" s="27" t="str">
        <f>F16</f>
        <v xml:space="preserve"> </v>
      </c>
      <c r="G93" s="40"/>
      <c r="H93" s="40"/>
      <c r="I93" s="32" t="s">
        <v>22</v>
      </c>
      <c r="J93" s="79" t="str">
        <f>IF(J16="","",J16)</f>
        <v>26. 2. 2024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5.15" customHeight="1">
      <c r="A95" s="38"/>
      <c r="B95" s="39"/>
      <c r="C95" s="32" t="s">
        <v>24</v>
      </c>
      <c r="D95" s="40"/>
      <c r="E95" s="40"/>
      <c r="F95" s="27" t="str">
        <f>E19</f>
        <v xml:space="preserve"> </v>
      </c>
      <c r="G95" s="40"/>
      <c r="H95" s="40"/>
      <c r="I95" s="32" t="s">
        <v>29</v>
      </c>
      <c r="J95" s="36" t="str">
        <f>E25</f>
        <v xml:space="preserve"> </v>
      </c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27</v>
      </c>
      <c r="D96" s="40"/>
      <c r="E96" s="40"/>
      <c r="F96" s="27" t="str">
        <f>IF(E22="","",E22)</f>
        <v>Vyplň údaj</v>
      </c>
      <c r="G96" s="40"/>
      <c r="H96" s="40"/>
      <c r="I96" s="32" t="s">
        <v>31</v>
      </c>
      <c r="J96" s="36" t="str">
        <f>E28</f>
        <v xml:space="preserve"> 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86" t="s">
        <v>152</v>
      </c>
      <c r="D98" s="187"/>
      <c r="E98" s="187"/>
      <c r="F98" s="187"/>
      <c r="G98" s="187"/>
      <c r="H98" s="187"/>
      <c r="I98" s="187"/>
      <c r="J98" s="188" t="s">
        <v>153</v>
      </c>
      <c r="K98" s="18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89" t="s">
        <v>154</v>
      </c>
      <c r="D100" s="40"/>
      <c r="E100" s="40"/>
      <c r="F100" s="40"/>
      <c r="G100" s="40"/>
      <c r="H100" s="40"/>
      <c r="I100" s="40"/>
      <c r="J100" s="110">
        <f>J131</f>
        <v>0</v>
      </c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7" t="s">
        <v>155</v>
      </c>
    </row>
    <row r="101" s="9" customFormat="1" ht="24.96" customHeight="1">
      <c r="A101" s="9"/>
      <c r="B101" s="190"/>
      <c r="C101" s="191"/>
      <c r="D101" s="192" t="s">
        <v>525</v>
      </c>
      <c r="E101" s="193"/>
      <c r="F101" s="193"/>
      <c r="G101" s="193"/>
      <c r="H101" s="193"/>
      <c r="I101" s="193"/>
      <c r="J101" s="194">
        <f>J132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526</v>
      </c>
      <c r="E102" s="193"/>
      <c r="F102" s="193"/>
      <c r="G102" s="193"/>
      <c r="H102" s="193"/>
      <c r="I102" s="193"/>
      <c r="J102" s="194">
        <f>J216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527</v>
      </c>
      <c r="E103" s="193"/>
      <c r="F103" s="193"/>
      <c r="G103" s="193"/>
      <c r="H103" s="193"/>
      <c r="I103" s="193"/>
      <c r="J103" s="194">
        <f>J246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0"/>
      <c r="C104" s="191"/>
      <c r="D104" s="192" t="s">
        <v>528</v>
      </c>
      <c r="E104" s="193"/>
      <c r="F104" s="193"/>
      <c r="G104" s="193"/>
      <c r="H104" s="193"/>
      <c r="I104" s="193"/>
      <c r="J104" s="194">
        <f>J304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90"/>
      <c r="C105" s="191"/>
      <c r="D105" s="192" t="s">
        <v>529</v>
      </c>
      <c r="E105" s="193"/>
      <c r="F105" s="193"/>
      <c r="G105" s="193"/>
      <c r="H105" s="193"/>
      <c r="I105" s="193"/>
      <c r="J105" s="194">
        <f>J309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90"/>
      <c r="C106" s="191"/>
      <c r="D106" s="192" t="s">
        <v>530</v>
      </c>
      <c r="E106" s="193"/>
      <c r="F106" s="193"/>
      <c r="G106" s="193"/>
      <c r="H106" s="193"/>
      <c r="I106" s="193"/>
      <c r="J106" s="194">
        <f>J316</f>
        <v>0</v>
      </c>
      <c r="K106" s="191"/>
      <c r="L106" s="19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90"/>
      <c r="C107" s="191"/>
      <c r="D107" s="192" t="s">
        <v>531</v>
      </c>
      <c r="E107" s="193"/>
      <c r="F107" s="193"/>
      <c r="G107" s="193"/>
      <c r="H107" s="193"/>
      <c r="I107" s="193"/>
      <c r="J107" s="194">
        <f>J320</f>
        <v>0</v>
      </c>
      <c r="K107" s="191"/>
      <c r="L107" s="19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161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6.25" customHeight="1">
      <c r="A117" s="38"/>
      <c r="B117" s="39"/>
      <c r="C117" s="40"/>
      <c r="D117" s="40"/>
      <c r="E117" s="184" t="str">
        <f>E7</f>
        <v>Jihlava, ul. Holíkova, Musilova, Krajní - rekonstrukce kanalizace a vodovodu III. tlakového pásma - II. etapa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" customFormat="1" ht="12" customHeight="1">
      <c r="B118" s="21"/>
      <c r="C118" s="32" t="s">
        <v>145</v>
      </c>
      <c r="D118" s="22"/>
      <c r="E118" s="22"/>
      <c r="F118" s="22"/>
      <c r="G118" s="22"/>
      <c r="H118" s="22"/>
      <c r="I118" s="22"/>
      <c r="J118" s="22"/>
      <c r="K118" s="22"/>
      <c r="L118" s="20"/>
    </row>
    <row r="119" s="1" customFormat="1" ht="16.5" customHeight="1">
      <c r="B119" s="21"/>
      <c r="C119" s="22"/>
      <c r="D119" s="22"/>
      <c r="E119" s="184" t="s">
        <v>441</v>
      </c>
      <c r="F119" s="22"/>
      <c r="G119" s="22"/>
      <c r="H119" s="22"/>
      <c r="I119" s="22"/>
      <c r="J119" s="22"/>
      <c r="K119" s="22"/>
      <c r="L119" s="20"/>
    </row>
    <row r="120" s="1" customFormat="1" ht="12" customHeight="1">
      <c r="B120" s="21"/>
      <c r="C120" s="32" t="s">
        <v>147</v>
      </c>
      <c r="D120" s="22"/>
      <c r="E120" s="22"/>
      <c r="F120" s="22"/>
      <c r="G120" s="22"/>
      <c r="H120" s="22"/>
      <c r="I120" s="22"/>
      <c r="J120" s="22"/>
      <c r="K120" s="22"/>
      <c r="L120" s="20"/>
    </row>
    <row r="121" s="2" customFormat="1" ht="16.5" customHeight="1">
      <c r="A121" s="38"/>
      <c r="B121" s="39"/>
      <c r="C121" s="40"/>
      <c r="D121" s="40"/>
      <c r="E121" s="185" t="s">
        <v>523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149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40"/>
      <c r="D123" s="40"/>
      <c r="E123" s="76" t="str">
        <f>E13</f>
        <v>SO-01.3.1 - Kanalizace - 3.část</v>
      </c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20</v>
      </c>
      <c r="D125" s="40"/>
      <c r="E125" s="40"/>
      <c r="F125" s="27" t="str">
        <f>F16</f>
        <v xml:space="preserve"> </v>
      </c>
      <c r="G125" s="40"/>
      <c r="H125" s="40"/>
      <c r="I125" s="32" t="s">
        <v>22</v>
      </c>
      <c r="J125" s="79" t="str">
        <f>IF(J16="","",J16)</f>
        <v>26. 2. 2024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24</v>
      </c>
      <c r="D127" s="40"/>
      <c r="E127" s="40"/>
      <c r="F127" s="27" t="str">
        <f>E19</f>
        <v xml:space="preserve"> </v>
      </c>
      <c r="G127" s="40"/>
      <c r="H127" s="40"/>
      <c r="I127" s="32" t="s">
        <v>29</v>
      </c>
      <c r="J127" s="36" t="str">
        <f>E25</f>
        <v xml:space="preserve"> 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5.15" customHeight="1">
      <c r="A128" s="38"/>
      <c r="B128" s="39"/>
      <c r="C128" s="32" t="s">
        <v>27</v>
      </c>
      <c r="D128" s="40"/>
      <c r="E128" s="40"/>
      <c r="F128" s="27" t="str">
        <f>IF(E22="","",E22)</f>
        <v>Vyplň údaj</v>
      </c>
      <c r="G128" s="40"/>
      <c r="H128" s="40"/>
      <c r="I128" s="32" t="s">
        <v>31</v>
      </c>
      <c r="J128" s="36" t="str">
        <f>E28</f>
        <v xml:space="preserve"> 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0.32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11" customFormat="1" ht="29.28" customHeight="1">
      <c r="A130" s="201"/>
      <c r="B130" s="202"/>
      <c r="C130" s="203" t="s">
        <v>162</v>
      </c>
      <c r="D130" s="204" t="s">
        <v>58</v>
      </c>
      <c r="E130" s="204" t="s">
        <v>54</v>
      </c>
      <c r="F130" s="204" t="s">
        <v>55</v>
      </c>
      <c r="G130" s="204" t="s">
        <v>163</v>
      </c>
      <c r="H130" s="204" t="s">
        <v>164</v>
      </c>
      <c r="I130" s="204" t="s">
        <v>165</v>
      </c>
      <c r="J130" s="205" t="s">
        <v>153</v>
      </c>
      <c r="K130" s="206" t="s">
        <v>166</v>
      </c>
      <c r="L130" s="207"/>
      <c r="M130" s="100" t="s">
        <v>1</v>
      </c>
      <c r="N130" s="101" t="s">
        <v>37</v>
      </c>
      <c r="O130" s="101" t="s">
        <v>167</v>
      </c>
      <c r="P130" s="101" t="s">
        <v>168</v>
      </c>
      <c r="Q130" s="101" t="s">
        <v>169</v>
      </c>
      <c r="R130" s="101" t="s">
        <v>170</v>
      </c>
      <c r="S130" s="101" t="s">
        <v>171</v>
      </c>
      <c r="T130" s="102" t="s">
        <v>172</v>
      </c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01"/>
      <c r="AE130" s="201"/>
    </row>
    <row r="131" s="2" customFormat="1" ht="22.8" customHeight="1">
      <c r="A131" s="38"/>
      <c r="B131" s="39"/>
      <c r="C131" s="107" t="s">
        <v>173</v>
      </c>
      <c r="D131" s="40"/>
      <c r="E131" s="40"/>
      <c r="F131" s="40"/>
      <c r="G131" s="40"/>
      <c r="H131" s="40"/>
      <c r="I131" s="40"/>
      <c r="J131" s="208">
        <f>BK131</f>
        <v>0</v>
      </c>
      <c r="K131" s="40"/>
      <c r="L131" s="44"/>
      <c r="M131" s="103"/>
      <c r="N131" s="209"/>
      <c r="O131" s="104"/>
      <c r="P131" s="210">
        <f>P132+P216+P246+P304+P309+P316+P320</f>
        <v>0</v>
      </c>
      <c r="Q131" s="104"/>
      <c r="R131" s="210">
        <f>R132+R216+R246+R304+R309+R316+R320</f>
        <v>0</v>
      </c>
      <c r="S131" s="104"/>
      <c r="T131" s="211">
        <f>T132+T216+T246+T304+T309+T316+T320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72</v>
      </c>
      <c r="AU131" s="17" t="s">
        <v>155</v>
      </c>
      <c r="BK131" s="212">
        <f>BK132+BK216+BK246+BK304+BK309+BK316+BK320</f>
        <v>0</v>
      </c>
    </row>
    <row r="132" s="12" customFormat="1" ht="25.92" customHeight="1">
      <c r="A132" s="12"/>
      <c r="B132" s="213"/>
      <c r="C132" s="214"/>
      <c r="D132" s="215" t="s">
        <v>72</v>
      </c>
      <c r="E132" s="216" t="s">
        <v>80</v>
      </c>
      <c r="F132" s="216" t="s">
        <v>228</v>
      </c>
      <c r="G132" s="214"/>
      <c r="H132" s="214"/>
      <c r="I132" s="217"/>
      <c r="J132" s="218">
        <f>BK132</f>
        <v>0</v>
      </c>
      <c r="K132" s="214"/>
      <c r="L132" s="219"/>
      <c r="M132" s="220"/>
      <c r="N132" s="221"/>
      <c r="O132" s="221"/>
      <c r="P132" s="222">
        <f>SUM(P133:P215)</f>
        <v>0</v>
      </c>
      <c r="Q132" s="221"/>
      <c r="R132" s="222">
        <f>SUM(R133:R215)</f>
        <v>0</v>
      </c>
      <c r="S132" s="221"/>
      <c r="T132" s="223">
        <f>SUM(T133:T215)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4" t="s">
        <v>80</v>
      </c>
      <c r="AT132" s="225" t="s">
        <v>72</v>
      </c>
      <c r="AU132" s="225" t="s">
        <v>73</v>
      </c>
      <c r="AY132" s="224" t="s">
        <v>176</v>
      </c>
      <c r="BK132" s="226">
        <f>SUM(BK133:BK215)</f>
        <v>0</v>
      </c>
    </row>
    <row r="133" s="2" customFormat="1" ht="24.15" customHeight="1">
      <c r="A133" s="38"/>
      <c r="B133" s="39"/>
      <c r="C133" s="229" t="s">
        <v>80</v>
      </c>
      <c r="D133" s="229" t="s">
        <v>179</v>
      </c>
      <c r="E133" s="230" t="s">
        <v>532</v>
      </c>
      <c r="F133" s="231" t="s">
        <v>533</v>
      </c>
      <c r="G133" s="232" t="s">
        <v>263</v>
      </c>
      <c r="H133" s="233">
        <v>127</v>
      </c>
      <c r="I133" s="234"/>
      <c r="J133" s="235">
        <f>ROUND(I133*H133,2)</f>
        <v>0</v>
      </c>
      <c r="K133" s="236"/>
      <c r="L133" s="44"/>
      <c r="M133" s="237" t="s">
        <v>1</v>
      </c>
      <c r="N133" s="238" t="s">
        <v>38</v>
      </c>
      <c r="O133" s="91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41" t="s">
        <v>183</v>
      </c>
      <c r="AT133" s="241" t="s">
        <v>179</v>
      </c>
      <c r="AU133" s="241" t="s">
        <v>80</v>
      </c>
      <c r="AY133" s="17" t="s">
        <v>176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7" t="s">
        <v>80</v>
      </c>
      <c r="BK133" s="242">
        <f>ROUND(I133*H133,2)</f>
        <v>0</v>
      </c>
      <c r="BL133" s="17" t="s">
        <v>183</v>
      </c>
      <c r="BM133" s="241" t="s">
        <v>534</v>
      </c>
    </row>
    <row r="134" s="2" customFormat="1">
      <c r="A134" s="38"/>
      <c r="B134" s="39"/>
      <c r="C134" s="40"/>
      <c r="D134" s="243" t="s">
        <v>185</v>
      </c>
      <c r="E134" s="40"/>
      <c r="F134" s="244" t="s">
        <v>533</v>
      </c>
      <c r="G134" s="40"/>
      <c r="H134" s="40"/>
      <c r="I134" s="245"/>
      <c r="J134" s="40"/>
      <c r="K134" s="40"/>
      <c r="L134" s="44"/>
      <c r="M134" s="246"/>
      <c r="N134" s="247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185</v>
      </c>
      <c r="AU134" s="17" t="s">
        <v>80</v>
      </c>
    </row>
    <row r="135" s="2" customFormat="1">
      <c r="A135" s="38"/>
      <c r="B135" s="39"/>
      <c r="C135" s="40"/>
      <c r="D135" s="243" t="s">
        <v>188</v>
      </c>
      <c r="E135" s="40"/>
      <c r="F135" s="250" t="s">
        <v>535</v>
      </c>
      <c r="G135" s="40"/>
      <c r="H135" s="40"/>
      <c r="I135" s="245"/>
      <c r="J135" s="40"/>
      <c r="K135" s="40"/>
      <c r="L135" s="44"/>
      <c r="M135" s="246"/>
      <c r="N135" s="247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188</v>
      </c>
      <c r="AU135" s="17" t="s">
        <v>80</v>
      </c>
    </row>
    <row r="136" s="2" customFormat="1" ht="24.15" customHeight="1">
      <c r="A136" s="38"/>
      <c r="B136" s="39"/>
      <c r="C136" s="229" t="s">
        <v>82</v>
      </c>
      <c r="D136" s="229" t="s">
        <v>179</v>
      </c>
      <c r="E136" s="230" t="s">
        <v>536</v>
      </c>
      <c r="F136" s="231" t="s">
        <v>537</v>
      </c>
      <c r="G136" s="232" t="s">
        <v>538</v>
      </c>
      <c r="H136" s="233">
        <v>7920</v>
      </c>
      <c r="I136" s="234"/>
      <c r="J136" s="235">
        <f>ROUND(I136*H136,2)</f>
        <v>0</v>
      </c>
      <c r="K136" s="236"/>
      <c r="L136" s="44"/>
      <c r="M136" s="237" t="s">
        <v>1</v>
      </c>
      <c r="N136" s="238" t="s">
        <v>38</v>
      </c>
      <c r="O136" s="91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41" t="s">
        <v>183</v>
      </c>
      <c r="AT136" s="241" t="s">
        <v>179</v>
      </c>
      <c r="AU136" s="241" t="s">
        <v>80</v>
      </c>
      <c r="AY136" s="17" t="s">
        <v>176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7" t="s">
        <v>80</v>
      </c>
      <c r="BK136" s="242">
        <f>ROUND(I136*H136,2)</f>
        <v>0</v>
      </c>
      <c r="BL136" s="17" t="s">
        <v>183</v>
      </c>
      <c r="BM136" s="241" t="s">
        <v>539</v>
      </c>
    </row>
    <row r="137" s="2" customFormat="1">
      <c r="A137" s="38"/>
      <c r="B137" s="39"/>
      <c r="C137" s="40"/>
      <c r="D137" s="243" t="s">
        <v>185</v>
      </c>
      <c r="E137" s="40"/>
      <c r="F137" s="244" t="s">
        <v>537</v>
      </c>
      <c r="G137" s="40"/>
      <c r="H137" s="40"/>
      <c r="I137" s="245"/>
      <c r="J137" s="40"/>
      <c r="K137" s="40"/>
      <c r="L137" s="44"/>
      <c r="M137" s="246"/>
      <c r="N137" s="247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185</v>
      </c>
      <c r="AU137" s="17" t="s">
        <v>80</v>
      </c>
    </row>
    <row r="138" s="2" customFormat="1">
      <c r="A138" s="38"/>
      <c r="B138" s="39"/>
      <c r="C138" s="40"/>
      <c r="D138" s="243" t="s">
        <v>188</v>
      </c>
      <c r="E138" s="40"/>
      <c r="F138" s="250" t="s">
        <v>540</v>
      </c>
      <c r="G138" s="40"/>
      <c r="H138" s="40"/>
      <c r="I138" s="245"/>
      <c r="J138" s="40"/>
      <c r="K138" s="40"/>
      <c r="L138" s="44"/>
      <c r="M138" s="246"/>
      <c r="N138" s="247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188</v>
      </c>
      <c r="AU138" s="17" t="s">
        <v>80</v>
      </c>
    </row>
    <row r="139" s="2" customFormat="1" ht="37.8" customHeight="1">
      <c r="A139" s="38"/>
      <c r="B139" s="39"/>
      <c r="C139" s="229" t="s">
        <v>90</v>
      </c>
      <c r="D139" s="229" t="s">
        <v>179</v>
      </c>
      <c r="E139" s="230" t="s">
        <v>541</v>
      </c>
      <c r="F139" s="231" t="s">
        <v>542</v>
      </c>
      <c r="G139" s="232" t="s">
        <v>543</v>
      </c>
      <c r="H139" s="233">
        <v>330</v>
      </c>
      <c r="I139" s="234"/>
      <c r="J139" s="235">
        <f>ROUND(I139*H139,2)</f>
        <v>0</v>
      </c>
      <c r="K139" s="236"/>
      <c r="L139" s="44"/>
      <c r="M139" s="237" t="s">
        <v>1</v>
      </c>
      <c r="N139" s="238" t="s">
        <v>38</v>
      </c>
      <c r="O139" s="91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41" t="s">
        <v>183</v>
      </c>
      <c r="AT139" s="241" t="s">
        <v>179</v>
      </c>
      <c r="AU139" s="241" t="s">
        <v>80</v>
      </c>
      <c r="AY139" s="17" t="s">
        <v>176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7" t="s">
        <v>80</v>
      </c>
      <c r="BK139" s="242">
        <f>ROUND(I139*H139,2)</f>
        <v>0</v>
      </c>
      <c r="BL139" s="17" t="s">
        <v>183</v>
      </c>
      <c r="BM139" s="241" t="s">
        <v>544</v>
      </c>
    </row>
    <row r="140" s="2" customFormat="1">
      <c r="A140" s="38"/>
      <c r="B140" s="39"/>
      <c r="C140" s="40"/>
      <c r="D140" s="243" t="s">
        <v>185</v>
      </c>
      <c r="E140" s="40"/>
      <c r="F140" s="244" t="s">
        <v>542</v>
      </c>
      <c r="G140" s="40"/>
      <c r="H140" s="40"/>
      <c r="I140" s="245"/>
      <c r="J140" s="40"/>
      <c r="K140" s="40"/>
      <c r="L140" s="44"/>
      <c r="M140" s="246"/>
      <c r="N140" s="247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185</v>
      </c>
      <c r="AU140" s="17" t="s">
        <v>80</v>
      </c>
    </row>
    <row r="141" s="2" customFormat="1">
      <c r="A141" s="38"/>
      <c r="B141" s="39"/>
      <c r="C141" s="40"/>
      <c r="D141" s="243" t="s">
        <v>188</v>
      </c>
      <c r="E141" s="40"/>
      <c r="F141" s="250" t="s">
        <v>545</v>
      </c>
      <c r="G141" s="40"/>
      <c r="H141" s="40"/>
      <c r="I141" s="245"/>
      <c r="J141" s="40"/>
      <c r="K141" s="40"/>
      <c r="L141" s="44"/>
      <c r="M141" s="246"/>
      <c r="N141" s="247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188</v>
      </c>
      <c r="AU141" s="17" t="s">
        <v>80</v>
      </c>
    </row>
    <row r="142" s="2" customFormat="1" ht="24.15" customHeight="1">
      <c r="A142" s="38"/>
      <c r="B142" s="39"/>
      <c r="C142" s="229" t="s">
        <v>183</v>
      </c>
      <c r="D142" s="229" t="s">
        <v>179</v>
      </c>
      <c r="E142" s="230" t="s">
        <v>546</v>
      </c>
      <c r="F142" s="231" t="s">
        <v>547</v>
      </c>
      <c r="G142" s="232" t="s">
        <v>263</v>
      </c>
      <c r="H142" s="233">
        <v>22</v>
      </c>
      <c r="I142" s="234"/>
      <c r="J142" s="235">
        <f>ROUND(I142*H142,2)</f>
        <v>0</v>
      </c>
      <c r="K142" s="236"/>
      <c r="L142" s="44"/>
      <c r="M142" s="237" t="s">
        <v>1</v>
      </c>
      <c r="N142" s="238" t="s">
        <v>38</v>
      </c>
      <c r="O142" s="91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41" t="s">
        <v>183</v>
      </c>
      <c r="AT142" s="241" t="s">
        <v>179</v>
      </c>
      <c r="AU142" s="241" t="s">
        <v>80</v>
      </c>
      <c r="AY142" s="17" t="s">
        <v>176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7" t="s">
        <v>80</v>
      </c>
      <c r="BK142" s="242">
        <f>ROUND(I142*H142,2)</f>
        <v>0</v>
      </c>
      <c r="BL142" s="17" t="s">
        <v>183</v>
      </c>
      <c r="BM142" s="241" t="s">
        <v>548</v>
      </c>
    </row>
    <row r="143" s="2" customFormat="1">
      <c r="A143" s="38"/>
      <c r="B143" s="39"/>
      <c r="C143" s="40"/>
      <c r="D143" s="243" t="s">
        <v>185</v>
      </c>
      <c r="E143" s="40"/>
      <c r="F143" s="244" t="s">
        <v>547</v>
      </c>
      <c r="G143" s="40"/>
      <c r="H143" s="40"/>
      <c r="I143" s="245"/>
      <c r="J143" s="40"/>
      <c r="K143" s="40"/>
      <c r="L143" s="44"/>
      <c r="M143" s="246"/>
      <c r="N143" s="247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185</v>
      </c>
      <c r="AU143" s="17" t="s">
        <v>80</v>
      </c>
    </row>
    <row r="144" s="2" customFormat="1">
      <c r="A144" s="38"/>
      <c r="B144" s="39"/>
      <c r="C144" s="40"/>
      <c r="D144" s="243" t="s">
        <v>188</v>
      </c>
      <c r="E144" s="40"/>
      <c r="F144" s="250" t="s">
        <v>549</v>
      </c>
      <c r="G144" s="40"/>
      <c r="H144" s="40"/>
      <c r="I144" s="245"/>
      <c r="J144" s="40"/>
      <c r="K144" s="40"/>
      <c r="L144" s="44"/>
      <c r="M144" s="246"/>
      <c r="N144" s="247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188</v>
      </c>
      <c r="AU144" s="17" t="s">
        <v>80</v>
      </c>
    </row>
    <row r="145" s="2" customFormat="1" ht="24.15" customHeight="1">
      <c r="A145" s="38"/>
      <c r="B145" s="39"/>
      <c r="C145" s="229" t="s">
        <v>175</v>
      </c>
      <c r="D145" s="229" t="s">
        <v>179</v>
      </c>
      <c r="E145" s="230" t="s">
        <v>550</v>
      </c>
      <c r="F145" s="231" t="s">
        <v>551</v>
      </c>
      <c r="G145" s="232" t="s">
        <v>263</v>
      </c>
      <c r="H145" s="233">
        <v>16</v>
      </c>
      <c r="I145" s="234"/>
      <c r="J145" s="235">
        <f>ROUND(I145*H145,2)</f>
        <v>0</v>
      </c>
      <c r="K145" s="236"/>
      <c r="L145" s="44"/>
      <c r="M145" s="237" t="s">
        <v>1</v>
      </c>
      <c r="N145" s="238" t="s">
        <v>38</v>
      </c>
      <c r="O145" s="91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41" t="s">
        <v>183</v>
      </c>
      <c r="AT145" s="241" t="s">
        <v>179</v>
      </c>
      <c r="AU145" s="241" t="s">
        <v>80</v>
      </c>
      <c r="AY145" s="17" t="s">
        <v>176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7" t="s">
        <v>80</v>
      </c>
      <c r="BK145" s="242">
        <f>ROUND(I145*H145,2)</f>
        <v>0</v>
      </c>
      <c r="BL145" s="17" t="s">
        <v>183</v>
      </c>
      <c r="BM145" s="241" t="s">
        <v>552</v>
      </c>
    </row>
    <row r="146" s="2" customFormat="1">
      <c r="A146" s="38"/>
      <c r="B146" s="39"/>
      <c r="C146" s="40"/>
      <c r="D146" s="243" t="s">
        <v>185</v>
      </c>
      <c r="E146" s="40"/>
      <c r="F146" s="244" t="s">
        <v>551</v>
      </c>
      <c r="G146" s="40"/>
      <c r="H146" s="40"/>
      <c r="I146" s="245"/>
      <c r="J146" s="40"/>
      <c r="K146" s="40"/>
      <c r="L146" s="44"/>
      <c r="M146" s="246"/>
      <c r="N146" s="247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185</v>
      </c>
      <c r="AU146" s="17" t="s">
        <v>80</v>
      </c>
    </row>
    <row r="147" s="2" customFormat="1" ht="24.15" customHeight="1">
      <c r="A147" s="38"/>
      <c r="B147" s="39"/>
      <c r="C147" s="229" t="s">
        <v>213</v>
      </c>
      <c r="D147" s="229" t="s">
        <v>179</v>
      </c>
      <c r="E147" s="230" t="s">
        <v>553</v>
      </c>
      <c r="F147" s="231" t="s">
        <v>554</v>
      </c>
      <c r="G147" s="232" t="s">
        <v>263</v>
      </c>
      <c r="H147" s="233">
        <v>10</v>
      </c>
      <c r="I147" s="234"/>
      <c r="J147" s="235">
        <f>ROUND(I147*H147,2)</f>
        <v>0</v>
      </c>
      <c r="K147" s="236"/>
      <c r="L147" s="44"/>
      <c r="M147" s="237" t="s">
        <v>1</v>
      </c>
      <c r="N147" s="238" t="s">
        <v>38</v>
      </c>
      <c r="O147" s="91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41" t="s">
        <v>183</v>
      </c>
      <c r="AT147" s="241" t="s">
        <v>179</v>
      </c>
      <c r="AU147" s="241" t="s">
        <v>80</v>
      </c>
      <c r="AY147" s="17" t="s">
        <v>176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7" t="s">
        <v>80</v>
      </c>
      <c r="BK147" s="242">
        <f>ROUND(I147*H147,2)</f>
        <v>0</v>
      </c>
      <c r="BL147" s="17" t="s">
        <v>183</v>
      </c>
      <c r="BM147" s="241" t="s">
        <v>555</v>
      </c>
    </row>
    <row r="148" s="2" customFormat="1">
      <c r="A148" s="38"/>
      <c r="B148" s="39"/>
      <c r="C148" s="40"/>
      <c r="D148" s="243" t="s">
        <v>185</v>
      </c>
      <c r="E148" s="40"/>
      <c r="F148" s="244" t="s">
        <v>554</v>
      </c>
      <c r="G148" s="40"/>
      <c r="H148" s="40"/>
      <c r="I148" s="245"/>
      <c r="J148" s="40"/>
      <c r="K148" s="40"/>
      <c r="L148" s="44"/>
      <c r="M148" s="246"/>
      <c r="N148" s="247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185</v>
      </c>
      <c r="AU148" s="17" t="s">
        <v>80</v>
      </c>
    </row>
    <row r="149" s="2" customFormat="1" ht="16.5" customHeight="1">
      <c r="A149" s="38"/>
      <c r="B149" s="39"/>
      <c r="C149" s="277" t="s">
        <v>260</v>
      </c>
      <c r="D149" s="277" t="s">
        <v>327</v>
      </c>
      <c r="E149" s="278" t="s">
        <v>556</v>
      </c>
      <c r="F149" s="279" t="s">
        <v>557</v>
      </c>
      <c r="G149" s="280" t="s">
        <v>558</v>
      </c>
      <c r="H149" s="281">
        <v>859.28300000000002</v>
      </c>
      <c r="I149" s="282"/>
      <c r="J149" s="283">
        <f>ROUND(I149*H149,2)</f>
        <v>0</v>
      </c>
      <c r="K149" s="284"/>
      <c r="L149" s="285"/>
      <c r="M149" s="286" t="s">
        <v>1</v>
      </c>
      <c r="N149" s="287" t="s">
        <v>38</v>
      </c>
      <c r="O149" s="91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41" t="s">
        <v>266</v>
      </c>
      <c r="AT149" s="241" t="s">
        <v>327</v>
      </c>
      <c r="AU149" s="241" t="s">
        <v>80</v>
      </c>
      <c r="AY149" s="17" t="s">
        <v>176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7" t="s">
        <v>80</v>
      </c>
      <c r="BK149" s="242">
        <f>ROUND(I149*H149,2)</f>
        <v>0</v>
      </c>
      <c r="BL149" s="17" t="s">
        <v>183</v>
      </c>
      <c r="BM149" s="241" t="s">
        <v>559</v>
      </c>
    </row>
    <row r="150" s="2" customFormat="1">
      <c r="A150" s="38"/>
      <c r="B150" s="39"/>
      <c r="C150" s="40"/>
      <c r="D150" s="243" t="s">
        <v>185</v>
      </c>
      <c r="E150" s="40"/>
      <c r="F150" s="244" t="s">
        <v>557</v>
      </c>
      <c r="G150" s="40"/>
      <c r="H150" s="40"/>
      <c r="I150" s="245"/>
      <c r="J150" s="40"/>
      <c r="K150" s="40"/>
      <c r="L150" s="44"/>
      <c r="M150" s="246"/>
      <c r="N150" s="247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185</v>
      </c>
      <c r="AU150" s="17" t="s">
        <v>80</v>
      </c>
    </row>
    <row r="151" s="2" customFormat="1" ht="24.15" customHeight="1">
      <c r="A151" s="38"/>
      <c r="B151" s="39"/>
      <c r="C151" s="229" t="s">
        <v>266</v>
      </c>
      <c r="D151" s="229" t="s">
        <v>179</v>
      </c>
      <c r="E151" s="230" t="s">
        <v>560</v>
      </c>
      <c r="F151" s="231" t="s">
        <v>561</v>
      </c>
      <c r="G151" s="232" t="s">
        <v>558</v>
      </c>
      <c r="H151" s="233">
        <v>117.7</v>
      </c>
      <c r="I151" s="234"/>
      <c r="J151" s="235">
        <f>ROUND(I151*H151,2)</f>
        <v>0</v>
      </c>
      <c r="K151" s="236"/>
      <c r="L151" s="44"/>
      <c r="M151" s="237" t="s">
        <v>1</v>
      </c>
      <c r="N151" s="238" t="s">
        <v>38</v>
      </c>
      <c r="O151" s="91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41" t="s">
        <v>183</v>
      </c>
      <c r="AT151" s="241" t="s">
        <v>179</v>
      </c>
      <c r="AU151" s="241" t="s">
        <v>80</v>
      </c>
      <c r="AY151" s="17" t="s">
        <v>176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7" t="s">
        <v>80</v>
      </c>
      <c r="BK151" s="242">
        <f>ROUND(I151*H151,2)</f>
        <v>0</v>
      </c>
      <c r="BL151" s="17" t="s">
        <v>183</v>
      </c>
      <c r="BM151" s="241" t="s">
        <v>562</v>
      </c>
    </row>
    <row r="152" s="2" customFormat="1">
      <c r="A152" s="38"/>
      <c r="B152" s="39"/>
      <c r="C152" s="40"/>
      <c r="D152" s="243" t="s">
        <v>185</v>
      </c>
      <c r="E152" s="40"/>
      <c r="F152" s="244" t="s">
        <v>561</v>
      </c>
      <c r="G152" s="40"/>
      <c r="H152" s="40"/>
      <c r="I152" s="245"/>
      <c r="J152" s="40"/>
      <c r="K152" s="40"/>
      <c r="L152" s="44"/>
      <c r="M152" s="246"/>
      <c r="N152" s="247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185</v>
      </c>
      <c r="AU152" s="17" t="s">
        <v>80</v>
      </c>
    </row>
    <row r="153" s="2" customFormat="1">
      <c r="A153" s="38"/>
      <c r="B153" s="39"/>
      <c r="C153" s="40"/>
      <c r="D153" s="243" t="s">
        <v>188</v>
      </c>
      <c r="E153" s="40"/>
      <c r="F153" s="250" t="s">
        <v>563</v>
      </c>
      <c r="G153" s="40"/>
      <c r="H153" s="40"/>
      <c r="I153" s="245"/>
      <c r="J153" s="40"/>
      <c r="K153" s="40"/>
      <c r="L153" s="44"/>
      <c r="M153" s="246"/>
      <c r="N153" s="247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188</v>
      </c>
      <c r="AU153" s="17" t="s">
        <v>80</v>
      </c>
    </row>
    <row r="154" s="2" customFormat="1" ht="24.15" customHeight="1">
      <c r="A154" s="38"/>
      <c r="B154" s="39"/>
      <c r="C154" s="229" t="s">
        <v>271</v>
      </c>
      <c r="D154" s="229" t="s">
        <v>179</v>
      </c>
      <c r="E154" s="230" t="s">
        <v>564</v>
      </c>
      <c r="F154" s="231" t="s">
        <v>565</v>
      </c>
      <c r="G154" s="232" t="s">
        <v>558</v>
      </c>
      <c r="H154" s="233">
        <v>433.762</v>
      </c>
      <c r="I154" s="234"/>
      <c r="J154" s="235">
        <f>ROUND(I154*H154,2)</f>
        <v>0</v>
      </c>
      <c r="K154" s="236"/>
      <c r="L154" s="44"/>
      <c r="M154" s="237" t="s">
        <v>1</v>
      </c>
      <c r="N154" s="238" t="s">
        <v>38</v>
      </c>
      <c r="O154" s="91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41" t="s">
        <v>183</v>
      </c>
      <c r="AT154" s="241" t="s">
        <v>179</v>
      </c>
      <c r="AU154" s="241" t="s">
        <v>80</v>
      </c>
      <c r="AY154" s="17" t="s">
        <v>176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7" t="s">
        <v>80</v>
      </c>
      <c r="BK154" s="242">
        <f>ROUND(I154*H154,2)</f>
        <v>0</v>
      </c>
      <c r="BL154" s="17" t="s">
        <v>183</v>
      </c>
      <c r="BM154" s="241" t="s">
        <v>566</v>
      </c>
    </row>
    <row r="155" s="2" customFormat="1">
      <c r="A155" s="38"/>
      <c r="B155" s="39"/>
      <c r="C155" s="40"/>
      <c r="D155" s="243" t="s">
        <v>185</v>
      </c>
      <c r="E155" s="40"/>
      <c r="F155" s="244" t="s">
        <v>565</v>
      </c>
      <c r="G155" s="40"/>
      <c r="H155" s="40"/>
      <c r="I155" s="245"/>
      <c r="J155" s="40"/>
      <c r="K155" s="40"/>
      <c r="L155" s="44"/>
      <c r="M155" s="246"/>
      <c r="N155" s="247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185</v>
      </c>
      <c r="AU155" s="17" t="s">
        <v>80</v>
      </c>
    </row>
    <row r="156" s="2" customFormat="1">
      <c r="A156" s="38"/>
      <c r="B156" s="39"/>
      <c r="C156" s="40"/>
      <c r="D156" s="243" t="s">
        <v>188</v>
      </c>
      <c r="E156" s="40"/>
      <c r="F156" s="250" t="s">
        <v>567</v>
      </c>
      <c r="G156" s="40"/>
      <c r="H156" s="40"/>
      <c r="I156" s="245"/>
      <c r="J156" s="40"/>
      <c r="K156" s="40"/>
      <c r="L156" s="44"/>
      <c r="M156" s="246"/>
      <c r="N156" s="247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188</v>
      </c>
      <c r="AU156" s="17" t="s">
        <v>80</v>
      </c>
    </row>
    <row r="157" s="13" customFormat="1">
      <c r="A157" s="13"/>
      <c r="B157" s="255"/>
      <c r="C157" s="256"/>
      <c r="D157" s="243" t="s">
        <v>242</v>
      </c>
      <c r="E157" s="257" t="s">
        <v>1</v>
      </c>
      <c r="F157" s="258" t="s">
        <v>568</v>
      </c>
      <c r="G157" s="256"/>
      <c r="H157" s="259">
        <v>433.762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5" t="s">
        <v>242</v>
      </c>
      <c r="AU157" s="265" t="s">
        <v>80</v>
      </c>
      <c r="AV157" s="13" t="s">
        <v>82</v>
      </c>
      <c r="AW157" s="13" t="s">
        <v>30</v>
      </c>
      <c r="AX157" s="13" t="s">
        <v>73</v>
      </c>
      <c r="AY157" s="265" t="s">
        <v>176</v>
      </c>
    </row>
    <row r="158" s="14" customFormat="1">
      <c r="A158" s="14"/>
      <c r="B158" s="266"/>
      <c r="C158" s="267"/>
      <c r="D158" s="243" t="s">
        <v>242</v>
      </c>
      <c r="E158" s="268" t="s">
        <v>1</v>
      </c>
      <c r="F158" s="269" t="s">
        <v>245</v>
      </c>
      <c r="G158" s="267"/>
      <c r="H158" s="270">
        <v>433.762</v>
      </c>
      <c r="I158" s="271"/>
      <c r="J158" s="267"/>
      <c r="K158" s="267"/>
      <c r="L158" s="272"/>
      <c r="M158" s="273"/>
      <c r="N158" s="274"/>
      <c r="O158" s="274"/>
      <c r="P158" s="274"/>
      <c r="Q158" s="274"/>
      <c r="R158" s="274"/>
      <c r="S158" s="274"/>
      <c r="T158" s="27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76" t="s">
        <v>242</v>
      </c>
      <c r="AU158" s="276" t="s">
        <v>80</v>
      </c>
      <c r="AV158" s="14" t="s">
        <v>183</v>
      </c>
      <c r="AW158" s="14" t="s">
        <v>30</v>
      </c>
      <c r="AX158" s="14" t="s">
        <v>80</v>
      </c>
      <c r="AY158" s="276" t="s">
        <v>176</v>
      </c>
    </row>
    <row r="159" s="2" customFormat="1" ht="24.15" customHeight="1">
      <c r="A159" s="38"/>
      <c r="B159" s="39"/>
      <c r="C159" s="229" t="s">
        <v>276</v>
      </c>
      <c r="D159" s="229" t="s">
        <v>179</v>
      </c>
      <c r="E159" s="230" t="s">
        <v>569</v>
      </c>
      <c r="F159" s="231" t="s">
        <v>570</v>
      </c>
      <c r="G159" s="232" t="s">
        <v>558</v>
      </c>
      <c r="H159" s="233">
        <v>433.762</v>
      </c>
      <c r="I159" s="234"/>
      <c r="J159" s="235">
        <f>ROUND(I159*H159,2)</f>
        <v>0</v>
      </c>
      <c r="K159" s="236"/>
      <c r="L159" s="44"/>
      <c r="M159" s="237" t="s">
        <v>1</v>
      </c>
      <c r="N159" s="238" t="s">
        <v>38</v>
      </c>
      <c r="O159" s="91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41" t="s">
        <v>183</v>
      </c>
      <c r="AT159" s="241" t="s">
        <v>179</v>
      </c>
      <c r="AU159" s="241" t="s">
        <v>80</v>
      </c>
      <c r="AY159" s="17" t="s">
        <v>176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7" t="s">
        <v>80</v>
      </c>
      <c r="BK159" s="242">
        <f>ROUND(I159*H159,2)</f>
        <v>0</v>
      </c>
      <c r="BL159" s="17" t="s">
        <v>183</v>
      </c>
      <c r="BM159" s="241" t="s">
        <v>571</v>
      </c>
    </row>
    <row r="160" s="2" customFormat="1">
      <c r="A160" s="38"/>
      <c r="B160" s="39"/>
      <c r="C160" s="40"/>
      <c r="D160" s="243" t="s">
        <v>185</v>
      </c>
      <c r="E160" s="40"/>
      <c r="F160" s="244" t="s">
        <v>570</v>
      </c>
      <c r="G160" s="40"/>
      <c r="H160" s="40"/>
      <c r="I160" s="245"/>
      <c r="J160" s="40"/>
      <c r="K160" s="40"/>
      <c r="L160" s="44"/>
      <c r="M160" s="246"/>
      <c r="N160" s="247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185</v>
      </c>
      <c r="AU160" s="17" t="s">
        <v>80</v>
      </c>
    </row>
    <row r="161" s="2" customFormat="1">
      <c r="A161" s="38"/>
      <c r="B161" s="39"/>
      <c r="C161" s="40"/>
      <c r="D161" s="243" t="s">
        <v>188</v>
      </c>
      <c r="E161" s="40"/>
      <c r="F161" s="250" t="s">
        <v>567</v>
      </c>
      <c r="G161" s="40"/>
      <c r="H161" s="40"/>
      <c r="I161" s="245"/>
      <c r="J161" s="40"/>
      <c r="K161" s="40"/>
      <c r="L161" s="44"/>
      <c r="M161" s="246"/>
      <c r="N161" s="247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188</v>
      </c>
      <c r="AU161" s="17" t="s">
        <v>80</v>
      </c>
    </row>
    <row r="162" s="13" customFormat="1">
      <c r="A162" s="13"/>
      <c r="B162" s="255"/>
      <c r="C162" s="256"/>
      <c r="D162" s="243" t="s">
        <v>242</v>
      </c>
      <c r="E162" s="257" t="s">
        <v>1</v>
      </c>
      <c r="F162" s="258" t="s">
        <v>568</v>
      </c>
      <c r="G162" s="256"/>
      <c r="H162" s="259">
        <v>433.762</v>
      </c>
      <c r="I162" s="260"/>
      <c r="J162" s="256"/>
      <c r="K162" s="256"/>
      <c r="L162" s="261"/>
      <c r="M162" s="262"/>
      <c r="N162" s="263"/>
      <c r="O162" s="263"/>
      <c r="P162" s="263"/>
      <c r="Q162" s="263"/>
      <c r="R162" s="263"/>
      <c r="S162" s="263"/>
      <c r="T162" s="26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5" t="s">
        <v>242</v>
      </c>
      <c r="AU162" s="265" t="s">
        <v>80</v>
      </c>
      <c r="AV162" s="13" t="s">
        <v>82</v>
      </c>
      <c r="AW162" s="13" t="s">
        <v>30</v>
      </c>
      <c r="AX162" s="13" t="s">
        <v>73</v>
      </c>
      <c r="AY162" s="265" t="s">
        <v>176</v>
      </c>
    </row>
    <row r="163" s="14" customFormat="1">
      <c r="A163" s="14"/>
      <c r="B163" s="266"/>
      <c r="C163" s="267"/>
      <c r="D163" s="243" t="s">
        <v>242</v>
      </c>
      <c r="E163" s="268" t="s">
        <v>1</v>
      </c>
      <c r="F163" s="269" t="s">
        <v>245</v>
      </c>
      <c r="G163" s="267"/>
      <c r="H163" s="270">
        <v>433.762</v>
      </c>
      <c r="I163" s="271"/>
      <c r="J163" s="267"/>
      <c r="K163" s="267"/>
      <c r="L163" s="272"/>
      <c r="M163" s="273"/>
      <c r="N163" s="274"/>
      <c r="O163" s="274"/>
      <c r="P163" s="274"/>
      <c r="Q163" s="274"/>
      <c r="R163" s="274"/>
      <c r="S163" s="274"/>
      <c r="T163" s="27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76" t="s">
        <v>242</v>
      </c>
      <c r="AU163" s="276" t="s">
        <v>80</v>
      </c>
      <c r="AV163" s="14" t="s">
        <v>183</v>
      </c>
      <c r="AW163" s="14" t="s">
        <v>30</v>
      </c>
      <c r="AX163" s="14" t="s">
        <v>80</v>
      </c>
      <c r="AY163" s="276" t="s">
        <v>176</v>
      </c>
    </row>
    <row r="164" s="2" customFormat="1" ht="24.15" customHeight="1">
      <c r="A164" s="38"/>
      <c r="B164" s="39"/>
      <c r="C164" s="229" t="s">
        <v>282</v>
      </c>
      <c r="D164" s="229" t="s">
        <v>179</v>
      </c>
      <c r="E164" s="230" t="s">
        <v>572</v>
      </c>
      <c r="F164" s="231" t="s">
        <v>573</v>
      </c>
      <c r="G164" s="232" t="s">
        <v>558</v>
      </c>
      <c r="H164" s="233">
        <v>96.391999999999996</v>
      </c>
      <c r="I164" s="234"/>
      <c r="J164" s="235">
        <f>ROUND(I164*H164,2)</f>
        <v>0</v>
      </c>
      <c r="K164" s="236"/>
      <c r="L164" s="44"/>
      <c r="M164" s="237" t="s">
        <v>1</v>
      </c>
      <c r="N164" s="238" t="s">
        <v>38</v>
      </c>
      <c r="O164" s="91"/>
      <c r="P164" s="239">
        <f>O164*H164</f>
        <v>0</v>
      </c>
      <c r="Q164" s="239">
        <v>0</v>
      </c>
      <c r="R164" s="239">
        <f>Q164*H164</f>
        <v>0</v>
      </c>
      <c r="S164" s="239">
        <v>0</v>
      </c>
      <c r="T164" s="24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41" t="s">
        <v>183</v>
      </c>
      <c r="AT164" s="241" t="s">
        <v>179</v>
      </c>
      <c r="AU164" s="241" t="s">
        <v>80</v>
      </c>
      <c r="AY164" s="17" t="s">
        <v>176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7" t="s">
        <v>80</v>
      </c>
      <c r="BK164" s="242">
        <f>ROUND(I164*H164,2)</f>
        <v>0</v>
      </c>
      <c r="BL164" s="17" t="s">
        <v>183</v>
      </c>
      <c r="BM164" s="241" t="s">
        <v>574</v>
      </c>
    </row>
    <row r="165" s="2" customFormat="1">
      <c r="A165" s="38"/>
      <c r="B165" s="39"/>
      <c r="C165" s="40"/>
      <c r="D165" s="243" t="s">
        <v>185</v>
      </c>
      <c r="E165" s="40"/>
      <c r="F165" s="244" t="s">
        <v>573</v>
      </c>
      <c r="G165" s="40"/>
      <c r="H165" s="40"/>
      <c r="I165" s="245"/>
      <c r="J165" s="40"/>
      <c r="K165" s="40"/>
      <c r="L165" s="44"/>
      <c r="M165" s="246"/>
      <c r="N165" s="247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185</v>
      </c>
      <c r="AU165" s="17" t="s">
        <v>80</v>
      </c>
    </row>
    <row r="166" s="2" customFormat="1">
      <c r="A166" s="38"/>
      <c r="B166" s="39"/>
      <c r="C166" s="40"/>
      <c r="D166" s="243" t="s">
        <v>188</v>
      </c>
      <c r="E166" s="40"/>
      <c r="F166" s="250" t="s">
        <v>567</v>
      </c>
      <c r="G166" s="40"/>
      <c r="H166" s="40"/>
      <c r="I166" s="245"/>
      <c r="J166" s="40"/>
      <c r="K166" s="40"/>
      <c r="L166" s="44"/>
      <c r="M166" s="246"/>
      <c r="N166" s="247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188</v>
      </c>
      <c r="AU166" s="17" t="s">
        <v>80</v>
      </c>
    </row>
    <row r="167" s="13" customFormat="1">
      <c r="A167" s="13"/>
      <c r="B167" s="255"/>
      <c r="C167" s="256"/>
      <c r="D167" s="243" t="s">
        <v>242</v>
      </c>
      <c r="E167" s="257" t="s">
        <v>1</v>
      </c>
      <c r="F167" s="258" t="s">
        <v>575</v>
      </c>
      <c r="G167" s="256"/>
      <c r="H167" s="259">
        <v>96.391999999999996</v>
      </c>
      <c r="I167" s="260"/>
      <c r="J167" s="256"/>
      <c r="K167" s="256"/>
      <c r="L167" s="261"/>
      <c r="M167" s="262"/>
      <c r="N167" s="263"/>
      <c r="O167" s="263"/>
      <c r="P167" s="263"/>
      <c r="Q167" s="263"/>
      <c r="R167" s="263"/>
      <c r="S167" s="263"/>
      <c r="T167" s="26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5" t="s">
        <v>242</v>
      </c>
      <c r="AU167" s="265" t="s">
        <v>80</v>
      </c>
      <c r="AV167" s="13" t="s">
        <v>82</v>
      </c>
      <c r="AW167" s="13" t="s">
        <v>30</v>
      </c>
      <c r="AX167" s="13" t="s">
        <v>73</v>
      </c>
      <c r="AY167" s="265" t="s">
        <v>176</v>
      </c>
    </row>
    <row r="168" s="14" customFormat="1">
      <c r="A168" s="14"/>
      <c r="B168" s="266"/>
      <c r="C168" s="267"/>
      <c r="D168" s="243" t="s">
        <v>242</v>
      </c>
      <c r="E168" s="268" t="s">
        <v>1</v>
      </c>
      <c r="F168" s="269" t="s">
        <v>245</v>
      </c>
      <c r="G168" s="267"/>
      <c r="H168" s="270">
        <v>96.391999999999996</v>
      </c>
      <c r="I168" s="271"/>
      <c r="J168" s="267"/>
      <c r="K168" s="267"/>
      <c r="L168" s="272"/>
      <c r="M168" s="273"/>
      <c r="N168" s="274"/>
      <c r="O168" s="274"/>
      <c r="P168" s="274"/>
      <c r="Q168" s="274"/>
      <c r="R168" s="274"/>
      <c r="S168" s="274"/>
      <c r="T168" s="27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76" t="s">
        <v>242</v>
      </c>
      <c r="AU168" s="276" t="s">
        <v>80</v>
      </c>
      <c r="AV168" s="14" t="s">
        <v>183</v>
      </c>
      <c r="AW168" s="14" t="s">
        <v>30</v>
      </c>
      <c r="AX168" s="14" t="s">
        <v>80</v>
      </c>
      <c r="AY168" s="276" t="s">
        <v>176</v>
      </c>
    </row>
    <row r="169" s="2" customFormat="1" ht="24.15" customHeight="1">
      <c r="A169" s="38"/>
      <c r="B169" s="39"/>
      <c r="C169" s="229" t="s">
        <v>8</v>
      </c>
      <c r="D169" s="229" t="s">
        <v>179</v>
      </c>
      <c r="E169" s="230" t="s">
        <v>576</v>
      </c>
      <c r="F169" s="231" t="s">
        <v>577</v>
      </c>
      <c r="G169" s="232" t="s">
        <v>231</v>
      </c>
      <c r="H169" s="233">
        <v>1429.26</v>
      </c>
      <c r="I169" s="234"/>
      <c r="J169" s="235">
        <f>ROUND(I169*H169,2)</f>
        <v>0</v>
      </c>
      <c r="K169" s="236"/>
      <c r="L169" s="44"/>
      <c r="M169" s="237" t="s">
        <v>1</v>
      </c>
      <c r="N169" s="238" t="s">
        <v>38</v>
      </c>
      <c r="O169" s="91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41" t="s">
        <v>183</v>
      </c>
      <c r="AT169" s="241" t="s">
        <v>179</v>
      </c>
      <c r="AU169" s="241" t="s">
        <v>80</v>
      </c>
      <c r="AY169" s="17" t="s">
        <v>176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7" t="s">
        <v>80</v>
      </c>
      <c r="BK169" s="242">
        <f>ROUND(I169*H169,2)</f>
        <v>0</v>
      </c>
      <c r="BL169" s="17" t="s">
        <v>183</v>
      </c>
      <c r="BM169" s="241" t="s">
        <v>578</v>
      </c>
    </row>
    <row r="170" s="2" customFormat="1">
      <c r="A170" s="38"/>
      <c r="B170" s="39"/>
      <c r="C170" s="40"/>
      <c r="D170" s="243" t="s">
        <v>185</v>
      </c>
      <c r="E170" s="40"/>
      <c r="F170" s="244" t="s">
        <v>577</v>
      </c>
      <c r="G170" s="40"/>
      <c r="H170" s="40"/>
      <c r="I170" s="245"/>
      <c r="J170" s="40"/>
      <c r="K170" s="40"/>
      <c r="L170" s="44"/>
      <c r="M170" s="246"/>
      <c r="N170" s="247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185</v>
      </c>
      <c r="AU170" s="17" t="s">
        <v>80</v>
      </c>
    </row>
    <row r="171" s="2" customFormat="1">
      <c r="A171" s="38"/>
      <c r="B171" s="39"/>
      <c r="C171" s="40"/>
      <c r="D171" s="243" t="s">
        <v>188</v>
      </c>
      <c r="E171" s="40"/>
      <c r="F171" s="250" t="s">
        <v>579</v>
      </c>
      <c r="G171" s="40"/>
      <c r="H171" s="40"/>
      <c r="I171" s="245"/>
      <c r="J171" s="40"/>
      <c r="K171" s="40"/>
      <c r="L171" s="44"/>
      <c r="M171" s="246"/>
      <c r="N171" s="247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188</v>
      </c>
      <c r="AU171" s="17" t="s">
        <v>80</v>
      </c>
    </row>
    <row r="172" s="2" customFormat="1" ht="24.15" customHeight="1">
      <c r="A172" s="38"/>
      <c r="B172" s="39"/>
      <c r="C172" s="229" t="s">
        <v>291</v>
      </c>
      <c r="D172" s="229" t="s">
        <v>179</v>
      </c>
      <c r="E172" s="230" t="s">
        <v>580</v>
      </c>
      <c r="F172" s="231" t="s">
        <v>581</v>
      </c>
      <c r="G172" s="232" t="s">
        <v>231</v>
      </c>
      <c r="H172" s="233">
        <v>1429.26</v>
      </c>
      <c r="I172" s="234"/>
      <c r="J172" s="235">
        <f>ROUND(I172*H172,2)</f>
        <v>0</v>
      </c>
      <c r="K172" s="236"/>
      <c r="L172" s="44"/>
      <c r="M172" s="237" t="s">
        <v>1</v>
      </c>
      <c r="N172" s="238" t="s">
        <v>38</v>
      </c>
      <c r="O172" s="91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41" t="s">
        <v>183</v>
      </c>
      <c r="AT172" s="241" t="s">
        <v>179</v>
      </c>
      <c r="AU172" s="241" t="s">
        <v>80</v>
      </c>
      <c r="AY172" s="17" t="s">
        <v>176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7" t="s">
        <v>80</v>
      </c>
      <c r="BK172" s="242">
        <f>ROUND(I172*H172,2)</f>
        <v>0</v>
      </c>
      <c r="BL172" s="17" t="s">
        <v>183</v>
      </c>
      <c r="BM172" s="241" t="s">
        <v>582</v>
      </c>
    </row>
    <row r="173" s="2" customFormat="1">
      <c r="A173" s="38"/>
      <c r="B173" s="39"/>
      <c r="C173" s="40"/>
      <c r="D173" s="243" t="s">
        <v>185</v>
      </c>
      <c r="E173" s="40"/>
      <c r="F173" s="244" t="s">
        <v>581</v>
      </c>
      <c r="G173" s="40"/>
      <c r="H173" s="40"/>
      <c r="I173" s="245"/>
      <c r="J173" s="40"/>
      <c r="K173" s="40"/>
      <c r="L173" s="44"/>
      <c r="M173" s="246"/>
      <c r="N173" s="247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185</v>
      </c>
      <c r="AU173" s="17" t="s">
        <v>80</v>
      </c>
    </row>
    <row r="174" s="2" customFormat="1">
      <c r="A174" s="38"/>
      <c r="B174" s="39"/>
      <c r="C174" s="40"/>
      <c r="D174" s="243" t="s">
        <v>188</v>
      </c>
      <c r="E174" s="40"/>
      <c r="F174" s="250" t="s">
        <v>583</v>
      </c>
      <c r="G174" s="40"/>
      <c r="H174" s="40"/>
      <c r="I174" s="245"/>
      <c r="J174" s="40"/>
      <c r="K174" s="40"/>
      <c r="L174" s="44"/>
      <c r="M174" s="246"/>
      <c r="N174" s="247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188</v>
      </c>
      <c r="AU174" s="17" t="s">
        <v>80</v>
      </c>
    </row>
    <row r="175" s="2" customFormat="1" ht="24.15" customHeight="1">
      <c r="A175" s="38"/>
      <c r="B175" s="39"/>
      <c r="C175" s="229" t="s">
        <v>296</v>
      </c>
      <c r="D175" s="229" t="s">
        <v>179</v>
      </c>
      <c r="E175" s="230" t="s">
        <v>584</v>
      </c>
      <c r="F175" s="231" t="s">
        <v>585</v>
      </c>
      <c r="G175" s="232" t="s">
        <v>558</v>
      </c>
      <c r="H175" s="233">
        <v>477.13799999999998</v>
      </c>
      <c r="I175" s="234"/>
      <c r="J175" s="235">
        <f>ROUND(I175*H175,2)</f>
        <v>0</v>
      </c>
      <c r="K175" s="236"/>
      <c r="L175" s="44"/>
      <c r="M175" s="237" t="s">
        <v>1</v>
      </c>
      <c r="N175" s="238" t="s">
        <v>38</v>
      </c>
      <c r="O175" s="91"/>
      <c r="P175" s="239">
        <f>O175*H175</f>
        <v>0</v>
      </c>
      <c r="Q175" s="239">
        <v>0</v>
      </c>
      <c r="R175" s="239">
        <f>Q175*H175</f>
        <v>0</v>
      </c>
      <c r="S175" s="239">
        <v>0</v>
      </c>
      <c r="T175" s="24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41" t="s">
        <v>183</v>
      </c>
      <c r="AT175" s="241" t="s">
        <v>179</v>
      </c>
      <c r="AU175" s="241" t="s">
        <v>80</v>
      </c>
      <c r="AY175" s="17" t="s">
        <v>176</v>
      </c>
      <c r="BE175" s="242">
        <f>IF(N175="základní",J175,0)</f>
        <v>0</v>
      </c>
      <c r="BF175" s="242">
        <f>IF(N175="snížená",J175,0)</f>
        <v>0</v>
      </c>
      <c r="BG175" s="242">
        <f>IF(N175="zákl. přenesená",J175,0)</f>
        <v>0</v>
      </c>
      <c r="BH175" s="242">
        <f>IF(N175="sníž. přenesená",J175,0)</f>
        <v>0</v>
      </c>
      <c r="BI175" s="242">
        <f>IF(N175="nulová",J175,0)</f>
        <v>0</v>
      </c>
      <c r="BJ175" s="17" t="s">
        <v>80</v>
      </c>
      <c r="BK175" s="242">
        <f>ROUND(I175*H175,2)</f>
        <v>0</v>
      </c>
      <c r="BL175" s="17" t="s">
        <v>183</v>
      </c>
      <c r="BM175" s="241" t="s">
        <v>586</v>
      </c>
    </row>
    <row r="176" s="2" customFormat="1">
      <c r="A176" s="38"/>
      <c r="B176" s="39"/>
      <c r="C176" s="40"/>
      <c r="D176" s="243" t="s">
        <v>185</v>
      </c>
      <c r="E176" s="40"/>
      <c r="F176" s="244" t="s">
        <v>585</v>
      </c>
      <c r="G176" s="40"/>
      <c r="H176" s="40"/>
      <c r="I176" s="245"/>
      <c r="J176" s="40"/>
      <c r="K176" s="40"/>
      <c r="L176" s="44"/>
      <c r="M176" s="246"/>
      <c r="N176" s="247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185</v>
      </c>
      <c r="AU176" s="17" t="s">
        <v>80</v>
      </c>
    </row>
    <row r="177" s="2" customFormat="1">
      <c r="A177" s="38"/>
      <c r="B177" s="39"/>
      <c r="C177" s="40"/>
      <c r="D177" s="243" t="s">
        <v>188</v>
      </c>
      <c r="E177" s="40"/>
      <c r="F177" s="250" t="s">
        <v>587</v>
      </c>
      <c r="G177" s="40"/>
      <c r="H177" s="40"/>
      <c r="I177" s="245"/>
      <c r="J177" s="40"/>
      <c r="K177" s="40"/>
      <c r="L177" s="44"/>
      <c r="M177" s="246"/>
      <c r="N177" s="247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188</v>
      </c>
      <c r="AU177" s="17" t="s">
        <v>80</v>
      </c>
    </row>
    <row r="178" s="13" customFormat="1">
      <c r="A178" s="13"/>
      <c r="B178" s="255"/>
      <c r="C178" s="256"/>
      <c r="D178" s="243" t="s">
        <v>242</v>
      </c>
      <c r="E178" s="257" t="s">
        <v>1</v>
      </c>
      <c r="F178" s="258" t="s">
        <v>588</v>
      </c>
      <c r="G178" s="256"/>
      <c r="H178" s="259">
        <v>477.13799999999998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65" t="s">
        <v>242</v>
      </c>
      <c r="AU178" s="265" t="s">
        <v>80</v>
      </c>
      <c r="AV178" s="13" t="s">
        <v>82</v>
      </c>
      <c r="AW178" s="13" t="s">
        <v>30</v>
      </c>
      <c r="AX178" s="13" t="s">
        <v>73</v>
      </c>
      <c r="AY178" s="265" t="s">
        <v>176</v>
      </c>
    </row>
    <row r="179" s="14" customFormat="1">
      <c r="A179" s="14"/>
      <c r="B179" s="266"/>
      <c r="C179" s="267"/>
      <c r="D179" s="243" t="s">
        <v>242</v>
      </c>
      <c r="E179" s="268" t="s">
        <v>1</v>
      </c>
      <c r="F179" s="269" t="s">
        <v>245</v>
      </c>
      <c r="G179" s="267"/>
      <c r="H179" s="270">
        <v>477.13799999999998</v>
      </c>
      <c r="I179" s="271"/>
      <c r="J179" s="267"/>
      <c r="K179" s="267"/>
      <c r="L179" s="272"/>
      <c r="M179" s="273"/>
      <c r="N179" s="274"/>
      <c r="O179" s="274"/>
      <c r="P179" s="274"/>
      <c r="Q179" s="274"/>
      <c r="R179" s="274"/>
      <c r="S179" s="274"/>
      <c r="T179" s="27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76" t="s">
        <v>242</v>
      </c>
      <c r="AU179" s="276" t="s">
        <v>80</v>
      </c>
      <c r="AV179" s="14" t="s">
        <v>183</v>
      </c>
      <c r="AW179" s="14" t="s">
        <v>30</v>
      </c>
      <c r="AX179" s="14" t="s">
        <v>80</v>
      </c>
      <c r="AY179" s="276" t="s">
        <v>176</v>
      </c>
    </row>
    <row r="180" s="2" customFormat="1" ht="24.15" customHeight="1">
      <c r="A180" s="38"/>
      <c r="B180" s="39"/>
      <c r="C180" s="229" t="s">
        <v>301</v>
      </c>
      <c r="D180" s="229" t="s">
        <v>179</v>
      </c>
      <c r="E180" s="230" t="s">
        <v>589</v>
      </c>
      <c r="F180" s="231" t="s">
        <v>590</v>
      </c>
      <c r="G180" s="232" t="s">
        <v>558</v>
      </c>
      <c r="H180" s="233">
        <v>53.015000000000001</v>
      </c>
      <c r="I180" s="234"/>
      <c r="J180" s="235">
        <f>ROUND(I180*H180,2)</f>
        <v>0</v>
      </c>
      <c r="K180" s="236"/>
      <c r="L180" s="44"/>
      <c r="M180" s="237" t="s">
        <v>1</v>
      </c>
      <c r="N180" s="238" t="s">
        <v>38</v>
      </c>
      <c r="O180" s="91"/>
      <c r="P180" s="239">
        <f>O180*H180</f>
        <v>0</v>
      </c>
      <c r="Q180" s="239">
        <v>0</v>
      </c>
      <c r="R180" s="239">
        <f>Q180*H180</f>
        <v>0</v>
      </c>
      <c r="S180" s="239">
        <v>0</v>
      </c>
      <c r="T180" s="24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41" t="s">
        <v>183</v>
      </c>
      <c r="AT180" s="241" t="s">
        <v>179</v>
      </c>
      <c r="AU180" s="241" t="s">
        <v>80</v>
      </c>
      <c r="AY180" s="17" t="s">
        <v>176</v>
      </c>
      <c r="BE180" s="242">
        <f>IF(N180="základní",J180,0)</f>
        <v>0</v>
      </c>
      <c r="BF180" s="242">
        <f>IF(N180="snížená",J180,0)</f>
        <v>0</v>
      </c>
      <c r="BG180" s="242">
        <f>IF(N180="zákl. přenesená",J180,0)</f>
        <v>0</v>
      </c>
      <c r="BH180" s="242">
        <f>IF(N180="sníž. přenesená",J180,0)</f>
        <v>0</v>
      </c>
      <c r="BI180" s="242">
        <f>IF(N180="nulová",J180,0)</f>
        <v>0</v>
      </c>
      <c r="BJ180" s="17" t="s">
        <v>80</v>
      </c>
      <c r="BK180" s="242">
        <f>ROUND(I180*H180,2)</f>
        <v>0</v>
      </c>
      <c r="BL180" s="17" t="s">
        <v>183</v>
      </c>
      <c r="BM180" s="241" t="s">
        <v>591</v>
      </c>
    </row>
    <row r="181" s="2" customFormat="1">
      <c r="A181" s="38"/>
      <c r="B181" s="39"/>
      <c r="C181" s="40"/>
      <c r="D181" s="243" t="s">
        <v>185</v>
      </c>
      <c r="E181" s="40"/>
      <c r="F181" s="244" t="s">
        <v>590</v>
      </c>
      <c r="G181" s="40"/>
      <c r="H181" s="40"/>
      <c r="I181" s="245"/>
      <c r="J181" s="40"/>
      <c r="K181" s="40"/>
      <c r="L181" s="44"/>
      <c r="M181" s="246"/>
      <c r="N181" s="247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185</v>
      </c>
      <c r="AU181" s="17" t="s">
        <v>80</v>
      </c>
    </row>
    <row r="182" s="2" customFormat="1">
      <c r="A182" s="38"/>
      <c r="B182" s="39"/>
      <c r="C182" s="40"/>
      <c r="D182" s="243" t="s">
        <v>188</v>
      </c>
      <c r="E182" s="40"/>
      <c r="F182" s="250" t="s">
        <v>587</v>
      </c>
      <c r="G182" s="40"/>
      <c r="H182" s="40"/>
      <c r="I182" s="245"/>
      <c r="J182" s="40"/>
      <c r="K182" s="40"/>
      <c r="L182" s="44"/>
      <c r="M182" s="246"/>
      <c r="N182" s="247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188</v>
      </c>
      <c r="AU182" s="17" t="s">
        <v>80</v>
      </c>
    </row>
    <row r="183" s="13" customFormat="1">
      <c r="A183" s="13"/>
      <c r="B183" s="255"/>
      <c r="C183" s="256"/>
      <c r="D183" s="243" t="s">
        <v>242</v>
      </c>
      <c r="E183" s="257" t="s">
        <v>1</v>
      </c>
      <c r="F183" s="258" t="s">
        <v>592</v>
      </c>
      <c r="G183" s="256"/>
      <c r="H183" s="259">
        <v>53.015000000000001</v>
      </c>
      <c r="I183" s="260"/>
      <c r="J183" s="256"/>
      <c r="K183" s="256"/>
      <c r="L183" s="261"/>
      <c r="M183" s="262"/>
      <c r="N183" s="263"/>
      <c r="O183" s="263"/>
      <c r="P183" s="263"/>
      <c r="Q183" s="263"/>
      <c r="R183" s="263"/>
      <c r="S183" s="263"/>
      <c r="T183" s="26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65" t="s">
        <v>242</v>
      </c>
      <c r="AU183" s="265" t="s">
        <v>80</v>
      </c>
      <c r="AV183" s="13" t="s">
        <v>82</v>
      </c>
      <c r="AW183" s="13" t="s">
        <v>30</v>
      </c>
      <c r="AX183" s="13" t="s">
        <v>73</v>
      </c>
      <c r="AY183" s="265" t="s">
        <v>176</v>
      </c>
    </row>
    <row r="184" s="14" customFormat="1">
      <c r="A184" s="14"/>
      <c r="B184" s="266"/>
      <c r="C184" s="267"/>
      <c r="D184" s="243" t="s">
        <v>242</v>
      </c>
      <c r="E184" s="268" t="s">
        <v>1</v>
      </c>
      <c r="F184" s="269" t="s">
        <v>245</v>
      </c>
      <c r="G184" s="267"/>
      <c r="H184" s="270">
        <v>53.015000000000001</v>
      </c>
      <c r="I184" s="271"/>
      <c r="J184" s="267"/>
      <c r="K184" s="267"/>
      <c r="L184" s="272"/>
      <c r="M184" s="273"/>
      <c r="N184" s="274"/>
      <c r="O184" s="274"/>
      <c r="P184" s="274"/>
      <c r="Q184" s="274"/>
      <c r="R184" s="274"/>
      <c r="S184" s="274"/>
      <c r="T184" s="27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76" t="s">
        <v>242</v>
      </c>
      <c r="AU184" s="276" t="s">
        <v>80</v>
      </c>
      <c r="AV184" s="14" t="s">
        <v>183</v>
      </c>
      <c r="AW184" s="14" t="s">
        <v>30</v>
      </c>
      <c r="AX184" s="14" t="s">
        <v>80</v>
      </c>
      <c r="AY184" s="276" t="s">
        <v>176</v>
      </c>
    </row>
    <row r="185" s="2" customFormat="1" ht="24.15" customHeight="1">
      <c r="A185" s="38"/>
      <c r="B185" s="39"/>
      <c r="C185" s="229" t="s">
        <v>306</v>
      </c>
      <c r="D185" s="229" t="s">
        <v>179</v>
      </c>
      <c r="E185" s="230" t="s">
        <v>593</v>
      </c>
      <c r="F185" s="231" t="s">
        <v>594</v>
      </c>
      <c r="G185" s="232" t="s">
        <v>558</v>
      </c>
      <c r="H185" s="233">
        <v>867.524</v>
      </c>
      <c r="I185" s="234"/>
      <c r="J185" s="235">
        <f>ROUND(I185*H185,2)</f>
        <v>0</v>
      </c>
      <c r="K185" s="236"/>
      <c r="L185" s="44"/>
      <c r="M185" s="237" t="s">
        <v>1</v>
      </c>
      <c r="N185" s="238" t="s">
        <v>38</v>
      </c>
      <c r="O185" s="91"/>
      <c r="P185" s="239">
        <f>O185*H185</f>
        <v>0</v>
      </c>
      <c r="Q185" s="239">
        <v>0</v>
      </c>
      <c r="R185" s="239">
        <f>Q185*H185</f>
        <v>0</v>
      </c>
      <c r="S185" s="239">
        <v>0</v>
      </c>
      <c r="T185" s="24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41" t="s">
        <v>183</v>
      </c>
      <c r="AT185" s="241" t="s">
        <v>179</v>
      </c>
      <c r="AU185" s="241" t="s">
        <v>80</v>
      </c>
      <c r="AY185" s="17" t="s">
        <v>176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7" t="s">
        <v>80</v>
      </c>
      <c r="BK185" s="242">
        <f>ROUND(I185*H185,2)</f>
        <v>0</v>
      </c>
      <c r="BL185" s="17" t="s">
        <v>183</v>
      </c>
      <c r="BM185" s="241" t="s">
        <v>595</v>
      </c>
    </row>
    <row r="186" s="2" customFormat="1">
      <c r="A186" s="38"/>
      <c r="B186" s="39"/>
      <c r="C186" s="40"/>
      <c r="D186" s="243" t="s">
        <v>185</v>
      </c>
      <c r="E186" s="40"/>
      <c r="F186" s="244" t="s">
        <v>594</v>
      </c>
      <c r="G186" s="40"/>
      <c r="H186" s="40"/>
      <c r="I186" s="245"/>
      <c r="J186" s="40"/>
      <c r="K186" s="40"/>
      <c r="L186" s="44"/>
      <c r="M186" s="246"/>
      <c r="N186" s="247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185</v>
      </c>
      <c r="AU186" s="17" t="s">
        <v>80</v>
      </c>
    </row>
    <row r="187" s="2" customFormat="1">
      <c r="A187" s="38"/>
      <c r="B187" s="39"/>
      <c r="C187" s="40"/>
      <c r="D187" s="243" t="s">
        <v>188</v>
      </c>
      <c r="E187" s="40"/>
      <c r="F187" s="250" t="s">
        <v>596</v>
      </c>
      <c r="G187" s="40"/>
      <c r="H187" s="40"/>
      <c r="I187" s="245"/>
      <c r="J187" s="40"/>
      <c r="K187" s="40"/>
      <c r="L187" s="44"/>
      <c r="M187" s="246"/>
      <c r="N187" s="247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188</v>
      </c>
      <c r="AU187" s="17" t="s">
        <v>80</v>
      </c>
    </row>
    <row r="188" s="2" customFormat="1" ht="37.8" customHeight="1">
      <c r="A188" s="38"/>
      <c r="B188" s="39"/>
      <c r="C188" s="229" t="s">
        <v>311</v>
      </c>
      <c r="D188" s="229" t="s">
        <v>179</v>
      </c>
      <c r="E188" s="230" t="s">
        <v>597</v>
      </c>
      <c r="F188" s="231" t="s">
        <v>598</v>
      </c>
      <c r="G188" s="232" t="s">
        <v>558</v>
      </c>
      <c r="H188" s="233">
        <v>14747.9</v>
      </c>
      <c r="I188" s="234"/>
      <c r="J188" s="235">
        <f>ROUND(I188*H188,2)</f>
        <v>0</v>
      </c>
      <c r="K188" s="236"/>
      <c r="L188" s="44"/>
      <c r="M188" s="237" t="s">
        <v>1</v>
      </c>
      <c r="N188" s="238" t="s">
        <v>38</v>
      </c>
      <c r="O188" s="91"/>
      <c r="P188" s="239">
        <f>O188*H188</f>
        <v>0</v>
      </c>
      <c r="Q188" s="239">
        <v>0</v>
      </c>
      <c r="R188" s="239">
        <f>Q188*H188</f>
        <v>0</v>
      </c>
      <c r="S188" s="239">
        <v>0</v>
      </c>
      <c r="T188" s="24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41" t="s">
        <v>183</v>
      </c>
      <c r="AT188" s="241" t="s">
        <v>179</v>
      </c>
      <c r="AU188" s="241" t="s">
        <v>80</v>
      </c>
      <c r="AY188" s="17" t="s">
        <v>176</v>
      </c>
      <c r="BE188" s="242">
        <f>IF(N188="základní",J188,0)</f>
        <v>0</v>
      </c>
      <c r="BF188" s="242">
        <f>IF(N188="snížená",J188,0)</f>
        <v>0</v>
      </c>
      <c r="BG188" s="242">
        <f>IF(N188="zákl. přenesená",J188,0)</f>
        <v>0</v>
      </c>
      <c r="BH188" s="242">
        <f>IF(N188="sníž. přenesená",J188,0)</f>
        <v>0</v>
      </c>
      <c r="BI188" s="242">
        <f>IF(N188="nulová",J188,0)</f>
        <v>0</v>
      </c>
      <c r="BJ188" s="17" t="s">
        <v>80</v>
      </c>
      <c r="BK188" s="242">
        <f>ROUND(I188*H188,2)</f>
        <v>0</v>
      </c>
      <c r="BL188" s="17" t="s">
        <v>183</v>
      </c>
      <c r="BM188" s="241" t="s">
        <v>599</v>
      </c>
    </row>
    <row r="189" s="2" customFormat="1">
      <c r="A189" s="38"/>
      <c r="B189" s="39"/>
      <c r="C189" s="40"/>
      <c r="D189" s="243" t="s">
        <v>185</v>
      </c>
      <c r="E189" s="40"/>
      <c r="F189" s="244" t="s">
        <v>598</v>
      </c>
      <c r="G189" s="40"/>
      <c r="H189" s="40"/>
      <c r="I189" s="245"/>
      <c r="J189" s="40"/>
      <c r="K189" s="40"/>
      <c r="L189" s="44"/>
      <c r="M189" s="246"/>
      <c r="N189" s="247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185</v>
      </c>
      <c r="AU189" s="17" t="s">
        <v>80</v>
      </c>
    </row>
    <row r="190" s="2" customFormat="1">
      <c r="A190" s="38"/>
      <c r="B190" s="39"/>
      <c r="C190" s="40"/>
      <c r="D190" s="243" t="s">
        <v>188</v>
      </c>
      <c r="E190" s="40"/>
      <c r="F190" s="250" t="s">
        <v>596</v>
      </c>
      <c r="G190" s="40"/>
      <c r="H190" s="40"/>
      <c r="I190" s="245"/>
      <c r="J190" s="40"/>
      <c r="K190" s="40"/>
      <c r="L190" s="44"/>
      <c r="M190" s="246"/>
      <c r="N190" s="247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188</v>
      </c>
      <c r="AU190" s="17" t="s">
        <v>80</v>
      </c>
    </row>
    <row r="191" s="2" customFormat="1" ht="24.15" customHeight="1">
      <c r="A191" s="38"/>
      <c r="B191" s="39"/>
      <c r="C191" s="229" t="s">
        <v>315</v>
      </c>
      <c r="D191" s="229" t="s">
        <v>179</v>
      </c>
      <c r="E191" s="230" t="s">
        <v>600</v>
      </c>
      <c r="F191" s="231" t="s">
        <v>601</v>
      </c>
      <c r="G191" s="232" t="s">
        <v>558</v>
      </c>
      <c r="H191" s="233">
        <v>96.391999999999996</v>
      </c>
      <c r="I191" s="234"/>
      <c r="J191" s="235">
        <f>ROUND(I191*H191,2)</f>
        <v>0</v>
      </c>
      <c r="K191" s="236"/>
      <c r="L191" s="44"/>
      <c r="M191" s="237" t="s">
        <v>1</v>
      </c>
      <c r="N191" s="238" t="s">
        <v>38</v>
      </c>
      <c r="O191" s="91"/>
      <c r="P191" s="239">
        <f>O191*H191</f>
        <v>0</v>
      </c>
      <c r="Q191" s="239">
        <v>0</v>
      </c>
      <c r="R191" s="239">
        <f>Q191*H191</f>
        <v>0</v>
      </c>
      <c r="S191" s="239">
        <v>0</v>
      </c>
      <c r="T191" s="24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41" t="s">
        <v>183</v>
      </c>
      <c r="AT191" s="241" t="s">
        <v>179</v>
      </c>
      <c r="AU191" s="241" t="s">
        <v>80</v>
      </c>
      <c r="AY191" s="17" t="s">
        <v>176</v>
      </c>
      <c r="BE191" s="242">
        <f>IF(N191="základní",J191,0)</f>
        <v>0</v>
      </c>
      <c r="BF191" s="242">
        <f>IF(N191="snížená",J191,0)</f>
        <v>0</v>
      </c>
      <c r="BG191" s="242">
        <f>IF(N191="zákl. přenesená",J191,0)</f>
        <v>0</v>
      </c>
      <c r="BH191" s="242">
        <f>IF(N191="sníž. přenesená",J191,0)</f>
        <v>0</v>
      </c>
      <c r="BI191" s="242">
        <f>IF(N191="nulová",J191,0)</f>
        <v>0</v>
      </c>
      <c r="BJ191" s="17" t="s">
        <v>80</v>
      </c>
      <c r="BK191" s="242">
        <f>ROUND(I191*H191,2)</f>
        <v>0</v>
      </c>
      <c r="BL191" s="17" t="s">
        <v>183</v>
      </c>
      <c r="BM191" s="241" t="s">
        <v>602</v>
      </c>
    </row>
    <row r="192" s="2" customFormat="1">
      <c r="A192" s="38"/>
      <c r="B192" s="39"/>
      <c r="C192" s="40"/>
      <c r="D192" s="243" t="s">
        <v>185</v>
      </c>
      <c r="E192" s="40"/>
      <c r="F192" s="244" t="s">
        <v>601</v>
      </c>
      <c r="G192" s="40"/>
      <c r="H192" s="40"/>
      <c r="I192" s="245"/>
      <c r="J192" s="40"/>
      <c r="K192" s="40"/>
      <c r="L192" s="44"/>
      <c r="M192" s="246"/>
      <c r="N192" s="247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185</v>
      </c>
      <c r="AU192" s="17" t="s">
        <v>80</v>
      </c>
    </row>
    <row r="193" s="2" customFormat="1">
      <c r="A193" s="38"/>
      <c r="B193" s="39"/>
      <c r="C193" s="40"/>
      <c r="D193" s="243" t="s">
        <v>188</v>
      </c>
      <c r="E193" s="40"/>
      <c r="F193" s="250" t="s">
        <v>596</v>
      </c>
      <c r="G193" s="40"/>
      <c r="H193" s="40"/>
      <c r="I193" s="245"/>
      <c r="J193" s="40"/>
      <c r="K193" s="40"/>
      <c r="L193" s="44"/>
      <c r="M193" s="246"/>
      <c r="N193" s="247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188</v>
      </c>
      <c r="AU193" s="17" t="s">
        <v>80</v>
      </c>
    </row>
    <row r="194" s="2" customFormat="1" ht="37.8" customHeight="1">
      <c r="A194" s="38"/>
      <c r="B194" s="39"/>
      <c r="C194" s="229" t="s">
        <v>321</v>
      </c>
      <c r="D194" s="229" t="s">
        <v>179</v>
      </c>
      <c r="E194" s="230" t="s">
        <v>603</v>
      </c>
      <c r="F194" s="231" t="s">
        <v>604</v>
      </c>
      <c r="G194" s="232" t="s">
        <v>558</v>
      </c>
      <c r="H194" s="233">
        <v>1638.656</v>
      </c>
      <c r="I194" s="234"/>
      <c r="J194" s="235">
        <f>ROUND(I194*H194,2)</f>
        <v>0</v>
      </c>
      <c r="K194" s="236"/>
      <c r="L194" s="44"/>
      <c r="M194" s="237" t="s">
        <v>1</v>
      </c>
      <c r="N194" s="238" t="s">
        <v>38</v>
      </c>
      <c r="O194" s="91"/>
      <c r="P194" s="239">
        <f>O194*H194</f>
        <v>0</v>
      </c>
      <c r="Q194" s="239">
        <v>0</v>
      </c>
      <c r="R194" s="239">
        <f>Q194*H194</f>
        <v>0</v>
      </c>
      <c r="S194" s="239">
        <v>0</v>
      </c>
      <c r="T194" s="24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41" t="s">
        <v>183</v>
      </c>
      <c r="AT194" s="241" t="s">
        <v>179</v>
      </c>
      <c r="AU194" s="241" t="s">
        <v>80</v>
      </c>
      <c r="AY194" s="17" t="s">
        <v>176</v>
      </c>
      <c r="BE194" s="242">
        <f>IF(N194="základní",J194,0)</f>
        <v>0</v>
      </c>
      <c r="BF194" s="242">
        <f>IF(N194="snížená",J194,0)</f>
        <v>0</v>
      </c>
      <c r="BG194" s="242">
        <f>IF(N194="zákl. přenesená",J194,0)</f>
        <v>0</v>
      </c>
      <c r="BH194" s="242">
        <f>IF(N194="sníž. přenesená",J194,0)</f>
        <v>0</v>
      </c>
      <c r="BI194" s="242">
        <f>IF(N194="nulová",J194,0)</f>
        <v>0</v>
      </c>
      <c r="BJ194" s="17" t="s">
        <v>80</v>
      </c>
      <c r="BK194" s="242">
        <f>ROUND(I194*H194,2)</f>
        <v>0</v>
      </c>
      <c r="BL194" s="17" t="s">
        <v>183</v>
      </c>
      <c r="BM194" s="241" t="s">
        <v>605</v>
      </c>
    </row>
    <row r="195" s="2" customFormat="1">
      <c r="A195" s="38"/>
      <c r="B195" s="39"/>
      <c r="C195" s="40"/>
      <c r="D195" s="243" t="s">
        <v>185</v>
      </c>
      <c r="E195" s="40"/>
      <c r="F195" s="244" t="s">
        <v>604</v>
      </c>
      <c r="G195" s="40"/>
      <c r="H195" s="40"/>
      <c r="I195" s="245"/>
      <c r="J195" s="40"/>
      <c r="K195" s="40"/>
      <c r="L195" s="44"/>
      <c r="M195" s="246"/>
      <c r="N195" s="247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185</v>
      </c>
      <c r="AU195" s="17" t="s">
        <v>80</v>
      </c>
    </row>
    <row r="196" s="2" customFormat="1">
      <c r="A196" s="38"/>
      <c r="B196" s="39"/>
      <c r="C196" s="40"/>
      <c r="D196" s="243" t="s">
        <v>188</v>
      </c>
      <c r="E196" s="40"/>
      <c r="F196" s="250" t="s">
        <v>596</v>
      </c>
      <c r="G196" s="40"/>
      <c r="H196" s="40"/>
      <c r="I196" s="245"/>
      <c r="J196" s="40"/>
      <c r="K196" s="40"/>
      <c r="L196" s="44"/>
      <c r="M196" s="246"/>
      <c r="N196" s="247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188</v>
      </c>
      <c r="AU196" s="17" t="s">
        <v>80</v>
      </c>
    </row>
    <row r="197" s="2" customFormat="1" ht="33" customHeight="1">
      <c r="A197" s="38"/>
      <c r="B197" s="39"/>
      <c r="C197" s="229" t="s">
        <v>326</v>
      </c>
      <c r="D197" s="229" t="s">
        <v>179</v>
      </c>
      <c r="E197" s="230" t="s">
        <v>606</v>
      </c>
      <c r="F197" s="231" t="s">
        <v>607</v>
      </c>
      <c r="G197" s="232" t="s">
        <v>558</v>
      </c>
      <c r="H197" s="233">
        <v>963.91499999999996</v>
      </c>
      <c r="I197" s="234"/>
      <c r="J197" s="235">
        <f>ROUND(I197*H197,2)</f>
        <v>0</v>
      </c>
      <c r="K197" s="236"/>
      <c r="L197" s="44"/>
      <c r="M197" s="237" t="s">
        <v>1</v>
      </c>
      <c r="N197" s="238" t="s">
        <v>38</v>
      </c>
      <c r="O197" s="91"/>
      <c r="P197" s="239">
        <f>O197*H197</f>
        <v>0</v>
      </c>
      <c r="Q197" s="239">
        <v>0</v>
      </c>
      <c r="R197" s="239">
        <f>Q197*H197</f>
        <v>0</v>
      </c>
      <c r="S197" s="239">
        <v>0</v>
      </c>
      <c r="T197" s="24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41" t="s">
        <v>183</v>
      </c>
      <c r="AT197" s="241" t="s">
        <v>179</v>
      </c>
      <c r="AU197" s="241" t="s">
        <v>80</v>
      </c>
      <c r="AY197" s="17" t="s">
        <v>176</v>
      </c>
      <c r="BE197" s="242">
        <f>IF(N197="základní",J197,0)</f>
        <v>0</v>
      </c>
      <c r="BF197" s="242">
        <f>IF(N197="snížená",J197,0)</f>
        <v>0</v>
      </c>
      <c r="BG197" s="242">
        <f>IF(N197="zákl. přenesená",J197,0)</f>
        <v>0</v>
      </c>
      <c r="BH197" s="242">
        <f>IF(N197="sníž. přenesená",J197,0)</f>
        <v>0</v>
      </c>
      <c r="BI197" s="242">
        <f>IF(N197="nulová",J197,0)</f>
        <v>0</v>
      </c>
      <c r="BJ197" s="17" t="s">
        <v>80</v>
      </c>
      <c r="BK197" s="242">
        <f>ROUND(I197*H197,2)</f>
        <v>0</v>
      </c>
      <c r="BL197" s="17" t="s">
        <v>183</v>
      </c>
      <c r="BM197" s="241" t="s">
        <v>608</v>
      </c>
    </row>
    <row r="198" s="2" customFormat="1">
      <c r="A198" s="38"/>
      <c r="B198" s="39"/>
      <c r="C198" s="40"/>
      <c r="D198" s="243" t="s">
        <v>185</v>
      </c>
      <c r="E198" s="40"/>
      <c r="F198" s="244" t="s">
        <v>607</v>
      </c>
      <c r="G198" s="40"/>
      <c r="H198" s="40"/>
      <c r="I198" s="245"/>
      <c r="J198" s="40"/>
      <c r="K198" s="40"/>
      <c r="L198" s="44"/>
      <c r="M198" s="246"/>
      <c r="N198" s="247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185</v>
      </c>
      <c r="AU198" s="17" t="s">
        <v>80</v>
      </c>
    </row>
    <row r="199" s="2" customFormat="1" ht="24.15" customHeight="1">
      <c r="A199" s="38"/>
      <c r="B199" s="39"/>
      <c r="C199" s="229" t="s">
        <v>7</v>
      </c>
      <c r="D199" s="229" t="s">
        <v>179</v>
      </c>
      <c r="E199" s="230" t="s">
        <v>609</v>
      </c>
      <c r="F199" s="231" t="s">
        <v>610</v>
      </c>
      <c r="G199" s="232" t="s">
        <v>558</v>
      </c>
      <c r="H199" s="233">
        <v>600.89700000000005</v>
      </c>
      <c r="I199" s="234"/>
      <c r="J199" s="235">
        <f>ROUND(I199*H199,2)</f>
        <v>0</v>
      </c>
      <c r="K199" s="236"/>
      <c r="L199" s="44"/>
      <c r="M199" s="237" t="s">
        <v>1</v>
      </c>
      <c r="N199" s="238" t="s">
        <v>38</v>
      </c>
      <c r="O199" s="91"/>
      <c r="P199" s="239">
        <f>O199*H199</f>
        <v>0</v>
      </c>
      <c r="Q199" s="239">
        <v>0</v>
      </c>
      <c r="R199" s="239">
        <f>Q199*H199</f>
        <v>0</v>
      </c>
      <c r="S199" s="239">
        <v>0</v>
      </c>
      <c r="T199" s="24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41" t="s">
        <v>183</v>
      </c>
      <c r="AT199" s="241" t="s">
        <v>179</v>
      </c>
      <c r="AU199" s="241" t="s">
        <v>80</v>
      </c>
      <c r="AY199" s="17" t="s">
        <v>176</v>
      </c>
      <c r="BE199" s="242">
        <f>IF(N199="základní",J199,0)</f>
        <v>0</v>
      </c>
      <c r="BF199" s="242">
        <f>IF(N199="snížená",J199,0)</f>
        <v>0</v>
      </c>
      <c r="BG199" s="242">
        <f>IF(N199="zákl. přenesená",J199,0)</f>
        <v>0</v>
      </c>
      <c r="BH199" s="242">
        <f>IF(N199="sníž. přenesená",J199,0)</f>
        <v>0</v>
      </c>
      <c r="BI199" s="242">
        <f>IF(N199="nulová",J199,0)</f>
        <v>0</v>
      </c>
      <c r="BJ199" s="17" t="s">
        <v>80</v>
      </c>
      <c r="BK199" s="242">
        <f>ROUND(I199*H199,2)</f>
        <v>0</v>
      </c>
      <c r="BL199" s="17" t="s">
        <v>183</v>
      </c>
      <c r="BM199" s="241" t="s">
        <v>611</v>
      </c>
    </row>
    <row r="200" s="2" customFormat="1">
      <c r="A200" s="38"/>
      <c r="B200" s="39"/>
      <c r="C200" s="40"/>
      <c r="D200" s="243" t="s">
        <v>185</v>
      </c>
      <c r="E200" s="40"/>
      <c r="F200" s="244" t="s">
        <v>610</v>
      </c>
      <c r="G200" s="40"/>
      <c r="H200" s="40"/>
      <c r="I200" s="245"/>
      <c r="J200" s="40"/>
      <c r="K200" s="40"/>
      <c r="L200" s="44"/>
      <c r="M200" s="246"/>
      <c r="N200" s="247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185</v>
      </c>
      <c r="AU200" s="17" t="s">
        <v>80</v>
      </c>
    </row>
    <row r="201" s="2" customFormat="1">
      <c r="A201" s="38"/>
      <c r="B201" s="39"/>
      <c r="C201" s="40"/>
      <c r="D201" s="243" t="s">
        <v>188</v>
      </c>
      <c r="E201" s="40"/>
      <c r="F201" s="250" t="s">
        <v>612</v>
      </c>
      <c r="G201" s="40"/>
      <c r="H201" s="40"/>
      <c r="I201" s="245"/>
      <c r="J201" s="40"/>
      <c r="K201" s="40"/>
      <c r="L201" s="44"/>
      <c r="M201" s="246"/>
      <c r="N201" s="247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188</v>
      </c>
      <c r="AU201" s="17" t="s">
        <v>80</v>
      </c>
    </row>
    <row r="202" s="2" customFormat="1" ht="24.15" customHeight="1">
      <c r="A202" s="38"/>
      <c r="B202" s="39"/>
      <c r="C202" s="229" t="s">
        <v>337</v>
      </c>
      <c r="D202" s="229" t="s">
        <v>179</v>
      </c>
      <c r="E202" s="230" t="s">
        <v>613</v>
      </c>
      <c r="F202" s="231" t="s">
        <v>614</v>
      </c>
      <c r="G202" s="232" t="s">
        <v>558</v>
      </c>
      <c r="H202" s="233">
        <v>177.59899999999999</v>
      </c>
      <c r="I202" s="234"/>
      <c r="J202" s="235">
        <f>ROUND(I202*H202,2)</f>
        <v>0</v>
      </c>
      <c r="K202" s="236"/>
      <c r="L202" s="44"/>
      <c r="M202" s="237" t="s">
        <v>1</v>
      </c>
      <c r="N202" s="238" t="s">
        <v>38</v>
      </c>
      <c r="O202" s="91"/>
      <c r="P202" s="239">
        <f>O202*H202</f>
        <v>0</v>
      </c>
      <c r="Q202" s="239">
        <v>0</v>
      </c>
      <c r="R202" s="239">
        <f>Q202*H202</f>
        <v>0</v>
      </c>
      <c r="S202" s="239">
        <v>0</v>
      </c>
      <c r="T202" s="240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41" t="s">
        <v>183</v>
      </c>
      <c r="AT202" s="241" t="s">
        <v>179</v>
      </c>
      <c r="AU202" s="241" t="s">
        <v>80</v>
      </c>
      <c r="AY202" s="17" t="s">
        <v>176</v>
      </c>
      <c r="BE202" s="242">
        <f>IF(N202="základní",J202,0)</f>
        <v>0</v>
      </c>
      <c r="BF202" s="242">
        <f>IF(N202="snížená",J202,0)</f>
        <v>0</v>
      </c>
      <c r="BG202" s="242">
        <f>IF(N202="zákl. přenesená",J202,0)</f>
        <v>0</v>
      </c>
      <c r="BH202" s="242">
        <f>IF(N202="sníž. přenesená",J202,0)</f>
        <v>0</v>
      </c>
      <c r="BI202" s="242">
        <f>IF(N202="nulová",J202,0)</f>
        <v>0</v>
      </c>
      <c r="BJ202" s="17" t="s">
        <v>80</v>
      </c>
      <c r="BK202" s="242">
        <f>ROUND(I202*H202,2)</f>
        <v>0</v>
      </c>
      <c r="BL202" s="17" t="s">
        <v>183</v>
      </c>
      <c r="BM202" s="241" t="s">
        <v>615</v>
      </c>
    </row>
    <row r="203" s="2" customFormat="1">
      <c r="A203" s="38"/>
      <c r="B203" s="39"/>
      <c r="C203" s="40"/>
      <c r="D203" s="243" t="s">
        <v>185</v>
      </c>
      <c r="E203" s="40"/>
      <c r="F203" s="244" t="s">
        <v>614</v>
      </c>
      <c r="G203" s="40"/>
      <c r="H203" s="40"/>
      <c r="I203" s="245"/>
      <c r="J203" s="40"/>
      <c r="K203" s="40"/>
      <c r="L203" s="44"/>
      <c r="M203" s="246"/>
      <c r="N203" s="247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185</v>
      </c>
      <c r="AU203" s="17" t="s">
        <v>80</v>
      </c>
    </row>
    <row r="204" s="2" customFormat="1">
      <c r="A204" s="38"/>
      <c r="B204" s="39"/>
      <c r="C204" s="40"/>
      <c r="D204" s="243" t="s">
        <v>188</v>
      </c>
      <c r="E204" s="40"/>
      <c r="F204" s="250" t="s">
        <v>616</v>
      </c>
      <c r="G204" s="40"/>
      <c r="H204" s="40"/>
      <c r="I204" s="245"/>
      <c r="J204" s="40"/>
      <c r="K204" s="40"/>
      <c r="L204" s="44"/>
      <c r="M204" s="246"/>
      <c r="N204" s="247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188</v>
      </c>
      <c r="AU204" s="17" t="s">
        <v>80</v>
      </c>
    </row>
    <row r="205" s="13" customFormat="1">
      <c r="A205" s="13"/>
      <c r="B205" s="255"/>
      <c r="C205" s="256"/>
      <c r="D205" s="243" t="s">
        <v>242</v>
      </c>
      <c r="E205" s="257" t="s">
        <v>1</v>
      </c>
      <c r="F205" s="258" t="s">
        <v>617</v>
      </c>
      <c r="G205" s="256"/>
      <c r="H205" s="259">
        <v>203.77500000000001</v>
      </c>
      <c r="I205" s="260"/>
      <c r="J205" s="256"/>
      <c r="K205" s="256"/>
      <c r="L205" s="261"/>
      <c r="M205" s="262"/>
      <c r="N205" s="263"/>
      <c r="O205" s="263"/>
      <c r="P205" s="263"/>
      <c r="Q205" s="263"/>
      <c r="R205" s="263"/>
      <c r="S205" s="263"/>
      <c r="T205" s="26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5" t="s">
        <v>242</v>
      </c>
      <c r="AU205" s="265" t="s">
        <v>80</v>
      </c>
      <c r="AV205" s="13" t="s">
        <v>82</v>
      </c>
      <c r="AW205" s="13" t="s">
        <v>30</v>
      </c>
      <c r="AX205" s="13" t="s">
        <v>73</v>
      </c>
      <c r="AY205" s="265" t="s">
        <v>176</v>
      </c>
    </row>
    <row r="206" s="13" customFormat="1">
      <c r="A206" s="13"/>
      <c r="B206" s="255"/>
      <c r="C206" s="256"/>
      <c r="D206" s="243" t="s">
        <v>242</v>
      </c>
      <c r="E206" s="257" t="s">
        <v>1</v>
      </c>
      <c r="F206" s="258" t="s">
        <v>618</v>
      </c>
      <c r="G206" s="256"/>
      <c r="H206" s="259">
        <v>-26.175999999999998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65" t="s">
        <v>242</v>
      </c>
      <c r="AU206" s="265" t="s">
        <v>80</v>
      </c>
      <c r="AV206" s="13" t="s">
        <v>82</v>
      </c>
      <c r="AW206" s="13" t="s">
        <v>30</v>
      </c>
      <c r="AX206" s="13" t="s">
        <v>73</v>
      </c>
      <c r="AY206" s="265" t="s">
        <v>176</v>
      </c>
    </row>
    <row r="207" s="14" customFormat="1">
      <c r="A207" s="14"/>
      <c r="B207" s="266"/>
      <c r="C207" s="267"/>
      <c r="D207" s="243" t="s">
        <v>242</v>
      </c>
      <c r="E207" s="268" t="s">
        <v>1</v>
      </c>
      <c r="F207" s="269" t="s">
        <v>245</v>
      </c>
      <c r="G207" s="267"/>
      <c r="H207" s="270">
        <v>177.59899999999999</v>
      </c>
      <c r="I207" s="271"/>
      <c r="J207" s="267"/>
      <c r="K207" s="267"/>
      <c r="L207" s="272"/>
      <c r="M207" s="273"/>
      <c r="N207" s="274"/>
      <c r="O207" s="274"/>
      <c r="P207" s="274"/>
      <c r="Q207" s="274"/>
      <c r="R207" s="274"/>
      <c r="S207" s="274"/>
      <c r="T207" s="27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76" t="s">
        <v>242</v>
      </c>
      <c r="AU207" s="276" t="s">
        <v>80</v>
      </c>
      <c r="AV207" s="14" t="s">
        <v>183</v>
      </c>
      <c r="AW207" s="14" t="s">
        <v>30</v>
      </c>
      <c r="AX207" s="14" t="s">
        <v>80</v>
      </c>
      <c r="AY207" s="276" t="s">
        <v>176</v>
      </c>
    </row>
    <row r="208" s="2" customFormat="1" ht="24.15" customHeight="1">
      <c r="A208" s="38"/>
      <c r="B208" s="39"/>
      <c r="C208" s="229" t="s">
        <v>342</v>
      </c>
      <c r="D208" s="229" t="s">
        <v>179</v>
      </c>
      <c r="E208" s="230" t="s">
        <v>619</v>
      </c>
      <c r="F208" s="231" t="s">
        <v>620</v>
      </c>
      <c r="G208" s="232" t="s">
        <v>558</v>
      </c>
      <c r="H208" s="233">
        <v>866.83500000000004</v>
      </c>
      <c r="I208" s="234"/>
      <c r="J208" s="235">
        <f>ROUND(I208*H208,2)</f>
        <v>0</v>
      </c>
      <c r="K208" s="236"/>
      <c r="L208" s="44"/>
      <c r="M208" s="237" t="s">
        <v>1</v>
      </c>
      <c r="N208" s="238" t="s">
        <v>38</v>
      </c>
      <c r="O208" s="91"/>
      <c r="P208" s="239">
        <f>O208*H208</f>
        <v>0</v>
      </c>
      <c r="Q208" s="239">
        <v>0</v>
      </c>
      <c r="R208" s="239">
        <f>Q208*H208</f>
        <v>0</v>
      </c>
      <c r="S208" s="239">
        <v>0</v>
      </c>
      <c r="T208" s="24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41" t="s">
        <v>183</v>
      </c>
      <c r="AT208" s="241" t="s">
        <v>179</v>
      </c>
      <c r="AU208" s="241" t="s">
        <v>80</v>
      </c>
      <c r="AY208" s="17" t="s">
        <v>176</v>
      </c>
      <c r="BE208" s="242">
        <f>IF(N208="základní",J208,0)</f>
        <v>0</v>
      </c>
      <c r="BF208" s="242">
        <f>IF(N208="snížená",J208,0)</f>
        <v>0</v>
      </c>
      <c r="BG208" s="242">
        <f>IF(N208="zákl. přenesená",J208,0)</f>
        <v>0</v>
      </c>
      <c r="BH208" s="242">
        <f>IF(N208="sníž. přenesená",J208,0)</f>
        <v>0</v>
      </c>
      <c r="BI208" s="242">
        <f>IF(N208="nulová",J208,0)</f>
        <v>0</v>
      </c>
      <c r="BJ208" s="17" t="s">
        <v>80</v>
      </c>
      <c r="BK208" s="242">
        <f>ROUND(I208*H208,2)</f>
        <v>0</v>
      </c>
      <c r="BL208" s="17" t="s">
        <v>183</v>
      </c>
      <c r="BM208" s="241" t="s">
        <v>621</v>
      </c>
    </row>
    <row r="209" s="2" customFormat="1">
      <c r="A209" s="38"/>
      <c r="B209" s="39"/>
      <c r="C209" s="40"/>
      <c r="D209" s="243" t="s">
        <v>185</v>
      </c>
      <c r="E209" s="40"/>
      <c r="F209" s="244" t="s">
        <v>620</v>
      </c>
      <c r="G209" s="40"/>
      <c r="H209" s="40"/>
      <c r="I209" s="245"/>
      <c r="J209" s="40"/>
      <c r="K209" s="40"/>
      <c r="L209" s="44"/>
      <c r="M209" s="246"/>
      <c r="N209" s="247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185</v>
      </c>
      <c r="AU209" s="17" t="s">
        <v>80</v>
      </c>
    </row>
    <row r="210" s="13" customFormat="1">
      <c r="A210" s="13"/>
      <c r="B210" s="255"/>
      <c r="C210" s="256"/>
      <c r="D210" s="243" t="s">
        <v>242</v>
      </c>
      <c r="E210" s="257" t="s">
        <v>1</v>
      </c>
      <c r="F210" s="258" t="s">
        <v>622</v>
      </c>
      <c r="G210" s="256"/>
      <c r="H210" s="259">
        <v>866.83500000000004</v>
      </c>
      <c r="I210" s="260"/>
      <c r="J210" s="256"/>
      <c r="K210" s="256"/>
      <c r="L210" s="261"/>
      <c r="M210" s="262"/>
      <c r="N210" s="263"/>
      <c r="O210" s="263"/>
      <c r="P210" s="263"/>
      <c r="Q210" s="263"/>
      <c r="R210" s="263"/>
      <c r="S210" s="263"/>
      <c r="T210" s="26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65" t="s">
        <v>242</v>
      </c>
      <c r="AU210" s="265" t="s">
        <v>80</v>
      </c>
      <c r="AV210" s="13" t="s">
        <v>82</v>
      </c>
      <c r="AW210" s="13" t="s">
        <v>30</v>
      </c>
      <c r="AX210" s="13" t="s">
        <v>73</v>
      </c>
      <c r="AY210" s="265" t="s">
        <v>176</v>
      </c>
    </row>
    <row r="211" s="14" customFormat="1">
      <c r="A211" s="14"/>
      <c r="B211" s="266"/>
      <c r="C211" s="267"/>
      <c r="D211" s="243" t="s">
        <v>242</v>
      </c>
      <c r="E211" s="268" t="s">
        <v>1</v>
      </c>
      <c r="F211" s="269" t="s">
        <v>245</v>
      </c>
      <c r="G211" s="267"/>
      <c r="H211" s="270">
        <v>866.83500000000004</v>
      </c>
      <c r="I211" s="271"/>
      <c r="J211" s="267"/>
      <c r="K211" s="267"/>
      <c r="L211" s="272"/>
      <c r="M211" s="273"/>
      <c r="N211" s="274"/>
      <c r="O211" s="274"/>
      <c r="P211" s="274"/>
      <c r="Q211" s="274"/>
      <c r="R211" s="274"/>
      <c r="S211" s="274"/>
      <c r="T211" s="27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76" t="s">
        <v>242</v>
      </c>
      <c r="AU211" s="276" t="s">
        <v>80</v>
      </c>
      <c r="AV211" s="14" t="s">
        <v>183</v>
      </c>
      <c r="AW211" s="14" t="s">
        <v>30</v>
      </c>
      <c r="AX211" s="14" t="s">
        <v>80</v>
      </c>
      <c r="AY211" s="276" t="s">
        <v>176</v>
      </c>
    </row>
    <row r="212" s="2" customFormat="1" ht="24.15" customHeight="1">
      <c r="A212" s="38"/>
      <c r="B212" s="39"/>
      <c r="C212" s="229" t="s">
        <v>347</v>
      </c>
      <c r="D212" s="229" t="s">
        <v>179</v>
      </c>
      <c r="E212" s="230" t="s">
        <v>623</v>
      </c>
      <c r="F212" s="231" t="s">
        <v>624</v>
      </c>
      <c r="G212" s="232" t="s">
        <v>558</v>
      </c>
      <c r="H212" s="233">
        <v>96.314999999999998</v>
      </c>
      <c r="I212" s="234"/>
      <c r="J212" s="235">
        <f>ROUND(I212*H212,2)</f>
        <v>0</v>
      </c>
      <c r="K212" s="236"/>
      <c r="L212" s="44"/>
      <c r="M212" s="237" t="s">
        <v>1</v>
      </c>
      <c r="N212" s="238" t="s">
        <v>38</v>
      </c>
      <c r="O212" s="91"/>
      <c r="P212" s="239">
        <f>O212*H212</f>
        <v>0</v>
      </c>
      <c r="Q212" s="239">
        <v>0</v>
      </c>
      <c r="R212" s="239">
        <f>Q212*H212</f>
        <v>0</v>
      </c>
      <c r="S212" s="239">
        <v>0</v>
      </c>
      <c r="T212" s="24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41" t="s">
        <v>183</v>
      </c>
      <c r="AT212" s="241" t="s">
        <v>179</v>
      </c>
      <c r="AU212" s="241" t="s">
        <v>80</v>
      </c>
      <c r="AY212" s="17" t="s">
        <v>176</v>
      </c>
      <c r="BE212" s="242">
        <f>IF(N212="základní",J212,0)</f>
        <v>0</v>
      </c>
      <c r="BF212" s="242">
        <f>IF(N212="snížená",J212,0)</f>
        <v>0</v>
      </c>
      <c r="BG212" s="242">
        <f>IF(N212="zákl. přenesená",J212,0)</f>
        <v>0</v>
      </c>
      <c r="BH212" s="242">
        <f>IF(N212="sníž. přenesená",J212,0)</f>
        <v>0</v>
      </c>
      <c r="BI212" s="242">
        <f>IF(N212="nulová",J212,0)</f>
        <v>0</v>
      </c>
      <c r="BJ212" s="17" t="s">
        <v>80</v>
      </c>
      <c r="BK212" s="242">
        <f>ROUND(I212*H212,2)</f>
        <v>0</v>
      </c>
      <c r="BL212" s="17" t="s">
        <v>183</v>
      </c>
      <c r="BM212" s="241" t="s">
        <v>625</v>
      </c>
    </row>
    <row r="213" s="2" customFormat="1">
      <c r="A213" s="38"/>
      <c r="B213" s="39"/>
      <c r="C213" s="40"/>
      <c r="D213" s="243" t="s">
        <v>185</v>
      </c>
      <c r="E213" s="40"/>
      <c r="F213" s="244" t="s">
        <v>624</v>
      </c>
      <c r="G213" s="40"/>
      <c r="H213" s="40"/>
      <c r="I213" s="245"/>
      <c r="J213" s="40"/>
      <c r="K213" s="40"/>
      <c r="L213" s="44"/>
      <c r="M213" s="246"/>
      <c r="N213" s="247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185</v>
      </c>
      <c r="AU213" s="17" t="s">
        <v>80</v>
      </c>
    </row>
    <row r="214" s="13" customFormat="1">
      <c r="A214" s="13"/>
      <c r="B214" s="255"/>
      <c r="C214" s="256"/>
      <c r="D214" s="243" t="s">
        <v>242</v>
      </c>
      <c r="E214" s="257" t="s">
        <v>1</v>
      </c>
      <c r="F214" s="258" t="s">
        <v>626</v>
      </c>
      <c r="G214" s="256"/>
      <c r="H214" s="259">
        <v>96.314999999999998</v>
      </c>
      <c r="I214" s="260"/>
      <c r="J214" s="256"/>
      <c r="K214" s="256"/>
      <c r="L214" s="261"/>
      <c r="M214" s="262"/>
      <c r="N214" s="263"/>
      <c r="O214" s="263"/>
      <c r="P214" s="263"/>
      <c r="Q214" s="263"/>
      <c r="R214" s="263"/>
      <c r="S214" s="263"/>
      <c r="T214" s="26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65" t="s">
        <v>242</v>
      </c>
      <c r="AU214" s="265" t="s">
        <v>80</v>
      </c>
      <c r="AV214" s="13" t="s">
        <v>82</v>
      </c>
      <c r="AW214" s="13" t="s">
        <v>30</v>
      </c>
      <c r="AX214" s="13" t="s">
        <v>73</v>
      </c>
      <c r="AY214" s="265" t="s">
        <v>176</v>
      </c>
    </row>
    <row r="215" s="14" customFormat="1">
      <c r="A215" s="14"/>
      <c r="B215" s="266"/>
      <c r="C215" s="267"/>
      <c r="D215" s="243" t="s">
        <v>242</v>
      </c>
      <c r="E215" s="268" t="s">
        <v>1</v>
      </c>
      <c r="F215" s="269" t="s">
        <v>245</v>
      </c>
      <c r="G215" s="267"/>
      <c r="H215" s="270">
        <v>96.314999999999998</v>
      </c>
      <c r="I215" s="271"/>
      <c r="J215" s="267"/>
      <c r="K215" s="267"/>
      <c r="L215" s="272"/>
      <c r="M215" s="273"/>
      <c r="N215" s="274"/>
      <c r="O215" s="274"/>
      <c r="P215" s="274"/>
      <c r="Q215" s="274"/>
      <c r="R215" s="274"/>
      <c r="S215" s="274"/>
      <c r="T215" s="27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76" t="s">
        <v>242</v>
      </c>
      <c r="AU215" s="276" t="s">
        <v>80</v>
      </c>
      <c r="AV215" s="14" t="s">
        <v>183</v>
      </c>
      <c r="AW215" s="14" t="s">
        <v>30</v>
      </c>
      <c r="AX215" s="14" t="s">
        <v>80</v>
      </c>
      <c r="AY215" s="276" t="s">
        <v>176</v>
      </c>
    </row>
    <row r="216" s="12" customFormat="1" ht="25.92" customHeight="1">
      <c r="A216" s="12"/>
      <c r="B216" s="213"/>
      <c r="C216" s="214"/>
      <c r="D216" s="215" t="s">
        <v>72</v>
      </c>
      <c r="E216" s="216" t="s">
        <v>183</v>
      </c>
      <c r="F216" s="216" t="s">
        <v>627</v>
      </c>
      <c r="G216" s="214"/>
      <c r="H216" s="214"/>
      <c r="I216" s="217"/>
      <c r="J216" s="218">
        <f>BK216</f>
        <v>0</v>
      </c>
      <c r="K216" s="214"/>
      <c r="L216" s="219"/>
      <c r="M216" s="220"/>
      <c r="N216" s="221"/>
      <c r="O216" s="221"/>
      <c r="P216" s="222">
        <f>SUM(P217:P245)</f>
        <v>0</v>
      </c>
      <c r="Q216" s="221"/>
      <c r="R216" s="222">
        <f>SUM(R217:R245)</f>
        <v>0</v>
      </c>
      <c r="S216" s="221"/>
      <c r="T216" s="223">
        <f>SUM(T217:T245)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24" t="s">
        <v>80</v>
      </c>
      <c r="AT216" s="225" t="s">
        <v>72</v>
      </c>
      <c r="AU216" s="225" t="s">
        <v>73</v>
      </c>
      <c r="AY216" s="224" t="s">
        <v>176</v>
      </c>
      <c r="BK216" s="226">
        <f>SUM(BK217:BK245)</f>
        <v>0</v>
      </c>
    </row>
    <row r="217" s="2" customFormat="1" ht="24.15" customHeight="1">
      <c r="A217" s="38"/>
      <c r="B217" s="39"/>
      <c r="C217" s="229" t="s">
        <v>351</v>
      </c>
      <c r="D217" s="229" t="s">
        <v>179</v>
      </c>
      <c r="E217" s="230" t="s">
        <v>628</v>
      </c>
      <c r="F217" s="231" t="s">
        <v>629</v>
      </c>
      <c r="G217" s="232" t="s">
        <v>558</v>
      </c>
      <c r="H217" s="233">
        <v>8.1120000000000001</v>
      </c>
      <c r="I217" s="234"/>
      <c r="J217" s="235">
        <f>ROUND(I217*H217,2)</f>
        <v>0</v>
      </c>
      <c r="K217" s="236"/>
      <c r="L217" s="44"/>
      <c r="M217" s="237" t="s">
        <v>1</v>
      </c>
      <c r="N217" s="238" t="s">
        <v>38</v>
      </c>
      <c r="O217" s="91"/>
      <c r="P217" s="239">
        <f>O217*H217</f>
        <v>0</v>
      </c>
      <c r="Q217" s="239">
        <v>0</v>
      </c>
      <c r="R217" s="239">
        <f>Q217*H217</f>
        <v>0</v>
      </c>
      <c r="S217" s="239">
        <v>0</v>
      </c>
      <c r="T217" s="24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41" t="s">
        <v>183</v>
      </c>
      <c r="AT217" s="241" t="s">
        <v>179</v>
      </c>
      <c r="AU217" s="241" t="s">
        <v>80</v>
      </c>
      <c r="AY217" s="17" t="s">
        <v>176</v>
      </c>
      <c r="BE217" s="242">
        <f>IF(N217="základní",J217,0)</f>
        <v>0</v>
      </c>
      <c r="BF217" s="242">
        <f>IF(N217="snížená",J217,0)</f>
        <v>0</v>
      </c>
      <c r="BG217" s="242">
        <f>IF(N217="zákl. přenesená",J217,0)</f>
        <v>0</v>
      </c>
      <c r="BH217" s="242">
        <f>IF(N217="sníž. přenesená",J217,0)</f>
        <v>0</v>
      </c>
      <c r="BI217" s="242">
        <f>IF(N217="nulová",J217,0)</f>
        <v>0</v>
      </c>
      <c r="BJ217" s="17" t="s">
        <v>80</v>
      </c>
      <c r="BK217" s="242">
        <f>ROUND(I217*H217,2)</f>
        <v>0</v>
      </c>
      <c r="BL217" s="17" t="s">
        <v>183</v>
      </c>
      <c r="BM217" s="241" t="s">
        <v>630</v>
      </c>
    </row>
    <row r="218" s="2" customFormat="1">
      <c r="A218" s="38"/>
      <c r="B218" s="39"/>
      <c r="C218" s="40"/>
      <c r="D218" s="243" t="s">
        <v>185</v>
      </c>
      <c r="E218" s="40"/>
      <c r="F218" s="244" t="s">
        <v>629</v>
      </c>
      <c r="G218" s="40"/>
      <c r="H218" s="40"/>
      <c r="I218" s="245"/>
      <c r="J218" s="40"/>
      <c r="K218" s="40"/>
      <c r="L218" s="44"/>
      <c r="M218" s="246"/>
      <c r="N218" s="247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185</v>
      </c>
      <c r="AU218" s="17" t="s">
        <v>80</v>
      </c>
    </row>
    <row r="219" s="2" customFormat="1">
      <c r="A219" s="38"/>
      <c r="B219" s="39"/>
      <c r="C219" s="40"/>
      <c r="D219" s="243" t="s">
        <v>188</v>
      </c>
      <c r="E219" s="40"/>
      <c r="F219" s="250" t="s">
        <v>631</v>
      </c>
      <c r="G219" s="40"/>
      <c r="H219" s="40"/>
      <c r="I219" s="245"/>
      <c r="J219" s="40"/>
      <c r="K219" s="40"/>
      <c r="L219" s="44"/>
      <c r="M219" s="246"/>
      <c r="N219" s="247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188</v>
      </c>
      <c r="AU219" s="17" t="s">
        <v>80</v>
      </c>
    </row>
    <row r="220" s="2" customFormat="1" ht="33" customHeight="1">
      <c r="A220" s="38"/>
      <c r="B220" s="39"/>
      <c r="C220" s="229" t="s">
        <v>356</v>
      </c>
      <c r="D220" s="229" t="s">
        <v>179</v>
      </c>
      <c r="E220" s="230" t="s">
        <v>632</v>
      </c>
      <c r="F220" s="231" t="s">
        <v>633</v>
      </c>
      <c r="G220" s="232" t="s">
        <v>363</v>
      </c>
      <c r="H220" s="233">
        <v>9</v>
      </c>
      <c r="I220" s="234"/>
      <c r="J220" s="235">
        <f>ROUND(I220*H220,2)</f>
        <v>0</v>
      </c>
      <c r="K220" s="236"/>
      <c r="L220" s="44"/>
      <c r="M220" s="237" t="s">
        <v>1</v>
      </c>
      <c r="N220" s="238" t="s">
        <v>38</v>
      </c>
      <c r="O220" s="91"/>
      <c r="P220" s="239">
        <f>O220*H220</f>
        <v>0</v>
      </c>
      <c r="Q220" s="239">
        <v>0</v>
      </c>
      <c r="R220" s="239">
        <f>Q220*H220</f>
        <v>0</v>
      </c>
      <c r="S220" s="239">
        <v>0</v>
      </c>
      <c r="T220" s="24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41" t="s">
        <v>183</v>
      </c>
      <c r="AT220" s="241" t="s">
        <v>179</v>
      </c>
      <c r="AU220" s="241" t="s">
        <v>80</v>
      </c>
      <c r="AY220" s="17" t="s">
        <v>176</v>
      </c>
      <c r="BE220" s="242">
        <f>IF(N220="základní",J220,0)</f>
        <v>0</v>
      </c>
      <c r="BF220" s="242">
        <f>IF(N220="snížená",J220,0)</f>
        <v>0</v>
      </c>
      <c r="BG220" s="242">
        <f>IF(N220="zákl. přenesená",J220,0)</f>
        <v>0</v>
      </c>
      <c r="BH220" s="242">
        <f>IF(N220="sníž. přenesená",J220,0)</f>
        <v>0</v>
      </c>
      <c r="BI220" s="242">
        <f>IF(N220="nulová",J220,0)</f>
        <v>0</v>
      </c>
      <c r="BJ220" s="17" t="s">
        <v>80</v>
      </c>
      <c r="BK220" s="242">
        <f>ROUND(I220*H220,2)</f>
        <v>0</v>
      </c>
      <c r="BL220" s="17" t="s">
        <v>183</v>
      </c>
      <c r="BM220" s="241" t="s">
        <v>634</v>
      </c>
    </row>
    <row r="221" s="2" customFormat="1">
      <c r="A221" s="38"/>
      <c r="B221" s="39"/>
      <c r="C221" s="40"/>
      <c r="D221" s="243" t="s">
        <v>185</v>
      </c>
      <c r="E221" s="40"/>
      <c r="F221" s="244" t="s">
        <v>633</v>
      </c>
      <c r="G221" s="40"/>
      <c r="H221" s="40"/>
      <c r="I221" s="245"/>
      <c r="J221" s="40"/>
      <c r="K221" s="40"/>
      <c r="L221" s="44"/>
      <c r="M221" s="246"/>
      <c r="N221" s="247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185</v>
      </c>
      <c r="AU221" s="17" t="s">
        <v>80</v>
      </c>
    </row>
    <row r="222" s="2" customFormat="1" ht="33" customHeight="1">
      <c r="A222" s="38"/>
      <c r="B222" s="39"/>
      <c r="C222" s="229" t="s">
        <v>360</v>
      </c>
      <c r="D222" s="229" t="s">
        <v>179</v>
      </c>
      <c r="E222" s="230" t="s">
        <v>635</v>
      </c>
      <c r="F222" s="231" t="s">
        <v>636</v>
      </c>
      <c r="G222" s="232" t="s">
        <v>363</v>
      </c>
      <c r="H222" s="233">
        <v>3</v>
      </c>
      <c r="I222" s="234"/>
      <c r="J222" s="235">
        <f>ROUND(I222*H222,2)</f>
        <v>0</v>
      </c>
      <c r="K222" s="236"/>
      <c r="L222" s="44"/>
      <c r="M222" s="237" t="s">
        <v>1</v>
      </c>
      <c r="N222" s="238" t="s">
        <v>38</v>
      </c>
      <c r="O222" s="91"/>
      <c r="P222" s="239">
        <f>O222*H222</f>
        <v>0</v>
      </c>
      <c r="Q222" s="239">
        <v>0</v>
      </c>
      <c r="R222" s="239">
        <f>Q222*H222</f>
        <v>0</v>
      </c>
      <c r="S222" s="239">
        <v>0</v>
      </c>
      <c r="T222" s="24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41" t="s">
        <v>183</v>
      </c>
      <c r="AT222" s="241" t="s">
        <v>179</v>
      </c>
      <c r="AU222" s="241" t="s">
        <v>80</v>
      </c>
      <c r="AY222" s="17" t="s">
        <v>176</v>
      </c>
      <c r="BE222" s="242">
        <f>IF(N222="základní",J222,0)</f>
        <v>0</v>
      </c>
      <c r="BF222" s="242">
        <f>IF(N222="snížená",J222,0)</f>
        <v>0</v>
      </c>
      <c r="BG222" s="242">
        <f>IF(N222="zákl. přenesená",J222,0)</f>
        <v>0</v>
      </c>
      <c r="BH222" s="242">
        <f>IF(N222="sníž. přenesená",J222,0)</f>
        <v>0</v>
      </c>
      <c r="BI222" s="242">
        <f>IF(N222="nulová",J222,0)</f>
        <v>0</v>
      </c>
      <c r="BJ222" s="17" t="s">
        <v>80</v>
      </c>
      <c r="BK222" s="242">
        <f>ROUND(I222*H222,2)</f>
        <v>0</v>
      </c>
      <c r="BL222" s="17" t="s">
        <v>183</v>
      </c>
      <c r="BM222" s="241" t="s">
        <v>637</v>
      </c>
    </row>
    <row r="223" s="2" customFormat="1">
      <c r="A223" s="38"/>
      <c r="B223" s="39"/>
      <c r="C223" s="40"/>
      <c r="D223" s="243" t="s">
        <v>185</v>
      </c>
      <c r="E223" s="40"/>
      <c r="F223" s="244" t="s">
        <v>636</v>
      </c>
      <c r="G223" s="40"/>
      <c r="H223" s="40"/>
      <c r="I223" s="245"/>
      <c r="J223" s="40"/>
      <c r="K223" s="40"/>
      <c r="L223" s="44"/>
      <c r="M223" s="246"/>
      <c r="N223" s="247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185</v>
      </c>
      <c r="AU223" s="17" t="s">
        <v>80</v>
      </c>
    </row>
    <row r="224" s="2" customFormat="1" ht="37.8" customHeight="1">
      <c r="A224" s="38"/>
      <c r="B224" s="39"/>
      <c r="C224" s="229" t="s">
        <v>366</v>
      </c>
      <c r="D224" s="229" t="s">
        <v>179</v>
      </c>
      <c r="E224" s="230" t="s">
        <v>638</v>
      </c>
      <c r="F224" s="231" t="s">
        <v>639</v>
      </c>
      <c r="G224" s="232" t="s">
        <v>558</v>
      </c>
      <c r="H224" s="233">
        <v>34.652000000000001</v>
      </c>
      <c r="I224" s="234"/>
      <c r="J224" s="235">
        <f>ROUND(I224*H224,2)</f>
        <v>0</v>
      </c>
      <c r="K224" s="236"/>
      <c r="L224" s="44"/>
      <c r="M224" s="237" t="s">
        <v>1</v>
      </c>
      <c r="N224" s="238" t="s">
        <v>38</v>
      </c>
      <c r="O224" s="91"/>
      <c r="P224" s="239">
        <f>O224*H224</f>
        <v>0</v>
      </c>
      <c r="Q224" s="239">
        <v>0</v>
      </c>
      <c r="R224" s="239">
        <f>Q224*H224</f>
        <v>0</v>
      </c>
      <c r="S224" s="239">
        <v>0</v>
      </c>
      <c r="T224" s="24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41" t="s">
        <v>183</v>
      </c>
      <c r="AT224" s="241" t="s">
        <v>179</v>
      </c>
      <c r="AU224" s="241" t="s">
        <v>80</v>
      </c>
      <c r="AY224" s="17" t="s">
        <v>176</v>
      </c>
      <c r="BE224" s="242">
        <f>IF(N224="základní",J224,0)</f>
        <v>0</v>
      </c>
      <c r="BF224" s="242">
        <f>IF(N224="snížená",J224,0)</f>
        <v>0</v>
      </c>
      <c r="BG224" s="242">
        <f>IF(N224="zákl. přenesená",J224,0)</f>
        <v>0</v>
      </c>
      <c r="BH224" s="242">
        <f>IF(N224="sníž. přenesená",J224,0)</f>
        <v>0</v>
      </c>
      <c r="BI224" s="242">
        <f>IF(N224="nulová",J224,0)</f>
        <v>0</v>
      </c>
      <c r="BJ224" s="17" t="s">
        <v>80</v>
      </c>
      <c r="BK224" s="242">
        <f>ROUND(I224*H224,2)</f>
        <v>0</v>
      </c>
      <c r="BL224" s="17" t="s">
        <v>183</v>
      </c>
      <c r="BM224" s="241" t="s">
        <v>640</v>
      </c>
    </row>
    <row r="225" s="2" customFormat="1">
      <c r="A225" s="38"/>
      <c r="B225" s="39"/>
      <c r="C225" s="40"/>
      <c r="D225" s="243" t="s">
        <v>185</v>
      </c>
      <c r="E225" s="40"/>
      <c r="F225" s="244" t="s">
        <v>639</v>
      </c>
      <c r="G225" s="40"/>
      <c r="H225" s="40"/>
      <c r="I225" s="245"/>
      <c r="J225" s="40"/>
      <c r="K225" s="40"/>
      <c r="L225" s="44"/>
      <c r="M225" s="246"/>
      <c r="N225" s="247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185</v>
      </c>
      <c r="AU225" s="17" t="s">
        <v>80</v>
      </c>
    </row>
    <row r="226" s="2" customFormat="1">
      <c r="A226" s="38"/>
      <c r="B226" s="39"/>
      <c r="C226" s="40"/>
      <c r="D226" s="243" t="s">
        <v>188</v>
      </c>
      <c r="E226" s="40"/>
      <c r="F226" s="250" t="s">
        <v>641</v>
      </c>
      <c r="G226" s="40"/>
      <c r="H226" s="40"/>
      <c r="I226" s="245"/>
      <c r="J226" s="40"/>
      <c r="K226" s="40"/>
      <c r="L226" s="44"/>
      <c r="M226" s="246"/>
      <c r="N226" s="247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188</v>
      </c>
      <c r="AU226" s="17" t="s">
        <v>80</v>
      </c>
    </row>
    <row r="227" s="2" customFormat="1" ht="49.05" customHeight="1">
      <c r="A227" s="38"/>
      <c r="B227" s="39"/>
      <c r="C227" s="229" t="s">
        <v>371</v>
      </c>
      <c r="D227" s="229" t="s">
        <v>179</v>
      </c>
      <c r="E227" s="230" t="s">
        <v>642</v>
      </c>
      <c r="F227" s="231" t="s">
        <v>643</v>
      </c>
      <c r="G227" s="232" t="s">
        <v>558</v>
      </c>
      <c r="H227" s="233">
        <v>89.661000000000001</v>
      </c>
      <c r="I227" s="234"/>
      <c r="J227" s="235">
        <f>ROUND(I227*H227,2)</f>
        <v>0</v>
      </c>
      <c r="K227" s="236"/>
      <c r="L227" s="44"/>
      <c r="M227" s="237" t="s">
        <v>1</v>
      </c>
      <c r="N227" s="238" t="s">
        <v>38</v>
      </c>
      <c r="O227" s="91"/>
      <c r="P227" s="239">
        <f>O227*H227</f>
        <v>0</v>
      </c>
      <c r="Q227" s="239">
        <v>0</v>
      </c>
      <c r="R227" s="239">
        <f>Q227*H227</f>
        <v>0</v>
      </c>
      <c r="S227" s="239">
        <v>0</v>
      </c>
      <c r="T227" s="24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41" t="s">
        <v>183</v>
      </c>
      <c r="AT227" s="241" t="s">
        <v>179</v>
      </c>
      <c r="AU227" s="241" t="s">
        <v>80</v>
      </c>
      <c r="AY227" s="17" t="s">
        <v>176</v>
      </c>
      <c r="BE227" s="242">
        <f>IF(N227="základní",J227,0)</f>
        <v>0</v>
      </c>
      <c r="BF227" s="242">
        <f>IF(N227="snížená",J227,0)</f>
        <v>0</v>
      </c>
      <c r="BG227" s="242">
        <f>IF(N227="zákl. přenesená",J227,0)</f>
        <v>0</v>
      </c>
      <c r="BH227" s="242">
        <f>IF(N227="sníž. přenesená",J227,0)</f>
        <v>0</v>
      </c>
      <c r="BI227" s="242">
        <f>IF(N227="nulová",J227,0)</f>
        <v>0</v>
      </c>
      <c r="BJ227" s="17" t="s">
        <v>80</v>
      </c>
      <c r="BK227" s="242">
        <f>ROUND(I227*H227,2)</f>
        <v>0</v>
      </c>
      <c r="BL227" s="17" t="s">
        <v>183</v>
      </c>
      <c r="BM227" s="241" t="s">
        <v>644</v>
      </c>
    </row>
    <row r="228" s="2" customFormat="1">
      <c r="A228" s="38"/>
      <c r="B228" s="39"/>
      <c r="C228" s="40"/>
      <c r="D228" s="243" t="s">
        <v>185</v>
      </c>
      <c r="E228" s="40"/>
      <c r="F228" s="244" t="s">
        <v>643</v>
      </c>
      <c r="G228" s="40"/>
      <c r="H228" s="40"/>
      <c r="I228" s="245"/>
      <c r="J228" s="40"/>
      <c r="K228" s="40"/>
      <c r="L228" s="44"/>
      <c r="M228" s="246"/>
      <c r="N228" s="247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185</v>
      </c>
      <c r="AU228" s="17" t="s">
        <v>80</v>
      </c>
    </row>
    <row r="229" s="2" customFormat="1">
      <c r="A229" s="38"/>
      <c r="B229" s="39"/>
      <c r="C229" s="40"/>
      <c r="D229" s="243" t="s">
        <v>188</v>
      </c>
      <c r="E229" s="40"/>
      <c r="F229" s="250" t="s">
        <v>641</v>
      </c>
      <c r="G229" s="40"/>
      <c r="H229" s="40"/>
      <c r="I229" s="245"/>
      <c r="J229" s="40"/>
      <c r="K229" s="40"/>
      <c r="L229" s="44"/>
      <c r="M229" s="246"/>
      <c r="N229" s="247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188</v>
      </c>
      <c r="AU229" s="17" t="s">
        <v>80</v>
      </c>
    </row>
    <row r="230" s="2" customFormat="1" ht="33" customHeight="1">
      <c r="A230" s="38"/>
      <c r="B230" s="39"/>
      <c r="C230" s="229" t="s">
        <v>376</v>
      </c>
      <c r="D230" s="229" t="s">
        <v>179</v>
      </c>
      <c r="E230" s="230" t="s">
        <v>645</v>
      </c>
      <c r="F230" s="231" t="s">
        <v>646</v>
      </c>
      <c r="G230" s="232" t="s">
        <v>231</v>
      </c>
      <c r="H230" s="233">
        <v>116.27</v>
      </c>
      <c r="I230" s="234"/>
      <c r="J230" s="235">
        <f>ROUND(I230*H230,2)</f>
        <v>0</v>
      </c>
      <c r="K230" s="236"/>
      <c r="L230" s="44"/>
      <c r="M230" s="237" t="s">
        <v>1</v>
      </c>
      <c r="N230" s="238" t="s">
        <v>38</v>
      </c>
      <c r="O230" s="91"/>
      <c r="P230" s="239">
        <f>O230*H230</f>
        <v>0</v>
      </c>
      <c r="Q230" s="239">
        <v>0</v>
      </c>
      <c r="R230" s="239">
        <f>Q230*H230</f>
        <v>0</v>
      </c>
      <c r="S230" s="239">
        <v>0</v>
      </c>
      <c r="T230" s="240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41" t="s">
        <v>183</v>
      </c>
      <c r="AT230" s="241" t="s">
        <v>179</v>
      </c>
      <c r="AU230" s="241" t="s">
        <v>80</v>
      </c>
      <c r="AY230" s="17" t="s">
        <v>176</v>
      </c>
      <c r="BE230" s="242">
        <f>IF(N230="základní",J230,0)</f>
        <v>0</v>
      </c>
      <c r="BF230" s="242">
        <f>IF(N230="snížená",J230,0)</f>
        <v>0</v>
      </c>
      <c r="BG230" s="242">
        <f>IF(N230="zákl. přenesená",J230,0)</f>
        <v>0</v>
      </c>
      <c r="BH230" s="242">
        <f>IF(N230="sníž. přenesená",J230,0)</f>
        <v>0</v>
      </c>
      <c r="BI230" s="242">
        <f>IF(N230="nulová",J230,0)</f>
        <v>0</v>
      </c>
      <c r="BJ230" s="17" t="s">
        <v>80</v>
      </c>
      <c r="BK230" s="242">
        <f>ROUND(I230*H230,2)</f>
        <v>0</v>
      </c>
      <c r="BL230" s="17" t="s">
        <v>183</v>
      </c>
      <c r="BM230" s="241" t="s">
        <v>647</v>
      </c>
    </row>
    <row r="231" s="2" customFormat="1">
      <c r="A231" s="38"/>
      <c r="B231" s="39"/>
      <c r="C231" s="40"/>
      <c r="D231" s="243" t="s">
        <v>185</v>
      </c>
      <c r="E231" s="40"/>
      <c r="F231" s="244" t="s">
        <v>646</v>
      </c>
      <c r="G231" s="40"/>
      <c r="H231" s="40"/>
      <c r="I231" s="245"/>
      <c r="J231" s="40"/>
      <c r="K231" s="40"/>
      <c r="L231" s="44"/>
      <c r="M231" s="246"/>
      <c r="N231" s="247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185</v>
      </c>
      <c r="AU231" s="17" t="s">
        <v>80</v>
      </c>
    </row>
    <row r="232" s="2" customFormat="1">
      <c r="A232" s="38"/>
      <c r="B232" s="39"/>
      <c r="C232" s="40"/>
      <c r="D232" s="243" t="s">
        <v>188</v>
      </c>
      <c r="E232" s="40"/>
      <c r="F232" s="250" t="s">
        <v>631</v>
      </c>
      <c r="G232" s="40"/>
      <c r="H232" s="40"/>
      <c r="I232" s="245"/>
      <c r="J232" s="40"/>
      <c r="K232" s="40"/>
      <c r="L232" s="44"/>
      <c r="M232" s="246"/>
      <c r="N232" s="247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188</v>
      </c>
      <c r="AU232" s="17" t="s">
        <v>80</v>
      </c>
    </row>
    <row r="233" s="2" customFormat="1" ht="55.5" customHeight="1">
      <c r="A233" s="38"/>
      <c r="B233" s="39"/>
      <c r="C233" s="229" t="s">
        <v>381</v>
      </c>
      <c r="D233" s="229" t="s">
        <v>179</v>
      </c>
      <c r="E233" s="230" t="s">
        <v>648</v>
      </c>
      <c r="F233" s="231" t="s">
        <v>649</v>
      </c>
      <c r="G233" s="232" t="s">
        <v>263</v>
      </c>
      <c r="H233" s="233">
        <v>88.920000000000002</v>
      </c>
      <c r="I233" s="234"/>
      <c r="J233" s="235">
        <f>ROUND(I233*H233,2)</f>
        <v>0</v>
      </c>
      <c r="K233" s="236"/>
      <c r="L233" s="44"/>
      <c r="M233" s="237" t="s">
        <v>1</v>
      </c>
      <c r="N233" s="238" t="s">
        <v>38</v>
      </c>
      <c r="O233" s="91"/>
      <c r="P233" s="239">
        <f>O233*H233</f>
        <v>0</v>
      </c>
      <c r="Q233" s="239">
        <v>0</v>
      </c>
      <c r="R233" s="239">
        <f>Q233*H233</f>
        <v>0</v>
      </c>
      <c r="S233" s="239">
        <v>0</v>
      </c>
      <c r="T233" s="240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41" t="s">
        <v>183</v>
      </c>
      <c r="AT233" s="241" t="s">
        <v>179</v>
      </c>
      <c r="AU233" s="241" t="s">
        <v>80</v>
      </c>
      <c r="AY233" s="17" t="s">
        <v>176</v>
      </c>
      <c r="BE233" s="242">
        <f>IF(N233="základní",J233,0)</f>
        <v>0</v>
      </c>
      <c r="BF233" s="242">
        <f>IF(N233="snížená",J233,0)</f>
        <v>0</v>
      </c>
      <c r="BG233" s="242">
        <f>IF(N233="zákl. přenesená",J233,0)</f>
        <v>0</v>
      </c>
      <c r="BH233" s="242">
        <f>IF(N233="sníž. přenesená",J233,0)</f>
        <v>0</v>
      </c>
      <c r="BI233" s="242">
        <f>IF(N233="nulová",J233,0)</f>
        <v>0</v>
      </c>
      <c r="BJ233" s="17" t="s">
        <v>80</v>
      </c>
      <c r="BK233" s="242">
        <f>ROUND(I233*H233,2)</f>
        <v>0</v>
      </c>
      <c r="BL233" s="17" t="s">
        <v>183</v>
      </c>
      <c r="BM233" s="241" t="s">
        <v>650</v>
      </c>
    </row>
    <row r="234" s="2" customFormat="1">
      <c r="A234" s="38"/>
      <c r="B234" s="39"/>
      <c r="C234" s="40"/>
      <c r="D234" s="243" t="s">
        <v>185</v>
      </c>
      <c r="E234" s="40"/>
      <c r="F234" s="244" t="s">
        <v>649</v>
      </c>
      <c r="G234" s="40"/>
      <c r="H234" s="40"/>
      <c r="I234" s="245"/>
      <c r="J234" s="40"/>
      <c r="K234" s="40"/>
      <c r="L234" s="44"/>
      <c r="M234" s="246"/>
      <c r="N234" s="247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185</v>
      </c>
      <c r="AU234" s="17" t="s">
        <v>80</v>
      </c>
    </row>
    <row r="235" s="2" customFormat="1">
      <c r="A235" s="38"/>
      <c r="B235" s="39"/>
      <c r="C235" s="40"/>
      <c r="D235" s="243" t="s">
        <v>188</v>
      </c>
      <c r="E235" s="40"/>
      <c r="F235" s="250" t="s">
        <v>651</v>
      </c>
      <c r="G235" s="40"/>
      <c r="H235" s="40"/>
      <c r="I235" s="245"/>
      <c r="J235" s="40"/>
      <c r="K235" s="40"/>
      <c r="L235" s="44"/>
      <c r="M235" s="246"/>
      <c r="N235" s="247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188</v>
      </c>
      <c r="AU235" s="17" t="s">
        <v>80</v>
      </c>
    </row>
    <row r="236" s="13" customFormat="1">
      <c r="A236" s="13"/>
      <c r="B236" s="255"/>
      <c r="C236" s="256"/>
      <c r="D236" s="243" t="s">
        <v>242</v>
      </c>
      <c r="E236" s="257" t="s">
        <v>1</v>
      </c>
      <c r="F236" s="258" t="s">
        <v>652</v>
      </c>
      <c r="G236" s="256"/>
      <c r="H236" s="259">
        <v>88.920000000000002</v>
      </c>
      <c r="I236" s="260"/>
      <c r="J236" s="256"/>
      <c r="K236" s="256"/>
      <c r="L236" s="261"/>
      <c r="M236" s="262"/>
      <c r="N236" s="263"/>
      <c r="O236" s="263"/>
      <c r="P236" s="263"/>
      <c r="Q236" s="263"/>
      <c r="R236" s="263"/>
      <c r="S236" s="263"/>
      <c r="T236" s="26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65" t="s">
        <v>242</v>
      </c>
      <c r="AU236" s="265" t="s">
        <v>80</v>
      </c>
      <c r="AV236" s="13" t="s">
        <v>82</v>
      </c>
      <c r="AW236" s="13" t="s">
        <v>30</v>
      </c>
      <c r="AX236" s="13" t="s">
        <v>73</v>
      </c>
      <c r="AY236" s="265" t="s">
        <v>176</v>
      </c>
    </row>
    <row r="237" s="14" customFormat="1">
      <c r="A237" s="14"/>
      <c r="B237" s="266"/>
      <c r="C237" s="267"/>
      <c r="D237" s="243" t="s">
        <v>242</v>
      </c>
      <c r="E237" s="268" t="s">
        <v>1</v>
      </c>
      <c r="F237" s="269" t="s">
        <v>245</v>
      </c>
      <c r="G237" s="267"/>
      <c r="H237" s="270">
        <v>88.920000000000002</v>
      </c>
      <c r="I237" s="271"/>
      <c r="J237" s="267"/>
      <c r="K237" s="267"/>
      <c r="L237" s="272"/>
      <c r="M237" s="273"/>
      <c r="N237" s="274"/>
      <c r="O237" s="274"/>
      <c r="P237" s="274"/>
      <c r="Q237" s="274"/>
      <c r="R237" s="274"/>
      <c r="S237" s="274"/>
      <c r="T237" s="27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76" t="s">
        <v>242</v>
      </c>
      <c r="AU237" s="276" t="s">
        <v>80</v>
      </c>
      <c r="AV237" s="14" t="s">
        <v>183</v>
      </c>
      <c r="AW237" s="14" t="s">
        <v>30</v>
      </c>
      <c r="AX237" s="14" t="s">
        <v>80</v>
      </c>
      <c r="AY237" s="276" t="s">
        <v>176</v>
      </c>
    </row>
    <row r="238" s="2" customFormat="1" ht="24.15" customHeight="1">
      <c r="A238" s="38"/>
      <c r="B238" s="39"/>
      <c r="C238" s="277" t="s">
        <v>386</v>
      </c>
      <c r="D238" s="277" t="s">
        <v>327</v>
      </c>
      <c r="E238" s="278" t="s">
        <v>653</v>
      </c>
      <c r="F238" s="279" t="s">
        <v>654</v>
      </c>
      <c r="G238" s="280" t="s">
        <v>363</v>
      </c>
      <c r="H238" s="281">
        <v>2</v>
      </c>
      <c r="I238" s="282"/>
      <c r="J238" s="283">
        <f>ROUND(I238*H238,2)</f>
        <v>0</v>
      </c>
      <c r="K238" s="284"/>
      <c r="L238" s="285"/>
      <c r="M238" s="286" t="s">
        <v>1</v>
      </c>
      <c r="N238" s="287" t="s">
        <v>38</v>
      </c>
      <c r="O238" s="91"/>
      <c r="P238" s="239">
        <f>O238*H238</f>
        <v>0</v>
      </c>
      <c r="Q238" s="239">
        <v>0</v>
      </c>
      <c r="R238" s="239">
        <f>Q238*H238</f>
        <v>0</v>
      </c>
      <c r="S238" s="239">
        <v>0</v>
      </c>
      <c r="T238" s="240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41" t="s">
        <v>266</v>
      </c>
      <c r="AT238" s="241" t="s">
        <v>327</v>
      </c>
      <c r="AU238" s="241" t="s">
        <v>80</v>
      </c>
      <c r="AY238" s="17" t="s">
        <v>176</v>
      </c>
      <c r="BE238" s="242">
        <f>IF(N238="základní",J238,0)</f>
        <v>0</v>
      </c>
      <c r="BF238" s="242">
        <f>IF(N238="snížená",J238,0)</f>
        <v>0</v>
      </c>
      <c r="BG238" s="242">
        <f>IF(N238="zákl. přenesená",J238,0)</f>
        <v>0</v>
      </c>
      <c r="BH238" s="242">
        <f>IF(N238="sníž. přenesená",J238,0)</f>
        <v>0</v>
      </c>
      <c r="BI238" s="242">
        <f>IF(N238="nulová",J238,0)</f>
        <v>0</v>
      </c>
      <c r="BJ238" s="17" t="s">
        <v>80</v>
      </c>
      <c r="BK238" s="242">
        <f>ROUND(I238*H238,2)</f>
        <v>0</v>
      </c>
      <c r="BL238" s="17" t="s">
        <v>183</v>
      </c>
      <c r="BM238" s="241" t="s">
        <v>655</v>
      </c>
    </row>
    <row r="239" s="2" customFormat="1">
      <c r="A239" s="38"/>
      <c r="B239" s="39"/>
      <c r="C239" s="40"/>
      <c r="D239" s="243" t="s">
        <v>185</v>
      </c>
      <c r="E239" s="40"/>
      <c r="F239" s="244" t="s">
        <v>654</v>
      </c>
      <c r="G239" s="40"/>
      <c r="H239" s="40"/>
      <c r="I239" s="245"/>
      <c r="J239" s="40"/>
      <c r="K239" s="40"/>
      <c r="L239" s="44"/>
      <c r="M239" s="246"/>
      <c r="N239" s="247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185</v>
      </c>
      <c r="AU239" s="17" t="s">
        <v>80</v>
      </c>
    </row>
    <row r="240" s="2" customFormat="1" ht="24.15" customHeight="1">
      <c r="A240" s="38"/>
      <c r="B240" s="39"/>
      <c r="C240" s="277" t="s">
        <v>393</v>
      </c>
      <c r="D240" s="277" t="s">
        <v>327</v>
      </c>
      <c r="E240" s="278" t="s">
        <v>656</v>
      </c>
      <c r="F240" s="279" t="s">
        <v>657</v>
      </c>
      <c r="G240" s="280" t="s">
        <v>363</v>
      </c>
      <c r="H240" s="281">
        <v>2</v>
      </c>
      <c r="I240" s="282"/>
      <c r="J240" s="283">
        <f>ROUND(I240*H240,2)</f>
        <v>0</v>
      </c>
      <c r="K240" s="284"/>
      <c r="L240" s="285"/>
      <c r="M240" s="286" t="s">
        <v>1</v>
      </c>
      <c r="N240" s="287" t="s">
        <v>38</v>
      </c>
      <c r="O240" s="91"/>
      <c r="P240" s="239">
        <f>O240*H240</f>
        <v>0</v>
      </c>
      <c r="Q240" s="239">
        <v>0</v>
      </c>
      <c r="R240" s="239">
        <f>Q240*H240</f>
        <v>0</v>
      </c>
      <c r="S240" s="239">
        <v>0</v>
      </c>
      <c r="T240" s="240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41" t="s">
        <v>266</v>
      </c>
      <c r="AT240" s="241" t="s">
        <v>327</v>
      </c>
      <c r="AU240" s="241" t="s">
        <v>80</v>
      </c>
      <c r="AY240" s="17" t="s">
        <v>176</v>
      </c>
      <c r="BE240" s="242">
        <f>IF(N240="základní",J240,0)</f>
        <v>0</v>
      </c>
      <c r="BF240" s="242">
        <f>IF(N240="snížená",J240,0)</f>
        <v>0</v>
      </c>
      <c r="BG240" s="242">
        <f>IF(N240="zákl. přenesená",J240,0)</f>
        <v>0</v>
      </c>
      <c r="BH240" s="242">
        <f>IF(N240="sníž. přenesená",J240,0)</f>
        <v>0</v>
      </c>
      <c r="BI240" s="242">
        <f>IF(N240="nulová",J240,0)</f>
        <v>0</v>
      </c>
      <c r="BJ240" s="17" t="s">
        <v>80</v>
      </c>
      <c r="BK240" s="242">
        <f>ROUND(I240*H240,2)</f>
        <v>0</v>
      </c>
      <c r="BL240" s="17" t="s">
        <v>183</v>
      </c>
      <c r="BM240" s="241" t="s">
        <v>658</v>
      </c>
    </row>
    <row r="241" s="2" customFormat="1">
      <c r="A241" s="38"/>
      <c r="B241" s="39"/>
      <c r="C241" s="40"/>
      <c r="D241" s="243" t="s">
        <v>185</v>
      </c>
      <c r="E241" s="40"/>
      <c r="F241" s="244" t="s">
        <v>657</v>
      </c>
      <c r="G241" s="40"/>
      <c r="H241" s="40"/>
      <c r="I241" s="245"/>
      <c r="J241" s="40"/>
      <c r="K241" s="40"/>
      <c r="L241" s="44"/>
      <c r="M241" s="246"/>
      <c r="N241" s="247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185</v>
      </c>
      <c r="AU241" s="17" t="s">
        <v>80</v>
      </c>
    </row>
    <row r="242" s="2" customFormat="1" ht="24.15" customHeight="1">
      <c r="A242" s="38"/>
      <c r="B242" s="39"/>
      <c r="C242" s="277" t="s">
        <v>399</v>
      </c>
      <c r="D242" s="277" t="s">
        <v>327</v>
      </c>
      <c r="E242" s="278" t="s">
        <v>659</v>
      </c>
      <c r="F242" s="279" t="s">
        <v>660</v>
      </c>
      <c r="G242" s="280" t="s">
        <v>363</v>
      </c>
      <c r="H242" s="281">
        <v>5</v>
      </c>
      <c r="I242" s="282"/>
      <c r="J242" s="283">
        <f>ROUND(I242*H242,2)</f>
        <v>0</v>
      </c>
      <c r="K242" s="284"/>
      <c r="L242" s="285"/>
      <c r="M242" s="286" t="s">
        <v>1</v>
      </c>
      <c r="N242" s="287" t="s">
        <v>38</v>
      </c>
      <c r="O242" s="91"/>
      <c r="P242" s="239">
        <f>O242*H242</f>
        <v>0</v>
      </c>
      <c r="Q242" s="239">
        <v>0</v>
      </c>
      <c r="R242" s="239">
        <f>Q242*H242</f>
        <v>0</v>
      </c>
      <c r="S242" s="239">
        <v>0</v>
      </c>
      <c r="T242" s="24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41" t="s">
        <v>266</v>
      </c>
      <c r="AT242" s="241" t="s">
        <v>327</v>
      </c>
      <c r="AU242" s="241" t="s">
        <v>80</v>
      </c>
      <c r="AY242" s="17" t="s">
        <v>176</v>
      </c>
      <c r="BE242" s="242">
        <f>IF(N242="základní",J242,0)</f>
        <v>0</v>
      </c>
      <c r="BF242" s="242">
        <f>IF(N242="snížená",J242,0)</f>
        <v>0</v>
      </c>
      <c r="BG242" s="242">
        <f>IF(N242="zákl. přenesená",J242,0)</f>
        <v>0</v>
      </c>
      <c r="BH242" s="242">
        <f>IF(N242="sníž. přenesená",J242,0)</f>
        <v>0</v>
      </c>
      <c r="BI242" s="242">
        <f>IF(N242="nulová",J242,0)</f>
        <v>0</v>
      </c>
      <c r="BJ242" s="17" t="s">
        <v>80</v>
      </c>
      <c r="BK242" s="242">
        <f>ROUND(I242*H242,2)</f>
        <v>0</v>
      </c>
      <c r="BL242" s="17" t="s">
        <v>183</v>
      </c>
      <c r="BM242" s="241" t="s">
        <v>661</v>
      </c>
    </row>
    <row r="243" s="2" customFormat="1">
      <c r="A243" s="38"/>
      <c r="B243" s="39"/>
      <c r="C243" s="40"/>
      <c r="D243" s="243" t="s">
        <v>185</v>
      </c>
      <c r="E243" s="40"/>
      <c r="F243" s="244" t="s">
        <v>660</v>
      </c>
      <c r="G243" s="40"/>
      <c r="H243" s="40"/>
      <c r="I243" s="245"/>
      <c r="J243" s="40"/>
      <c r="K243" s="40"/>
      <c r="L243" s="44"/>
      <c r="M243" s="246"/>
      <c r="N243" s="247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185</v>
      </c>
      <c r="AU243" s="17" t="s">
        <v>80</v>
      </c>
    </row>
    <row r="244" s="2" customFormat="1" ht="24.15" customHeight="1">
      <c r="A244" s="38"/>
      <c r="B244" s="39"/>
      <c r="C244" s="277" t="s">
        <v>401</v>
      </c>
      <c r="D244" s="277" t="s">
        <v>327</v>
      </c>
      <c r="E244" s="278" t="s">
        <v>662</v>
      </c>
      <c r="F244" s="279" t="s">
        <v>663</v>
      </c>
      <c r="G244" s="280" t="s">
        <v>363</v>
      </c>
      <c r="H244" s="281">
        <v>3</v>
      </c>
      <c r="I244" s="282"/>
      <c r="J244" s="283">
        <f>ROUND(I244*H244,2)</f>
        <v>0</v>
      </c>
      <c r="K244" s="284"/>
      <c r="L244" s="285"/>
      <c r="M244" s="286" t="s">
        <v>1</v>
      </c>
      <c r="N244" s="287" t="s">
        <v>38</v>
      </c>
      <c r="O244" s="91"/>
      <c r="P244" s="239">
        <f>O244*H244</f>
        <v>0</v>
      </c>
      <c r="Q244" s="239">
        <v>0</v>
      </c>
      <c r="R244" s="239">
        <f>Q244*H244</f>
        <v>0</v>
      </c>
      <c r="S244" s="239">
        <v>0</v>
      </c>
      <c r="T244" s="240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41" t="s">
        <v>266</v>
      </c>
      <c r="AT244" s="241" t="s">
        <v>327</v>
      </c>
      <c r="AU244" s="241" t="s">
        <v>80</v>
      </c>
      <c r="AY244" s="17" t="s">
        <v>176</v>
      </c>
      <c r="BE244" s="242">
        <f>IF(N244="základní",J244,0)</f>
        <v>0</v>
      </c>
      <c r="BF244" s="242">
        <f>IF(N244="snížená",J244,0)</f>
        <v>0</v>
      </c>
      <c r="BG244" s="242">
        <f>IF(N244="zákl. přenesená",J244,0)</f>
        <v>0</v>
      </c>
      <c r="BH244" s="242">
        <f>IF(N244="sníž. přenesená",J244,0)</f>
        <v>0</v>
      </c>
      <c r="BI244" s="242">
        <f>IF(N244="nulová",J244,0)</f>
        <v>0</v>
      </c>
      <c r="BJ244" s="17" t="s">
        <v>80</v>
      </c>
      <c r="BK244" s="242">
        <f>ROUND(I244*H244,2)</f>
        <v>0</v>
      </c>
      <c r="BL244" s="17" t="s">
        <v>183</v>
      </c>
      <c r="BM244" s="241" t="s">
        <v>664</v>
      </c>
    </row>
    <row r="245" s="2" customFormat="1">
      <c r="A245" s="38"/>
      <c r="B245" s="39"/>
      <c r="C245" s="40"/>
      <c r="D245" s="243" t="s">
        <v>185</v>
      </c>
      <c r="E245" s="40"/>
      <c r="F245" s="244" t="s">
        <v>663</v>
      </c>
      <c r="G245" s="40"/>
      <c r="H245" s="40"/>
      <c r="I245" s="245"/>
      <c r="J245" s="40"/>
      <c r="K245" s="40"/>
      <c r="L245" s="44"/>
      <c r="M245" s="246"/>
      <c r="N245" s="247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185</v>
      </c>
      <c r="AU245" s="17" t="s">
        <v>80</v>
      </c>
    </row>
    <row r="246" s="12" customFormat="1" ht="25.92" customHeight="1">
      <c r="A246" s="12"/>
      <c r="B246" s="213"/>
      <c r="C246" s="214"/>
      <c r="D246" s="215" t="s">
        <v>72</v>
      </c>
      <c r="E246" s="216" t="s">
        <v>266</v>
      </c>
      <c r="F246" s="216" t="s">
        <v>665</v>
      </c>
      <c r="G246" s="214"/>
      <c r="H246" s="214"/>
      <c r="I246" s="217"/>
      <c r="J246" s="218">
        <f>BK246</f>
        <v>0</v>
      </c>
      <c r="K246" s="214"/>
      <c r="L246" s="219"/>
      <c r="M246" s="220"/>
      <c r="N246" s="221"/>
      <c r="O246" s="221"/>
      <c r="P246" s="222">
        <f>SUM(P247:P303)</f>
        <v>0</v>
      </c>
      <c r="Q246" s="221"/>
      <c r="R246" s="222">
        <f>SUM(R247:R303)</f>
        <v>0</v>
      </c>
      <c r="S246" s="221"/>
      <c r="T246" s="223">
        <f>SUM(T247:T303)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24" t="s">
        <v>80</v>
      </c>
      <c r="AT246" s="225" t="s">
        <v>72</v>
      </c>
      <c r="AU246" s="225" t="s">
        <v>73</v>
      </c>
      <c r="AY246" s="224" t="s">
        <v>176</v>
      </c>
      <c r="BK246" s="226">
        <f>SUM(BK247:BK303)</f>
        <v>0</v>
      </c>
    </row>
    <row r="247" s="2" customFormat="1" ht="21.75" customHeight="1">
      <c r="A247" s="38"/>
      <c r="B247" s="39"/>
      <c r="C247" s="229" t="s">
        <v>407</v>
      </c>
      <c r="D247" s="229" t="s">
        <v>179</v>
      </c>
      <c r="E247" s="230" t="s">
        <v>666</v>
      </c>
      <c r="F247" s="231" t="s">
        <v>667</v>
      </c>
      <c r="G247" s="232" t="s">
        <v>449</v>
      </c>
      <c r="H247" s="233">
        <v>1</v>
      </c>
      <c r="I247" s="234"/>
      <c r="J247" s="235">
        <f>ROUND(I247*H247,2)</f>
        <v>0</v>
      </c>
      <c r="K247" s="236"/>
      <c r="L247" s="44"/>
      <c r="M247" s="237" t="s">
        <v>1</v>
      </c>
      <c r="N247" s="238" t="s">
        <v>38</v>
      </c>
      <c r="O247" s="91"/>
      <c r="P247" s="239">
        <f>O247*H247</f>
        <v>0</v>
      </c>
      <c r="Q247" s="239">
        <v>0</v>
      </c>
      <c r="R247" s="239">
        <f>Q247*H247</f>
        <v>0</v>
      </c>
      <c r="S247" s="239">
        <v>0</v>
      </c>
      <c r="T247" s="240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41" t="s">
        <v>183</v>
      </c>
      <c r="AT247" s="241" t="s">
        <v>179</v>
      </c>
      <c r="AU247" s="241" t="s">
        <v>80</v>
      </c>
      <c r="AY247" s="17" t="s">
        <v>176</v>
      </c>
      <c r="BE247" s="242">
        <f>IF(N247="základní",J247,0)</f>
        <v>0</v>
      </c>
      <c r="BF247" s="242">
        <f>IF(N247="snížená",J247,0)</f>
        <v>0</v>
      </c>
      <c r="BG247" s="242">
        <f>IF(N247="zákl. přenesená",J247,0)</f>
        <v>0</v>
      </c>
      <c r="BH247" s="242">
        <f>IF(N247="sníž. přenesená",J247,0)</f>
        <v>0</v>
      </c>
      <c r="BI247" s="242">
        <f>IF(N247="nulová",J247,0)</f>
        <v>0</v>
      </c>
      <c r="BJ247" s="17" t="s">
        <v>80</v>
      </c>
      <c r="BK247" s="242">
        <f>ROUND(I247*H247,2)</f>
        <v>0</v>
      </c>
      <c r="BL247" s="17" t="s">
        <v>183</v>
      </c>
      <c r="BM247" s="241" t="s">
        <v>668</v>
      </c>
    </row>
    <row r="248" s="2" customFormat="1">
      <c r="A248" s="38"/>
      <c r="B248" s="39"/>
      <c r="C248" s="40"/>
      <c r="D248" s="243" t="s">
        <v>185</v>
      </c>
      <c r="E248" s="40"/>
      <c r="F248" s="244" t="s">
        <v>667</v>
      </c>
      <c r="G248" s="40"/>
      <c r="H248" s="40"/>
      <c r="I248" s="245"/>
      <c r="J248" s="40"/>
      <c r="K248" s="40"/>
      <c r="L248" s="44"/>
      <c r="M248" s="246"/>
      <c r="N248" s="247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185</v>
      </c>
      <c r="AU248" s="17" t="s">
        <v>80</v>
      </c>
    </row>
    <row r="249" s="2" customFormat="1" ht="16.5" customHeight="1">
      <c r="A249" s="38"/>
      <c r="B249" s="39"/>
      <c r="C249" s="229" t="s">
        <v>412</v>
      </c>
      <c r="D249" s="229" t="s">
        <v>179</v>
      </c>
      <c r="E249" s="230" t="s">
        <v>669</v>
      </c>
      <c r="F249" s="231" t="s">
        <v>670</v>
      </c>
      <c r="G249" s="232" t="s">
        <v>671</v>
      </c>
      <c r="H249" s="233">
        <v>2</v>
      </c>
      <c r="I249" s="234"/>
      <c r="J249" s="235">
        <f>ROUND(I249*H249,2)</f>
        <v>0</v>
      </c>
      <c r="K249" s="236"/>
      <c r="L249" s="44"/>
      <c r="M249" s="237" t="s">
        <v>1</v>
      </c>
      <c r="N249" s="238" t="s">
        <v>38</v>
      </c>
      <c r="O249" s="91"/>
      <c r="P249" s="239">
        <f>O249*H249</f>
        <v>0</v>
      </c>
      <c r="Q249" s="239">
        <v>0</v>
      </c>
      <c r="R249" s="239">
        <f>Q249*H249</f>
        <v>0</v>
      </c>
      <c r="S249" s="239">
        <v>0</v>
      </c>
      <c r="T249" s="240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41" t="s">
        <v>183</v>
      </c>
      <c r="AT249" s="241" t="s">
        <v>179</v>
      </c>
      <c r="AU249" s="241" t="s">
        <v>80</v>
      </c>
      <c r="AY249" s="17" t="s">
        <v>176</v>
      </c>
      <c r="BE249" s="242">
        <f>IF(N249="základní",J249,0)</f>
        <v>0</v>
      </c>
      <c r="BF249" s="242">
        <f>IF(N249="snížená",J249,0)</f>
        <v>0</v>
      </c>
      <c r="BG249" s="242">
        <f>IF(N249="zákl. přenesená",J249,0)</f>
        <v>0</v>
      </c>
      <c r="BH249" s="242">
        <f>IF(N249="sníž. přenesená",J249,0)</f>
        <v>0</v>
      </c>
      <c r="BI249" s="242">
        <f>IF(N249="nulová",J249,0)</f>
        <v>0</v>
      </c>
      <c r="BJ249" s="17" t="s">
        <v>80</v>
      </c>
      <c r="BK249" s="242">
        <f>ROUND(I249*H249,2)</f>
        <v>0</v>
      </c>
      <c r="BL249" s="17" t="s">
        <v>183</v>
      </c>
      <c r="BM249" s="241" t="s">
        <v>672</v>
      </c>
    </row>
    <row r="250" s="2" customFormat="1">
      <c r="A250" s="38"/>
      <c r="B250" s="39"/>
      <c r="C250" s="40"/>
      <c r="D250" s="243" t="s">
        <v>185</v>
      </c>
      <c r="E250" s="40"/>
      <c r="F250" s="244" t="s">
        <v>670</v>
      </c>
      <c r="G250" s="40"/>
      <c r="H250" s="40"/>
      <c r="I250" s="245"/>
      <c r="J250" s="40"/>
      <c r="K250" s="40"/>
      <c r="L250" s="44"/>
      <c r="M250" s="246"/>
      <c r="N250" s="247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185</v>
      </c>
      <c r="AU250" s="17" t="s">
        <v>80</v>
      </c>
    </row>
    <row r="251" s="2" customFormat="1" ht="33" customHeight="1">
      <c r="A251" s="38"/>
      <c r="B251" s="39"/>
      <c r="C251" s="277" t="s">
        <v>417</v>
      </c>
      <c r="D251" s="277" t="s">
        <v>327</v>
      </c>
      <c r="E251" s="278" t="s">
        <v>673</v>
      </c>
      <c r="F251" s="279" t="s">
        <v>674</v>
      </c>
      <c r="G251" s="280" t="s">
        <v>363</v>
      </c>
      <c r="H251" s="281">
        <v>8</v>
      </c>
      <c r="I251" s="282"/>
      <c r="J251" s="283">
        <f>ROUND(I251*H251,2)</f>
        <v>0</v>
      </c>
      <c r="K251" s="284"/>
      <c r="L251" s="285"/>
      <c r="M251" s="286" t="s">
        <v>1</v>
      </c>
      <c r="N251" s="287" t="s">
        <v>38</v>
      </c>
      <c r="O251" s="91"/>
      <c r="P251" s="239">
        <f>O251*H251</f>
        <v>0</v>
      </c>
      <c r="Q251" s="239">
        <v>0</v>
      </c>
      <c r="R251" s="239">
        <f>Q251*H251</f>
        <v>0</v>
      </c>
      <c r="S251" s="239">
        <v>0</v>
      </c>
      <c r="T251" s="240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41" t="s">
        <v>266</v>
      </c>
      <c r="AT251" s="241" t="s">
        <v>327</v>
      </c>
      <c r="AU251" s="241" t="s">
        <v>80</v>
      </c>
      <c r="AY251" s="17" t="s">
        <v>176</v>
      </c>
      <c r="BE251" s="242">
        <f>IF(N251="základní",J251,0)</f>
        <v>0</v>
      </c>
      <c r="BF251" s="242">
        <f>IF(N251="snížená",J251,0)</f>
        <v>0</v>
      </c>
      <c r="BG251" s="242">
        <f>IF(N251="zákl. přenesená",J251,0)</f>
        <v>0</v>
      </c>
      <c r="BH251" s="242">
        <f>IF(N251="sníž. přenesená",J251,0)</f>
        <v>0</v>
      </c>
      <c r="BI251" s="242">
        <f>IF(N251="nulová",J251,0)</f>
        <v>0</v>
      </c>
      <c r="BJ251" s="17" t="s">
        <v>80</v>
      </c>
      <c r="BK251" s="242">
        <f>ROUND(I251*H251,2)</f>
        <v>0</v>
      </c>
      <c r="BL251" s="17" t="s">
        <v>183</v>
      </c>
      <c r="BM251" s="241" t="s">
        <v>675</v>
      </c>
    </row>
    <row r="252" s="2" customFormat="1">
      <c r="A252" s="38"/>
      <c r="B252" s="39"/>
      <c r="C252" s="40"/>
      <c r="D252" s="243" t="s">
        <v>185</v>
      </c>
      <c r="E252" s="40"/>
      <c r="F252" s="244" t="s">
        <v>674</v>
      </c>
      <c r="G252" s="40"/>
      <c r="H252" s="40"/>
      <c r="I252" s="245"/>
      <c r="J252" s="40"/>
      <c r="K252" s="40"/>
      <c r="L252" s="44"/>
      <c r="M252" s="246"/>
      <c r="N252" s="247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185</v>
      </c>
      <c r="AU252" s="17" t="s">
        <v>80</v>
      </c>
    </row>
    <row r="253" s="2" customFormat="1" ht="37.8" customHeight="1">
      <c r="A253" s="38"/>
      <c r="B253" s="39"/>
      <c r="C253" s="277" t="s">
        <v>422</v>
      </c>
      <c r="D253" s="277" t="s">
        <v>327</v>
      </c>
      <c r="E253" s="278" t="s">
        <v>676</v>
      </c>
      <c r="F253" s="279" t="s">
        <v>677</v>
      </c>
      <c r="G253" s="280" t="s">
        <v>363</v>
      </c>
      <c r="H253" s="281">
        <v>6</v>
      </c>
      <c r="I253" s="282"/>
      <c r="J253" s="283">
        <f>ROUND(I253*H253,2)</f>
        <v>0</v>
      </c>
      <c r="K253" s="284"/>
      <c r="L253" s="285"/>
      <c r="M253" s="286" t="s">
        <v>1</v>
      </c>
      <c r="N253" s="287" t="s">
        <v>38</v>
      </c>
      <c r="O253" s="91"/>
      <c r="P253" s="239">
        <f>O253*H253</f>
        <v>0</v>
      </c>
      <c r="Q253" s="239">
        <v>0</v>
      </c>
      <c r="R253" s="239">
        <f>Q253*H253</f>
        <v>0</v>
      </c>
      <c r="S253" s="239">
        <v>0</v>
      </c>
      <c r="T253" s="240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41" t="s">
        <v>266</v>
      </c>
      <c r="AT253" s="241" t="s">
        <v>327</v>
      </c>
      <c r="AU253" s="241" t="s">
        <v>80</v>
      </c>
      <c r="AY253" s="17" t="s">
        <v>176</v>
      </c>
      <c r="BE253" s="242">
        <f>IF(N253="základní",J253,0)</f>
        <v>0</v>
      </c>
      <c r="BF253" s="242">
        <f>IF(N253="snížená",J253,0)</f>
        <v>0</v>
      </c>
      <c r="BG253" s="242">
        <f>IF(N253="zákl. přenesená",J253,0)</f>
        <v>0</v>
      </c>
      <c r="BH253" s="242">
        <f>IF(N253="sníž. přenesená",J253,0)</f>
        <v>0</v>
      </c>
      <c r="BI253" s="242">
        <f>IF(N253="nulová",J253,0)</f>
        <v>0</v>
      </c>
      <c r="BJ253" s="17" t="s">
        <v>80</v>
      </c>
      <c r="BK253" s="242">
        <f>ROUND(I253*H253,2)</f>
        <v>0</v>
      </c>
      <c r="BL253" s="17" t="s">
        <v>183</v>
      </c>
      <c r="BM253" s="241" t="s">
        <v>678</v>
      </c>
    </row>
    <row r="254" s="2" customFormat="1">
      <c r="A254" s="38"/>
      <c r="B254" s="39"/>
      <c r="C254" s="40"/>
      <c r="D254" s="243" t="s">
        <v>185</v>
      </c>
      <c r="E254" s="40"/>
      <c r="F254" s="244" t="s">
        <v>677</v>
      </c>
      <c r="G254" s="40"/>
      <c r="H254" s="40"/>
      <c r="I254" s="245"/>
      <c r="J254" s="40"/>
      <c r="K254" s="40"/>
      <c r="L254" s="44"/>
      <c r="M254" s="246"/>
      <c r="N254" s="247"/>
      <c r="O254" s="91"/>
      <c r="P254" s="91"/>
      <c r="Q254" s="91"/>
      <c r="R254" s="91"/>
      <c r="S254" s="91"/>
      <c r="T254" s="9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185</v>
      </c>
      <c r="AU254" s="17" t="s">
        <v>80</v>
      </c>
    </row>
    <row r="255" s="2" customFormat="1" ht="37.8" customHeight="1">
      <c r="A255" s="38"/>
      <c r="B255" s="39"/>
      <c r="C255" s="277" t="s">
        <v>429</v>
      </c>
      <c r="D255" s="277" t="s">
        <v>327</v>
      </c>
      <c r="E255" s="278" t="s">
        <v>679</v>
      </c>
      <c r="F255" s="279" t="s">
        <v>680</v>
      </c>
      <c r="G255" s="280" t="s">
        <v>363</v>
      </c>
      <c r="H255" s="281">
        <v>6</v>
      </c>
      <c r="I255" s="282"/>
      <c r="J255" s="283">
        <f>ROUND(I255*H255,2)</f>
        <v>0</v>
      </c>
      <c r="K255" s="284"/>
      <c r="L255" s="285"/>
      <c r="M255" s="286" t="s">
        <v>1</v>
      </c>
      <c r="N255" s="287" t="s">
        <v>38</v>
      </c>
      <c r="O255" s="91"/>
      <c r="P255" s="239">
        <f>O255*H255</f>
        <v>0</v>
      </c>
      <c r="Q255" s="239">
        <v>0</v>
      </c>
      <c r="R255" s="239">
        <f>Q255*H255</f>
        <v>0</v>
      </c>
      <c r="S255" s="239">
        <v>0</v>
      </c>
      <c r="T255" s="240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41" t="s">
        <v>266</v>
      </c>
      <c r="AT255" s="241" t="s">
        <v>327</v>
      </c>
      <c r="AU255" s="241" t="s">
        <v>80</v>
      </c>
      <c r="AY255" s="17" t="s">
        <v>176</v>
      </c>
      <c r="BE255" s="242">
        <f>IF(N255="základní",J255,0)</f>
        <v>0</v>
      </c>
      <c r="BF255" s="242">
        <f>IF(N255="snížená",J255,0)</f>
        <v>0</v>
      </c>
      <c r="BG255" s="242">
        <f>IF(N255="zákl. přenesená",J255,0)</f>
        <v>0</v>
      </c>
      <c r="BH255" s="242">
        <f>IF(N255="sníž. přenesená",J255,0)</f>
        <v>0</v>
      </c>
      <c r="BI255" s="242">
        <f>IF(N255="nulová",J255,0)</f>
        <v>0</v>
      </c>
      <c r="BJ255" s="17" t="s">
        <v>80</v>
      </c>
      <c r="BK255" s="242">
        <f>ROUND(I255*H255,2)</f>
        <v>0</v>
      </c>
      <c r="BL255" s="17" t="s">
        <v>183</v>
      </c>
      <c r="BM255" s="241" t="s">
        <v>681</v>
      </c>
    </row>
    <row r="256" s="2" customFormat="1">
      <c r="A256" s="38"/>
      <c r="B256" s="39"/>
      <c r="C256" s="40"/>
      <c r="D256" s="243" t="s">
        <v>185</v>
      </c>
      <c r="E256" s="40"/>
      <c r="F256" s="244" t="s">
        <v>680</v>
      </c>
      <c r="G256" s="40"/>
      <c r="H256" s="40"/>
      <c r="I256" s="245"/>
      <c r="J256" s="40"/>
      <c r="K256" s="40"/>
      <c r="L256" s="44"/>
      <c r="M256" s="246"/>
      <c r="N256" s="247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185</v>
      </c>
      <c r="AU256" s="17" t="s">
        <v>80</v>
      </c>
    </row>
    <row r="257" s="2" customFormat="1" ht="37.8" customHeight="1">
      <c r="A257" s="38"/>
      <c r="B257" s="39"/>
      <c r="C257" s="277" t="s">
        <v>435</v>
      </c>
      <c r="D257" s="277" t="s">
        <v>327</v>
      </c>
      <c r="E257" s="278" t="s">
        <v>682</v>
      </c>
      <c r="F257" s="279" t="s">
        <v>683</v>
      </c>
      <c r="G257" s="280" t="s">
        <v>363</v>
      </c>
      <c r="H257" s="281">
        <v>3</v>
      </c>
      <c r="I257" s="282"/>
      <c r="J257" s="283">
        <f>ROUND(I257*H257,2)</f>
        <v>0</v>
      </c>
      <c r="K257" s="284"/>
      <c r="L257" s="285"/>
      <c r="M257" s="286" t="s">
        <v>1</v>
      </c>
      <c r="N257" s="287" t="s">
        <v>38</v>
      </c>
      <c r="O257" s="91"/>
      <c r="P257" s="239">
        <f>O257*H257</f>
        <v>0</v>
      </c>
      <c r="Q257" s="239">
        <v>0</v>
      </c>
      <c r="R257" s="239">
        <f>Q257*H257</f>
        <v>0</v>
      </c>
      <c r="S257" s="239">
        <v>0</v>
      </c>
      <c r="T257" s="240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41" t="s">
        <v>266</v>
      </c>
      <c r="AT257" s="241" t="s">
        <v>327</v>
      </c>
      <c r="AU257" s="241" t="s">
        <v>80</v>
      </c>
      <c r="AY257" s="17" t="s">
        <v>176</v>
      </c>
      <c r="BE257" s="242">
        <f>IF(N257="základní",J257,0)</f>
        <v>0</v>
      </c>
      <c r="BF257" s="242">
        <f>IF(N257="snížená",J257,0)</f>
        <v>0</v>
      </c>
      <c r="BG257" s="242">
        <f>IF(N257="zákl. přenesená",J257,0)</f>
        <v>0</v>
      </c>
      <c r="BH257" s="242">
        <f>IF(N257="sníž. přenesená",J257,0)</f>
        <v>0</v>
      </c>
      <c r="BI257" s="242">
        <f>IF(N257="nulová",J257,0)</f>
        <v>0</v>
      </c>
      <c r="BJ257" s="17" t="s">
        <v>80</v>
      </c>
      <c r="BK257" s="242">
        <f>ROUND(I257*H257,2)</f>
        <v>0</v>
      </c>
      <c r="BL257" s="17" t="s">
        <v>183</v>
      </c>
      <c r="BM257" s="241" t="s">
        <v>684</v>
      </c>
    </row>
    <row r="258" s="2" customFormat="1">
      <c r="A258" s="38"/>
      <c r="B258" s="39"/>
      <c r="C258" s="40"/>
      <c r="D258" s="243" t="s">
        <v>185</v>
      </c>
      <c r="E258" s="40"/>
      <c r="F258" s="244" t="s">
        <v>683</v>
      </c>
      <c r="G258" s="40"/>
      <c r="H258" s="40"/>
      <c r="I258" s="245"/>
      <c r="J258" s="40"/>
      <c r="K258" s="40"/>
      <c r="L258" s="44"/>
      <c r="M258" s="246"/>
      <c r="N258" s="247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185</v>
      </c>
      <c r="AU258" s="17" t="s">
        <v>80</v>
      </c>
    </row>
    <row r="259" s="2" customFormat="1" ht="44.25" customHeight="1">
      <c r="A259" s="38"/>
      <c r="B259" s="39"/>
      <c r="C259" s="277" t="s">
        <v>685</v>
      </c>
      <c r="D259" s="277" t="s">
        <v>327</v>
      </c>
      <c r="E259" s="278" t="s">
        <v>686</v>
      </c>
      <c r="F259" s="279" t="s">
        <v>687</v>
      </c>
      <c r="G259" s="280" t="s">
        <v>363</v>
      </c>
      <c r="H259" s="281">
        <v>8</v>
      </c>
      <c r="I259" s="282"/>
      <c r="J259" s="283">
        <f>ROUND(I259*H259,2)</f>
        <v>0</v>
      </c>
      <c r="K259" s="284"/>
      <c r="L259" s="285"/>
      <c r="M259" s="286" t="s">
        <v>1</v>
      </c>
      <c r="N259" s="287" t="s">
        <v>38</v>
      </c>
      <c r="O259" s="91"/>
      <c r="P259" s="239">
        <f>O259*H259</f>
        <v>0</v>
      </c>
      <c r="Q259" s="239">
        <v>0</v>
      </c>
      <c r="R259" s="239">
        <f>Q259*H259</f>
        <v>0</v>
      </c>
      <c r="S259" s="239">
        <v>0</v>
      </c>
      <c r="T259" s="240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41" t="s">
        <v>266</v>
      </c>
      <c r="AT259" s="241" t="s">
        <v>327</v>
      </c>
      <c r="AU259" s="241" t="s">
        <v>80</v>
      </c>
      <c r="AY259" s="17" t="s">
        <v>176</v>
      </c>
      <c r="BE259" s="242">
        <f>IF(N259="základní",J259,0)</f>
        <v>0</v>
      </c>
      <c r="BF259" s="242">
        <f>IF(N259="snížená",J259,0)</f>
        <v>0</v>
      </c>
      <c r="BG259" s="242">
        <f>IF(N259="zákl. přenesená",J259,0)</f>
        <v>0</v>
      </c>
      <c r="BH259" s="242">
        <f>IF(N259="sníž. přenesená",J259,0)</f>
        <v>0</v>
      </c>
      <c r="BI259" s="242">
        <f>IF(N259="nulová",J259,0)</f>
        <v>0</v>
      </c>
      <c r="BJ259" s="17" t="s">
        <v>80</v>
      </c>
      <c r="BK259" s="242">
        <f>ROUND(I259*H259,2)</f>
        <v>0</v>
      </c>
      <c r="BL259" s="17" t="s">
        <v>183</v>
      </c>
      <c r="BM259" s="241" t="s">
        <v>688</v>
      </c>
    </row>
    <row r="260" s="2" customFormat="1">
      <c r="A260" s="38"/>
      <c r="B260" s="39"/>
      <c r="C260" s="40"/>
      <c r="D260" s="243" t="s">
        <v>185</v>
      </c>
      <c r="E260" s="40"/>
      <c r="F260" s="244" t="s">
        <v>687</v>
      </c>
      <c r="G260" s="40"/>
      <c r="H260" s="40"/>
      <c r="I260" s="245"/>
      <c r="J260" s="40"/>
      <c r="K260" s="40"/>
      <c r="L260" s="44"/>
      <c r="M260" s="246"/>
      <c r="N260" s="247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185</v>
      </c>
      <c r="AU260" s="17" t="s">
        <v>80</v>
      </c>
    </row>
    <row r="261" s="2" customFormat="1" ht="37.8" customHeight="1">
      <c r="A261" s="38"/>
      <c r="B261" s="39"/>
      <c r="C261" s="277" t="s">
        <v>689</v>
      </c>
      <c r="D261" s="277" t="s">
        <v>327</v>
      </c>
      <c r="E261" s="278" t="s">
        <v>690</v>
      </c>
      <c r="F261" s="279" t="s">
        <v>691</v>
      </c>
      <c r="G261" s="280" t="s">
        <v>363</v>
      </c>
      <c r="H261" s="281">
        <v>8</v>
      </c>
      <c r="I261" s="282"/>
      <c r="J261" s="283">
        <f>ROUND(I261*H261,2)</f>
        <v>0</v>
      </c>
      <c r="K261" s="284"/>
      <c r="L261" s="285"/>
      <c r="M261" s="286" t="s">
        <v>1</v>
      </c>
      <c r="N261" s="287" t="s">
        <v>38</v>
      </c>
      <c r="O261" s="91"/>
      <c r="P261" s="239">
        <f>O261*H261</f>
        <v>0</v>
      </c>
      <c r="Q261" s="239">
        <v>0</v>
      </c>
      <c r="R261" s="239">
        <f>Q261*H261</f>
        <v>0</v>
      </c>
      <c r="S261" s="239">
        <v>0</v>
      </c>
      <c r="T261" s="240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41" t="s">
        <v>266</v>
      </c>
      <c r="AT261" s="241" t="s">
        <v>327</v>
      </c>
      <c r="AU261" s="241" t="s">
        <v>80</v>
      </c>
      <c r="AY261" s="17" t="s">
        <v>176</v>
      </c>
      <c r="BE261" s="242">
        <f>IF(N261="základní",J261,0)</f>
        <v>0</v>
      </c>
      <c r="BF261" s="242">
        <f>IF(N261="snížená",J261,0)</f>
        <v>0</v>
      </c>
      <c r="BG261" s="242">
        <f>IF(N261="zákl. přenesená",J261,0)</f>
        <v>0</v>
      </c>
      <c r="BH261" s="242">
        <f>IF(N261="sníž. přenesená",J261,0)</f>
        <v>0</v>
      </c>
      <c r="BI261" s="242">
        <f>IF(N261="nulová",J261,0)</f>
        <v>0</v>
      </c>
      <c r="BJ261" s="17" t="s">
        <v>80</v>
      </c>
      <c r="BK261" s="242">
        <f>ROUND(I261*H261,2)</f>
        <v>0</v>
      </c>
      <c r="BL261" s="17" t="s">
        <v>183</v>
      </c>
      <c r="BM261" s="241" t="s">
        <v>692</v>
      </c>
    </row>
    <row r="262" s="2" customFormat="1">
      <c r="A262" s="38"/>
      <c r="B262" s="39"/>
      <c r="C262" s="40"/>
      <c r="D262" s="243" t="s">
        <v>185</v>
      </c>
      <c r="E262" s="40"/>
      <c r="F262" s="244" t="s">
        <v>691</v>
      </c>
      <c r="G262" s="40"/>
      <c r="H262" s="40"/>
      <c r="I262" s="245"/>
      <c r="J262" s="40"/>
      <c r="K262" s="40"/>
      <c r="L262" s="44"/>
      <c r="M262" s="246"/>
      <c r="N262" s="247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185</v>
      </c>
      <c r="AU262" s="17" t="s">
        <v>80</v>
      </c>
    </row>
    <row r="263" s="2" customFormat="1" ht="24.15" customHeight="1">
      <c r="A263" s="38"/>
      <c r="B263" s="39"/>
      <c r="C263" s="277" t="s">
        <v>693</v>
      </c>
      <c r="D263" s="277" t="s">
        <v>327</v>
      </c>
      <c r="E263" s="278" t="s">
        <v>694</v>
      </c>
      <c r="F263" s="279" t="s">
        <v>695</v>
      </c>
      <c r="G263" s="280" t="s">
        <v>363</v>
      </c>
      <c r="H263" s="281">
        <v>22</v>
      </c>
      <c r="I263" s="282"/>
      <c r="J263" s="283">
        <f>ROUND(I263*H263,2)</f>
        <v>0</v>
      </c>
      <c r="K263" s="284"/>
      <c r="L263" s="285"/>
      <c r="M263" s="286" t="s">
        <v>1</v>
      </c>
      <c r="N263" s="287" t="s">
        <v>38</v>
      </c>
      <c r="O263" s="91"/>
      <c r="P263" s="239">
        <f>O263*H263</f>
        <v>0</v>
      </c>
      <c r="Q263" s="239">
        <v>0</v>
      </c>
      <c r="R263" s="239">
        <f>Q263*H263</f>
        <v>0</v>
      </c>
      <c r="S263" s="239">
        <v>0</v>
      </c>
      <c r="T263" s="240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41" t="s">
        <v>266</v>
      </c>
      <c r="AT263" s="241" t="s">
        <v>327</v>
      </c>
      <c r="AU263" s="241" t="s">
        <v>80</v>
      </c>
      <c r="AY263" s="17" t="s">
        <v>176</v>
      </c>
      <c r="BE263" s="242">
        <f>IF(N263="základní",J263,0)</f>
        <v>0</v>
      </c>
      <c r="BF263" s="242">
        <f>IF(N263="snížená",J263,0)</f>
        <v>0</v>
      </c>
      <c r="BG263" s="242">
        <f>IF(N263="zákl. přenesená",J263,0)</f>
        <v>0</v>
      </c>
      <c r="BH263" s="242">
        <f>IF(N263="sníž. přenesená",J263,0)</f>
        <v>0</v>
      </c>
      <c r="BI263" s="242">
        <f>IF(N263="nulová",J263,0)</f>
        <v>0</v>
      </c>
      <c r="BJ263" s="17" t="s">
        <v>80</v>
      </c>
      <c r="BK263" s="242">
        <f>ROUND(I263*H263,2)</f>
        <v>0</v>
      </c>
      <c r="BL263" s="17" t="s">
        <v>183</v>
      </c>
      <c r="BM263" s="241" t="s">
        <v>696</v>
      </c>
    </row>
    <row r="264" s="2" customFormat="1">
      <c r="A264" s="38"/>
      <c r="B264" s="39"/>
      <c r="C264" s="40"/>
      <c r="D264" s="243" t="s">
        <v>185</v>
      </c>
      <c r="E264" s="40"/>
      <c r="F264" s="244" t="s">
        <v>695</v>
      </c>
      <c r="G264" s="40"/>
      <c r="H264" s="40"/>
      <c r="I264" s="245"/>
      <c r="J264" s="40"/>
      <c r="K264" s="40"/>
      <c r="L264" s="44"/>
      <c r="M264" s="246"/>
      <c r="N264" s="247"/>
      <c r="O264" s="91"/>
      <c r="P264" s="91"/>
      <c r="Q264" s="91"/>
      <c r="R264" s="91"/>
      <c r="S264" s="91"/>
      <c r="T264" s="92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185</v>
      </c>
      <c r="AU264" s="17" t="s">
        <v>80</v>
      </c>
    </row>
    <row r="265" s="2" customFormat="1" ht="24.15" customHeight="1">
      <c r="A265" s="38"/>
      <c r="B265" s="39"/>
      <c r="C265" s="277" t="s">
        <v>697</v>
      </c>
      <c r="D265" s="277" t="s">
        <v>327</v>
      </c>
      <c r="E265" s="278" t="s">
        <v>698</v>
      </c>
      <c r="F265" s="279" t="s">
        <v>699</v>
      </c>
      <c r="G265" s="280" t="s">
        <v>263</v>
      </c>
      <c r="H265" s="281">
        <v>376.05799999999999</v>
      </c>
      <c r="I265" s="282"/>
      <c r="J265" s="283">
        <f>ROUND(I265*H265,2)</f>
        <v>0</v>
      </c>
      <c r="K265" s="284"/>
      <c r="L265" s="285"/>
      <c r="M265" s="286" t="s">
        <v>1</v>
      </c>
      <c r="N265" s="287" t="s">
        <v>38</v>
      </c>
      <c r="O265" s="91"/>
      <c r="P265" s="239">
        <f>O265*H265</f>
        <v>0</v>
      </c>
      <c r="Q265" s="239">
        <v>0</v>
      </c>
      <c r="R265" s="239">
        <f>Q265*H265</f>
        <v>0</v>
      </c>
      <c r="S265" s="239">
        <v>0</v>
      </c>
      <c r="T265" s="240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41" t="s">
        <v>266</v>
      </c>
      <c r="AT265" s="241" t="s">
        <v>327</v>
      </c>
      <c r="AU265" s="241" t="s">
        <v>80</v>
      </c>
      <c r="AY265" s="17" t="s">
        <v>176</v>
      </c>
      <c r="BE265" s="242">
        <f>IF(N265="základní",J265,0)</f>
        <v>0</v>
      </c>
      <c r="BF265" s="242">
        <f>IF(N265="snížená",J265,0)</f>
        <v>0</v>
      </c>
      <c r="BG265" s="242">
        <f>IF(N265="zákl. přenesená",J265,0)</f>
        <v>0</v>
      </c>
      <c r="BH265" s="242">
        <f>IF(N265="sníž. přenesená",J265,0)</f>
        <v>0</v>
      </c>
      <c r="BI265" s="242">
        <f>IF(N265="nulová",J265,0)</f>
        <v>0</v>
      </c>
      <c r="BJ265" s="17" t="s">
        <v>80</v>
      </c>
      <c r="BK265" s="242">
        <f>ROUND(I265*H265,2)</f>
        <v>0</v>
      </c>
      <c r="BL265" s="17" t="s">
        <v>183</v>
      </c>
      <c r="BM265" s="241" t="s">
        <v>700</v>
      </c>
    </row>
    <row r="266" s="2" customFormat="1">
      <c r="A266" s="38"/>
      <c r="B266" s="39"/>
      <c r="C266" s="40"/>
      <c r="D266" s="243" t="s">
        <v>185</v>
      </c>
      <c r="E266" s="40"/>
      <c r="F266" s="244" t="s">
        <v>699</v>
      </c>
      <c r="G266" s="40"/>
      <c r="H266" s="40"/>
      <c r="I266" s="245"/>
      <c r="J266" s="40"/>
      <c r="K266" s="40"/>
      <c r="L266" s="44"/>
      <c r="M266" s="246"/>
      <c r="N266" s="247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185</v>
      </c>
      <c r="AU266" s="17" t="s">
        <v>80</v>
      </c>
    </row>
    <row r="267" s="2" customFormat="1" ht="24.15" customHeight="1">
      <c r="A267" s="38"/>
      <c r="B267" s="39"/>
      <c r="C267" s="277" t="s">
        <v>701</v>
      </c>
      <c r="D267" s="277" t="s">
        <v>327</v>
      </c>
      <c r="E267" s="278" t="s">
        <v>702</v>
      </c>
      <c r="F267" s="279" t="s">
        <v>703</v>
      </c>
      <c r="G267" s="280" t="s">
        <v>363</v>
      </c>
      <c r="H267" s="281">
        <v>2</v>
      </c>
      <c r="I267" s="282"/>
      <c r="J267" s="283">
        <f>ROUND(I267*H267,2)</f>
        <v>0</v>
      </c>
      <c r="K267" s="284"/>
      <c r="L267" s="285"/>
      <c r="M267" s="286" t="s">
        <v>1</v>
      </c>
      <c r="N267" s="287" t="s">
        <v>38</v>
      </c>
      <c r="O267" s="91"/>
      <c r="P267" s="239">
        <f>O267*H267</f>
        <v>0</v>
      </c>
      <c r="Q267" s="239">
        <v>0</v>
      </c>
      <c r="R267" s="239">
        <f>Q267*H267</f>
        <v>0</v>
      </c>
      <c r="S267" s="239">
        <v>0</v>
      </c>
      <c r="T267" s="240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41" t="s">
        <v>266</v>
      </c>
      <c r="AT267" s="241" t="s">
        <v>327</v>
      </c>
      <c r="AU267" s="241" t="s">
        <v>80</v>
      </c>
      <c r="AY267" s="17" t="s">
        <v>176</v>
      </c>
      <c r="BE267" s="242">
        <f>IF(N267="základní",J267,0)</f>
        <v>0</v>
      </c>
      <c r="BF267" s="242">
        <f>IF(N267="snížená",J267,0)</f>
        <v>0</v>
      </c>
      <c r="BG267" s="242">
        <f>IF(N267="zákl. přenesená",J267,0)</f>
        <v>0</v>
      </c>
      <c r="BH267" s="242">
        <f>IF(N267="sníž. přenesená",J267,0)</f>
        <v>0</v>
      </c>
      <c r="BI267" s="242">
        <f>IF(N267="nulová",J267,0)</f>
        <v>0</v>
      </c>
      <c r="BJ267" s="17" t="s">
        <v>80</v>
      </c>
      <c r="BK267" s="242">
        <f>ROUND(I267*H267,2)</f>
        <v>0</v>
      </c>
      <c r="BL267" s="17" t="s">
        <v>183</v>
      </c>
      <c r="BM267" s="241" t="s">
        <v>704</v>
      </c>
    </row>
    <row r="268" s="2" customFormat="1">
      <c r="A268" s="38"/>
      <c r="B268" s="39"/>
      <c r="C268" s="40"/>
      <c r="D268" s="243" t="s">
        <v>185</v>
      </c>
      <c r="E268" s="40"/>
      <c r="F268" s="244" t="s">
        <v>703</v>
      </c>
      <c r="G268" s="40"/>
      <c r="H268" s="40"/>
      <c r="I268" s="245"/>
      <c r="J268" s="40"/>
      <c r="K268" s="40"/>
      <c r="L268" s="44"/>
      <c r="M268" s="246"/>
      <c r="N268" s="247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185</v>
      </c>
      <c r="AU268" s="17" t="s">
        <v>80</v>
      </c>
    </row>
    <row r="269" s="2" customFormat="1" ht="37.8" customHeight="1">
      <c r="A269" s="38"/>
      <c r="B269" s="39"/>
      <c r="C269" s="277" t="s">
        <v>705</v>
      </c>
      <c r="D269" s="277" t="s">
        <v>327</v>
      </c>
      <c r="E269" s="278" t="s">
        <v>706</v>
      </c>
      <c r="F269" s="279" t="s">
        <v>707</v>
      </c>
      <c r="G269" s="280" t="s">
        <v>363</v>
      </c>
      <c r="H269" s="281">
        <v>5</v>
      </c>
      <c r="I269" s="282"/>
      <c r="J269" s="283">
        <f>ROUND(I269*H269,2)</f>
        <v>0</v>
      </c>
      <c r="K269" s="284"/>
      <c r="L269" s="285"/>
      <c r="M269" s="286" t="s">
        <v>1</v>
      </c>
      <c r="N269" s="287" t="s">
        <v>38</v>
      </c>
      <c r="O269" s="91"/>
      <c r="P269" s="239">
        <f>O269*H269</f>
        <v>0</v>
      </c>
      <c r="Q269" s="239">
        <v>0</v>
      </c>
      <c r="R269" s="239">
        <f>Q269*H269</f>
        <v>0</v>
      </c>
      <c r="S269" s="239">
        <v>0</v>
      </c>
      <c r="T269" s="240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41" t="s">
        <v>266</v>
      </c>
      <c r="AT269" s="241" t="s">
        <v>327</v>
      </c>
      <c r="AU269" s="241" t="s">
        <v>80</v>
      </c>
      <c r="AY269" s="17" t="s">
        <v>176</v>
      </c>
      <c r="BE269" s="242">
        <f>IF(N269="základní",J269,0)</f>
        <v>0</v>
      </c>
      <c r="BF269" s="242">
        <f>IF(N269="snížená",J269,0)</f>
        <v>0</v>
      </c>
      <c r="BG269" s="242">
        <f>IF(N269="zákl. přenesená",J269,0)</f>
        <v>0</v>
      </c>
      <c r="BH269" s="242">
        <f>IF(N269="sníž. přenesená",J269,0)</f>
        <v>0</v>
      </c>
      <c r="BI269" s="242">
        <f>IF(N269="nulová",J269,0)</f>
        <v>0</v>
      </c>
      <c r="BJ269" s="17" t="s">
        <v>80</v>
      </c>
      <c r="BK269" s="242">
        <f>ROUND(I269*H269,2)</f>
        <v>0</v>
      </c>
      <c r="BL269" s="17" t="s">
        <v>183</v>
      </c>
      <c r="BM269" s="241" t="s">
        <v>708</v>
      </c>
    </row>
    <row r="270" s="2" customFormat="1">
      <c r="A270" s="38"/>
      <c r="B270" s="39"/>
      <c r="C270" s="40"/>
      <c r="D270" s="243" t="s">
        <v>185</v>
      </c>
      <c r="E270" s="40"/>
      <c r="F270" s="244" t="s">
        <v>707</v>
      </c>
      <c r="G270" s="40"/>
      <c r="H270" s="40"/>
      <c r="I270" s="245"/>
      <c r="J270" s="40"/>
      <c r="K270" s="40"/>
      <c r="L270" s="44"/>
      <c r="M270" s="246"/>
      <c r="N270" s="247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185</v>
      </c>
      <c r="AU270" s="17" t="s">
        <v>80</v>
      </c>
    </row>
    <row r="271" s="2" customFormat="1" ht="37.8" customHeight="1">
      <c r="A271" s="38"/>
      <c r="B271" s="39"/>
      <c r="C271" s="277" t="s">
        <v>709</v>
      </c>
      <c r="D271" s="277" t="s">
        <v>327</v>
      </c>
      <c r="E271" s="278" t="s">
        <v>710</v>
      </c>
      <c r="F271" s="279" t="s">
        <v>711</v>
      </c>
      <c r="G271" s="280" t="s">
        <v>363</v>
      </c>
      <c r="H271" s="281">
        <v>5</v>
      </c>
      <c r="I271" s="282"/>
      <c r="J271" s="283">
        <f>ROUND(I271*H271,2)</f>
        <v>0</v>
      </c>
      <c r="K271" s="284"/>
      <c r="L271" s="285"/>
      <c r="M271" s="286" t="s">
        <v>1</v>
      </c>
      <c r="N271" s="287" t="s">
        <v>38</v>
      </c>
      <c r="O271" s="91"/>
      <c r="P271" s="239">
        <f>O271*H271</f>
        <v>0</v>
      </c>
      <c r="Q271" s="239">
        <v>0</v>
      </c>
      <c r="R271" s="239">
        <f>Q271*H271</f>
        <v>0</v>
      </c>
      <c r="S271" s="239">
        <v>0</v>
      </c>
      <c r="T271" s="240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41" t="s">
        <v>266</v>
      </c>
      <c r="AT271" s="241" t="s">
        <v>327</v>
      </c>
      <c r="AU271" s="241" t="s">
        <v>80</v>
      </c>
      <c r="AY271" s="17" t="s">
        <v>176</v>
      </c>
      <c r="BE271" s="242">
        <f>IF(N271="základní",J271,0)</f>
        <v>0</v>
      </c>
      <c r="BF271" s="242">
        <f>IF(N271="snížená",J271,0)</f>
        <v>0</v>
      </c>
      <c r="BG271" s="242">
        <f>IF(N271="zákl. přenesená",J271,0)</f>
        <v>0</v>
      </c>
      <c r="BH271" s="242">
        <f>IF(N271="sníž. přenesená",J271,0)</f>
        <v>0</v>
      </c>
      <c r="BI271" s="242">
        <f>IF(N271="nulová",J271,0)</f>
        <v>0</v>
      </c>
      <c r="BJ271" s="17" t="s">
        <v>80</v>
      </c>
      <c r="BK271" s="242">
        <f>ROUND(I271*H271,2)</f>
        <v>0</v>
      </c>
      <c r="BL271" s="17" t="s">
        <v>183</v>
      </c>
      <c r="BM271" s="241" t="s">
        <v>712</v>
      </c>
    </row>
    <row r="272" s="2" customFormat="1">
      <c r="A272" s="38"/>
      <c r="B272" s="39"/>
      <c r="C272" s="40"/>
      <c r="D272" s="243" t="s">
        <v>185</v>
      </c>
      <c r="E272" s="40"/>
      <c r="F272" s="244" t="s">
        <v>711</v>
      </c>
      <c r="G272" s="40"/>
      <c r="H272" s="40"/>
      <c r="I272" s="245"/>
      <c r="J272" s="40"/>
      <c r="K272" s="40"/>
      <c r="L272" s="44"/>
      <c r="M272" s="246"/>
      <c r="N272" s="247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185</v>
      </c>
      <c r="AU272" s="17" t="s">
        <v>80</v>
      </c>
    </row>
    <row r="273" s="2" customFormat="1" ht="37.8" customHeight="1">
      <c r="A273" s="38"/>
      <c r="B273" s="39"/>
      <c r="C273" s="277" t="s">
        <v>713</v>
      </c>
      <c r="D273" s="277" t="s">
        <v>327</v>
      </c>
      <c r="E273" s="278" t="s">
        <v>714</v>
      </c>
      <c r="F273" s="279" t="s">
        <v>715</v>
      </c>
      <c r="G273" s="280" t="s">
        <v>363</v>
      </c>
      <c r="H273" s="281">
        <v>2</v>
      </c>
      <c r="I273" s="282"/>
      <c r="J273" s="283">
        <f>ROUND(I273*H273,2)</f>
        <v>0</v>
      </c>
      <c r="K273" s="284"/>
      <c r="L273" s="285"/>
      <c r="M273" s="286" t="s">
        <v>1</v>
      </c>
      <c r="N273" s="287" t="s">
        <v>38</v>
      </c>
      <c r="O273" s="91"/>
      <c r="P273" s="239">
        <f>O273*H273</f>
        <v>0</v>
      </c>
      <c r="Q273" s="239">
        <v>0</v>
      </c>
      <c r="R273" s="239">
        <f>Q273*H273</f>
        <v>0</v>
      </c>
      <c r="S273" s="239">
        <v>0</v>
      </c>
      <c r="T273" s="240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41" t="s">
        <v>266</v>
      </c>
      <c r="AT273" s="241" t="s">
        <v>327</v>
      </c>
      <c r="AU273" s="241" t="s">
        <v>80</v>
      </c>
      <c r="AY273" s="17" t="s">
        <v>176</v>
      </c>
      <c r="BE273" s="242">
        <f>IF(N273="základní",J273,0)</f>
        <v>0</v>
      </c>
      <c r="BF273" s="242">
        <f>IF(N273="snížená",J273,0)</f>
        <v>0</v>
      </c>
      <c r="BG273" s="242">
        <f>IF(N273="zákl. přenesená",J273,0)</f>
        <v>0</v>
      </c>
      <c r="BH273" s="242">
        <f>IF(N273="sníž. přenesená",J273,0)</f>
        <v>0</v>
      </c>
      <c r="BI273" s="242">
        <f>IF(N273="nulová",J273,0)</f>
        <v>0</v>
      </c>
      <c r="BJ273" s="17" t="s">
        <v>80</v>
      </c>
      <c r="BK273" s="242">
        <f>ROUND(I273*H273,2)</f>
        <v>0</v>
      </c>
      <c r="BL273" s="17" t="s">
        <v>183</v>
      </c>
      <c r="BM273" s="241" t="s">
        <v>716</v>
      </c>
    </row>
    <row r="274" s="2" customFormat="1">
      <c r="A274" s="38"/>
      <c r="B274" s="39"/>
      <c r="C274" s="40"/>
      <c r="D274" s="243" t="s">
        <v>185</v>
      </c>
      <c r="E274" s="40"/>
      <c r="F274" s="244" t="s">
        <v>715</v>
      </c>
      <c r="G274" s="40"/>
      <c r="H274" s="40"/>
      <c r="I274" s="245"/>
      <c r="J274" s="40"/>
      <c r="K274" s="40"/>
      <c r="L274" s="44"/>
      <c r="M274" s="246"/>
      <c r="N274" s="247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185</v>
      </c>
      <c r="AU274" s="17" t="s">
        <v>80</v>
      </c>
    </row>
    <row r="275" s="2" customFormat="1" ht="37.8" customHeight="1">
      <c r="A275" s="38"/>
      <c r="B275" s="39"/>
      <c r="C275" s="277" t="s">
        <v>717</v>
      </c>
      <c r="D275" s="277" t="s">
        <v>327</v>
      </c>
      <c r="E275" s="278" t="s">
        <v>718</v>
      </c>
      <c r="F275" s="279" t="s">
        <v>719</v>
      </c>
      <c r="G275" s="280" t="s">
        <v>363</v>
      </c>
      <c r="H275" s="281">
        <v>18</v>
      </c>
      <c r="I275" s="282"/>
      <c r="J275" s="283">
        <f>ROUND(I275*H275,2)</f>
        <v>0</v>
      </c>
      <c r="K275" s="284"/>
      <c r="L275" s="285"/>
      <c r="M275" s="286" t="s">
        <v>1</v>
      </c>
      <c r="N275" s="287" t="s">
        <v>38</v>
      </c>
      <c r="O275" s="91"/>
      <c r="P275" s="239">
        <f>O275*H275</f>
        <v>0</v>
      </c>
      <c r="Q275" s="239">
        <v>0</v>
      </c>
      <c r="R275" s="239">
        <f>Q275*H275</f>
        <v>0</v>
      </c>
      <c r="S275" s="239">
        <v>0</v>
      </c>
      <c r="T275" s="240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41" t="s">
        <v>266</v>
      </c>
      <c r="AT275" s="241" t="s">
        <v>327</v>
      </c>
      <c r="AU275" s="241" t="s">
        <v>80</v>
      </c>
      <c r="AY275" s="17" t="s">
        <v>176</v>
      </c>
      <c r="BE275" s="242">
        <f>IF(N275="základní",J275,0)</f>
        <v>0</v>
      </c>
      <c r="BF275" s="242">
        <f>IF(N275="snížená",J275,0)</f>
        <v>0</v>
      </c>
      <c r="BG275" s="242">
        <f>IF(N275="zákl. přenesená",J275,0)</f>
        <v>0</v>
      </c>
      <c r="BH275" s="242">
        <f>IF(N275="sníž. přenesená",J275,0)</f>
        <v>0</v>
      </c>
      <c r="BI275" s="242">
        <f>IF(N275="nulová",J275,0)</f>
        <v>0</v>
      </c>
      <c r="BJ275" s="17" t="s">
        <v>80</v>
      </c>
      <c r="BK275" s="242">
        <f>ROUND(I275*H275,2)</f>
        <v>0</v>
      </c>
      <c r="BL275" s="17" t="s">
        <v>183</v>
      </c>
      <c r="BM275" s="241" t="s">
        <v>720</v>
      </c>
    </row>
    <row r="276" s="2" customFormat="1">
      <c r="A276" s="38"/>
      <c r="B276" s="39"/>
      <c r="C276" s="40"/>
      <c r="D276" s="243" t="s">
        <v>185</v>
      </c>
      <c r="E276" s="40"/>
      <c r="F276" s="244" t="s">
        <v>719</v>
      </c>
      <c r="G276" s="40"/>
      <c r="H276" s="40"/>
      <c r="I276" s="245"/>
      <c r="J276" s="40"/>
      <c r="K276" s="40"/>
      <c r="L276" s="44"/>
      <c r="M276" s="246"/>
      <c r="N276" s="247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185</v>
      </c>
      <c r="AU276" s="17" t="s">
        <v>80</v>
      </c>
    </row>
    <row r="277" s="2" customFormat="1" ht="24.15" customHeight="1">
      <c r="A277" s="38"/>
      <c r="B277" s="39"/>
      <c r="C277" s="229" t="s">
        <v>721</v>
      </c>
      <c r="D277" s="229" t="s">
        <v>179</v>
      </c>
      <c r="E277" s="230" t="s">
        <v>722</v>
      </c>
      <c r="F277" s="231" t="s">
        <v>723</v>
      </c>
      <c r="G277" s="232" t="s">
        <v>671</v>
      </c>
      <c r="H277" s="233">
        <v>2</v>
      </c>
      <c r="I277" s="234"/>
      <c r="J277" s="235">
        <f>ROUND(I277*H277,2)</f>
        <v>0</v>
      </c>
      <c r="K277" s="236"/>
      <c r="L277" s="44"/>
      <c r="M277" s="237" t="s">
        <v>1</v>
      </c>
      <c r="N277" s="238" t="s">
        <v>38</v>
      </c>
      <c r="O277" s="91"/>
      <c r="P277" s="239">
        <f>O277*H277</f>
        <v>0</v>
      </c>
      <c r="Q277" s="239">
        <v>0</v>
      </c>
      <c r="R277" s="239">
        <f>Q277*H277</f>
        <v>0</v>
      </c>
      <c r="S277" s="239">
        <v>0</v>
      </c>
      <c r="T277" s="240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41" t="s">
        <v>183</v>
      </c>
      <c r="AT277" s="241" t="s">
        <v>179</v>
      </c>
      <c r="AU277" s="241" t="s">
        <v>80</v>
      </c>
      <c r="AY277" s="17" t="s">
        <v>176</v>
      </c>
      <c r="BE277" s="242">
        <f>IF(N277="základní",J277,0)</f>
        <v>0</v>
      </c>
      <c r="BF277" s="242">
        <f>IF(N277="snížená",J277,0)</f>
        <v>0</v>
      </c>
      <c r="BG277" s="242">
        <f>IF(N277="zákl. přenesená",J277,0)</f>
        <v>0</v>
      </c>
      <c r="BH277" s="242">
        <f>IF(N277="sníž. přenesená",J277,0)</f>
        <v>0</v>
      </c>
      <c r="BI277" s="242">
        <f>IF(N277="nulová",J277,0)</f>
        <v>0</v>
      </c>
      <c r="BJ277" s="17" t="s">
        <v>80</v>
      </c>
      <c r="BK277" s="242">
        <f>ROUND(I277*H277,2)</f>
        <v>0</v>
      </c>
      <c r="BL277" s="17" t="s">
        <v>183</v>
      </c>
      <c r="BM277" s="241" t="s">
        <v>724</v>
      </c>
    </row>
    <row r="278" s="2" customFormat="1">
      <c r="A278" s="38"/>
      <c r="B278" s="39"/>
      <c r="C278" s="40"/>
      <c r="D278" s="243" t="s">
        <v>185</v>
      </c>
      <c r="E278" s="40"/>
      <c r="F278" s="244" t="s">
        <v>723</v>
      </c>
      <c r="G278" s="40"/>
      <c r="H278" s="40"/>
      <c r="I278" s="245"/>
      <c r="J278" s="40"/>
      <c r="K278" s="40"/>
      <c r="L278" s="44"/>
      <c r="M278" s="246"/>
      <c r="N278" s="247"/>
      <c r="O278" s="91"/>
      <c r="P278" s="91"/>
      <c r="Q278" s="91"/>
      <c r="R278" s="91"/>
      <c r="S278" s="91"/>
      <c r="T278" s="9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185</v>
      </c>
      <c r="AU278" s="17" t="s">
        <v>80</v>
      </c>
    </row>
    <row r="279" s="2" customFormat="1" ht="33" customHeight="1">
      <c r="A279" s="38"/>
      <c r="B279" s="39"/>
      <c r="C279" s="229" t="s">
        <v>725</v>
      </c>
      <c r="D279" s="229" t="s">
        <v>179</v>
      </c>
      <c r="E279" s="230" t="s">
        <v>726</v>
      </c>
      <c r="F279" s="231" t="s">
        <v>727</v>
      </c>
      <c r="G279" s="232" t="s">
        <v>263</v>
      </c>
      <c r="H279" s="233">
        <v>370.5</v>
      </c>
      <c r="I279" s="234"/>
      <c r="J279" s="235">
        <f>ROUND(I279*H279,2)</f>
        <v>0</v>
      </c>
      <c r="K279" s="236"/>
      <c r="L279" s="44"/>
      <c r="M279" s="237" t="s">
        <v>1</v>
      </c>
      <c r="N279" s="238" t="s">
        <v>38</v>
      </c>
      <c r="O279" s="91"/>
      <c r="P279" s="239">
        <f>O279*H279</f>
        <v>0</v>
      </c>
      <c r="Q279" s="239">
        <v>0</v>
      </c>
      <c r="R279" s="239">
        <f>Q279*H279</f>
        <v>0</v>
      </c>
      <c r="S279" s="239">
        <v>0</v>
      </c>
      <c r="T279" s="240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41" t="s">
        <v>183</v>
      </c>
      <c r="AT279" s="241" t="s">
        <v>179</v>
      </c>
      <c r="AU279" s="241" t="s">
        <v>80</v>
      </c>
      <c r="AY279" s="17" t="s">
        <v>176</v>
      </c>
      <c r="BE279" s="242">
        <f>IF(N279="základní",J279,0)</f>
        <v>0</v>
      </c>
      <c r="BF279" s="242">
        <f>IF(N279="snížená",J279,0)</f>
        <v>0</v>
      </c>
      <c r="BG279" s="242">
        <f>IF(N279="zákl. přenesená",J279,0)</f>
        <v>0</v>
      </c>
      <c r="BH279" s="242">
        <f>IF(N279="sníž. přenesená",J279,0)</f>
        <v>0</v>
      </c>
      <c r="BI279" s="242">
        <f>IF(N279="nulová",J279,0)</f>
        <v>0</v>
      </c>
      <c r="BJ279" s="17" t="s">
        <v>80</v>
      </c>
      <c r="BK279" s="242">
        <f>ROUND(I279*H279,2)</f>
        <v>0</v>
      </c>
      <c r="BL279" s="17" t="s">
        <v>183</v>
      </c>
      <c r="BM279" s="241" t="s">
        <v>728</v>
      </c>
    </row>
    <row r="280" s="2" customFormat="1">
      <c r="A280" s="38"/>
      <c r="B280" s="39"/>
      <c r="C280" s="40"/>
      <c r="D280" s="243" t="s">
        <v>185</v>
      </c>
      <c r="E280" s="40"/>
      <c r="F280" s="244" t="s">
        <v>727</v>
      </c>
      <c r="G280" s="40"/>
      <c r="H280" s="40"/>
      <c r="I280" s="245"/>
      <c r="J280" s="40"/>
      <c r="K280" s="40"/>
      <c r="L280" s="44"/>
      <c r="M280" s="246"/>
      <c r="N280" s="247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185</v>
      </c>
      <c r="AU280" s="17" t="s">
        <v>80</v>
      </c>
    </row>
    <row r="281" s="2" customFormat="1">
      <c r="A281" s="38"/>
      <c r="B281" s="39"/>
      <c r="C281" s="40"/>
      <c r="D281" s="243" t="s">
        <v>188</v>
      </c>
      <c r="E281" s="40"/>
      <c r="F281" s="250" t="s">
        <v>729</v>
      </c>
      <c r="G281" s="40"/>
      <c r="H281" s="40"/>
      <c r="I281" s="245"/>
      <c r="J281" s="40"/>
      <c r="K281" s="40"/>
      <c r="L281" s="44"/>
      <c r="M281" s="246"/>
      <c r="N281" s="247"/>
      <c r="O281" s="91"/>
      <c r="P281" s="91"/>
      <c r="Q281" s="91"/>
      <c r="R281" s="91"/>
      <c r="S281" s="91"/>
      <c r="T281" s="92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188</v>
      </c>
      <c r="AU281" s="17" t="s">
        <v>80</v>
      </c>
    </row>
    <row r="282" s="2" customFormat="1" ht="24.15" customHeight="1">
      <c r="A282" s="38"/>
      <c r="B282" s="39"/>
      <c r="C282" s="229" t="s">
        <v>730</v>
      </c>
      <c r="D282" s="229" t="s">
        <v>179</v>
      </c>
      <c r="E282" s="230" t="s">
        <v>731</v>
      </c>
      <c r="F282" s="231" t="s">
        <v>732</v>
      </c>
      <c r="G282" s="232" t="s">
        <v>363</v>
      </c>
      <c r="H282" s="233">
        <v>30</v>
      </c>
      <c r="I282" s="234"/>
      <c r="J282" s="235">
        <f>ROUND(I282*H282,2)</f>
        <v>0</v>
      </c>
      <c r="K282" s="236"/>
      <c r="L282" s="44"/>
      <c r="M282" s="237" t="s">
        <v>1</v>
      </c>
      <c r="N282" s="238" t="s">
        <v>38</v>
      </c>
      <c r="O282" s="91"/>
      <c r="P282" s="239">
        <f>O282*H282</f>
        <v>0</v>
      </c>
      <c r="Q282" s="239">
        <v>0</v>
      </c>
      <c r="R282" s="239">
        <f>Q282*H282</f>
        <v>0</v>
      </c>
      <c r="S282" s="239">
        <v>0</v>
      </c>
      <c r="T282" s="240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41" t="s">
        <v>183</v>
      </c>
      <c r="AT282" s="241" t="s">
        <v>179</v>
      </c>
      <c r="AU282" s="241" t="s">
        <v>80</v>
      </c>
      <c r="AY282" s="17" t="s">
        <v>176</v>
      </c>
      <c r="BE282" s="242">
        <f>IF(N282="základní",J282,0)</f>
        <v>0</v>
      </c>
      <c r="BF282" s="242">
        <f>IF(N282="snížená",J282,0)</f>
        <v>0</v>
      </c>
      <c r="BG282" s="242">
        <f>IF(N282="zákl. přenesená",J282,0)</f>
        <v>0</v>
      </c>
      <c r="BH282" s="242">
        <f>IF(N282="sníž. přenesená",J282,0)</f>
        <v>0</v>
      </c>
      <c r="BI282" s="242">
        <f>IF(N282="nulová",J282,0)</f>
        <v>0</v>
      </c>
      <c r="BJ282" s="17" t="s">
        <v>80</v>
      </c>
      <c r="BK282" s="242">
        <f>ROUND(I282*H282,2)</f>
        <v>0</v>
      </c>
      <c r="BL282" s="17" t="s">
        <v>183</v>
      </c>
      <c r="BM282" s="241" t="s">
        <v>733</v>
      </c>
    </row>
    <row r="283" s="2" customFormat="1">
      <c r="A283" s="38"/>
      <c r="B283" s="39"/>
      <c r="C283" s="40"/>
      <c r="D283" s="243" t="s">
        <v>185</v>
      </c>
      <c r="E283" s="40"/>
      <c r="F283" s="244" t="s">
        <v>732</v>
      </c>
      <c r="G283" s="40"/>
      <c r="H283" s="40"/>
      <c r="I283" s="245"/>
      <c r="J283" s="40"/>
      <c r="K283" s="40"/>
      <c r="L283" s="44"/>
      <c r="M283" s="246"/>
      <c r="N283" s="247"/>
      <c r="O283" s="91"/>
      <c r="P283" s="91"/>
      <c r="Q283" s="91"/>
      <c r="R283" s="91"/>
      <c r="S283" s="91"/>
      <c r="T283" s="92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185</v>
      </c>
      <c r="AU283" s="17" t="s">
        <v>80</v>
      </c>
    </row>
    <row r="284" s="2" customFormat="1">
      <c r="A284" s="38"/>
      <c r="B284" s="39"/>
      <c r="C284" s="40"/>
      <c r="D284" s="243" t="s">
        <v>188</v>
      </c>
      <c r="E284" s="40"/>
      <c r="F284" s="250" t="s">
        <v>734</v>
      </c>
      <c r="G284" s="40"/>
      <c r="H284" s="40"/>
      <c r="I284" s="245"/>
      <c r="J284" s="40"/>
      <c r="K284" s="40"/>
      <c r="L284" s="44"/>
      <c r="M284" s="246"/>
      <c r="N284" s="247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188</v>
      </c>
      <c r="AU284" s="17" t="s">
        <v>80</v>
      </c>
    </row>
    <row r="285" s="2" customFormat="1" ht="24.15" customHeight="1">
      <c r="A285" s="38"/>
      <c r="B285" s="39"/>
      <c r="C285" s="229" t="s">
        <v>735</v>
      </c>
      <c r="D285" s="229" t="s">
        <v>179</v>
      </c>
      <c r="E285" s="230" t="s">
        <v>736</v>
      </c>
      <c r="F285" s="231" t="s">
        <v>737</v>
      </c>
      <c r="G285" s="232" t="s">
        <v>363</v>
      </c>
      <c r="H285" s="233">
        <v>2</v>
      </c>
      <c r="I285" s="234"/>
      <c r="J285" s="235">
        <f>ROUND(I285*H285,2)</f>
        <v>0</v>
      </c>
      <c r="K285" s="236"/>
      <c r="L285" s="44"/>
      <c r="M285" s="237" t="s">
        <v>1</v>
      </c>
      <c r="N285" s="238" t="s">
        <v>38</v>
      </c>
      <c r="O285" s="91"/>
      <c r="P285" s="239">
        <f>O285*H285</f>
        <v>0</v>
      </c>
      <c r="Q285" s="239">
        <v>0</v>
      </c>
      <c r="R285" s="239">
        <f>Q285*H285</f>
        <v>0</v>
      </c>
      <c r="S285" s="239">
        <v>0</v>
      </c>
      <c r="T285" s="240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41" t="s">
        <v>183</v>
      </c>
      <c r="AT285" s="241" t="s">
        <v>179</v>
      </c>
      <c r="AU285" s="241" t="s">
        <v>80</v>
      </c>
      <c r="AY285" s="17" t="s">
        <v>176</v>
      </c>
      <c r="BE285" s="242">
        <f>IF(N285="základní",J285,0)</f>
        <v>0</v>
      </c>
      <c r="BF285" s="242">
        <f>IF(N285="snížená",J285,0)</f>
        <v>0</v>
      </c>
      <c r="BG285" s="242">
        <f>IF(N285="zákl. přenesená",J285,0)</f>
        <v>0</v>
      </c>
      <c r="BH285" s="242">
        <f>IF(N285="sníž. přenesená",J285,0)</f>
        <v>0</v>
      </c>
      <c r="BI285" s="242">
        <f>IF(N285="nulová",J285,0)</f>
        <v>0</v>
      </c>
      <c r="BJ285" s="17" t="s">
        <v>80</v>
      </c>
      <c r="BK285" s="242">
        <f>ROUND(I285*H285,2)</f>
        <v>0</v>
      </c>
      <c r="BL285" s="17" t="s">
        <v>183</v>
      </c>
      <c r="BM285" s="241" t="s">
        <v>738</v>
      </c>
    </row>
    <row r="286" s="2" customFormat="1">
      <c r="A286" s="38"/>
      <c r="B286" s="39"/>
      <c r="C286" s="40"/>
      <c r="D286" s="243" t="s">
        <v>185</v>
      </c>
      <c r="E286" s="40"/>
      <c r="F286" s="244" t="s">
        <v>737</v>
      </c>
      <c r="G286" s="40"/>
      <c r="H286" s="40"/>
      <c r="I286" s="245"/>
      <c r="J286" s="40"/>
      <c r="K286" s="40"/>
      <c r="L286" s="44"/>
      <c r="M286" s="246"/>
      <c r="N286" s="247"/>
      <c r="O286" s="91"/>
      <c r="P286" s="91"/>
      <c r="Q286" s="91"/>
      <c r="R286" s="91"/>
      <c r="S286" s="91"/>
      <c r="T286" s="9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185</v>
      </c>
      <c r="AU286" s="17" t="s">
        <v>80</v>
      </c>
    </row>
    <row r="287" s="2" customFormat="1">
      <c r="A287" s="38"/>
      <c r="B287" s="39"/>
      <c r="C287" s="40"/>
      <c r="D287" s="243" t="s">
        <v>188</v>
      </c>
      <c r="E287" s="40"/>
      <c r="F287" s="250" t="s">
        <v>734</v>
      </c>
      <c r="G287" s="40"/>
      <c r="H287" s="40"/>
      <c r="I287" s="245"/>
      <c r="J287" s="40"/>
      <c r="K287" s="40"/>
      <c r="L287" s="44"/>
      <c r="M287" s="246"/>
      <c r="N287" s="247"/>
      <c r="O287" s="91"/>
      <c r="P287" s="91"/>
      <c r="Q287" s="91"/>
      <c r="R287" s="91"/>
      <c r="S287" s="91"/>
      <c r="T287" s="92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188</v>
      </c>
      <c r="AU287" s="17" t="s">
        <v>80</v>
      </c>
    </row>
    <row r="288" s="2" customFormat="1" ht="33" customHeight="1">
      <c r="A288" s="38"/>
      <c r="B288" s="39"/>
      <c r="C288" s="229" t="s">
        <v>739</v>
      </c>
      <c r="D288" s="229" t="s">
        <v>179</v>
      </c>
      <c r="E288" s="230" t="s">
        <v>740</v>
      </c>
      <c r="F288" s="231" t="s">
        <v>741</v>
      </c>
      <c r="G288" s="232" t="s">
        <v>263</v>
      </c>
      <c r="H288" s="233">
        <v>370.5</v>
      </c>
      <c r="I288" s="234"/>
      <c r="J288" s="235">
        <f>ROUND(I288*H288,2)</f>
        <v>0</v>
      </c>
      <c r="K288" s="236"/>
      <c r="L288" s="44"/>
      <c r="M288" s="237" t="s">
        <v>1</v>
      </c>
      <c r="N288" s="238" t="s">
        <v>38</v>
      </c>
      <c r="O288" s="91"/>
      <c r="P288" s="239">
        <f>O288*H288</f>
        <v>0</v>
      </c>
      <c r="Q288" s="239">
        <v>0</v>
      </c>
      <c r="R288" s="239">
        <f>Q288*H288</f>
        <v>0</v>
      </c>
      <c r="S288" s="239">
        <v>0</v>
      </c>
      <c r="T288" s="240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41" t="s">
        <v>183</v>
      </c>
      <c r="AT288" s="241" t="s">
        <v>179</v>
      </c>
      <c r="AU288" s="241" t="s">
        <v>80</v>
      </c>
      <c r="AY288" s="17" t="s">
        <v>176</v>
      </c>
      <c r="BE288" s="242">
        <f>IF(N288="základní",J288,0)</f>
        <v>0</v>
      </c>
      <c r="BF288" s="242">
        <f>IF(N288="snížená",J288,0)</f>
        <v>0</v>
      </c>
      <c r="BG288" s="242">
        <f>IF(N288="zákl. přenesená",J288,0)</f>
        <v>0</v>
      </c>
      <c r="BH288" s="242">
        <f>IF(N288="sníž. přenesená",J288,0)</f>
        <v>0</v>
      </c>
      <c r="BI288" s="242">
        <f>IF(N288="nulová",J288,0)</f>
        <v>0</v>
      </c>
      <c r="BJ288" s="17" t="s">
        <v>80</v>
      </c>
      <c r="BK288" s="242">
        <f>ROUND(I288*H288,2)</f>
        <v>0</v>
      </c>
      <c r="BL288" s="17" t="s">
        <v>183</v>
      </c>
      <c r="BM288" s="241" t="s">
        <v>742</v>
      </c>
    </row>
    <row r="289" s="2" customFormat="1">
      <c r="A289" s="38"/>
      <c r="B289" s="39"/>
      <c r="C289" s="40"/>
      <c r="D289" s="243" t="s">
        <v>185</v>
      </c>
      <c r="E289" s="40"/>
      <c r="F289" s="244" t="s">
        <v>741</v>
      </c>
      <c r="G289" s="40"/>
      <c r="H289" s="40"/>
      <c r="I289" s="245"/>
      <c r="J289" s="40"/>
      <c r="K289" s="40"/>
      <c r="L289" s="44"/>
      <c r="M289" s="246"/>
      <c r="N289" s="247"/>
      <c r="O289" s="91"/>
      <c r="P289" s="91"/>
      <c r="Q289" s="91"/>
      <c r="R289" s="91"/>
      <c r="S289" s="91"/>
      <c r="T289" s="92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185</v>
      </c>
      <c r="AU289" s="17" t="s">
        <v>80</v>
      </c>
    </row>
    <row r="290" s="2" customFormat="1">
      <c r="A290" s="38"/>
      <c r="B290" s="39"/>
      <c r="C290" s="40"/>
      <c r="D290" s="243" t="s">
        <v>188</v>
      </c>
      <c r="E290" s="40"/>
      <c r="F290" s="250" t="s">
        <v>743</v>
      </c>
      <c r="G290" s="40"/>
      <c r="H290" s="40"/>
      <c r="I290" s="245"/>
      <c r="J290" s="40"/>
      <c r="K290" s="40"/>
      <c r="L290" s="44"/>
      <c r="M290" s="246"/>
      <c r="N290" s="247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188</v>
      </c>
      <c r="AU290" s="17" t="s">
        <v>80</v>
      </c>
    </row>
    <row r="291" s="2" customFormat="1" ht="37.8" customHeight="1">
      <c r="A291" s="38"/>
      <c r="B291" s="39"/>
      <c r="C291" s="229" t="s">
        <v>744</v>
      </c>
      <c r="D291" s="229" t="s">
        <v>179</v>
      </c>
      <c r="E291" s="230" t="s">
        <v>745</v>
      </c>
      <c r="F291" s="231" t="s">
        <v>746</v>
      </c>
      <c r="G291" s="232" t="s">
        <v>747</v>
      </c>
      <c r="H291" s="233">
        <v>2</v>
      </c>
      <c r="I291" s="234"/>
      <c r="J291" s="235">
        <f>ROUND(I291*H291,2)</f>
        <v>0</v>
      </c>
      <c r="K291" s="236"/>
      <c r="L291" s="44"/>
      <c r="M291" s="237" t="s">
        <v>1</v>
      </c>
      <c r="N291" s="238" t="s">
        <v>38</v>
      </c>
      <c r="O291" s="91"/>
      <c r="P291" s="239">
        <f>O291*H291</f>
        <v>0</v>
      </c>
      <c r="Q291" s="239">
        <v>0</v>
      </c>
      <c r="R291" s="239">
        <f>Q291*H291</f>
        <v>0</v>
      </c>
      <c r="S291" s="239">
        <v>0</v>
      </c>
      <c r="T291" s="240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41" t="s">
        <v>183</v>
      </c>
      <c r="AT291" s="241" t="s">
        <v>179</v>
      </c>
      <c r="AU291" s="241" t="s">
        <v>80</v>
      </c>
      <c r="AY291" s="17" t="s">
        <v>176</v>
      </c>
      <c r="BE291" s="242">
        <f>IF(N291="základní",J291,0)</f>
        <v>0</v>
      </c>
      <c r="BF291" s="242">
        <f>IF(N291="snížená",J291,0)</f>
        <v>0</v>
      </c>
      <c r="BG291" s="242">
        <f>IF(N291="zákl. přenesená",J291,0)</f>
        <v>0</v>
      </c>
      <c r="BH291" s="242">
        <f>IF(N291="sníž. přenesená",J291,0)</f>
        <v>0</v>
      </c>
      <c r="BI291" s="242">
        <f>IF(N291="nulová",J291,0)</f>
        <v>0</v>
      </c>
      <c r="BJ291" s="17" t="s">
        <v>80</v>
      </c>
      <c r="BK291" s="242">
        <f>ROUND(I291*H291,2)</f>
        <v>0</v>
      </c>
      <c r="BL291" s="17" t="s">
        <v>183</v>
      </c>
      <c r="BM291" s="241" t="s">
        <v>748</v>
      </c>
    </row>
    <row r="292" s="2" customFormat="1">
      <c r="A292" s="38"/>
      <c r="B292" s="39"/>
      <c r="C292" s="40"/>
      <c r="D292" s="243" t="s">
        <v>185</v>
      </c>
      <c r="E292" s="40"/>
      <c r="F292" s="244" t="s">
        <v>746</v>
      </c>
      <c r="G292" s="40"/>
      <c r="H292" s="40"/>
      <c r="I292" s="245"/>
      <c r="J292" s="40"/>
      <c r="K292" s="40"/>
      <c r="L292" s="44"/>
      <c r="M292" s="246"/>
      <c r="N292" s="247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185</v>
      </c>
      <c r="AU292" s="17" t="s">
        <v>80</v>
      </c>
    </row>
    <row r="293" s="2" customFormat="1">
      <c r="A293" s="38"/>
      <c r="B293" s="39"/>
      <c r="C293" s="40"/>
      <c r="D293" s="243" t="s">
        <v>188</v>
      </c>
      <c r="E293" s="40"/>
      <c r="F293" s="250" t="s">
        <v>743</v>
      </c>
      <c r="G293" s="40"/>
      <c r="H293" s="40"/>
      <c r="I293" s="245"/>
      <c r="J293" s="40"/>
      <c r="K293" s="40"/>
      <c r="L293" s="44"/>
      <c r="M293" s="246"/>
      <c r="N293" s="247"/>
      <c r="O293" s="91"/>
      <c r="P293" s="91"/>
      <c r="Q293" s="91"/>
      <c r="R293" s="91"/>
      <c r="S293" s="91"/>
      <c r="T293" s="92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7" t="s">
        <v>188</v>
      </c>
      <c r="AU293" s="17" t="s">
        <v>80</v>
      </c>
    </row>
    <row r="294" s="2" customFormat="1" ht="16.5" customHeight="1">
      <c r="A294" s="38"/>
      <c r="B294" s="39"/>
      <c r="C294" s="229" t="s">
        <v>749</v>
      </c>
      <c r="D294" s="229" t="s">
        <v>179</v>
      </c>
      <c r="E294" s="230" t="s">
        <v>750</v>
      </c>
      <c r="F294" s="231" t="s">
        <v>751</v>
      </c>
      <c r="G294" s="232" t="s">
        <v>263</v>
      </c>
      <c r="H294" s="233">
        <v>370.5</v>
      </c>
      <c r="I294" s="234"/>
      <c r="J294" s="235">
        <f>ROUND(I294*H294,2)</f>
        <v>0</v>
      </c>
      <c r="K294" s="236"/>
      <c r="L294" s="44"/>
      <c r="M294" s="237" t="s">
        <v>1</v>
      </c>
      <c r="N294" s="238" t="s">
        <v>38</v>
      </c>
      <c r="O294" s="91"/>
      <c r="P294" s="239">
        <f>O294*H294</f>
        <v>0</v>
      </c>
      <c r="Q294" s="239">
        <v>0</v>
      </c>
      <c r="R294" s="239">
        <f>Q294*H294</f>
        <v>0</v>
      </c>
      <c r="S294" s="239">
        <v>0</v>
      </c>
      <c r="T294" s="240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41" t="s">
        <v>183</v>
      </c>
      <c r="AT294" s="241" t="s">
        <v>179</v>
      </c>
      <c r="AU294" s="241" t="s">
        <v>80</v>
      </c>
      <c r="AY294" s="17" t="s">
        <v>176</v>
      </c>
      <c r="BE294" s="242">
        <f>IF(N294="základní",J294,0)</f>
        <v>0</v>
      </c>
      <c r="BF294" s="242">
        <f>IF(N294="snížená",J294,0)</f>
        <v>0</v>
      </c>
      <c r="BG294" s="242">
        <f>IF(N294="zákl. přenesená",J294,0)</f>
        <v>0</v>
      </c>
      <c r="BH294" s="242">
        <f>IF(N294="sníž. přenesená",J294,0)</f>
        <v>0</v>
      </c>
      <c r="BI294" s="242">
        <f>IF(N294="nulová",J294,0)</f>
        <v>0</v>
      </c>
      <c r="BJ294" s="17" t="s">
        <v>80</v>
      </c>
      <c r="BK294" s="242">
        <f>ROUND(I294*H294,2)</f>
        <v>0</v>
      </c>
      <c r="BL294" s="17" t="s">
        <v>183</v>
      </c>
      <c r="BM294" s="241" t="s">
        <v>752</v>
      </c>
    </row>
    <row r="295" s="2" customFormat="1">
      <c r="A295" s="38"/>
      <c r="B295" s="39"/>
      <c r="C295" s="40"/>
      <c r="D295" s="243" t="s">
        <v>185</v>
      </c>
      <c r="E295" s="40"/>
      <c r="F295" s="244" t="s">
        <v>751</v>
      </c>
      <c r="G295" s="40"/>
      <c r="H295" s="40"/>
      <c r="I295" s="245"/>
      <c r="J295" s="40"/>
      <c r="K295" s="40"/>
      <c r="L295" s="44"/>
      <c r="M295" s="246"/>
      <c r="N295" s="247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185</v>
      </c>
      <c r="AU295" s="17" t="s">
        <v>80</v>
      </c>
    </row>
    <row r="296" s="2" customFormat="1" ht="37.8" customHeight="1">
      <c r="A296" s="38"/>
      <c r="B296" s="39"/>
      <c r="C296" s="229" t="s">
        <v>753</v>
      </c>
      <c r="D296" s="229" t="s">
        <v>179</v>
      </c>
      <c r="E296" s="230" t="s">
        <v>754</v>
      </c>
      <c r="F296" s="231" t="s">
        <v>755</v>
      </c>
      <c r="G296" s="232" t="s">
        <v>363</v>
      </c>
      <c r="H296" s="233">
        <v>8</v>
      </c>
      <c r="I296" s="234"/>
      <c r="J296" s="235">
        <f>ROUND(I296*H296,2)</f>
        <v>0</v>
      </c>
      <c r="K296" s="236"/>
      <c r="L296" s="44"/>
      <c r="M296" s="237" t="s">
        <v>1</v>
      </c>
      <c r="N296" s="238" t="s">
        <v>38</v>
      </c>
      <c r="O296" s="91"/>
      <c r="P296" s="239">
        <f>O296*H296</f>
        <v>0</v>
      </c>
      <c r="Q296" s="239">
        <v>0</v>
      </c>
      <c r="R296" s="239">
        <f>Q296*H296</f>
        <v>0</v>
      </c>
      <c r="S296" s="239">
        <v>0</v>
      </c>
      <c r="T296" s="240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41" t="s">
        <v>183</v>
      </c>
      <c r="AT296" s="241" t="s">
        <v>179</v>
      </c>
      <c r="AU296" s="241" t="s">
        <v>80</v>
      </c>
      <c r="AY296" s="17" t="s">
        <v>176</v>
      </c>
      <c r="BE296" s="242">
        <f>IF(N296="základní",J296,0)</f>
        <v>0</v>
      </c>
      <c r="BF296" s="242">
        <f>IF(N296="snížená",J296,0)</f>
        <v>0</v>
      </c>
      <c r="BG296" s="242">
        <f>IF(N296="zákl. přenesená",J296,0)</f>
        <v>0</v>
      </c>
      <c r="BH296" s="242">
        <f>IF(N296="sníž. přenesená",J296,0)</f>
        <v>0</v>
      </c>
      <c r="BI296" s="242">
        <f>IF(N296="nulová",J296,0)</f>
        <v>0</v>
      </c>
      <c r="BJ296" s="17" t="s">
        <v>80</v>
      </c>
      <c r="BK296" s="242">
        <f>ROUND(I296*H296,2)</f>
        <v>0</v>
      </c>
      <c r="BL296" s="17" t="s">
        <v>183</v>
      </c>
      <c r="BM296" s="241" t="s">
        <v>756</v>
      </c>
    </row>
    <row r="297" s="2" customFormat="1">
      <c r="A297" s="38"/>
      <c r="B297" s="39"/>
      <c r="C297" s="40"/>
      <c r="D297" s="243" t="s">
        <v>185</v>
      </c>
      <c r="E297" s="40"/>
      <c r="F297" s="244" t="s">
        <v>755</v>
      </c>
      <c r="G297" s="40"/>
      <c r="H297" s="40"/>
      <c r="I297" s="245"/>
      <c r="J297" s="40"/>
      <c r="K297" s="40"/>
      <c r="L297" s="44"/>
      <c r="M297" s="246"/>
      <c r="N297" s="247"/>
      <c r="O297" s="91"/>
      <c r="P297" s="91"/>
      <c r="Q297" s="91"/>
      <c r="R297" s="91"/>
      <c r="S297" s="91"/>
      <c r="T297" s="92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185</v>
      </c>
      <c r="AU297" s="17" t="s">
        <v>80</v>
      </c>
    </row>
    <row r="298" s="2" customFormat="1">
      <c r="A298" s="38"/>
      <c r="B298" s="39"/>
      <c r="C298" s="40"/>
      <c r="D298" s="243" t="s">
        <v>188</v>
      </c>
      <c r="E298" s="40"/>
      <c r="F298" s="250" t="s">
        <v>757</v>
      </c>
      <c r="G298" s="40"/>
      <c r="H298" s="40"/>
      <c r="I298" s="245"/>
      <c r="J298" s="40"/>
      <c r="K298" s="40"/>
      <c r="L298" s="44"/>
      <c r="M298" s="246"/>
      <c r="N298" s="247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188</v>
      </c>
      <c r="AU298" s="17" t="s">
        <v>80</v>
      </c>
    </row>
    <row r="299" s="2" customFormat="1" ht="24.15" customHeight="1">
      <c r="A299" s="38"/>
      <c r="B299" s="39"/>
      <c r="C299" s="229" t="s">
        <v>758</v>
      </c>
      <c r="D299" s="229" t="s">
        <v>179</v>
      </c>
      <c r="E299" s="230" t="s">
        <v>759</v>
      </c>
      <c r="F299" s="231" t="s">
        <v>760</v>
      </c>
      <c r="G299" s="232" t="s">
        <v>363</v>
      </c>
      <c r="H299" s="233">
        <v>8</v>
      </c>
      <c r="I299" s="234"/>
      <c r="J299" s="235">
        <f>ROUND(I299*H299,2)</f>
        <v>0</v>
      </c>
      <c r="K299" s="236"/>
      <c r="L299" s="44"/>
      <c r="M299" s="237" t="s">
        <v>1</v>
      </c>
      <c r="N299" s="238" t="s">
        <v>38</v>
      </c>
      <c r="O299" s="91"/>
      <c r="P299" s="239">
        <f>O299*H299</f>
        <v>0</v>
      </c>
      <c r="Q299" s="239">
        <v>0</v>
      </c>
      <c r="R299" s="239">
        <f>Q299*H299</f>
        <v>0</v>
      </c>
      <c r="S299" s="239">
        <v>0</v>
      </c>
      <c r="T299" s="240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41" t="s">
        <v>183</v>
      </c>
      <c r="AT299" s="241" t="s">
        <v>179</v>
      </c>
      <c r="AU299" s="241" t="s">
        <v>80</v>
      </c>
      <c r="AY299" s="17" t="s">
        <v>176</v>
      </c>
      <c r="BE299" s="242">
        <f>IF(N299="základní",J299,0)</f>
        <v>0</v>
      </c>
      <c r="BF299" s="242">
        <f>IF(N299="snížená",J299,0)</f>
        <v>0</v>
      </c>
      <c r="BG299" s="242">
        <f>IF(N299="zákl. přenesená",J299,0)</f>
        <v>0</v>
      </c>
      <c r="BH299" s="242">
        <f>IF(N299="sníž. přenesená",J299,0)</f>
        <v>0</v>
      </c>
      <c r="BI299" s="242">
        <f>IF(N299="nulová",J299,0)</f>
        <v>0</v>
      </c>
      <c r="BJ299" s="17" t="s">
        <v>80</v>
      </c>
      <c r="BK299" s="242">
        <f>ROUND(I299*H299,2)</f>
        <v>0</v>
      </c>
      <c r="BL299" s="17" t="s">
        <v>183</v>
      </c>
      <c r="BM299" s="241" t="s">
        <v>761</v>
      </c>
    </row>
    <row r="300" s="2" customFormat="1">
      <c r="A300" s="38"/>
      <c r="B300" s="39"/>
      <c r="C300" s="40"/>
      <c r="D300" s="243" t="s">
        <v>185</v>
      </c>
      <c r="E300" s="40"/>
      <c r="F300" s="244" t="s">
        <v>760</v>
      </c>
      <c r="G300" s="40"/>
      <c r="H300" s="40"/>
      <c r="I300" s="245"/>
      <c r="J300" s="40"/>
      <c r="K300" s="40"/>
      <c r="L300" s="44"/>
      <c r="M300" s="246"/>
      <c r="N300" s="247"/>
      <c r="O300" s="91"/>
      <c r="P300" s="91"/>
      <c r="Q300" s="91"/>
      <c r="R300" s="91"/>
      <c r="S300" s="91"/>
      <c r="T300" s="92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185</v>
      </c>
      <c r="AU300" s="17" t="s">
        <v>80</v>
      </c>
    </row>
    <row r="301" s="2" customFormat="1" ht="24.15" customHeight="1">
      <c r="A301" s="38"/>
      <c r="B301" s="39"/>
      <c r="C301" s="229" t="s">
        <v>762</v>
      </c>
      <c r="D301" s="229" t="s">
        <v>179</v>
      </c>
      <c r="E301" s="230" t="s">
        <v>763</v>
      </c>
      <c r="F301" s="231" t="s">
        <v>764</v>
      </c>
      <c r="G301" s="232" t="s">
        <v>558</v>
      </c>
      <c r="H301" s="233">
        <v>2</v>
      </c>
      <c r="I301" s="234"/>
      <c r="J301" s="235">
        <f>ROUND(I301*H301,2)</f>
        <v>0</v>
      </c>
      <c r="K301" s="236"/>
      <c r="L301" s="44"/>
      <c r="M301" s="237" t="s">
        <v>1</v>
      </c>
      <c r="N301" s="238" t="s">
        <v>38</v>
      </c>
      <c r="O301" s="91"/>
      <c r="P301" s="239">
        <f>O301*H301</f>
        <v>0</v>
      </c>
      <c r="Q301" s="239">
        <v>0</v>
      </c>
      <c r="R301" s="239">
        <f>Q301*H301</f>
        <v>0</v>
      </c>
      <c r="S301" s="239">
        <v>0</v>
      </c>
      <c r="T301" s="240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41" t="s">
        <v>183</v>
      </c>
      <c r="AT301" s="241" t="s">
        <v>179</v>
      </c>
      <c r="AU301" s="241" t="s">
        <v>80</v>
      </c>
      <c r="AY301" s="17" t="s">
        <v>176</v>
      </c>
      <c r="BE301" s="242">
        <f>IF(N301="základní",J301,0)</f>
        <v>0</v>
      </c>
      <c r="BF301" s="242">
        <f>IF(N301="snížená",J301,0)</f>
        <v>0</v>
      </c>
      <c r="BG301" s="242">
        <f>IF(N301="zákl. přenesená",J301,0)</f>
        <v>0</v>
      </c>
      <c r="BH301" s="242">
        <f>IF(N301="sníž. přenesená",J301,0)</f>
        <v>0</v>
      </c>
      <c r="BI301" s="242">
        <f>IF(N301="nulová",J301,0)</f>
        <v>0</v>
      </c>
      <c r="BJ301" s="17" t="s">
        <v>80</v>
      </c>
      <c r="BK301" s="242">
        <f>ROUND(I301*H301,2)</f>
        <v>0</v>
      </c>
      <c r="BL301" s="17" t="s">
        <v>183</v>
      </c>
      <c r="BM301" s="241" t="s">
        <v>765</v>
      </c>
    </row>
    <row r="302" s="2" customFormat="1">
      <c r="A302" s="38"/>
      <c r="B302" s="39"/>
      <c r="C302" s="40"/>
      <c r="D302" s="243" t="s">
        <v>185</v>
      </c>
      <c r="E302" s="40"/>
      <c r="F302" s="244" t="s">
        <v>764</v>
      </c>
      <c r="G302" s="40"/>
      <c r="H302" s="40"/>
      <c r="I302" s="245"/>
      <c r="J302" s="40"/>
      <c r="K302" s="40"/>
      <c r="L302" s="44"/>
      <c r="M302" s="246"/>
      <c r="N302" s="247"/>
      <c r="O302" s="91"/>
      <c r="P302" s="91"/>
      <c r="Q302" s="91"/>
      <c r="R302" s="91"/>
      <c r="S302" s="91"/>
      <c r="T302" s="92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185</v>
      </c>
      <c r="AU302" s="17" t="s">
        <v>80</v>
      </c>
    </row>
    <row r="303" s="2" customFormat="1">
      <c r="A303" s="38"/>
      <c r="B303" s="39"/>
      <c r="C303" s="40"/>
      <c r="D303" s="243" t="s">
        <v>188</v>
      </c>
      <c r="E303" s="40"/>
      <c r="F303" s="250" t="s">
        <v>641</v>
      </c>
      <c r="G303" s="40"/>
      <c r="H303" s="40"/>
      <c r="I303" s="245"/>
      <c r="J303" s="40"/>
      <c r="K303" s="40"/>
      <c r="L303" s="44"/>
      <c r="M303" s="246"/>
      <c r="N303" s="247"/>
      <c r="O303" s="91"/>
      <c r="P303" s="91"/>
      <c r="Q303" s="91"/>
      <c r="R303" s="91"/>
      <c r="S303" s="91"/>
      <c r="T303" s="92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188</v>
      </c>
      <c r="AU303" s="17" t="s">
        <v>80</v>
      </c>
    </row>
    <row r="304" s="12" customFormat="1" ht="25.92" customHeight="1">
      <c r="A304" s="12"/>
      <c r="B304" s="213"/>
      <c r="C304" s="214"/>
      <c r="D304" s="215" t="s">
        <v>72</v>
      </c>
      <c r="E304" s="216" t="s">
        <v>766</v>
      </c>
      <c r="F304" s="216" t="s">
        <v>767</v>
      </c>
      <c r="G304" s="214"/>
      <c r="H304" s="214"/>
      <c r="I304" s="217"/>
      <c r="J304" s="218">
        <f>BK304</f>
        <v>0</v>
      </c>
      <c r="K304" s="214"/>
      <c r="L304" s="219"/>
      <c r="M304" s="220"/>
      <c r="N304" s="221"/>
      <c r="O304" s="221"/>
      <c r="P304" s="222">
        <f>SUM(P305:P308)</f>
        <v>0</v>
      </c>
      <c r="Q304" s="221"/>
      <c r="R304" s="222">
        <f>SUM(R305:R308)</f>
        <v>0</v>
      </c>
      <c r="S304" s="221"/>
      <c r="T304" s="223">
        <f>SUM(T305:T308)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24" t="s">
        <v>80</v>
      </c>
      <c r="AT304" s="225" t="s">
        <v>72</v>
      </c>
      <c r="AU304" s="225" t="s">
        <v>73</v>
      </c>
      <c r="AY304" s="224" t="s">
        <v>176</v>
      </c>
      <c r="BK304" s="226">
        <f>SUM(BK305:BK308)</f>
        <v>0</v>
      </c>
    </row>
    <row r="305" s="2" customFormat="1" ht="24.15" customHeight="1">
      <c r="A305" s="38"/>
      <c r="B305" s="39"/>
      <c r="C305" s="229" t="s">
        <v>768</v>
      </c>
      <c r="D305" s="229" t="s">
        <v>179</v>
      </c>
      <c r="E305" s="230" t="s">
        <v>769</v>
      </c>
      <c r="F305" s="231" t="s">
        <v>770</v>
      </c>
      <c r="G305" s="232" t="s">
        <v>263</v>
      </c>
      <c r="H305" s="233">
        <v>245.5</v>
      </c>
      <c r="I305" s="234"/>
      <c r="J305" s="235">
        <f>ROUND(I305*H305,2)</f>
        <v>0</v>
      </c>
      <c r="K305" s="236"/>
      <c r="L305" s="44"/>
      <c r="M305" s="237" t="s">
        <v>1</v>
      </c>
      <c r="N305" s="238" t="s">
        <v>38</v>
      </c>
      <c r="O305" s="91"/>
      <c r="P305" s="239">
        <f>O305*H305</f>
        <v>0</v>
      </c>
      <c r="Q305" s="239">
        <v>0</v>
      </c>
      <c r="R305" s="239">
        <f>Q305*H305</f>
        <v>0</v>
      </c>
      <c r="S305" s="239">
        <v>0</v>
      </c>
      <c r="T305" s="240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41" t="s">
        <v>183</v>
      </c>
      <c r="AT305" s="241" t="s">
        <v>179</v>
      </c>
      <c r="AU305" s="241" t="s">
        <v>80</v>
      </c>
      <c r="AY305" s="17" t="s">
        <v>176</v>
      </c>
      <c r="BE305" s="242">
        <f>IF(N305="základní",J305,0)</f>
        <v>0</v>
      </c>
      <c r="BF305" s="242">
        <f>IF(N305="snížená",J305,0)</f>
        <v>0</v>
      </c>
      <c r="BG305" s="242">
        <f>IF(N305="zákl. přenesená",J305,0)</f>
        <v>0</v>
      </c>
      <c r="BH305" s="242">
        <f>IF(N305="sníž. přenesená",J305,0)</f>
        <v>0</v>
      </c>
      <c r="BI305" s="242">
        <f>IF(N305="nulová",J305,0)</f>
        <v>0</v>
      </c>
      <c r="BJ305" s="17" t="s">
        <v>80</v>
      </c>
      <c r="BK305" s="242">
        <f>ROUND(I305*H305,2)</f>
        <v>0</v>
      </c>
      <c r="BL305" s="17" t="s">
        <v>183</v>
      </c>
      <c r="BM305" s="241" t="s">
        <v>771</v>
      </c>
    </row>
    <row r="306" s="2" customFormat="1">
      <c r="A306" s="38"/>
      <c r="B306" s="39"/>
      <c r="C306" s="40"/>
      <c r="D306" s="243" t="s">
        <v>185</v>
      </c>
      <c r="E306" s="40"/>
      <c r="F306" s="244" t="s">
        <v>770</v>
      </c>
      <c r="G306" s="40"/>
      <c r="H306" s="40"/>
      <c r="I306" s="245"/>
      <c r="J306" s="40"/>
      <c r="K306" s="40"/>
      <c r="L306" s="44"/>
      <c r="M306" s="246"/>
      <c r="N306" s="247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185</v>
      </c>
      <c r="AU306" s="17" t="s">
        <v>80</v>
      </c>
    </row>
    <row r="307" s="13" customFormat="1">
      <c r="A307" s="13"/>
      <c r="B307" s="255"/>
      <c r="C307" s="256"/>
      <c r="D307" s="243" t="s">
        <v>242</v>
      </c>
      <c r="E307" s="257" t="s">
        <v>1</v>
      </c>
      <c r="F307" s="258" t="s">
        <v>772</v>
      </c>
      <c r="G307" s="256"/>
      <c r="H307" s="259">
        <v>245.5</v>
      </c>
      <c r="I307" s="260"/>
      <c r="J307" s="256"/>
      <c r="K307" s="256"/>
      <c r="L307" s="261"/>
      <c r="M307" s="262"/>
      <c r="N307" s="263"/>
      <c r="O307" s="263"/>
      <c r="P307" s="263"/>
      <c r="Q307" s="263"/>
      <c r="R307" s="263"/>
      <c r="S307" s="263"/>
      <c r="T307" s="26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65" t="s">
        <v>242</v>
      </c>
      <c r="AU307" s="265" t="s">
        <v>80</v>
      </c>
      <c r="AV307" s="13" t="s">
        <v>82</v>
      </c>
      <c r="AW307" s="13" t="s">
        <v>30</v>
      </c>
      <c r="AX307" s="13" t="s">
        <v>73</v>
      </c>
      <c r="AY307" s="265" t="s">
        <v>176</v>
      </c>
    </row>
    <row r="308" s="14" customFormat="1">
      <c r="A308" s="14"/>
      <c r="B308" s="266"/>
      <c r="C308" s="267"/>
      <c r="D308" s="243" t="s">
        <v>242</v>
      </c>
      <c r="E308" s="268" t="s">
        <v>1</v>
      </c>
      <c r="F308" s="269" t="s">
        <v>245</v>
      </c>
      <c r="G308" s="267"/>
      <c r="H308" s="270">
        <v>245.5</v>
      </c>
      <c r="I308" s="271"/>
      <c r="J308" s="267"/>
      <c r="K308" s="267"/>
      <c r="L308" s="272"/>
      <c r="M308" s="273"/>
      <c r="N308" s="274"/>
      <c r="O308" s="274"/>
      <c r="P308" s="274"/>
      <c r="Q308" s="274"/>
      <c r="R308" s="274"/>
      <c r="S308" s="274"/>
      <c r="T308" s="27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76" t="s">
        <v>242</v>
      </c>
      <c r="AU308" s="276" t="s">
        <v>80</v>
      </c>
      <c r="AV308" s="14" t="s">
        <v>183</v>
      </c>
      <c r="AW308" s="14" t="s">
        <v>30</v>
      </c>
      <c r="AX308" s="14" t="s">
        <v>80</v>
      </c>
      <c r="AY308" s="276" t="s">
        <v>176</v>
      </c>
    </row>
    <row r="309" s="12" customFormat="1" ht="25.92" customHeight="1">
      <c r="A309" s="12"/>
      <c r="B309" s="213"/>
      <c r="C309" s="214"/>
      <c r="D309" s="215" t="s">
        <v>72</v>
      </c>
      <c r="E309" s="216" t="s">
        <v>773</v>
      </c>
      <c r="F309" s="216" t="s">
        <v>774</v>
      </c>
      <c r="G309" s="214"/>
      <c r="H309" s="214"/>
      <c r="I309" s="217"/>
      <c r="J309" s="218">
        <f>BK309</f>
        <v>0</v>
      </c>
      <c r="K309" s="214"/>
      <c r="L309" s="219"/>
      <c r="M309" s="220"/>
      <c r="N309" s="221"/>
      <c r="O309" s="221"/>
      <c r="P309" s="222">
        <f>SUM(P310:P315)</f>
        <v>0</v>
      </c>
      <c r="Q309" s="221"/>
      <c r="R309" s="222">
        <f>SUM(R310:R315)</f>
        <v>0</v>
      </c>
      <c r="S309" s="221"/>
      <c r="T309" s="223">
        <f>SUM(T310:T315)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24" t="s">
        <v>80</v>
      </c>
      <c r="AT309" s="225" t="s">
        <v>72</v>
      </c>
      <c r="AU309" s="225" t="s">
        <v>73</v>
      </c>
      <c r="AY309" s="224" t="s">
        <v>176</v>
      </c>
      <c r="BK309" s="226">
        <f>SUM(BK310:BK315)</f>
        <v>0</v>
      </c>
    </row>
    <row r="310" s="2" customFormat="1" ht="16.5" customHeight="1">
      <c r="A310" s="38"/>
      <c r="B310" s="39"/>
      <c r="C310" s="229" t="s">
        <v>775</v>
      </c>
      <c r="D310" s="229" t="s">
        <v>179</v>
      </c>
      <c r="E310" s="230" t="s">
        <v>776</v>
      </c>
      <c r="F310" s="231" t="s">
        <v>777</v>
      </c>
      <c r="G310" s="232" t="s">
        <v>558</v>
      </c>
      <c r="H310" s="233">
        <v>23.199999999999999</v>
      </c>
      <c r="I310" s="234"/>
      <c r="J310" s="235">
        <f>ROUND(I310*H310,2)</f>
        <v>0</v>
      </c>
      <c r="K310" s="236"/>
      <c r="L310" s="44"/>
      <c r="M310" s="237" t="s">
        <v>1</v>
      </c>
      <c r="N310" s="238" t="s">
        <v>38</v>
      </c>
      <c r="O310" s="91"/>
      <c r="P310" s="239">
        <f>O310*H310</f>
        <v>0</v>
      </c>
      <c r="Q310" s="239">
        <v>0</v>
      </c>
      <c r="R310" s="239">
        <f>Q310*H310</f>
        <v>0</v>
      </c>
      <c r="S310" s="239">
        <v>0</v>
      </c>
      <c r="T310" s="240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41" t="s">
        <v>183</v>
      </c>
      <c r="AT310" s="241" t="s">
        <v>179</v>
      </c>
      <c r="AU310" s="241" t="s">
        <v>80</v>
      </c>
      <c r="AY310" s="17" t="s">
        <v>176</v>
      </c>
      <c r="BE310" s="242">
        <f>IF(N310="základní",J310,0)</f>
        <v>0</v>
      </c>
      <c r="BF310" s="242">
        <f>IF(N310="snížená",J310,0)</f>
        <v>0</v>
      </c>
      <c r="BG310" s="242">
        <f>IF(N310="zákl. přenesená",J310,0)</f>
        <v>0</v>
      </c>
      <c r="BH310" s="242">
        <f>IF(N310="sníž. přenesená",J310,0)</f>
        <v>0</v>
      </c>
      <c r="BI310" s="242">
        <f>IF(N310="nulová",J310,0)</f>
        <v>0</v>
      </c>
      <c r="BJ310" s="17" t="s">
        <v>80</v>
      </c>
      <c r="BK310" s="242">
        <f>ROUND(I310*H310,2)</f>
        <v>0</v>
      </c>
      <c r="BL310" s="17" t="s">
        <v>183</v>
      </c>
      <c r="BM310" s="241" t="s">
        <v>778</v>
      </c>
    </row>
    <row r="311" s="2" customFormat="1">
      <c r="A311" s="38"/>
      <c r="B311" s="39"/>
      <c r="C311" s="40"/>
      <c r="D311" s="243" t="s">
        <v>185</v>
      </c>
      <c r="E311" s="40"/>
      <c r="F311" s="244" t="s">
        <v>777</v>
      </c>
      <c r="G311" s="40"/>
      <c r="H311" s="40"/>
      <c r="I311" s="245"/>
      <c r="J311" s="40"/>
      <c r="K311" s="40"/>
      <c r="L311" s="44"/>
      <c r="M311" s="246"/>
      <c r="N311" s="247"/>
      <c r="O311" s="91"/>
      <c r="P311" s="91"/>
      <c r="Q311" s="91"/>
      <c r="R311" s="91"/>
      <c r="S311" s="91"/>
      <c r="T311" s="92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185</v>
      </c>
      <c r="AU311" s="17" t="s">
        <v>80</v>
      </c>
    </row>
    <row r="312" s="2" customFormat="1" ht="37.8" customHeight="1">
      <c r="A312" s="38"/>
      <c r="B312" s="39"/>
      <c r="C312" s="229" t="s">
        <v>779</v>
      </c>
      <c r="D312" s="229" t="s">
        <v>179</v>
      </c>
      <c r="E312" s="230" t="s">
        <v>780</v>
      </c>
      <c r="F312" s="231" t="s">
        <v>781</v>
      </c>
      <c r="G312" s="232" t="s">
        <v>449</v>
      </c>
      <c r="H312" s="233">
        <v>1</v>
      </c>
      <c r="I312" s="234"/>
      <c r="J312" s="235">
        <f>ROUND(I312*H312,2)</f>
        <v>0</v>
      </c>
      <c r="K312" s="236"/>
      <c r="L312" s="44"/>
      <c r="M312" s="237" t="s">
        <v>1</v>
      </c>
      <c r="N312" s="238" t="s">
        <v>38</v>
      </c>
      <c r="O312" s="91"/>
      <c r="P312" s="239">
        <f>O312*H312</f>
        <v>0</v>
      </c>
      <c r="Q312" s="239">
        <v>0</v>
      </c>
      <c r="R312" s="239">
        <f>Q312*H312</f>
        <v>0</v>
      </c>
      <c r="S312" s="239">
        <v>0</v>
      </c>
      <c r="T312" s="240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41" t="s">
        <v>183</v>
      </c>
      <c r="AT312" s="241" t="s">
        <v>179</v>
      </c>
      <c r="AU312" s="241" t="s">
        <v>80</v>
      </c>
      <c r="AY312" s="17" t="s">
        <v>176</v>
      </c>
      <c r="BE312" s="242">
        <f>IF(N312="základní",J312,0)</f>
        <v>0</v>
      </c>
      <c r="BF312" s="242">
        <f>IF(N312="snížená",J312,0)</f>
        <v>0</v>
      </c>
      <c r="BG312" s="242">
        <f>IF(N312="zákl. přenesená",J312,0)</f>
        <v>0</v>
      </c>
      <c r="BH312" s="242">
        <f>IF(N312="sníž. přenesená",J312,0)</f>
        <v>0</v>
      </c>
      <c r="BI312" s="242">
        <f>IF(N312="nulová",J312,0)</f>
        <v>0</v>
      </c>
      <c r="BJ312" s="17" t="s">
        <v>80</v>
      </c>
      <c r="BK312" s="242">
        <f>ROUND(I312*H312,2)</f>
        <v>0</v>
      </c>
      <c r="BL312" s="17" t="s">
        <v>183</v>
      </c>
      <c r="BM312" s="241" t="s">
        <v>782</v>
      </c>
    </row>
    <row r="313" s="2" customFormat="1">
      <c r="A313" s="38"/>
      <c r="B313" s="39"/>
      <c r="C313" s="40"/>
      <c r="D313" s="243" t="s">
        <v>185</v>
      </c>
      <c r="E313" s="40"/>
      <c r="F313" s="244" t="s">
        <v>781</v>
      </c>
      <c r="G313" s="40"/>
      <c r="H313" s="40"/>
      <c r="I313" s="245"/>
      <c r="J313" s="40"/>
      <c r="K313" s="40"/>
      <c r="L313" s="44"/>
      <c r="M313" s="246"/>
      <c r="N313" s="247"/>
      <c r="O313" s="91"/>
      <c r="P313" s="91"/>
      <c r="Q313" s="91"/>
      <c r="R313" s="91"/>
      <c r="S313" s="91"/>
      <c r="T313" s="92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185</v>
      </c>
      <c r="AU313" s="17" t="s">
        <v>80</v>
      </c>
    </row>
    <row r="314" s="2" customFormat="1" ht="49.05" customHeight="1">
      <c r="A314" s="38"/>
      <c r="B314" s="39"/>
      <c r="C314" s="229" t="s">
        <v>783</v>
      </c>
      <c r="D314" s="229" t="s">
        <v>179</v>
      </c>
      <c r="E314" s="230" t="s">
        <v>784</v>
      </c>
      <c r="F314" s="231" t="s">
        <v>785</v>
      </c>
      <c r="G314" s="232" t="s">
        <v>363</v>
      </c>
      <c r="H314" s="233">
        <v>17</v>
      </c>
      <c r="I314" s="234"/>
      <c r="J314" s="235">
        <f>ROUND(I314*H314,2)</f>
        <v>0</v>
      </c>
      <c r="K314" s="236"/>
      <c r="L314" s="44"/>
      <c r="M314" s="237" t="s">
        <v>1</v>
      </c>
      <c r="N314" s="238" t="s">
        <v>38</v>
      </c>
      <c r="O314" s="91"/>
      <c r="P314" s="239">
        <f>O314*H314</f>
        <v>0</v>
      </c>
      <c r="Q314" s="239">
        <v>0</v>
      </c>
      <c r="R314" s="239">
        <f>Q314*H314</f>
        <v>0</v>
      </c>
      <c r="S314" s="239">
        <v>0</v>
      </c>
      <c r="T314" s="240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41" t="s">
        <v>183</v>
      </c>
      <c r="AT314" s="241" t="s">
        <v>179</v>
      </c>
      <c r="AU314" s="241" t="s">
        <v>80</v>
      </c>
      <c r="AY314" s="17" t="s">
        <v>176</v>
      </c>
      <c r="BE314" s="242">
        <f>IF(N314="základní",J314,0)</f>
        <v>0</v>
      </c>
      <c r="BF314" s="242">
        <f>IF(N314="snížená",J314,0)</f>
        <v>0</v>
      </c>
      <c r="BG314" s="242">
        <f>IF(N314="zákl. přenesená",J314,0)</f>
        <v>0</v>
      </c>
      <c r="BH314" s="242">
        <f>IF(N314="sníž. přenesená",J314,0)</f>
        <v>0</v>
      </c>
      <c r="BI314" s="242">
        <f>IF(N314="nulová",J314,0)</f>
        <v>0</v>
      </c>
      <c r="BJ314" s="17" t="s">
        <v>80</v>
      </c>
      <c r="BK314" s="242">
        <f>ROUND(I314*H314,2)</f>
        <v>0</v>
      </c>
      <c r="BL314" s="17" t="s">
        <v>183</v>
      </c>
      <c r="BM314" s="241" t="s">
        <v>786</v>
      </c>
    </row>
    <row r="315" s="2" customFormat="1">
      <c r="A315" s="38"/>
      <c r="B315" s="39"/>
      <c r="C315" s="40"/>
      <c r="D315" s="243" t="s">
        <v>185</v>
      </c>
      <c r="E315" s="40"/>
      <c r="F315" s="244" t="s">
        <v>785</v>
      </c>
      <c r="G315" s="40"/>
      <c r="H315" s="40"/>
      <c r="I315" s="245"/>
      <c r="J315" s="40"/>
      <c r="K315" s="40"/>
      <c r="L315" s="44"/>
      <c r="M315" s="246"/>
      <c r="N315" s="247"/>
      <c r="O315" s="91"/>
      <c r="P315" s="91"/>
      <c r="Q315" s="91"/>
      <c r="R315" s="91"/>
      <c r="S315" s="91"/>
      <c r="T315" s="92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185</v>
      </c>
      <c r="AU315" s="17" t="s">
        <v>80</v>
      </c>
    </row>
    <row r="316" s="12" customFormat="1" ht="25.92" customHeight="1">
      <c r="A316" s="12"/>
      <c r="B316" s="213"/>
      <c r="C316" s="214"/>
      <c r="D316" s="215" t="s">
        <v>72</v>
      </c>
      <c r="E316" s="216" t="s">
        <v>787</v>
      </c>
      <c r="F316" s="216" t="s">
        <v>788</v>
      </c>
      <c r="G316" s="214"/>
      <c r="H316" s="214"/>
      <c r="I316" s="217"/>
      <c r="J316" s="218">
        <f>BK316</f>
        <v>0</v>
      </c>
      <c r="K316" s="214"/>
      <c r="L316" s="219"/>
      <c r="M316" s="220"/>
      <c r="N316" s="221"/>
      <c r="O316" s="221"/>
      <c r="P316" s="222">
        <f>SUM(P317:P319)</f>
        <v>0</v>
      </c>
      <c r="Q316" s="221"/>
      <c r="R316" s="222">
        <f>SUM(R317:R319)</f>
        <v>0</v>
      </c>
      <c r="S316" s="221"/>
      <c r="T316" s="223">
        <f>SUM(T317:T319)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224" t="s">
        <v>80</v>
      </c>
      <c r="AT316" s="225" t="s">
        <v>72</v>
      </c>
      <c r="AU316" s="225" t="s">
        <v>73</v>
      </c>
      <c r="AY316" s="224" t="s">
        <v>176</v>
      </c>
      <c r="BK316" s="226">
        <f>SUM(BK317:BK319)</f>
        <v>0</v>
      </c>
    </row>
    <row r="317" s="2" customFormat="1" ht="24.15" customHeight="1">
      <c r="A317" s="38"/>
      <c r="B317" s="39"/>
      <c r="C317" s="229" t="s">
        <v>789</v>
      </c>
      <c r="D317" s="229" t="s">
        <v>179</v>
      </c>
      <c r="E317" s="230" t="s">
        <v>790</v>
      </c>
      <c r="F317" s="231" t="s">
        <v>791</v>
      </c>
      <c r="G317" s="232" t="s">
        <v>396</v>
      </c>
      <c r="H317" s="233">
        <v>2196.0059999999999</v>
      </c>
      <c r="I317" s="234"/>
      <c r="J317" s="235">
        <f>ROUND(I317*H317,2)</f>
        <v>0</v>
      </c>
      <c r="K317" s="236"/>
      <c r="L317" s="44"/>
      <c r="M317" s="237" t="s">
        <v>1</v>
      </c>
      <c r="N317" s="238" t="s">
        <v>38</v>
      </c>
      <c r="O317" s="91"/>
      <c r="P317" s="239">
        <f>O317*H317</f>
        <v>0</v>
      </c>
      <c r="Q317" s="239">
        <v>0</v>
      </c>
      <c r="R317" s="239">
        <f>Q317*H317</f>
        <v>0</v>
      </c>
      <c r="S317" s="239">
        <v>0</v>
      </c>
      <c r="T317" s="240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41" t="s">
        <v>183</v>
      </c>
      <c r="AT317" s="241" t="s">
        <v>179</v>
      </c>
      <c r="AU317" s="241" t="s">
        <v>80</v>
      </c>
      <c r="AY317" s="17" t="s">
        <v>176</v>
      </c>
      <c r="BE317" s="242">
        <f>IF(N317="základní",J317,0)</f>
        <v>0</v>
      </c>
      <c r="BF317" s="242">
        <f>IF(N317="snížená",J317,0)</f>
        <v>0</v>
      </c>
      <c r="BG317" s="242">
        <f>IF(N317="zákl. přenesená",J317,0)</f>
        <v>0</v>
      </c>
      <c r="BH317" s="242">
        <f>IF(N317="sníž. přenesená",J317,0)</f>
        <v>0</v>
      </c>
      <c r="BI317" s="242">
        <f>IF(N317="nulová",J317,0)</f>
        <v>0</v>
      </c>
      <c r="BJ317" s="17" t="s">
        <v>80</v>
      </c>
      <c r="BK317" s="242">
        <f>ROUND(I317*H317,2)</f>
        <v>0</v>
      </c>
      <c r="BL317" s="17" t="s">
        <v>183</v>
      </c>
      <c r="BM317" s="241" t="s">
        <v>792</v>
      </c>
    </row>
    <row r="318" s="2" customFormat="1">
      <c r="A318" s="38"/>
      <c r="B318" s="39"/>
      <c r="C318" s="40"/>
      <c r="D318" s="243" t="s">
        <v>185</v>
      </c>
      <c r="E318" s="40"/>
      <c r="F318" s="244" t="s">
        <v>791</v>
      </c>
      <c r="G318" s="40"/>
      <c r="H318" s="40"/>
      <c r="I318" s="245"/>
      <c r="J318" s="40"/>
      <c r="K318" s="40"/>
      <c r="L318" s="44"/>
      <c r="M318" s="246"/>
      <c r="N318" s="247"/>
      <c r="O318" s="91"/>
      <c r="P318" s="91"/>
      <c r="Q318" s="91"/>
      <c r="R318" s="91"/>
      <c r="S318" s="91"/>
      <c r="T318" s="92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185</v>
      </c>
      <c r="AU318" s="17" t="s">
        <v>80</v>
      </c>
    </row>
    <row r="319" s="2" customFormat="1">
      <c r="A319" s="38"/>
      <c r="B319" s="39"/>
      <c r="C319" s="40"/>
      <c r="D319" s="243" t="s">
        <v>188</v>
      </c>
      <c r="E319" s="40"/>
      <c r="F319" s="250" t="s">
        <v>793</v>
      </c>
      <c r="G319" s="40"/>
      <c r="H319" s="40"/>
      <c r="I319" s="245"/>
      <c r="J319" s="40"/>
      <c r="K319" s="40"/>
      <c r="L319" s="44"/>
      <c r="M319" s="246"/>
      <c r="N319" s="247"/>
      <c r="O319" s="91"/>
      <c r="P319" s="91"/>
      <c r="Q319" s="91"/>
      <c r="R319" s="91"/>
      <c r="S319" s="91"/>
      <c r="T319" s="92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188</v>
      </c>
      <c r="AU319" s="17" t="s">
        <v>80</v>
      </c>
    </row>
    <row r="320" s="12" customFormat="1" ht="25.92" customHeight="1">
      <c r="A320" s="12"/>
      <c r="B320" s="213"/>
      <c r="C320" s="214"/>
      <c r="D320" s="215" t="s">
        <v>72</v>
      </c>
      <c r="E320" s="216" t="s">
        <v>794</v>
      </c>
      <c r="F320" s="216" t="s">
        <v>795</v>
      </c>
      <c r="G320" s="214"/>
      <c r="H320" s="214"/>
      <c r="I320" s="217"/>
      <c r="J320" s="218">
        <f>BK320</f>
        <v>0</v>
      </c>
      <c r="K320" s="214"/>
      <c r="L320" s="219"/>
      <c r="M320" s="220"/>
      <c r="N320" s="221"/>
      <c r="O320" s="221"/>
      <c r="P320" s="222">
        <f>SUM(P321:P327)</f>
        <v>0</v>
      </c>
      <c r="Q320" s="221"/>
      <c r="R320" s="222">
        <f>SUM(R321:R327)</f>
        <v>0</v>
      </c>
      <c r="S320" s="221"/>
      <c r="T320" s="223">
        <f>SUM(T321:T327)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24" t="s">
        <v>80</v>
      </c>
      <c r="AT320" s="225" t="s">
        <v>72</v>
      </c>
      <c r="AU320" s="225" t="s">
        <v>73</v>
      </c>
      <c r="AY320" s="224" t="s">
        <v>176</v>
      </c>
      <c r="BK320" s="226">
        <f>SUM(BK321:BK327)</f>
        <v>0</v>
      </c>
    </row>
    <row r="321" s="2" customFormat="1" ht="24.15" customHeight="1">
      <c r="A321" s="38"/>
      <c r="B321" s="39"/>
      <c r="C321" s="229" t="s">
        <v>796</v>
      </c>
      <c r="D321" s="229" t="s">
        <v>179</v>
      </c>
      <c r="E321" s="230" t="s">
        <v>797</v>
      </c>
      <c r="F321" s="231" t="s">
        <v>798</v>
      </c>
      <c r="G321" s="232" t="s">
        <v>396</v>
      </c>
      <c r="H321" s="233">
        <v>64.504999999999995</v>
      </c>
      <c r="I321" s="234"/>
      <c r="J321" s="235">
        <f>ROUND(I321*H321,2)</f>
        <v>0</v>
      </c>
      <c r="K321" s="236"/>
      <c r="L321" s="44"/>
      <c r="M321" s="237" t="s">
        <v>1</v>
      </c>
      <c r="N321" s="238" t="s">
        <v>38</v>
      </c>
      <c r="O321" s="91"/>
      <c r="P321" s="239">
        <f>O321*H321</f>
        <v>0</v>
      </c>
      <c r="Q321" s="239">
        <v>0</v>
      </c>
      <c r="R321" s="239">
        <f>Q321*H321</f>
        <v>0</v>
      </c>
      <c r="S321" s="239">
        <v>0</v>
      </c>
      <c r="T321" s="240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41" t="s">
        <v>183</v>
      </c>
      <c r="AT321" s="241" t="s">
        <v>179</v>
      </c>
      <c r="AU321" s="241" t="s">
        <v>80</v>
      </c>
      <c r="AY321" s="17" t="s">
        <v>176</v>
      </c>
      <c r="BE321" s="242">
        <f>IF(N321="základní",J321,0)</f>
        <v>0</v>
      </c>
      <c r="BF321" s="242">
        <f>IF(N321="snížená",J321,0)</f>
        <v>0</v>
      </c>
      <c r="BG321" s="242">
        <f>IF(N321="zákl. přenesená",J321,0)</f>
        <v>0</v>
      </c>
      <c r="BH321" s="242">
        <f>IF(N321="sníž. přenesená",J321,0)</f>
        <v>0</v>
      </c>
      <c r="BI321" s="242">
        <f>IF(N321="nulová",J321,0)</f>
        <v>0</v>
      </c>
      <c r="BJ321" s="17" t="s">
        <v>80</v>
      </c>
      <c r="BK321" s="242">
        <f>ROUND(I321*H321,2)</f>
        <v>0</v>
      </c>
      <c r="BL321" s="17" t="s">
        <v>183</v>
      </c>
      <c r="BM321" s="241" t="s">
        <v>799</v>
      </c>
    </row>
    <row r="322" s="2" customFormat="1">
      <c r="A322" s="38"/>
      <c r="B322" s="39"/>
      <c r="C322" s="40"/>
      <c r="D322" s="243" t="s">
        <v>185</v>
      </c>
      <c r="E322" s="40"/>
      <c r="F322" s="244" t="s">
        <v>798</v>
      </c>
      <c r="G322" s="40"/>
      <c r="H322" s="40"/>
      <c r="I322" s="245"/>
      <c r="J322" s="40"/>
      <c r="K322" s="40"/>
      <c r="L322" s="44"/>
      <c r="M322" s="246"/>
      <c r="N322" s="247"/>
      <c r="O322" s="91"/>
      <c r="P322" s="91"/>
      <c r="Q322" s="91"/>
      <c r="R322" s="91"/>
      <c r="S322" s="91"/>
      <c r="T322" s="92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185</v>
      </c>
      <c r="AU322" s="17" t="s">
        <v>80</v>
      </c>
    </row>
    <row r="323" s="2" customFormat="1" ht="62.7" customHeight="1">
      <c r="A323" s="38"/>
      <c r="B323" s="39"/>
      <c r="C323" s="229" t="s">
        <v>800</v>
      </c>
      <c r="D323" s="229" t="s">
        <v>179</v>
      </c>
      <c r="E323" s="230" t="s">
        <v>801</v>
      </c>
      <c r="F323" s="231" t="s">
        <v>802</v>
      </c>
      <c r="G323" s="232" t="s">
        <v>396</v>
      </c>
      <c r="H323" s="233">
        <v>1677.1300000000001</v>
      </c>
      <c r="I323" s="234"/>
      <c r="J323" s="235">
        <f>ROUND(I323*H323,2)</f>
        <v>0</v>
      </c>
      <c r="K323" s="236"/>
      <c r="L323" s="44"/>
      <c r="M323" s="237" t="s">
        <v>1</v>
      </c>
      <c r="N323" s="238" t="s">
        <v>38</v>
      </c>
      <c r="O323" s="91"/>
      <c r="P323" s="239">
        <f>O323*H323</f>
        <v>0</v>
      </c>
      <c r="Q323" s="239">
        <v>0</v>
      </c>
      <c r="R323" s="239">
        <f>Q323*H323</f>
        <v>0</v>
      </c>
      <c r="S323" s="239">
        <v>0</v>
      </c>
      <c r="T323" s="240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41" t="s">
        <v>183</v>
      </c>
      <c r="AT323" s="241" t="s">
        <v>179</v>
      </c>
      <c r="AU323" s="241" t="s">
        <v>80</v>
      </c>
      <c r="AY323" s="17" t="s">
        <v>176</v>
      </c>
      <c r="BE323" s="242">
        <f>IF(N323="základní",J323,0)</f>
        <v>0</v>
      </c>
      <c r="BF323" s="242">
        <f>IF(N323="snížená",J323,0)</f>
        <v>0</v>
      </c>
      <c r="BG323" s="242">
        <f>IF(N323="zákl. přenesená",J323,0)</f>
        <v>0</v>
      </c>
      <c r="BH323" s="242">
        <f>IF(N323="sníž. přenesená",J323,0)</f>
        <v>0</v>
      </c>
      <c r="BI323" s="242">
        <f>IF(N323="nulová",J323,0)</f>
        <v>0</v>
      </c>
      <c r="BJ323" s="17" t="s">
        <v>80</v>
      </c>
      <c r="BK323" s="242">
        <f>ROUND(I323*H323,2)</f>
        <v>0</v>
      </c>
      <c r="BL323" s="17" t="s">
        <v>183</v>
      </c>
      <c r="BM323" s="241" t="s">
        <v>803</v>
      </c>
    </row>
    <row r="324" s="2" customFormat="1">
      <c r="A324" s="38"/>
      <c r="B324" s="39"/>
      <c r="C324" s="40"/>
      <c r="D324" s="243" t="s">
        <v>185</v>
      </c>
      <c r="E324" s="40"/>
      <c r="F324" s="244" t="s">
        <v>802</v>
      </c>
      <c r="G324" s="40"/>
      <c r="H324" s="40"/>
      <c r="I324" s="245"/>
      <c r="J324" s="40"/>
      <c r="K324" s="40"/>
      <c r="L324" s="44"/>
      <c r="M324" s="246"/>
      <c r="N324" s="247"/>
      <c r="O324" s="91"/>
      <c r="P324" s="91"/>
      <c r="Q324" s="91"/>
      <c r="R324" s="91"/>
      <c r="S324" s="91"/>
      <c r="T324" s="92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185</v>
      </c>
      <c r="AU324" s="17" t="s">
        <v>80</v>
      </c>
    </row>
    <row r="325" s="2" customFormat="1">
      <c r="A325" s="38"/>
      <c r="B325" s="39"/>
      <c r="C325" s="40"/>
      <c r="D325" s="243" t="s">
        <v>188</v>
      </c>
      <c r="E325" s="40"/>
      <c r="F325" s="250" t="s">
        <v>804</v>
      </c>
      <c r="G325" s="40"/>
      <c r="H325" s="40"/>
      <c r="I325" s="245"/>
      <c r="J325" s="40"/>
      <c r="K325" s="40"/>
      <c r="L325" s="44"/>
      <c r="M325" s="246"/>
      <c r="N325" s="247"/>
      <c r="O325" s="91"/>
      <c r="P325" s="91"/>
      <c r="Q325" s="91"/>
      <c r="R325" s="91"/>
      <c r="S325" s="91"/>
      <c r="T325" s="92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188</v>
      </c>
      <c r="AU325" s="17" t="s">
        <v>80</v>
      </c>
    </row>
    <row r="326" s="2" customFormat="1" ht="16.5" customHeight="1">
      <c r="A326" s="38"/>
      <c r="B326" s="39"/>
      <c r="C326" s="229" t="s">
        <v>805</v>
      </c>
      <c r="D326" s="229" t="s">
        <v>179</v>
      </c>
      <c r="E326" s="230" t="s">
        <v>806</v>
      </c>
      <c r="F326" s="231" t="s">
        <v>807</v>
      </c>
      <c r="G326" s="232" t="s">
        <v>396</v>
      </c>
      <c r="H326" s="233">
        <v>64.504999999999995</v>
      </c>
      <c r="I326" s="234"/>
      <c r="J326" s="235">
        <f>ROUND(I326*H326,2)</f>
        <v>0</v>
      </c>
      <c r="K326" s="236"/>
      <c r="L326" s="44"/>
      <c r="M326" s="237" t="s">
        <v>1</v>
      </c>
      <c r="N326" s="238" t="s">
        <v>38</v>
      </c>
      <c r="O326" s="91"/>
      <c r="P326" s="239">
        <f>O326*H326</f>
        <v>0</v>
      </c>
      <c r="Q326" s="239">
        <v>0</v>
      </c>
      <c r="R326" s="239">
        <f>Q326*H326</f>
        <v>0</v>
      </c>
      <c r="S326" s="239">
        <v>0</v>
      </c>
      <c r="T326" s="240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41" t="s">
        <v>183</v>
      </c>
      <c r="AT326" s="241" t="s">
        <v>179</v>
      </c>
      <c r="AU326" s="241" t="s">
        <v>80</v>
      </c>
      <c r="AY326" s="17" t="s">
        <v>176</v>
      </c>
      <c r="BE326" s="242">
        <f>IF(N326="základní",J326,0)</f>
        <v>0</v>
      </c>
      <c r="BF326" s="242">
        <f>IF(N326="snížená",J326,0)</f>
        <v>0</v>
      </c>
      <c r="BG326" s="242">
        <f>IF(N326="zákl. přenesená",J326,0)</f>
        <v>0</v>
      </c>
      <c r="BH326" s="242">
        <f>IF(N326="sníž. přenesená",J326,0)</f>
        <v>0</v>
      </c>
      <c r="BI326" s="242">
        <f>IF(N326="nulová",J326,0)</f>
        <v>0</v>
      </c>
      <c r="BJ326" s="17" t="s">
        <v>80</v>
      </c>
      <c r="BK326" s="242">
        <f>ROUND(I326*H326,2)</f>
        <v>0</v>
      </c>
      <c r="BL326" s="17" t="s">
        <v>183</v>
      </c>
      <c r="BM326" s="241" t="s">
        <v>808</v>
      </c>
    </row>
    <row r="327" s="2" customFormat="1">
      <c r="A327" s="38"/>
      <c r="B327" s="39"/>
      <c r="C327" s="40"/>
      <c r="D327" s="243" t="s">
        <v>185</v>
      </c>
      <c r="E327" s="40"/>
      <c r="F327" s="244" t="s">
        <v>807</v>
      </c>
      <c r="G327" s="40"/>
      <c r="H327" s="40"/>
      <c r="I327" s="245"/>
      <c r="J327" s="40"/>
      <c r="K327" s="40"/>
      <c r="L327" s="44"/>
      <c r="M327" s="251"/>
      <c r="N327" s="252"/>
      <c r="O327" s="253"/>
      <c r="P327" s="253"/>
      <c r="Q327" s="253"/>
      <c r="R327" s="253"/>
      <c r="S327" s="253"/>
      <c r="T327" s="254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185</v>
      </c>
      <c r="AU327" s="17" t="s">
        <v>80</v>
      </c>
    </row>
    <row r="328" s="2" customFormat="1" ht="6.96" customHeight="1">
      <c r="A328" s="38"/>
      <c r="B328" s="66"/>
      <c r="C328" s="67"/>
      <c r="D328" s="67"/>
      <c r="E328" s="67"/>
      <c r="F328" s="67"/>
      <c r="G328" s="67"/>
      <c r="H328" s="67"/>
      <c r="I328" s="67"/>
      <c r="J328" s="67"/>
      <c r="K328" s="67"/>
      <c r="L328" s="44"/>
      <c r="M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</row>
  </sheetData>
  <sheetProtection sheet="1" autoFilter="0" formatColumns="0" formatRows="0" objects="1" scenarios="1" spinCount="100000" saltValue="sLUKVlbrV0LrQYdi22Maor4uhbHnFdO71ZgpnFChgSl0MfRGvP52E3MEs9STojQGlTt8XGAU9waqB6ivMrvsQg==" hashValue="B7zlQu4K5f7Un48zDXbvviNzZTHVXJfABAb9pg6hNzKVCI1LHZPEaa2Xw7VJAoNUSujDvoMEp/Uvu/aLIZMtQA==" algorithmName="SHA-512" password="CC35"/>
  <autoFilter ref="C130:K32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7:H117"/>
    <mergeCell ref="E121:H121"/>
    <mergeCell ref="E119:H119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108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82</v>
      </c>
    </row>
    <row r="4" s="1" customFormat="1" ht="24.96" customHeight="1">
      <c r="B4" s="20"/>
      <c r="D4" s="149" t="s">
        <v>144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26.25" customHeight="1">
      <c r="B7" s="20"/>
      <c r="E7" s="152" t="str">
        <f>'Rekapitulace stavby'!K6</f>
        <v>Jihlava, ul. Holíkova, Musilova, Krajní - rekonstrukce kanalizace a vodovodu III. tlakového pásma - II. etapa</v>
      </c>
      <c r="F7" s="151"/>
      <c r="G7" s="151"/>
      <c r="H7" s="151"/>
      <c r="L7" s="20"/>
    </row>
    <row r="8">
      <c r="B8" s="20"/>
      <c r="D8" s="151" t="s">
        <v>145</v>
      </c>
      <c r="L8" s="20"/>
    </row>
    <row r="9" s="1" customFormat="1" ht="16.5" customHeight="1">
      <c r="B9" s="20"/>
      <c r="E9" s="152" t="s">
        <v>441</v>
      </c>
      <c r="F9" s="1"/>
      <c r="G9" s="1"/>
      <c r="H9" s="1"/>
      <c r="L9" s="20"/>
    </row>
    <row r="10" s="1" customFormat="1" ht="12" customHeight="1">
      <c r="B10" s="20"/>
      <c r="D10" s="151" t="s">
        <v>147</v>
      </c>
      <c r="L10" s="20"/>
    </row>
    <row r="11" s="2" customFormat="1" ht="16.5" customHeight="1">
      <c r="A11" s="38"/>
      <c r="B11" s="44"/>
      <c r="C11" s="38"/>
      <c r="D11" s="38"/>
      <c r="E11" s="153" t="s">
        <v>523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149</v>
      </c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44"/>
      <c r="C13" s="38"/>
      <c r="D13" s="38"/>
      <c r="E13" s="154" t="s">
        <v>809</v>
      </c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51" t="s">
        <v>18</v>
      </c>
      <c r="E15" s="38"/>
      <c r="F15" s="141" t="s">
        <v>1</v>
      </c>
      <c r="G15" s="38"/>
      <c r="H15" s="38"/>
      <c r="I15" s="151" t="s">
        <v>19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20</v>
      </c>
      <c r="E16" s="38"/>
      <c r="F16" s="141" t="s">
        <v>21</v>
      </c>
      <c r="G16" s="38"/>
      <c r="H16" s="38"/>
      <c r="I16" s="151" t="s">
        <v>22</v>
      </c>
      <c r="J16" s="155" t="str">
        <f>'Rekapitulace stavby'!AN8</f>
        <v>26. 2. 2024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51" t="s">
        <v>24</v>
      </c>
      <c r="E18" s="38"/>
      <c r="F18" s="38"/>
      <c r="G18" s="38"/>
      <c r="H18" s="38"/>
      <c r="I18" s="151" t="s">
        <v>25</v>
      </c>
      <c r="J18" s="141" t="str">
        <f>IF('Rekapitulace stavby'!AN10="","",'Rekapitulace stavby'!AN10)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tr">
        <f>IF('Rekapitulace stavby'!E11="","",'Rekapitulace stavby'!E11)</f>
        <v xml:space="preserve"> </v>
      </c>
      <c r="F19" s="38"/>
      <c r="G19" s="38"/>
      <c r="H19" s="38"/>
      <c r="I19" s="151" t="s">
        <v>26</v>
      </c>
      <c r="J19" s="141" t="str">
        <f>IF('Rekapitulace stavby'!AN11="","",'Rekapitulace stavby'!AN11)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51" t="s">
        <v>27</v>
      </c>
      <c r="E21" s="38"/>
      <c r="F21" s="38"/>
      <c r="G21" s="38"/>
      <c r="H21" s="38"/>
      <c r="I21" s="151" t="s">
        <v>25</v>
      </c>
      <c r="J21" s="33" t="str">
        <f>'Rekapitulace stavby'!AN13</f>
        <v>Vyplň údaj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33" t="str">
        <f>'Rekapitulace stavby'!E14</f>
        <v>Vyplň údaj</v>
      </c>
      <c r="F22" s="141"/>
      <c r="G22" s="141"/>
      <c r="H22" s="141"/>
      <c r="I22" s="151" t="s">
        <v>26</v>
      </c>
      <c r="J22" s="33" t="str">
        <f>'Rekapitulace stavby'!AN14</f>
        <v>Vyplň údaj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51" t="s">
        <v>29</v>
      </c>
      <c r="E24" s="38"/>
      <c r="F24" s="38"/>
      <c r="G24" s="38"/>
      <c r="H24" s="38"/>
      <c r="I24" s="151" t="s">
        <v>25</v>
      </c>
      <c r="J24" s="141" t="str">
        <f>IF('Rekapitulace stavby'!AN16="","",'Rekapitulace stavby'!AN16)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44"/>
      <c r="C25" s="38"/>
      <c r="D25" s="38"/>
      <c r="E25" s="141" t="str">
        <f>IF('Rekapitulace stavby'!E17="","",'Rekapitulace stavby'!E17)</f>
        <v xml:space="preserve"> </v>
      </c>
      <c r="F25" s="38"/>
      <c r="G25" s="38"/>
      <c r="H25" s="38"/>
      <c r="I25" s="151" t="s">
        <v>26</v>
      </c>
      <c r="J25" s="141" t="str">
        <f>IF('Rekapitulace stavby'!AN17="","",'Rekapitulace stavby'!AN17)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44"/>
      <c r="C27" s="38"/>
      <c r="D27" s="151" t="s">
        <v>31</v>
      </c>
      <c r="E27" s="38"/>
      <c r="F27" s="38"/>
      <c r="G27" s="38"/>
      <c r="H27" s="38"/>
      <c r="I27" s="151" t="s">
        <v>25</v>
      </c>
      <c r="J27" s="141" t="str">
        <f>IF('Rekapitulace stavby'!AN19="","",'Rekapitulace stavby'!AN19)</f>
        <v/>
      </c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44"/>
      <c r="C28" s="38"/>
      <c r="D28" s="38"/>
      <c r="E28" s="141" t="str">
        <f>IF('Rekapitulace stavby'!E20="","",'Rekapitulace stavby'!E20)</f>
        <v xml:space="preserve"> </v>
      </c>
      <c r="F28" s="38"/>
      <c r="G28" s="38"/>
      <c r="H28" s="38"/>
      <c r="I28" s="151" t="s">
        <v>26</v>
      </c>
      <c r="J28" s="141" t="str">
        <f>IF('Rekapitulace stavby'!AN20="","",'Rekapitulace stavby'!AN20)</f>
        <v/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38"/>
      <c r="E29" s="38"/>
      <c r="F29" s="38"/>
      <c r="G29" s="38"/>
      <c r="H29" s="38"/>
      <c r="I29" s="38"/>
      <c r="J29" s="38"/>
      <c r="K29" s="3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44"/>
      <c r="C30" s="38"/>
      <c r="D30" s="151" t="s">
        <v>32</v>
      </c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8"/>
      <c r="B32" s="44"/>
      <c r="C32" s="38"/>
      <c r="D32" s="38"/>
      <c r="E32" s="38"/>
      <c r="F32" s="38"/>
      <c r="G32" s="38"/>
      <c r="H32" s="38"/>
      <c r="I32" s="38"/>
      <c r="J32" s="38"/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60"/>
      <c r="E33" s="160"/>
      <c r="F33" s="160"/>
      <c r="G33" s="160"/>
      <c r="H33" s="160"/>
      <c r="I33" s="160"/>
      <c r="J33" s="160"/>
      <c r="K33" s="160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1" t="s">
        <v>33</v>
      </c>
      <c r="E34" s="38"/>
      <c r="F34" s="38"/>
      <c r="G34" s="38"/>
      <c r="H34" s="38"/>
      <c r="I34" s="38"/>
      <c r="J34" s="162">
        <f>ROUND(J128,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60"/>
      <c r="E35" s="160"/>
      <c r="F35" s="160"/>
      <c r="G35" s="160"/>
      <c r="H35" s="160"/>
      <c r="I35" s="160"/>
      <c r="J35" s="160"/>
      <c r="K35" s="160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3" t="s">
        <v>35</v>
      </c>
      <c r="G36" s="38"/>
      <c r="H36" s="38"/>
      <c r="I36" s="163" t="s">
        <v>34</v>
      </c>
      <c r="J36" s="163" t="s">
        <v>36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53" t="s">
        <v>37</v>
      </c>
      <c r="E37" s="151" t="s">
        <v>38</v>
      </c>
      <c r="F37" s="164">
        <f>ROUND((SUM(BE128:BE235)),  2)</f>
        <v>0</v>
      </c>
      <c r="G37" s="38"/>
      <c r="H37" s="38"/>
      <c r="I37" s="165">
        <v>0.20999999999999999</v>
      </c>
      <c r="J37" s="164">
        <f>ROUND(((SUM(BE128:BE235))*I37),  2)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51" t="s">
        <v>39</v>
      </c>
      <c r="F38" s="164">
        <f>ROUND((SUM(BF128:BF235)),  2)</f>
        <v>0</v>
      </c>
      <c r="G38" s="38"/>
      <c r="H38" s="38"/>
      <c r="I38" s="165">
        <v>0.12</v>
      </c>
      <c r="J38" s="164">
        <f>ROUND(((SUM(BF128:BF235))*I38),  2)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40</v>
      </c>
      <c r="F39" s="164">
        <f>ROUND((SUM(BG128:BG235)),  2)</f>
        <v>0</v>
      </c>
      <c r="G39" s="38"/>
      <c r="H39" s="38"/>
      <c r="I39" s="165">
        <v>0.20999999999999999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51" t="s">
        <v>41</v>
      </c>
      <c r="F40" s="164">
        <f>ROUND((SUM(BH128:BH235)),  2)</f>
        <v>0</v>
      </c>
      <c r="G40" s="38"/>
      <c r="H40" s="38"/>
      <c r="I40" s="165">
        <v>0.12</v>
      </c>
      <c r="J40" s="164">
        <f>0</f>
        <v>0</v>
      </c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51" t="s">
        <v>42</v>
      </c>
      <c r="F41" s="164">
        <f>ROUND((SUM(BI128:BI235)),  2)</f>
        <v>0</v>
      </c>
      <c r="G41" s="38"/>
      <c r="H41" s="38"/>
      <c r="I41" s="165">
        <v>0</v>
      </c>
      <c r="J41" s="164">
        <f>0</f>
        <v>0</v>
      </c>
      <c r="K41" s="38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6"/>
      <c r="D43" s="167" t="s">
        <v>43</v>
      </c>
      <c r="E43" s="168"/>
      <c r="F43" s="168"/>
      <c r="G43" s="169" t="s">
        <v>44</v>
      </c>
      <c r="H43" s="170" t="s">
        <v>45</v>
      </c>
      <c r="I43" s="168"/>
      <c r="J43" s="171">
        <f>SUM(J34:J41)</f>
        <v>0</v>
      </c>
      <c r="K43" s="172"/>
      <c r="L43" s="63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63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151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4" t="str">
        <f>E7</f>
        <v>Jihlava, ul. Holíkova, Musilova, Krajní - rekonstrukce kanalizace a vodovodu III. tlakového pásma - II. etapa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145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1" customFormat="1" ht="16.5" customHeight="1">
      <c r="B87" s="21"/>
      <c r="C87" s="22"/>
      <c r="D87" s="22"/>
      <c r="E87" s="184" t="s">
        <v>441</v>
      </c>
      <c r="F87" s="22"/>
      <c r="G87" s="22"/>
      <c r="H87" s="22"/>
      <c r="I87" s="22"/>
      <c r="J87" s="22"/>
      <c r="K87" s="22"/>
      <c r="L87" s="20"/>
    </row>
    <row r="88" s="1" customFormat="1" ht="12" customHeight="1">
      <c r="B88" s="21"/>
      <c r="C88" s="32" t="s">
        <v>147</v>
      </c>
      <c r="D88" s="22"/>
      <c r="E88" s="22"/>
      <c r="F88" s="22"/>
      <c r="G88" s="22"/>
      <c r="H88" s="22"/>
      <c r="I88" s="22"/>
      <c r="J88" s="22"/>
      <c r="K88" s="22"/>
      <c r="L88" s="20"/>
    </row>
    <row r="89" s="2" customFormat="1" ht="16.5" customHeight="1">
      <c r="A89" s="38"/>
      <c r="B89" s="39"/>
      <c r="C89" s="40"/>
      <c r="D89" s="40"/>
      <c r="E89" s="185" t="s">
        <v>523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149</v>
      </c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40"/>
      <c r="D91" s="40"/>
      <c r="E91" s="76" t="str">
        <f>E13</f>
        <v>SO-01.3.2 - Kanalizační přípojky splaškové - 3.část</v>
      </c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40"/>
      <c r="E93" s="40"/>
      <c r="F93" s="27" t="str">
        <f>F16</f>
        <v xml:space="preserve"> </v>
      </c>
      <c r="G93" s="40"/>
      <c r="H93" s="40"/>
      <c r="I93" s="32" t="s">
        <v>22</v>
      </c>
      <c r="J93" s="79" t="str">
        <f>IF(J16="","",J16)</f>
        <v>26. 2. 2024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5.15" customHeight="1">
      <c r="A95" s="38"/>
      <c r="B95" s="39"/>
      <c r="C95" s="32" t="s">
        <v>24</v>
      </c>
      <c r="D95" s="40"/>
      <c r="E95" s="40"/>
      <c r="F95" s="27" t="str">
        <f>E19</f>
        <v xml:space="preserve"> </v>
      </c>
      <c r="G95" s="40"/>
      <c r="H95" s="40"/>
      <c r="I95" s="32" t="s">
        <v>29</v>
      </c>
      <c r="J95" s="36" t="str">
        <f>E25</f>
        <v xml:space="preserve"> </v>
      </c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27</v>
      </c>
      <c r="D96" s="40"/>
      <c r="E96" s="40"/>
      <c r="F96" s="27" t="str">
        <f>IF(E22="","",E22)</f>
        <v>Vyplň údaj</v>
      </c>
      <c r="G96" s="40"/>
      <c r="H96" s="40"/>
      <c r="I96" s="32" t="s">
        <v>31</v>
      </c>
      <c r="J96" s="36" t="str">
        <f>E28</f>
        <v xml:space="preserve"> 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86" t="s">
        <v>152</v>
      </c>
      <c r="D98" s="187"/>
      <c r="E98" s="187"/>
      <c r="F98" s="187"/>
      <c r="G98" s="187"/>
      <c r="H98" s="187"/>
      <c r="I98" s="187"/>
      <c r="J98" s="188" t="s">
        <v>153</v>
      </c>
      <c r="K98" s="18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89" t="s">
        <v>154</v>
      </c>
      <c r="D100" s="40"/>
      <c r="E100" s="40"/>
      <c r="F100" s="40"/>
      <c r="G100" s="40"/>
      <c r="H100" s="40"/>
      <c r="I100" s="40"/>
      <c r="J100" s="110">
        <f>J128</f>
        <v>0</v>
      </c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7" t="s">
        <v>155</v>
      </c>
    </row>
    <row r="101" s="9" customFormat="1" ht="24.96" customHeight="1">
      <c r="A101" s="9"/>
      <c r="B101" s="190"/>
      <c r="C101" s="191"/>
      <c r="D101" s="192" t="s">
        <v>525</v>
      </c>
      <c r="E101" s="193"/>
      <c r="F101" s="193"/>
      <c r="G101" s="193"/>
      <c r="H101" s="193"/>
      <c r="I101" s="193"/>
      <c r="J101" s="194">
        <f>J129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526</v>
      </c>
      <c r="E102" s="193"/>
      <c r="F102" s="193"/>
      <c r="G102" s="193"/>
      <c r="H102" s="193"/>
      <c r="I102" s="193"/>
      <c r="J102" s="194">
        <f>J198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527</v>
      </c>
      <c r="E103" s="193"/>
      <c r="F103" s="193"/>
      <c r="G103" s="193"/>
      <c r="H103" s="193"/>
      <c r="I103" s="193"/>
      <c r="J103" s="194">
        <f>J208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0"/>
      <c r="C104" s="191"/>
      <c r="D104" s="192" t="s">
        <v>530</v>
      </c>
      <c r="E104" s="193"/>
      <c r="F104" s="193"/>
      <c r="G104" s="193"/>
      <c r="H104" s="193"/>
      <c r="I104" s="193"/>
      <c r="J104" s="194">
        <f>J232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161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6.25" customHeight="1">
      <c r="A114" s="38"/>
      <c r="B114" s="39"/>
      <c r="C114" s="40"/>
      <c r="D114" s="40"/>
      <c r="E114" s="184" t="str">
        <f>E7</f>
        <v>Jihlava, ul. Holíkova, Musilova, Krajní - rekonstrukce kanalizace a vodovodu III. tlakového pásma - II. etapa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" customFormat="1" ht="12" customHeight="1">
      <c r="B115" s="21"/>
      <c r="C115" s="32" t="s">
        <v>145</v>
      </c>
      <c r="D115" s="22"/>
      <c r="E115" s="22"/>
      <c r="F115" s="22"/>
      <c r="G115" s="22"/>
      <c r="H115" s="22"/>
      <c r="I115" s="22"/>
      <c r="J115" s="22"/>
      <c r="K115" s="22"/>
      <c r="L115" s="20"/>
    </row>
    <row r="116" s="1" customFormat="1" ht="16.5" customHeight="1">
      <c r="B116" s="21"/>
      <c r="C116" s="22"/>
      <c r="D116" s="22"/>
      <c r="E116" s="184" t="s">
        <v>441</v>
      </c>
      <c r="F116" s="22"/>
      <c r="G116" s="22"/>
      <c r="H116" s="22"/>
      <c r="I116" s="22"/>
      <c r="J116" s="22"/>
      <c r="K116" s="22"/>
      <c r="L116" s="20"/>
    </row>
    <row r="117" s="1" customFormat="1" ht="12" customHeight="1">
      <c r="B117" s="21"/>
      <c r="C117" s="32" t="s">
        <v>147</v>
      </c>
      <c r="D117" s="22"/>
      <c r="E117" s="22"/>
      <c r="F117" s="22"/>
      <c r="G117" s="22"/>
      <c r="H117" s="22"/>
      <c r="I117" s="22"/>
      <c r="J117" s="22"/>
      <c r="K117" s="22"/>
      <c r="L117" s="20"/>
    </row>
    <row r="118" s="2" customFormat="1" ht="16.5" customHeight="1">
      <c r="A118" s="38"/>
      <c r="B118" s="39"/>
      <c r="C118" s="40"/>
      <c r="D118" s="40"/>
      <c r="E118" s="185" t="s">
        <v>523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149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E13</f>
        <v>SO-01.3.2 - Kanalizační přípojky splaškové - 3.část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F16</f>
        <v xml:space="preserve"> </v>
      </c>
      <c r="G122" s="40"/>
      <c r="H122" s="40"/>
      <c r="I122" s="32" t="s">
        <v>22</v>
      </c>
      <c r="J122" s="79" t="str">
        <f>IF(J16="","",J16)</f>
        <v>26. 2. 2024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40"/>
      <c r="E124" s="40"/>
      <c r="F124" s="27" t="str">
        <f>E19</f>
        <v xml:space="preserve"> </v>
      </c>
      <c r="G124" s="40"/>
      <c r="H124" s="40"/>
      <c r="I124" s="32" t="s">
        <v>29</v>
      </c>
      <c r="J124" s="36" t="str">
        <f>E25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27</v>
      </c>
      <c r="D125" s="40"/>
      <c r="E125" s="40"/>
      <c r="F125" s="27" t="str">
        <f>IF(E22="","",E22)</f>
        <v>Vyplň údaj</v>
      </c>
      <c r="G125" s="40"/>
      <c r="H125" s="40"/>
      <c r="I125" s="32" t="s">
        <v>31</v>
      </c>
      <c r="J125" s="36" t="str">
        <f>E28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201"/>
      <c r="B127" s="202"/>
      <c r="C127" s="203" t="s">
        <v>162</v>
      </c>
      <c r="D127" s="204" t="s">
        <v>58</v>
      </c>
      <c r="E127" s="204" t="s">
        <v>54</v>
      </c>
      <c r="F127" s="204" t="s">
        <v>55</v>
      </c>
      <c r="G127" s="204" t="s">
        <v>163</v>
      </c>
      <c r="H127" s="204" t="s">
        <v>164</v>
      </c>
      <c r="I127" s="204" t="s">
        <v>165</v>
      </c>
      <c r="J127" s="205" t="s">
        <v>153</v>
      </c>
      <c r="K127" s="206" t="s">
        <v>166</v>
      </c>
      <c r="L127" s="207"/>
      <c r="M127" s="100" t="s">
        <v>1</v>
      </c>
      <c r="N127" s="101" t="s">
        <v>37</v>
      </c>
      <c r="O127" s="101" t="s">
        <v>167</v>
      </c>
      <c r="P127" s="101" t="s">
        <v>168</v>
      </c>
      <c r="Q127" s="101" t="s">
        <v>169</v>
      </c>
      <c r="R127" s="101" t="s">
        <v>170</v>
      </c>
      <c r="S127" s="101" t="s">
        <v>171</v>
      </c>
      <c r="T127" s="102" t="s">
        <v>172</v>
      </c>
      <c r="U127" s="201"/>
      <c r="V127" s="201"/>
      <c r="W127" s="201"/>
      <c r="X127" s="201"/>
      <c r="Y127" s="201"/>
      <c r="Z127" s="201"/>
      <c r="AA127" s="201"/>
      <c r="AB127" s="201"/>
      <c r="AC127" s="201"/>
      <c r="AD127" s="201"/>
      <c r="AE127" s="201"/>
    </row>
    <row r="128" s="2" customFormat="1" ht="22.8" customHeight="1">
      <c r="A128" s="38"/>
      <c r="B128" s="39"/>
      <c r="C128" s="107" t="s">
        <v>173</v>
      </c>
      <c r="D128" s="40"/>
      <c r="E128" s="40"/>
      <c r="F128" s="40"/>
      <c r="G128" s="40"/>
      <c r="H128" s="40"/>
      <c r="I128" s="40"/>
      <c r="J128" s="208">
        <f>BK128</f>
        <v>0</v>
      </c>
      <c r="K128" s="40"/>
      <c r="L128" s="44"/>
      <c r="M128" s="103"/>
      <c r="N128" s="209"/>
      <c r="O128" s="104"/>
      <c r="P128" s="210">
        <f>P129+P198+P208+P232</f>
        <v>0</v>
      </c>
      <c r="Q128" s="104"/>
      <c r="R128" s="210">
        <f>R129+R198+R208+R232</f>
        <v>0</v>
      </c>
      <c r="S128" s="104"/>
      <c r="T128" s="211">
        <f>T129+T198+T208+T232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72</v>
      </c>
      <c r="AU128" s="17" t="s">
        <v>155</v>
      </c>
      <c r="BK128" s="212">
        <f>BK129+BK198+BK208+BK232</f>
        <v>0</v>
      </c>
    </row>
    <row r="129" s="12" customFormat="1" ht="25.92" customHeight="1">
      <c r="A129" s="12"/>
      <c r="B129" s="213"/>
      <c r="C129" s="214"/>
      <c r="D129" s="215" t="s">
        <v>72</v>
      </c>
      <c r="E129" s="216" t="s">
        <v>80</v>
      </c>
      <c r="F129" s="216" t="s">
        <v>228</v>
      </c>
      <c r="G129" s="214"/>
      <c r="H129" s="214"/>
      <c r="I129" s="217"/>
      <c r="J129" s="218">
        <f>BK129</f>
        <v>0</v>
      </c>
      <c r="K129" s="214"/>
      <c r="L129" s="219"/>
      <c r="M129" s="220"/>
      <c r="N129" s="221"/>
      <c r="O129" s="221"/>
      <c r="P129" s="222">
        <f>SUM(P130:P197)</f>
        <v>0</v>
      </c>
      <c r="Q129" s="221"/>
      <c r="R129" s="222">
        <f>SUM(R130:R197)</f>
        <v>0</v>
      </c>
      <c r="S129" s="221"/>
      <c r="T129" s="223">
        <f>SUM(T130:T197)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4" t="s">
        <v>80</v>
      </c>
      <c r="AT129" s="225" t="s">
        <v>72</v>
      </c>
      <c r="AU129" s="225" t="s">
        <v>73</v>
      </c>
      <c r="AY129" s="224" t="s">
        <v>176</v>
      </c>
      <c r="BK129" s="226">
        <f>SUM(BK130:BK197)</f>
        <v>0</v>
      </c>
    </row>
    <row r="130" s="2" customFormat="1" ht="24.15" customHeight="1">
      <c r="A130" s="38"/>
      <c r="B130" s="39"/>
      <c r="C130" s="229" t="s">
        <v>80</v>
      </c>
      <c r="D130" s="229" t="s">
        <v>179</v>
      </c>
      <c r="E130" s="230" t="s">
        <v>550</v>
      </c>
      <c r="F130" s="231" t="s">
        <v>551</v>
      </c>
      <c r="G130" s="232" t="s">
        <v>263</v>
      </c>
      <c r="H130" s="233">
        <v>90</v>
      </c>
      <c r="I130" s="234"/>
      <c r="J130" s="235">
        <f>ROUND(I130*H130,2)</f>
        <v>0</v>
      </c>
      <c r="K130" s="236"/>
      <c r="L130" s="44"/>
      <c r="M130" s="237" t="s">
        <v>1</v>
      </c>
      <c r="N130" s="238" t="s">
        <v>38</v>
      </c>
      <c r="O130" s="91"/>
      <c r="P130" s="239">
        <f>O130*H130</f>
        <v>0</v>
      </c>
      <c r="Q130" s="239">
        <v>0</v>
      </c>
      <c r="R130" s="239">
        <f>Q130*H130</f>
        <v>0</v>
      </c>
      <c r="S130" s="239">
        <v>0</v>
      </c>
      <c r="T130" s="24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41" t="s">
        <v>183</v>
      </c>
      <c r="AT130" s="241" t="s">
        <v>179</v>
      </c>
      <c r="AU130" s="241" t="s">
        <v>80</v>
      </c>
      <c r="AY130" s="17" t="s">
        <v>176</v>
      </c>
      <c r="BE130" s="242">
        <f>IF(N130="základní",J130,0)</f>
        <v>0</v>
      </c>
      <c r="BF130" s="242">
        <f>IF(N130="snížená",J130,0)</f>
        <v>0</v>
      </c>
      <c r="BG130" s="242">
        <f>IF(N130="zákl. přenesená",J130,0)</f>
        <v>0</v>
      </c>
      <c r="BH130" s="242">
        <f>IF(N130="sníž. přenesená",J130,0)</f>
        <v>0</v>
      </c>
      <c r="BI130" s="242">
        <f>IF(N130="nulová",J130,0)</f>
        <v>0</v>
      </c>
      <c r="BJ130" s="17" t="s">
        <v>80</v>
      </c>
      <c r="BK130" s="242">
        <f>ROUND(I130*H130,2)</f>
        <v>0</v>
      </c>
      <c r="BL130" s="17" t="s">
        <v>183</v>
      </c>
      <c r="BM130" s="241" t="s">
        <v>810</v>
      </c>
    </row>
    <row r="131" s="2" customFormat="1">
      <c r="A131" s="38"/>
      <c r="B131" s="39"/>
      <c r="C131" s="40"/>
      <c r="D131" s="243" t="s">
        <v>185</v>
      </c>
      <c r="E131" s="40"/>
      <c r="F131" s="244" t="s">
        <v>551</v>
      </c>
      <c r="G131" s="40"/>
      <c r="H131" s="40"/>
      <c r="I131" s="245"/>
      <c r="J131" s="40"/>
      <c r="K131" s="40"/>
      <c r="L131" s="44"/>
      <c r="M131" s="246"/>
      <c r="N131" s="247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185</v>
      </c>
      <c r="AU131" s="17" t="s">
        <v>80</v>
      </c>
    </row>
    <row r="132" s="2" customFormat="1" ht="24.15" customHeight="1">
      <c r="A132" s="38"/>
      <c r="B132" s="39"/>
      <c r="C132" s="229" t="s">
        <v>82</v>
      </c>
      <c r="D132" s="229" t="s">
        <v>179</v>
      </c>
      <c r="E132" s="230" t="s">
        <v>553</v>
      </c>
      <c r="F132" s="231" t="s">
        <v>554</v>
      </c>
      <c r="G132" s="232" t="s">
        <v>263</v>
      </c>
      <c r="H132" s="233">
        <v>38</v>
      </c>
      <c r="I132" s="234"/>
      <c r="J132" s="235">
        <f>ROUND(I132*H132,2)</f>
        <v>0</v>
      </c>
      <c r="K132" s="236"/>
      <c r="L132" s="44"/>
      <c r="M132" s="237" t="s">
        <v>1</v>
      </c>
      <c r="N132" s="238" t="s">
        <v>38</v>
      </c>
      <c r="O132" s="91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41" t="s">
        <v>183</v>
      </c>
      <c r="AT132" s="241" t="s">
        <v>179</v>
      </c>
      <c r="AU132" s="241" t="s">
        <v>80</v>
      </c>
      <c r="AY132" s="17" t="s">
        <v>176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7" t="s">
        <v>80</v>
      </c>
      <c r="BK132" s="242">
        <f>ROUND(I132*H132,2)</f>
        <v>0</v>
      </c>
      <c r="BL132" s="17" t="s">
        <v>183</v>
      </c>
      <c r="BM132" s="241" t="s">
        <v>811</v>
      </c>
    </row>
    <row r="133" s="2" customFormat="1">
      <c r="A133" s="38"/>
      <c r="B133" s="39"/>
      <c r="C133" s="40"/>
      <c r="D133" s="243" t="s">
        <v>185</v>
      </c>
      <c r="E133" s="40"/>
      <c r="F133" s="244" t="s">
        <v>554</v>
      </c>
      <c r="G133" s="40"/>
      <c r="H133" s="40"/>
      <c r="I133" s="245"/>
      <c r="J133" s="40"/>
      <c r="K133" s="40"/>
      <c r="L133" s="44"/>
      <c r="M133" s="246"/>
      <c r="N133" s="247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185</v>
      </c>
      <c r="AU133" s="17" t="s">
        <v>80</v>
      </c>
    </row>
    <row r="134" s="2" customFormat="1" ht="16.5" customHeight="1">
      <c r="A134" s="38"/>
      <c r="B134" s="39"/>
      <c r="C134" s="277" t="s">
        <v>90</v>
      </c>
      <c r="D134" s="277" t="s">
        <v>327</v>
      </c>
      <c r="E134" s="278" t="s">
        <v>556</v>
      </c>
      <c r="F134" s="279" t="s">
        <v>557</v>
      </c>
      <c r="G134" s="280" t="s">
        <v>558</v>
      </c>
      <c r="H134" s="281">
        <v>44.116</v>
      </c>
      <c r="I134" s="282"/>
      <c r="J134" s="283">
        <f>ROUND(I134*H134,2)</f>
        <v>0</v>
      </c>
      <c r="K134" s="284"/>
      <c r="L134" s="285"/>
      <c r="M134" s="286" t="s">
        <v>1</v>
      </c>
      <c r="N134" s="287" t="s">
        <v>38</v>
      </c>
      <c r="O134" s="91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41" t="s">
        <v>266</v>
      </c>
      <c r="AT134" s="241" t="s">
        <v>327</v>
      </c>
      <c r="AU134" s="241" t="s">
        <v>80</v>
      </c>
      <c r="AY134" s="17" t="s">
        <v>176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7" t="s">
        <v>80</v>
      </c>
      <c r="BK134" s="242">
        <f>ROUND(I134*H134,2)</f>
        <v>0</v>
      </c>
      <c r="BL134" s="17" t="s">
        <v>183</v>
      </c>
      <c r="BM134" s="241" t="s">
        <v>812</v>
      </c>
    </row>
    <row r="135" s="2" customFormat="1">
      <c r="A135" s="38"/>
      <c r="B135" s="39"/>
      <c r="C135" s="40"/>
      <c r="D135" s="243" t="s">
        <v>185</v>
      </c>
      <c r="E135" s="40"/>
      <c r="F135" s="244" t="s">
        <v>557</v>
      </c>
      <c r="G135" s="40"/>
      <c r="H135" s="40"/>
      <c r="I135" s="245"/>
      <c r="J135" s="40"/>
      <c r="K135" s="40"/>
      <c r="L135" s="44"/>
      <c r="M135" s="246"/>
      <c r="N135" s="247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185</v>
      </c>
      <c r="AU135" s="17" t="s">
        <v>80</v>
      </c>
    </row>
    <row r="136" s="2" customFormat="1" ht="24.15" customHeight="1">
      <c r="A136" s="38"/>
      <c r="B136" s="39"/>
      <c r="C136" s="229" t="s">
        <v>183</v>
      </c>
      <c r="D136" s="229" t="s">
        <v>179</v>
      </c>
      <c r="E136" s="230" t="s">
        <v>560</v>
      </c>
      <c r="F136" s="231" t="s">
        <v>561</v>
      </c>
      <c r="G136" s="232" t="s">
        <v>558</v>
      </c>
      <c r="H136" s="233">
        <v>230.40000000000001</v>
      </c>
      <c r="I136" s="234"/>
      <c r="J136" s="235">
        <f>ROUND(I136*H136,2)</f>
        <v>0</v>
      </c>
      <c r="K136" s="236"/>
      <c r="L136" s="44"/>
      <c r="M136" s="237" t="s">
        <v>1</v>
      </c>
      <c r="N136" s="238" t="s">
        <v>38</v>
      </c>
      <c r="O136" s="91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41" t="s">
        <v>183</v>
      </c>
      <c r="AT136" s="241" t="s">
        <v>179</v>
      </c>
      <c r="AU136" s="241" t="s">
        <v>80</v>
      </c>
      <c r="AY136" s="17" t="s">
        <v>176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7" t="s">
        <v>80</v>
      </c>
      <c r="BK136" s="242">
        <f>ROUND(I136*H136,2)</f>
        <v>0</v>
      </c>
      <c r="BL136" s="17" t="s">
        <v>183</v>
      </c>
      <c r="BM136" s="241" t="s">
        <v>813</v>
      </c>
    </row>
    <row r="137" s="2" customFormat="1">
      <c r="A137" s="38"/>
      <c r="B137" s="39"/>
      <c r="C137" s="40"/>
      <c r="D137" s="243" t="s">
        <v>185</v>
      </c>
      <c r="E137" s="40"/>
      <c r="F137" s="244" t="s">
        <v>561</v>
      </c>
      <c r="G137" s="40"/>
      <c r="H137" s="40"/>
      <c r="I137" s="245"/>
      <c r="J137" s="40"/>
      <c r="K137" s="40"/>
      <c r="L137" s="44"/>
      <c r="M137" s="246"/>
      <c r="N137" s="247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185</v>
      </c>
      <c r="AU137" s="17" t="s">
        <v>80</v>
      </c>
    </row>
    <row r="138" s="2" customFormat="1">
      <c r="A138" s="38"/>
      <c r="B138" s="39"/>
      <c r="C138" s="40"/>
      <c r="D138" s="243" t="s">
        <v>188</v>
      </c>
      <c r="E138" s="40"/>
      <c r="F138" s="250" t="s">
        <v>563</v>
      </c>
      <c r="G138" s="40"/>
      <c r="H138" s="40"/>
      <c r="I138" s="245"/>
      <c r="J138" s="40"/>
      <c r="K138" s="40"/>
      <c r="L138" s="44"/>
      <c r="M138" s="246"/>
      <c r="N138" s="247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188</v>
      </c>
      <c r="AU138" s="17" t="s">
        <v>80</v>
      </c>
    </row>
    <row r="139" s="2" customFormat="1" ht="24.15" customHeight="1">
      <c r="A139" s="38"/>
      <c r="B139" s="39"/>
      <c r="C139" s="229" t="s">
        <v>175</v>
      </c>
      <c r="D139" s="229" t="s">
        <v>179</v>
      </c>
      <c r="E139" s="230" t="s">
        <v>564</v>
      </c>
      <c r="F139" s="231" t="s">
        <v>565</v>
      </c>
      <c r="G139" s="232" t="s">
        <v>558</v>
      </c>
      <c r="H139" s="233">
        <v>33.844999999999999</v>
      </c>
      <c r="I139" s="234"/>
      <c r="J139" s="235">
        <f>ROUND(I139*H139,2)</f>
        <v>0</v>
      </c>
      <c r="K139" s="236"/>
      <c r="L139" s="44"/>
      <c r="M139" s="237" t="s">
        <v>1</v>
      </c>
      <c r="N139" s="238" t="s">
        <v>38</v>
      </c>
      <c r="O139" s="91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41" t="s">
        <v>183</v>
      </c>
      <c r="AT139" s="241" t="s">
        <v>179</v>
      </c>
      <c r="AU139" s="241" t="s">
        <v>80</v>
      </c>
      <c r="AY139" s="17" t="s">
        <v>176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7" t="s">
        <v>80</v>
      </c>
      <c r="BK139" s="242">
        <f>ROUND(I139*H139,2)</f>
        <v>0</v>
      </c>
      <c r="BL139" s="17" t="s">
        <v>183</v>
      </c>
      <c r="BM139" s="241" t="s">
        <v>814</v>
      </c>
    </row>
    <row r="140" s="2" customFormat="1">
      <c r="A140" s="38"/>
      <c r="B140" s="39"/>
      <c r="C140" s="40"/>
      <c r="D140" s="243" t="s">
        <v>185</v>
      </c>
      <c r="E140" s="40"/>
      <c r="F140" s="244" t="s">
        <v>565</v>
      </c>
      <c r="G140" s="40"/>
      <c r="H140" s="40"/>
      <c r="I140" s="245"/>
      <c r="J140" s="40"/>
      <c r="K140" s="40"/>
      <c r="L140" s="44"/>
      <c r="M140" s="246"/>
      <c r="N140" s="247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185</v>
      </c>
      <c r="AU140" s="17" t="s">
        <v>80</v>
      </c>
    </row>
    <row r="141" s="2" customFormat="1">
      <c r="A141" s="38"/>
      <c r="B141" s="39"/>
      <c r="C141" s="40"/>
      <c r="D141" s="243" t="s">
        <v>188</v>
      </c>
      <c r="E141" s="40"/>
      <c r="F141" s="250" t="s">
        <v>567</v>
      </c>
      <c r="G141" s="40"/>
      <c r="H141" s="40"/>
      <c r="I141" s="245"/>
      <c r="J141" s="40"/>
      <c r="K141" s="40"/>
      <c r="L141" s="44"/>
      <c r="M141" s="246"/>
      <c r="N141" s="247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188</v>
      </c>
      <c r="AU141" s="17" t="s">
        <v>80</v>
      </c>
    </row>
    <row r="142" s="13" customFormat="1">
      <c r="A142" s="13"/>
      <c r="B142" s="255"/>
      <c r="C142" s="256"/>
      <c r="D142" s="243" t="s">
        <v>242</v>
      </c>
      <c r="E142" s="257" t="s">
        <v>1</v>
      </c>
      <c r="F142" s="258" t="s">
        <v>815</v>
      </c>
      <c r="G142" s="256"/>
      <c r="H142" s="259">
        <v>33.844999999999999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5" t="s">
        <v>242</v>
      </c>
      <c r="AU142" s="265" t="s">
        <v>80</v>
      </c>
      <c r="AV142" s="13" t="s">
        <v>82</v>
      </c>
      <c r="AW142" s="13" t="s">
        <v>30</v>
      </c>
      <c r="AX142" s="13" t="s">
        <v>73</v>
      </c>
      <c r="AY142" s="265" t="s">
        <v>176</v>
      </c>
    </row>
    <row r="143" s="14" customFormat="1">
      <c r="A143" s="14"/>
      <c r="B143" s="266"/>
      <c r="C143" s="267"/>
      <c r="D143" s="243" t="s">
        <v>242</v>
      </c>
      <c r="E143" s="268" t="s">
        <v>1</v>
      </c>
      <c r="F143" s="269" t="s">
        <v>245</v>
      </c>
      <c r="G143" s="267"/>
      <c r="H143" s="270">
        <v>33.844999999999999</v>
      </c>
      <c r="I143" s="271"/>
      <c r="J143" s="267"/>
      <c r="K143" s="267"/>
      <c r="L143" s="272"/>
      <c r="M143" s="273"/>
      <c r="N143" s="274"/>
      <c r="O143" s="274"/>
      <c r="P143" s="274"/>
      <c r="Q143" s="274"/>
      <c r="R143" s="274"/>
      <c r="S143" s="274"/>
      <c r="T143" s="27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76" t="s">
        <v>242</v>
      </c>
      <c r="AU143" s="276" t="s">
        <v>80</v>
      </c>
      <c r="AV143" s="14" t="s">
        <v>183</v>
      </c>
      <c r="AW143" s="14" t="s">
        <v>30</v>
      </c>
      <c r="AX143" s="14" t="s">
        <v>80</v>
      </c>
      <c r="AY143" s="276" t="s">
        <v>176</v>
      </c>
    </row>
    <row r="144" s="2" customFormat="1" ht="24.15" customHeight="1">
      <c r="A144" s="38"/>
      <c r="B144" s="39"/>
      <c r="C144" s="229" t="s">
        <v>213</v>
      </c>
      <c r="D144" s="229" t="s">
        <v>179</v>
      </c>
      <c r="E144" s="230" t="s">
        <v>569</v>
      </c>
      <c r="F144" s="231" t="s">
        <v>570</v>
      </c>
      <c r="G144" s="232" t="s">
        <v>558</v>
      </c>
      <c r="H144" s="233">
        <v>33.844999999999999</v>
      </c>
      <c r="I144" s="234"/>
      <c r="J144" s="235">
        <f>ROUND(I144*H144,2)</f>
        <v>0</v>
      </c>
      <c r="K144" s="236"/>
      <c r="L144" s="44"/>
      <c r="M144" s="237" t="s">
        <v>1</v>
      </c>
      <c r="N144" s="238" t="s">
        <v>38</v>
      </c>
      <c r="O144" s="91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41" t="s">
        <v>183</v>
      </c>
      <c r="AT144" s="241" t="s">
        <v>179</v>
      </c>
      <c r="AU144" s="241" t="s">
        <v>80</v>
      </c>
      <c r="AY144" s="17" t="s">
        <v>176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7" t="s">
        <v>80</v>
      </c>
      <c r="BK144" s="242">
        <f>ROUND(I144*H144,2)</f>
        <v>0</v>
      </c>
      <c r="BL144" s="17" t="s">
        <v>183</v>
      </c>
      <c r="BM144" s="241" t="s">
        <v>816</v>
      </c>
    </row>
    <row r="145" s="2" customFormat="1">
      <c r="A145" s="38"/>
      <c r="B145" s="39"/>
      <c r="C145" s="40"/>
      <c r="D145" s="243" t="s">
        <v>185</v>
      </c>
      <c r="E145" s="40"/>
      <c r="F145" s="244" t="s">
        <v>570</v>
      </c>
      <c r="G145" s="40"/>
      <c r="H145" s="40"/>
      <c r="I145" s="245"/>
      <c r="J145" s="40"/>
      <c r="K145" s="40"/>
      <c r="L145" s="44"/>
      <c r="M145" s="246"/>
      <c r="N145" s="247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185</v>
      </c>
      <c r="AU145" s="17" t="s">
        <v>80</v>
      </c>
    </row>
    <row r="146" s="2" customFormat="1">
      <c r="A146" s="38"/>
      <c r="B146" s="39"/>
      <c r="C146" s="40"/>
      <c r="D146" s="243" t="s">
        <v>188</v>
      </c>
      <c r="E146" s="40"/>
      <c r="F146" s="250" t="s">
        <v>567</v>
      </c>
      <c r="G146" s="40"/>
      <c r="H146" s="40"/>
      <c r="I146" s="245"/>
      <c r="J146" s="40"/>
      <c r="K146" s="40"/>
      <c r="L146" s="44"/>
      <c r="M146" s="246"/>
      <c r="N146" s="247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188</v>
      </c>
      <c r="AU146" s="17" t="s">
        <v>80</v>
      </c>
    </row>
    <row r="147" s="13" customFormat="1">
      <c r="A147" s="13"/>
      <c r="B147" s="255"/>
      <c r="C147" s="256"/>
      <c r="D147" s="243" t="s">
        <v>242</v>
      </c>
      <c r="E147" s="257" t="s">
        <v>1</v>
      </c>
      <c r="F147" s="258" t="s">
        <v>815</v>
      </c>
      <c r="G147" s="256"/>
      <c r="H147" s="259">
        <v>33.844999999999999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5" t="s">
        <v>242</v>
      </c>
      <c r="AU147" s="265" t="s">
        <v>80</v>
      </c>
      <c r="AV147" s="13" t="s">
        <v>82</v>
      </c>
      <c r="AW147" s="13" t="s">
        <v>30</v>
      </c>
      <c r="AX147" s="13" t="s">
        <v>73</v>
      </c>
      <c r="AY147" s="265" t="s">
        <v>176</v>
      </c>
    </row>
    <row r="148" s="14" customFormat="1">
      <c r="A148" s="14"/>
      <c r="B148" s="266"/>
      <c r="C148" s="267"/>
      <c r="D148" s="243" t="s">
        <v>242</v>
      </c>
      <c r="E148" s="268" t="s">
        <v>1</v>
      </c>
      <c r="F148" s="269" t="s">
        <v>245</v>
      </c>
      <c r="G148" s="267"/>
      <c r="H148" s="270">
        <v>33.844999999999999</v>
      </c>
      <c r="I148" s="271"/>
      <c r="J148" s="267"/>
      <c r="K148" s="267"/>
      <c r="L148" s="272"/>
      <c r="M148" s="273"/>
      <c r="N148" s="274"/>
      <c r="O148" s="274"/>
      <c r="P148" s="274"/>
      <c r="Q148" s="274"/>
      <c r="R148" s="274"/>
      <c r="S148" s="274"/>
      <c r="T148" s="27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76" t="s">
        <v>242</v>
      </c>
      <c r="AU148" s="276" t="s">
        <v>80</v>
      </c>
      <c r="AV148" s="14" t="s">
        <v>183</v>
      </c>
      <c r="AW148" s="14" t="s">
        <v>30</v>
      </c>
      <c r="AX148" s="14" t="s">
        <v>80</v>
      </c>
      <c r="AY148" s="276" t="s">
        <v>176</v>
      </c>
    </row>
    <row r="149" s="2" customFormat="1" ht="24.15" customHeight="1">
      <c r="A149" s="38"/>
      <c r="B149" s="39"/>
      <c r="C149" s="229" t="s">
        <v>260</v>
      </c>
      <c r="D149" s="229" t="s">
        <v>179</v>
      </c>
      <c r="E149" s="230" t="s">
        <v>572</v>
      </c>
      <c r="F149" s="231" t="s">
        <v>573</v>
      </c>
      <c r="G149" s="232" t="s">
        <v>558</v>
      </c>
      <c r="H149" s="233">
        <v>7.5209999999999999</v>
      </c>
      <c r="I149" s="234"/>
      <c r="J149" s="235">
        <f>ROUND(I149*H149,2)</f>
        <v>0</v>
      </c>
      <c r="K149" s="236"/>
      <c r="L149" s="44"/>
      <c r="M149" s="237" t="s">
        <v>1</v>
      </c>
      <c r="N149" s="238" t="s">
        <v>38</v>
      </c>
      <c r="O149" s="91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41" t="s">
        <v>183</v>
      </c>
      <c r="AT149" s="241" t="s">
        <v>179</v>
      </c>
      <c r="AU149" s="241" t="s">
        <v>80</v>
      </c>
      <c r="AY149" s="17" t="s">
        <v>176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7" t="s">
        <v>80</v>
      </c>
      <c r="BK149" s="242">
        <f>ROUND(I149*H149,2)</f>
        <v>0</v>
      </c>
      <c r="BL149" s="17" t="s">
        <v>183</v>
      </c>
      <c r="BM149" s="241" t="s">
        <v>817</v>
      </c>
    </row>
    <row r="150" s="2" customFormat="1">
      <c r="A150" s="38"/>
      <c r="B150" s="39"/>
      <c r="C150" s="40"/>
      <c r="D150" s="243" t="s">
        <v>185</v>
      </c>
      <c r="E150" s="40"/>
      <c r="F150" s="244" t="s">
        <v>573</v>
      </c>
      <c r="G150" s="40"/>
      <c r="H150" s="40"/>
      <c r="I150" s="245"/>
      <c r="J150" s="40"/>
      <c r="K150" s="40"/>
      <c r="L150" s="44"/>
      <c r="M150" s="246"/>
      <c r="N150" s="247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185</v>
      </c>
      <c r="AU150" s="17" t="s">
        <v>80</v>
      </c>
    </row>
    <row r="151" s="2" customFormat="1">
      <c r="A151" s="38"/>
      <c r="B151" s="39"/>
      <c r="C151" s="40"/>
      <c r="D151" s="243" t="s">
        <v>188</v>
      </c>
      <c r="E151" s="40"/>
      <c r="F151" s="250" t="s">
        <v>567</v>
      </c>
      <c r="G151" s="40"/>
      <c r="H151" s="40"/>
      <c r="I151" s="245"/>
      <c r="J151" s="40"/>
      <c r="K151" s="40"/>
      <c r="L151" s="44"/>
      <c r="M151" s="246"/>
      <c r="N151" s="247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188</v>
      </c>
      <c r="AU151" s="17" t="s">
        <v>80</v>
      </c>
    </row>
    <row r="152" s="13" customFormat="1">
      <c r="A152" s="13"/>
      <c r="B152" s="255"/>
      <c r="C152" s="256"/>
      <c r="D152" s="243" t="s">
        <v>242</v>
      </c>
      <c r="E152" s="257" t="s">
        <v>1</v>
      </c>
      <c r="F152" s="258" t="s">
        <v>818</v>
      </c>
      <c r="G152" s="256"/>
      <c r="H152" s="259">
        <v>7.5209999999999999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5" t="s">
        <v>242</v>
      </c>
      <c r="AU152" s="265" t="s">
        <v>80</v>
      </c>
      <c r="AV152" s="13" t="s">
        <v>82</v>
      </c>
      <c r="AW152" s="13" t="s">
        <v>30</v>
      </c>
      <c r="AX152" s="13" t="s">
        <v>73</v>
      </c>
      <c r="AY152" s="265" t="s">
        <v>176</v>
      </c>
    </row>
    <row r="153" s="14" customFormat="1">
      <c r="A153" s="14"/>
      <c r="B153" s="266"/>
      <c r="C153" s="267"/>
      <c r="D153" s="243" t="s">
        <v>242</v>
      </c>
      <c r="E153" s="268" t="s">
        <v>1</v>
      </c>
      <c r="F153" s="269" t="s">
        <v>245</v>
      </c>
      <c r="G153" s="267"/>
      <c r="H153" s="270">
        <v>7.5209999999999999</v>
      </c>
      <c r="I153" s="271"/>
      <c r="J153" s="267"/>
      <c r="K153" s="267"/>
      <c r="L153" s="272"/>
      <c r="M153" s="273"/>
      <c r="N153" s="274"/>
      <c r="O153" s="274"/>
      <c r="P153" s="274"/>
      <c r="Q153" s="274"/>
      <c r="R153" s="274"/>
      <c r="S153" s="274"/>
      <c r="T153" s="27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76" t="s">
        <v>242</v>
      </c>
      <c r="AU153" s="276" t="s">
        <v>80</v>
      </c>
      <c r="AV153" s="14" t="s">
        <v>183</v>
      </c>
      <c r="AW153" s="14" t="s">
        <v>30</v>
      </c>
      <c r="AX153" s="14" t="s">
        <v>80</v>
      </c>
      <c r="AY153" s="276" t="s">
        <v>176</v>
      </c>
    </row>
    <row r="154" s="2" customFormat="1" ht="24.15" customHeight="1">
      <c r="A154" s="38"/>
      <c r="B154" s="39"/>
      <c r="C154" s="229" t="s">
        <v>266</v>
      </c>
      <c r="D154" s="229" t="s">
        <v>179</v>
      </c>
      <c r="E154" s="230" t="s">
        <v>819</v>
      </c>
      <c r="F154" s="231" t="s">
        <v>820</v>
      </c>
      <c r="G154" s="232" t="s">
        <v>231</v>
      </c>
      <c r="H154" s="233">
        <v>207.59999999999999</v>
      </c>
      <c r="I154" s="234"/>
      <c r="J154" s="235">
        <f>ROUND(I154*H154,2)</f>
        <v>0</v>
      </c>
      <c r="K154" s="236"/>
      <c r="L154" s="44"/>
      <c r="M154" s="237" t="s">
        <v>1</v>
      </c>
      <c r="N154" s="238" t="s">
        <v>38</v>
      </c>
      <c r="O154" s="91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41" t="s">
        <v>183</v>
      </c>
      <c r="AT154" s="241" t="s">
        <v>179</v>
      </c>
      <c r="AU154" s="241" t="s">
        <v>80</v>
      </c>
      <c r="AY154" s="17" t="s">
        <v>176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7" t="s">
        <v>80</v>
      </c>
      <c r="BK154" s="242">
        <f>ROUND(I154*H154,2)</f>
        <v>0</v>
      </c>
      <c r="BL154" s="17" t="s">
        <v>183</v>
      </c>
      <c r="BM154" s="241" t="s">
        <v>821</v>
      </c>
    </row>
    <row r="155" s="2" customFormat="1">
      <c r="A155" s="38"/>
      <c r="B155" s="39"/>
      <c r="C155" s="40"/>
      <c r="D155" s="243" t="s">
        <v>185</v>
      </c>
      <c r="E155" s="40"/>
      <c r="F155" s="244" t="s">
        <v>820</v>
      </c>
      <c r="G155" s="40"/>
      <c r="H155" s="40"/>
      <c r="I155" s="245"/>
      <c r="J155" s="40"/>
      <c r="K155" s="40"/>
      <c r="L155" s="44"/>
      <c r="M155" s="246"/>
      <c r="N155" s="247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185</v>
      </c>
      <c r="AU155" s="17" t="s">
        <v>80</v>
      </c>
    </row>
    <row r="156" s="2" customFormat="1">
      <c r="A156" s="38"/>
      <c r="B156" s="39"/>
      <c r="C156" s="40"/>
      <c r="D156" s="243" t="s">
        <v>188</v>
      </c>
      <c r="E156" s="40"/>
      <c r="F156" s="250" t="s">
        <v>579</v>
      </c>
      <c r="G156" s="40"/>
      <c r="H156" s="40"/>
      <c r="I156" s="245"/>
      <c r="J156" s="40"/>
      <c r="K156" s="40"/>
      <c r="L156" s="44"/>
      <c r="M156" s="246"/>
      <c r="N156" s="247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188</v>
      </c>
      <c r="AU156" s="17" t="s">
        <v>80</v>
      </c>
    </row>
    <row r="157" s="2" customFormat="1" ht="24.15" customHeight="1">
      <c r="A157" s="38"/>
      <c r="B157" s="39"/>
      <c r="C157" s="229" t="s">
        <v>271</v>
      </c>
      <c r="D157" s="229" t="s">
        <v>179</v>
      </c>
      <c r="E157" s="230" t="s">
        <v>822</v>
      </c>
      <c r="F157" s="231" t="s">
        <v>823</v>
      </c>
      <c r="G157" s="232" t="s">
        <v>231</v>
      </c>
      <c r="H157" s="233">
        <v>207.59999999999999</v>
      </c>
      <c r="I157" s="234"/>
      <c r="J157" s="235">
        <f>ROUND(I157*H157,2)</f>
        <v>0</v>
      </c>
      <c r="K157" s="236"/>
      <c r="L157" s="44"/>
      <c r="M157" s="237" t="s">
        <v>1</v>
      </c>
      <c r="N157" s="238" t="s">
        <v>38</v>
      </c>
      <c r="O157" s="91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41" t="s">
        <v>183</v>
      </c>
      <c r="AT157" s="241" t="s">
        <v>179</v>
      </c>
      <c r="AU157" s="241" t="s">
        <v>80</v>
      </c>
      <c r="AY157" s="17" t="s">
        <v>176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7" t="s">
        <v>80</v>
      </c>
      <c r="BK157" s="242">
        <f>ROUND(I157*H157,2)</f>
        <v>0</v>
      </c>
      <c r="BL157" s="17" t="s">
        <v>183</v>
      </c>
      <c r="BM157" s="241" t="s">
        <v>824</v>
      </c>
    </row>
    <row r="158" s="2" customFormat="1">
      <c r="A158" s="38"/>
      <c r="B158" s="39"/>
      <c r="C158" s="40"/>
      <c r="D158" s="243" t="s">
        <v>185</v>
      </c>
      <c r="E158" s="40"/>
      <c r="F158" s="244" t="s">
        <v>823</v>
      </c>
      <c r="G158" s="40"/>
      <c r="H158" s="40"/>
      <c r="I158" s="245"/>
      <c r="J158" s="40"/>
      <c r="K158" s="40"/>
      <c r="L158" s="44"/>
      <c r="M158" s="246"/>
      <c r="N158" s="247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185</v>
      </c>
      <c r="AU158" s="17" t="s">
        <v>80</v>
      </c>
    </row>
    <row r="159" s="2" customFormat="1">
      <c r="A159" s="38"/>
      <c r="B159" s="39"/>
      <c r="C159" s="40"/>
      <c r="D159" s="243" t="s">
        <v>188</v>
      </c>
      <c r="E159" s="40"/>
      <c r="F159" s="250" t="s">
        <v>583</v>
      </c>
      <c r="G159" s="40"/>
      <c r="H159" s="40"/>
      <c r="I159" s="245"/>
      <c r="J159" s="40"/>
      <c r="K159" s="40"/>
      <c r="L159" s="44"/>
      <c r="M159" s="246"/>
      <c r="N159" s="247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188</v>
      </c>
      <c r="AU159" s="17" t="s">
        <v>80</v>
      </c>
    </row>
    <row r="160" s="2" customFormat="1" ht="24.15" customHeight="1">
      <c r="A160" s="38"/>
      <c r="B160" s="39"/>
      <c r="C160" s="229" t="s">
        <v>276</v>
      </c>
      <c r="D160" s="229" t="s">
        <v>179</v>
      </c>
      <c r="E160" s="230" t="s">
        <v>825</v>
      </c>
      <c r="F160" s="231" t="s">
        <v>826</v>
      </c>
      <c r="G160" s="232" t="s">
        <v>558</v>
      </c>
      <c r="H160" s="233">
        <v>67.688999999999993</v>
      </c>
      <c r="I160" s="234"/>
      <c r="J160" s="235">
        <f>ROUND(I160*H160,2)</f>
        <v>0</v>
      </c>
      <c r="K160" s="236"/>
      <c r="L160" s="44"/>
      <c r="M160" s="237" t="s">
        <v>1</v>
      </c>
      <c r="N160" s="238" t="s">
        <v>38</v>
      </c>
      <c r="O160" s="91"/>
      <c r="P160" s="239">
        <f>O160*H160</f>
        <v>0</v>
      </c>
      <c r="Q160" s="239">
        <v>0</v>
      </c>
      <c r="R160" s="239">
        <f>Q160*H160</f>
        <v>0</v>
      </c>
      <c r="S160" s="239">
        <v>0</v>
      </c>
      <c r="T160" s="24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41" t="s">
        <v>183</v>
      </c>
      <c r="AT160" s="241" t="s">
        <v>179</v>
      </c>
      <c r="AU160" s="241" t="s">
        <v>80</v>
      </c>
      <c r="AY160" s="17" t="s">
        <v>176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7" t="s">
        <v>80</v>
      </c>
      <c r="BK160" s="242">
        <f>ROUND(I160*H160,2)</f>
        <v>0</v>
      </c>
      <c r="BL160" s="17" t="s">
        <v>183</v>
      </c>
      <c r="BM160" s="241" t="s">
        <v>827</v>
      </c>
    </row>
    <row r="161" s="2" customFormat="1">
      <c r="A161" s="38"/>
      <c r="B161" s="39"/>
      <c r="C161" s="40"/>
      <c r="D161" s="243" t="s">
        <v>185</v>
      </c>
      <c r="E161" s="40"/>
      <c r="F161" s="244" t="s">
        <v>826</v>
      </c>
      <c r="G161" s="40"/>
      <c r="H161" s="40"/>
      <c r="I161" s="245"/>
      <c r="J161" s="40"/>
      <c r="K161" s="40"/>
      <c r="L161" s="44"/>
      <c r="M161" s="246"/>
      <c r="N161" s="247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185</v>
      </c>
      <c r="AU161" s="17" t="s">
        <v>80</v>
      </c>
    </row>
    <row r="162" s="2" customFormat="1">
      <c r="A162" s="38"/>
      <c r="B162" s="39"/>
      <c r="C162" s="40"/>
      <c r="D162" s="243" t="s">
        <v>188</v>
      </c>
      <c r="E162" s="40"/>
      <c r="F162" s="250" t="s">
        <v>587</v>
      </c>
      <c r="G162" s="40"/>
      <c r="H162" s="40"/>
      <c r="I162" s="245"/>
      <c r="J162" s="40"/>
      <c r="K162" s="40"/>
      <c r="L162" s="44"/>
      <c r="M162" s="246"/>
      <c r="N162" s="24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188</v>
      </c>
      <c r="AU162" s="17" t="s">
        <v>80</v>
      </c>
    </row>
    <row r="163" s="13" customFormat="1">
      <c r="A163" s="13"/>
      <c r="B163" s="255"/>
      <c r="C163" s="256"/>
      <c r="D163" s="243" t="s">
        <v>242</v>
      </c>
      <c r="E163" s="257" t="s">
        <v>1</v>
      </c>
      <c r="F163" s="258" t="s">
        <v>828</v>
      </c>
      <c r="G163" s="256"/>
      <c r="H163" s="259">
        <v>67.688999999999993</v>
      </c>
      <c r="I163" s="260"/>
      <c r="J163" s="256"/>
      <c r="K163" s="256"/>
      <c r="L163" s="261"/>
      <c r="M163" s="262"/>
      <c r="N163" s="263"/>
      <c r="O163" s="263"/>
      <c r="P163" s="263"/>
      <c r="Q163" s="263"/>
      <c r="R163" s="263"/>
      <c r="S163" s="263"/>
      <c r="T163" s="26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5" t="s">
        <v>242</v>
      </c>
      <c r="AU163" s="265" t="s">
        <v>80</v>
      </c>
      <c r="AV163" s="13" t="s">
        <v>82</v>
      </c>
      <c r="AW163" s="13" t="s">
        <v>30</v>
      </c>
      <c r="AX163" s="13" t="s">
        <v>73</v>
      </c>
      <c r="AY163" s="265" t="s">
        <v>176</v>
      </c>
    </row>
    <row r="164" s="14" customFormat="1">
      <c r="A164" s="14"/>
      <c r="B164" s="266"/>
      <c r="C164" s="267"/>
      <c r="D164" s="243" t="s">
        <v>242</v>
      </c>
      <c r="E164" s="268" t="s">
        <v>1</v>
      </c>
      <c r="F164" s="269" t="s">
        <v>245</v>
      </c>
      <c r="G164" s="267"/>
      <c r="H164" s="270">
        <v>67.688999999999993</v>
      </c>
      <c r="I164" s="271"/>
      <c r="J164" s="267"/>
      <c r="K164" s="267"/>
      <c r="L164" s="272"/>
      <c r="M164" s="273"/>
      <c r="N164" s="274"/>
      <c r="O164" s="274"/>
      <c r="P164" s="274"/>
      <c r="Q164" s="274"/>
      <c r="R164" s="274"/>
      <c r="S164" s="274"/>
      <c r="T164" s="27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76" t="s">
        <v>242</v>
      </c>
      <c r="AU164" s="276" t="s">
        <v>80</v>
      </c>
      <c r="AV164" s="14" t="s">
        <v>183</v>
      </c>
      <c r="AW164" s="14" t="s">
        <v>30</v>
      </c>
      <c r="AX164" s="14" t="s">
        <v>80</v>
      </c>
      <c r="AY164" s="276" t="s">
        <v>176</v>
      </c>
    </row>
    <row r="165" s="2" customFormat="1" ht="24.15" customHeight="1">
      <c r="A165" s="38"/>
      <c r="B165" s="39"/>
      <c r="C165" s="229" t="s">
        <v>282</v>
      </c>
      <c r="D165" s="229" t="s">
        <v>179</v>
      </c>
      <c r="E165" s="230" t="s">
        <v>829</v>
      </c>
      <c r="F165" s="231" t="s">
        <v>830</v>
      </c>
      <c r="G165" s="232" t="s">
        <v>558</v>
      </c>
      <c r="H165" s="233">
        <v>7.5209999999999999</v>
      </c>
      <c r="I165" s="234"/>
      <c r="J165" s="235">
        <f>ROUND(I165*H165,2)</f>
        <v>0</v>
      </c>
      <c r="K165" s="236"/>
      <c r="L165" s="44"/>
      <c r="M165" s="237" t="s">
        <v>1</v>
      </c>
      <c r="N165" s="238" t="s">
        <v>38</v>
      </c>
      <c r="O165" s="91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41" t="s">
        <v>183</v>
      </c>
      <c r="AT165" s="241" t="s">
        <v>179</v>
      </c>
      <c r="AU165" s="241" t="s">
        <v>80</v>
      </c>
      <c r="AY165" s="17" t="s">
        <v>176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7" t="s">
        <v>80</v>
      </c>
      <c r="BK165" s="242">
        <f>ROUND(I165*H165,2)</f>
        <v>0</v>
      </c>
      <c r="BL165" s="17" t="s">
        <v>183</v>
      </c>
      <c r="BM165" s="241" t="s">
        <v>831</v>
      </c>
    </row>
    <row r="166" s="2" customFormat="1">
      <c r="A166" s="38"/>
      <c r="B166" s="39"/>
      <c r="C166" s="40"/>
      <c r="D166" s="243" t="s">
        <v>185</v>
      </c>
      <c r="E166" s="40"/>
      <c r="F166" s="244" t="s">
        <v>830</v>
      </c>
      <c r="G166" s="40"/>
      <c r="H166" s="40"/>
      <c r="I166" s="245"/>
      <c r="J166" s="40"/>
      <c r="K166" s="40"/>
      <c r="L166" s="44"/>
      <c r="M166" s="246"/>
      <c r="N166" s="247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185</v>
      </c>
      <c r="AU166" s="17" t="s">
        <v>80</v>
      </c>
    </row>
    <row r="167" s="2" customFormat="1">
      <c r="A167" s="38"/>
      <c r="B167" s="39"/>
      <c r="C167" s="40"/>
      <c r="D167" s="243" t="s">
        <v>188</v>
      </c>
      <c r="E167" s="40"/>
      <c r="F167" s="250" t="s">
        <v>587</v>
      </c>
      <c r="G167" s="40"/>
      <c r="H167" s="40"/>
      <c r="I167" s="245"/>
      <c r="J167" s="40"/>
      <c r="K167" s="40"/>
      <c r="L167" s="44"/>
      <c r="M167" s="246"/>
      <c r="N167" s="247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188</v>
      </c>
      <c r="AU167" s="17" t="s">
        <v>80</v>
      </c>
    </row>
    <row r="168" s="13" customFormat="1">
      <c r="A168" s="13"/>
      <c r="B168" s="255"/>
      <c r="C168" s="256"/>
      <c r="D168" s="243" t="s">
        <v>242</v>
      </c>
      <c r="E168" s="257" t="s">
        <v>1</v>
      </c>
      <c r="F168" s="258" t="s">
        <v>818</v>
      </c>
      <c r="G168" s="256"/>
      <c r="H168" s="259">
        <v>7.5209999999999999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5" t="s">
        <v>242</v>
      </c>
      <c r="AU168" s="265" t="s">
        <v>80</v>
      </c>
      <c r="AV168" s="13" t="s">
        <v>82</v>
      </c>
      <c r="AW168" s="13" t="s">
        <v>30</v>
      </c>
      <c r="AX168" s="13" t="s">
        <v>73</v>
      </c>
      <c r="AY168" s="265" t="s">
        <v>176</v>
      </c>
    </row>
    <row r="169" s="14" customFormat="1">
      <c r="A169" s="14"/>
      <c r="B169" s="266"/>
      <c r="C169" s="267"/>
      <c r="D169" s="243" t="s">
        <v>242</v>
      </c>
      <c r="E169" s="268" t="s">
        <v>1</v>
      </c>
      <c r="F169" s="269" t="s">
        <v>245</v>
      </c>
      <c r="G169" s="267"/>
      <c r="H169" s="270">
        <v>7.5209999999999999</v>
      </c>
      <c r="I169" s="271"/>
      <c r="J169" s="267"/>
      <c r="K169" s="267"/>
      <c r="L169" s="272"/>
      <c r="M169" s="273"/>
      <c r="N169" s="274"/>
      <c r="O169" s="274"/>
      <c r="P169" s="274"/>
      <c r="Q169" s="274"/>
      <c r="R169" s="274"/>
      <c r="S169" s="274"/>
      <c r="T169" s="27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76" t="s">
        <v>242</v>
      </c>
      <c r="AU169" s="276" t="s">
        <v>80</v>
      </c>
      <c r="AV169" s="14" t="s">
        <v>183</v>
      </c>
      <c r="AW169" s="14" t="s">
        <v>30</v>
      </c>
      <c r="AX169" s="14" t="s">
        <v>80</v>
      </c>
      <c r="AY169" s="276" t="s">
        <v>176</v>
      </c>
    </row>
    <row r="170" s="2" customFormat="1" ht="24.15" customHeight="1">
      <c r="A170" s="38"/>
      <c r="B170" s="39"/>
      <c r="C170" s="229" t="s">
        <v>8</v>
      </c>
      <c r="D170" s="229" t="s">
        <v>179</v>
      </c>
      <c r="E170" s="230" t="s">
        <v>593</v>
      </c>
      <c r="F170" s="231" t="s">
        <v>594</v>
      </c>
      <c r="G170" s="232" t="s">
        <v>558</v>
      </c>
      <c r="H170" s="233">
        <v>67.688999999999993</v>
      </c>
      <c r="I170" s="234"/>
      <c r="J170" s="235">
        <f>ROUND(I170*H170,2)</f>
        <v>0</v>
      </c>
      <c r="K170" s="236"/>
      <c r="L170" s="44"/>
      <c r="M170" s="237" t="s">
        <v>1</v>
      </c>
      <c r="N170" s="238" t="s">
        <v>38</v>
      </c>
      <c r="O170" s="91"/>
      <c r="P170" s="239">
        <f>O170*H170</f>
        <v>0</v>
      </c>
      <c r="Q170" s="239">
        <v>0</v>
      </c>
      <c r="R170" s="239">
        <f>Q170*H170</f>
        <v>0</v>
      </c>
      <c r="S170" s="239">
        <v>0</v>
      </c>
      <c r="T170" s="24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41" t="s">
        <v>183</v>
      </c>
      <c r="AT170" s="241" t="s">
        <v>179</v>
      </c>
      <c r="AU170" s="241" t="s">
        <v>80</v>
      </c>
      <c r="AY170" s="17" t="s">
        <v>176</v>
      </c>
      <c r="BE170" s="242">
        <f>IF(N170="základní",J170,0)</f>
        <v>0</v>
      </c>
      <c r="BF170" s="242">
        <f>IF(N170="snížená",J170,0)</f>
        <v>0</v>
      </c>
      <c r="BG170" s="242">
        <f>IF(N170="zákl. přenesená",J170,0)</f>
        <v>0</v>
      </c>
      <c r="BH170" s="242">
        <f>IF(N170="sníž. přenesená",J170,0)</f>
        <v>0</v>
      </c>
      <c r="BI170" s="242">
        <f>IF(N170="nulová",J170,0)</f>
        <v>0</v>
      </c>
      <c r="BJ170" s="17" t="s">
        <v>80</v>
      </c>
      <c r="BK170" s="242">
        <f>ROUND(I170*H170,2)</f>
        <v>0</v>
      </c>
      <c r="BL170" s="17" t="s">
        <v>183</v>
      </c>
      <c r="BM170" s="241" t="s">
        <v>832</v>
      </c>
    </row>
    <row r="171" s="2" customFormat="1">
      <c r="A171" s="38"/>
      <c r="B171" s="39"/>
      <c r="C171" s="40"/>
      <c r="D171" s="243" t="s">
        <v>185</v>
      </c>
      <c r="E171" s="40"/>
      <c r="F171" s="244" t="s">
        <v>594</v>
      </c>
      <c r="G171" s="40"/>
      <c r="H171" s="40"/>
      <c r="I171" s="245"/>
      <c r="J171" s="40"/>
      <c r="K171" s="40"/>
      <c r="L171" s="44"/>
      <c r="M171" s="246"/>
      <c r="N171" s="247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185</v>
      </c>
      <c r="AU171" s="17" t="s">
        <v>80</v>
      </c>
    </row>
    <row r="172" s="2" customFormat="1">
      <c r="A172" s="38"/>
      <c r="B172" s="39"/>
      <c r="C172" s="40"/>
      <c r="D172" s="243" t="s">
        <v>188</v>
      </c>
      <c r="E172" s="40"/>
      <c r="F172" s="250" t="s">
        <v>596</v>
      </c>
      <c r="G172" s="40"/>
      <c r="H172" s="40"/>
      <c r="I172" s="245"/>
      <c r="J172" s="40"/>
      <c r="K172" s="40"/>
      <c r="L172" s="44"/>
      <c r="M172" s="246"/>
      <c r="N172" s="247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188</v>
      </c>
      <c r="AU172" s="17" t="s">
        <v>80</v>
      </c>
    </row>
    <row r="173" s="2" customFormat="1" ht="37.8" customHeight="1">
      <c r="A173" s="38"/>
      <c r="B173" s="39"/>
      <c r="C173" s="229" t="s">
        <v>291</v>
      </c>
      <c r="D173" s="229" t="s">
        <v>179</v>
      </c>
      <c r="E173" s="230" t="s">
        <v>597</v>
      </c>
      <c r="F173" s="231" t="s">
        <v>598</v>
      </c>
      <c r="G173" s="232" t="s">
        <v>558</v>
      </c>
      <c r="H173" s="233">
        <v>1150.713</v>
      </c>
      <c r="I173" s="234"/>
      <c r="J173" s="235">
        <f>ROUND(I173*H173,2)</f>
        <v>0</v>
      </c>
      <c r="K173" s="236"/>
      <c r="L173" s="44"/>
      <c r="M173" s="237" t="s">
        <v>1</v>
      </c>
      <c r="N173" s="238" t="s">
        <v>38</v>
      </c>
      <c r="O173" s="91"/>
      <c r="P173" s="239">
        <f>O173*H173</f>
        <v>0</v>
      </c>
      <c r="Q173" s="239">
        <v>0</v>
      </c>
      <c r="R173" s="239">
        <f>Q173*H173</f>
        <v>0</v>
      </c>
      <c r="S173" s="239">
        <v>0</v>
      </c>
      <c r="T173" s="24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41" t="s">
        <v>183</v>
      </c>
      <c r="AT173" s="241" t="s">
        <v>179</v>
      </c>
      <c r="AU173" s="241" t="s">
        <v>80</v>
      </c>
      <c r="AY173" s="17" t="s">
        <v>176</v>
      </c>
      <c r="BE173" s="242">
        <f>IF(N173="základní",J173,0)</f>
        <v>0</v>
      </c>
      <c r="BF173" s="242">
        <f>IF(N173="snížená",J173,0)</f>
        <v>0</v>
      </c>
      <c r="BG173" s="242">
        <f>IF(N173="zákl. přenesená",J173,0)</f>
        <v>0</v>
      </c>
      <c r="BH173" s="242">
        <f>IF(N173="sníž. přenesená",J173,0)</f>
        <v>0</v>
      </c>
      <c r="BI173" s="242">
        <f>IF(N173="nulová",J173,0)</f>
        <v>0</v>
      </c>
      <c r="BJ173" s="17" t="s">
        <v>80</v>
      </c>
      <c r="BK173" s="242">
        <f>ROUND(I173*H173,2)</f>
        <v>0</v>
      </c>
      <c r="BL173" s="17" t="s">
        <v>183</v>
      </c>
      <c r="BM173" s="241" t="s">
        <v>833</v>
      </c>
    </row>
    <row r="174" s="2" customFormat="1">
      <c r="A174" s="38"/>
      <c r="B174" s="39"/>
      <c r="C174" s="40"/>
      <c r="D174" s="243" t="s">
        <v>185</v>
      </c>
      <c r="E174" s="40"/>
      <c r="F174" s="244" t="s">
        <v>598</v>
      </c>
      <c r="G174" s="40"/>
      <c r="H174" s="40"/>
      <c r="I174" s="245"/>
      <c r="J174" s="40"/>
      <c r="K174" s="40"/>
      <c r="L174" s="44"/>
      <c r="M174" s="246"/>
      <c r="N174" s="247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185</v>
      </c>
      <c r="AU174" s="17" t="s">
        <v>80</v>
      </c>
    </row>
    <row r="175" s="2" customFormat="1">
      <c r="A175" s="38"/>
      <c r="B175" s="39"/>
      <c r="C175" s="40"/>
      <c r="D175" s="243" t="s">
        <v>188</v>
      </c>
      <c r="E175" s="40"/>
      <c r="F175" s="250" t="s">
        <v>596</v>
      </c>
      <c r="G175" s="40"/>
      <c r="H175" s="40"/>
      <c r="I175" s="245"/>
      <c r="J175" s="40"/>
      <c r="K175" s="40"/>
      <c r="L175" s="44"/>
      <c r="M175" s="246"/>
      <c r="N175" s="247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188</v>
      </c>
      <c r="AU175" s="17" t="s">
        <v>80</v>
      </c>
    </row>
    <row r="176" s="2" customFormat="1" ht="24.15" customHeight="1">
      <c r="A176" s="38"/>
      <c r="B176" s="39"/>
      <c r="C176" s="229" t="s">
        <v>296</v>
      </c>
      <c r="D176" s="229" t="s">
        <v>179</v>
      </c>
      <c r="E176" s="230" t="s">
        <v>600</v>
      </c>
      <c r="F176" s="231" t="s">
        <v>601</v>
      </c>
      <c r="G176" s="232" t="s">
        <v>558</v>
      </c>
      <c r="H176" s="233">
        <v>7.5209999999999999</v>
      </c>
      <c r="I176" s="234"/>
      <c r="J176" s="235">
        <f>ROUND(I176*H176,2)</f>
        <v>0</v>
      </c>
      <c r="K176" s="236"/>
      <c r="L176" s="44"/>
      <c r="M176" s="237" t="s">
        <v>1</v>
      </c>
      <c r="N176" s="238" t="s">
        <v>38</v>
      </c>
      <c r="O176" s="91"/>
      <c r="P176" s="239">
        <f>O176*H176</f>
        <v>0</v>
      </c>
      <c r="Q176" s="239">
        <v>0</v>
      </c>
      <c r="R176" s="239">
        <f>Q176*H176</f>
        <v>0</v>
      </c>
      <c r="S176" s="239">
        <v>0</v>
      </c>
      <c r="T176" s="24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41" t="s">
        <v>183</v>
      </c>
      <c r="AT176" s="241" t="s">
        <v>179</v>
      </c>
      <c r="AU176" s="241" t="s">
        <v>80</v>
      </c>
      <c r="AY176" s="17" t="s">
        <v>176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17" t="s">
        <v>80</v>
      </c>
      <c r="BK176" s="242">
        <f>ROUND(I176*H176,2)</f>
        <v>0</v>
      </c>
      <c r="BL176" s="17" t="s">
        <v>183</v>
      </c>
      <c r="BM176" s="241" t="s">
        <v>834</v>
      </c>
    </row>
    <row r="177" s="2" customFormat="1">
      <c r="A177" s="38"/>
      <c r="B177" s="39"/>
      <c r="C177" s="40"/>
      <c r="D177" s="243" t="s">
        <v>185</v>
      </c>
      <c r="E177" s="40"/>
      <c r="F177" s="244" t="s">
        <v>601</v>
      </c>
      <c r="G177" s="40"/>
      <c r="H177" s="40"/>
      <c r="I177" s="245"/>
      <c r="J177" s="40"/>
      <c r="K177" s="40"/>
      <c r="L177" s="44"/>
      <c r="M177" s="246"/>
      <c r="N177" s="247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185</v>
      </c>
      <c r="AU177" s="17" t="s">
        <v>80</v>
      </c>
    </row>
    <row r="178" s="2" customFormat="1">
      <c r="A178" s="38"/>
      <c r="B178" s="39"/>
      <c r="C178" s="40"/>
      <c r="D178" s="243" t="s">
        <v>188</v>
      </c>
      <c r="E178" s="40"/>
      <c r="F178" s="250" t="s">
        <v>596</v>
      </c>
      <c r="G178" s="40"/>
      <c r="H178" s="40"/>
      <c r="I178" s="245"/>
      <c r="J178" s="40"/>
      <c r="K178" s="40"/>
      <c r="L178" s="44"/>
      <c r="M178" s="246"/>
      <c r="N178" s="247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188</v>
      </c>
      <c r="AU178" s="17" t="s">
        <v>80</v>
      </c>
    </row>
    <row r="179" s="2" customFormat="1" ht="37.8" customHeight="1">
      <c r="A179" s="38"/>
      <c r="B179" s="39"/>
      <c r="C179" s="229" t="s">
        <v>301</v>
      </c>
      <c r="D179" s="229" t="s">
        <v>179</v>
      </c>
      <c r="E179" s="230" t="s">
        <v>603</v>
      </c>
      <c r="F179" s="231" t="s">
        <v>604</v>
      </c>
      <c r="G179" s="232" t="s">
        <v>558</v>
      </c>
      <c r="H179" s="233">
        <v>127.857</v>
      </c>
      <c r="I179" s="234"/>
      <c r="J179" s="235">
        <f>ROUND(I179*H179,2)</f>
        <v>0</v>
      </c>
      <c r="K179" s="236"/>
      <c r="L179" s="44"/>
      <c r="M179" s="237" t="s">
        <v>1</v>
      </c>
      <c r="N179" s="238" t="s">
        <v>38</v>
      </c>
      <c r="O179" s="91"/>
      <c r="P179" s="239">
        <f>O179*H179</f>
        <v>0</v>
      </c>
      <c r="Q179" s="239">
        <v>0</v>
      </c>
      <c r="R179" s="239">
        <f>Q179*H179</f>
        <v>0</v>
      </c>
      <c r="S179" s="239">
        <v>0</v>
      </c>
      <c r="T179" s="24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41" t="s">
        <v>183</v>
      </c>
      <c r="AT179" s="241" t="s">
        <v>179</v>
      </c>
      <c r="AU179" s="241" t="s">
        <v>80</v>
      </c>
      <c r="AY179" s="17" t="s">
        <v>176</v>
      </c>
      <c r="BE179" s="242">
        <f>IF(N179="základní",J179,0)</f>
        <v>0</v>
      </c>
      <c r="BF179" s="242">
        <f>IF(N179="snížená",J179,0)</f>
        <v>0</v>
      </c>
      <c r="BG179" s="242">
        <f>IF(N179="zákl. přenesená",J179,0)</f>
        <v>0</v>
      </c>
      <c r="BH179" s="242">
        <f>IF(N179="sníž. přenesená",J179,0)</f>
        <v>0</v>
      </c>
      <c r="BI179" s="242">
        <f>IF(N179="nulová",J179,0)</f>
        <v>0</v>
      </c>
      <c r="BJ179" s="17" t="s">
        <v>80</v>
      </c>
      <c r="BK179" s="242">
        <f>ROUND(I179*H179,2)</f>
        <v>0</v>
      </c>
      <c r="BL179" s="17" t="s">
        <v>183</v>
      </c>
      <c r="BM179" s="241" t="s">
        <v>835</v>
      </c>
    </row>
    <row r="180" s="2" customFormat="1">
      <c r="A180" s="38"/>
      <c r="B180" s="39"/>
      <c r="C180" s="40"/>
      <c r="D180" s="243" t="s">
        <v>185</v>
      </c>
      <c r="E180" s="40"/>
      <c r="F180" s="244" t="s">
        <v>604</v>
      </c>
      <c r="G180" s="40"/>
      <c r="H180" s="40"/>
      <c r="I180" s="245"/>
      <c r="J180" s="40"/>
      <c r="K180" s="40"/>
      <c r="L180" s="44"/>
      <c r="M180" s="246"/>
      <c r="N180" s="247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185</v>
      </c>
      <c r="AU180" s="17" t="s">
        <v>80</v>
      </c>
    </row>
    <row r="181" s="2" customFormat="1">
      <c r="A181" s="38"/>
      <c r="B181" s="39"/>
      <c r="C181" s="40"/>
      <c r="D181" s="243" t="s">
        <v>188</v>
      </c>
      <c r="E181" s="40"/>
      <c r="F181" s="250" t="s">
        <v>596</v>
      </c>
      <c r="G181" s="40"/>
      <c r="H181" s="40"/>
      <c r="I181" s="245"/>
      <c r="J181" s="40"/>
      <c r="K181" s="40"/>
      <c r="L181" s="44"/>
      <c r="M181" s="246"/>
      <c r="N181" s="247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188</v>
      </c>
      <c r="AU181" s="17" t="s">
        <v>80</v>
      </c>
    </row>
    <row r="182" s="2" customFormat="1" ht="33" customHeight="1">
      <c r="A182" s="38"/>
      <c r="B182" s="39"/>
      <c r="C182" s="229" t="s">
        <v>306</v>
      </c>
      <c r="D182" s="229" t="s">
        <v>179</v>
      </c>
      <c r="E182" s="230" t="s">
        <v>606</v>
      </c>
      <c r="F182" s="231" t="s">
        <v>607</v>
      </c>
      <c r="G182" s="232" t="s">
        <v>558</v>
      </c>
      <c r="H182" s="233">
        <v>75.209999999999994</v>
      </c>
      <c r="I182" s="234"/>
      <c r="J182" s="235">
        <f>ROUND(I182*H182,2)</f>
        <v>0</v>
      </c>
      <c r="K182" s="236"/>
      <c r="L182" s="44"/>
      <c r="M182" s="237" t="s">
        <v>1</v>
      </c>
      <c r="N182" s="238" t="s">
        <v>38</v>
      </c>
      <c r="O182" s="91"/>
      <c r="P182" s="239">
        <f>O182*H182</f>
        <v>0</v>
      </c>
      <c r="Q182" s="239">
        <v>0</v>
      </c>
      <c r="R182" s="239">
        <f>Q182*H182</f>
        <v>0</v>
      </c>
      <c r="S182" s="239">
        <v>0</v>
      </c>
      <c r="T182" s="24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41" t="s">
        <v>183</v>
      </c>
      <c r="AT182" s="241" t="s">
        <v>179</v>
      </c>
      <c r="AU182" s="241" t="s">
        <v>80</v>
      </c>
      <c r="AY182" s="17" t="s">
        <v>176</v>
      </c>
      <c r="BE182" s="242">
        <f>IF(N182="základní",J182,0)</f>
        <v>0</v>
      </c>
      <c r="BF182" s="242">
        <f>IF(N182="snížená",J182,0)</f>
        <v>0</v>
      </c>
      <c r="BG182" s="242">
        <f>IF(N182="zákl. přenesená",J182,0)</f>
        <v>0</v>
      </c>
      <c r="BH182" s="242">
        <f>IF(N182="sníž. přenesená",J182,0)</f>
        <v>0</v>
      </c>
      <c r="BI182" s="242">
        <f>IF(N182="nulová",J182,0)</f>
        <v>0</v>
      </c>
      <c r="BJ182" s="17" t="s">
        <v>80</v>
      </c>
      <c r="BK182" s="242">
        <f>ROUND(I182*H182,2)</f>
        <v>0</v>
      </c>
      <c r="BL182" s="17" t="s">
        <v>183</v>
      </c>
      <c r="BM182" s="241" t="s">
        <v>836</v>
      </c>
    </row>
    <row r="183" s="2" customFormat="1">
      <c r="A183" s="38"/>
      <c r="B183" s="39"/>
      <c r="C183" s="40"/>
      <c r="D183" s="243" t="s">
        <v>185</v>
      </c>
      <c r="E183" s="40"/>
      <c r="F183" s="244" t="s">
        <v>607</v>
      </c>
      <c r="G183" s="40"/>
      <c r="H183" s="40"/>
      <c r="I183" s="245"/>
      <c r="J183" s="40"/>
      <c r="K183" s="40"/>
      <c r="L183" s="44"/>
      <c r="M183" s="246"/>
      <c r="N183" s="247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185</v>
      </c>
      <c r="AU183" s="17" t="s">
        <v>80</v>
      </c>
    </row>
    <row r="184" s="2" customFormat="1" ht="24.15" customHeight="1">
      <c r="A184" s="38"/>
      <c r="B184" s="39"/>
      <c r="C184" s="229" t="s">
        <v>311</v>
      </c>
      <c r="D184" s="229" t="s">
        <v>179</v>
      </c>
      <c r="E184" s="230" t="s">
        <v>609</v>
      </c>
      <c r="F184" s="231" t="s">
        <v>610</v>
      </c>
      <c r="G184" s="232" t="s">
        <v>558</v>
      </c>
      <c r="H184" s="233">
        <v>30.858000000000001</v>
      </c>
      <c r="I184" s="234"/>
      <c r="J184" s="235">
        <f>ROUND(I184*H184,2)</f>
        <v>0</v>
      </c>
      <c r="K184" s="236"/>
      <c r="L184" s="44"/>
      <c r="M184" s="237" t="s">
        <v>1</v>
      </c>
      <c r="N184" s="238" t="s">
        <v>38</v>
      </c>
      <c r="O184" s="91"/>
      <c r="P184" s="239">
        <f>O184*H184</f>
        <v>0</v>
      </c>
      <c r="Q184" s="239">
        <v>0</v>
      </c>
      <c r="R184" s="239">
        <f>Q184*H184</f>
        <v>0</v>
      </c>
      <c r="S184" s="239">
        <v>0</v>
      </c>
      <c r="T184" s="24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41" t="s">
        <v>183</v>
      </c>
      <c r="AT184" s="241" t="s">
        <v>179</v>
      </c>
      <c r="AU184" s="241" t="s">
        <v>80</v>
      </c>
      <c r="AY184" s="17" t="s">
        <v>176</v>
      </c>
      <c r="BE184" s="242">
        <f>IF(N184="základní",J184,0)</f>
        <v>0</v>
      </c>
      <c r="BF184" s="242">
        <f>IF(N184="snížená",J184,0)</f>
        <v>0</v>
      </c>
      <c r="BG184" s="242">
        <f>IF(N184="zákl. přenesená",J184,0)</f>
        <v>0</v>
      </c>
      <c r="BH184" s="242">
        <f>IF(N184="sníž. přenesená",J184,0)</f>
        <v>0</v>
      </c>
      <c r="BI184" s="242">
        <f>IF(N184="nulová",J184,0)</f>
        <v>0</v>
      </c>
      <c r="BJ184" s="17" t="s">
        <v>80</v>
      </c>
      <c r="BK184" s="242">
        <f>ROUND(I184*H184,2)</f>
        <v>0</v>
      </c>
      <c r="BL184" s="17" t="s">
        <v>183</v>
      </c>
      <c r="BM184" s="241" t="s">
        <v>837</v>
      </c>
    </row>
    <row r="185" s="2" customFormat="1">
      <c r="A185" s="38"/>
      <c r="B185" s="39"/>
      <c r="C185" s="40"/>
      <c r="D185" s="243" t="s">
        <v>185</v>
      </c>
      <c r="E185" s="40"/>
      <c r="F185" s="244" t="s">
        <v>610</v>
      </c>
      <c r="G185" s="40"/>
      <c r="H185" s="40"/>
      <c r="I185" s="245"/>
      <c r="J185" s="40"/>
      <c r="K185" s="40"/>
      <c r="L185" s="44"/>
      <c r="M185" s="246"/>
      <c r="N185" s="247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185</v>
      </c>
      <c r="AU185" s="17" t="s">
        <v>80</v>
      </c>
    </row>
    <row r="186" s="2" customFormat="1">
      <c r="A186" s="38"/>
      <c r="B186" s="39"/>
      <c r="C186" s="40"/>
      <c r="D186" s="243" t="s">
        <v>188</v>
      </c>
      <c r="E186" s="40"/>
      <c r="F186" s="250" t="s">
        <v>612</v>
      </c>
      <c r="G186" s="40"/>
      <c r="H186" s="40"/>
      <c r="I186" s="245"/>
      <c r="J186" s="40"/>
      <c r="K186" s="40"/>
      <c r="L186" s="44"/>
      <c r="M186" s="246"/>
      <c r="N186" s="247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188</v>
      </c>
      <c r="AU186" s="17" t="s">
        <v>80</v>
      </c>
    </row>
    <row r="187" s="2" customFormat="1" ht="24.15" customHeight="1">
      <c r="A187" s="38"/>
      <c r="B187" s="39"/>
      <c r="C187" s="229" t="s">
        <v>315</v>
      </c>
      <c r="D187" s="229" t="s">
        <v>179</v>
      </c>
      <c r="E187" s="230" t="s">
        <v>613</v>
      </c>
      <c r="F187" s="231" t="s">
        <v>614</v>
      </c>
      <c r="G187" s="232" t="s">
        <v>558</v>
      </c>
      <c r="H187" s="233">
        <v>25.344000000000001</v>
      </c>
      <c r="I187" s="234"/>
      <c r="J187" s="235">
        <f>ROUND(I187*H187,2)</f>
        <v>0</v>
      </c>
      <c r="K187" s="236"/>
      <c r="L187" s="44"/>
      <c r="M187" s="237" t="s">
        <v>1</v>
      </c>
      <c r="N187" s="238" t="s">
        <v>38</v>
      </c>
      <c r="O187" s="91"/>
      <c r="P187" s="239">
        <f>O187*H187</f>
        <v>0</v>
      </c>
      <c r="Q187" s="239">
        <v>0</v>
      </c>
      <c r="R187" s="239">
        <f>Q187*H187</f>
        <v>0</v>
      </c>
      <c r="S187" s="239">
        <v>0</v>
      </c>
      <c r="T187" s="24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41" t="s">
        <v>183</v>
      </c>
      <c r="AT187" s="241" t="s">
        <v>179</v>
      </c>
      <c r="AU187" s="241" t="s">
        <v>80</v>
      </c>
      <c r="AY187" s="17" t="s">
        <v>176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7" t="s">
        <v>80</v>
      </c>
      <c r="BK187" s="242">
        <f>ROUND(I187*H187,2)</f>
        <v>0</v>
      </c>
      <c r="BL187" s="17" t="s">
        <v>183</v>
      </c>
      <c r="BM187" s="241" t="s">
        <v>838</v>
      </c>
    </row>
    <row r="188" s="2" customFormat="1">
      <c r="A188" s="38"/>
      <c r="B188" s="39"/>
      <c r="C188" s="40"/>
      <c r="D188" s="243" t="s">
        <v>185</v>
      </c>
      <c r="E188" s="40"/>
      <c r="F188" s="244" t="s">
        <v>614</v>
      </c>
      <c r="G188" s="40"/>
      <c r="H188" s="40"/>
      <c r="I188" s="245"/>
      <c r="J188" s="40"/>
      <c r="K188" s="40"/>
      <c r="L188" s="44"/>
      <c r="M188" s="246"/>
      <c r="N188" s="247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185</v>
      </c>
      <c r="AU188" s="17" t="s">
        <v>80</v>
      </c>
    </row>
    <row r="189" s="2" customFormat="1">
      <c r="A189" s="38"/>
      <c r="B189" s="39"/>
      <c r="C189" s="40"/>
      <c r="D189" s="243" t="s">
        <v>188</v>
      </c>
      <c r="E189" s="40"/>
      <c r="F189" s="250" t="s">
        <v>616</v>
      </c>
      <c r="G189" s="40"/>
      <c r="H189" s="40"/>
      <c r="I189" s="245"/>
      <c r="J189" s="40"/>
      <c r="K189" s="40"/>
      <c r="L189" s="44"/>
      <c r="M189" s="246"/>
      <c r="N189" s="247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188</v>
      </c>
      <c r="AU189" s="17" t="s">
        <v>80</v>
      </c>
    </row>
    <row r="190" s="2" customFormat="1" ht="24.15" customHeight="1">
      <c r="A190" s="38"/>
      <c r="B190" s="39"/>
      <c r="C190" s="229" t="s">
        <v>321</v>
      </c>
      <c r="D190" s="229" t="s">
        <v>179</v>
      </c>
      <c r="E190" s="230" t="s">
        <v>619</v>
      </c>
      <c r="F190" s="231" t="s">
        <v>620</v>
      </c>
      <c r="G190" s="232" t="s">
        <v>558</v>
      </c>
      <c r="H190" s="233">
        <v>67.688999999999993</v>
      </c>
      <c r="I190" s="234"/>
      <c r="J190" s="235">
        <f>ROUND(I190*H190,2)</f>
        <v>0</v>
      </c>
      <c r="K190" s="236"/>
      <c r="L190" s="44"/>
      <c r="M190" s="237" t="s">
        <v>1</v>
      </c>
      <c r="N190" s="238" t="s">
        <v>38</v>
      </c>
      <c r="O190" s="91"/>
      <c r="P190" s="239">
        <f>O190*H190</f>
        <v>0</v>
      </c>
      <c r="Q190" s="239">
        <v>0</v>
      </c>
      <c r="R190" s="239">
        <f>Q190*H190</f>
        <v>0</v>
      </c>
      <c r="S190" s="239">
        <v>0</v>
      </c>
      <c r="T190" s="24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41" t="s">
        <v>183</v>
      </c>
      <c r="AT190" s="241" t="s">
        <v>179</v>
      </c>
      <c r="AU190" s="241" t="s">
        <v>80</v>
      </c>
      <c r="AY190" s="17" t="s">
        <v>176</v>
      </c>
      <c r="BE190" s="242">
        <f>IF(N190="základní",J190,0)</f>
        <v>0</v>
      </c>
      <c r="BF190" s="242">
        <f>IF(N190="snížená",J190,0)</f>
        <v>0</v>
      </c>
      <c r="BG190" s="242">
        <f>IF(N190="zákl. přenesená",J190,0)</f>
        <v>0</v>
      </c>
      <c r="BH190" s="242">
        <f>IF(N190="sníž. přenesená",J190,0)</f>
        <v>0</v>
      </c>
      <c r="BI190" s="242">
        <f>IF(N190="nulová",J190,0)</f>
        <v>0</v>
      </c>
      <c r="BJ190" s="17" t="s">
        <v>80</v>
      </c>
      <c r="BK190" s="242">
        <f>ROUND(I190*H190,2)</f>
        <v>0</v>
      </c>
      <c r="BL190" s="17" t="s">
        <v>183</v>
      </c>
      <c r="BM190" s="241" t="s">
        <v>839</v>
      </c>
    </row>
    <row r="191" s="2" customFormat="1">
      <c r="A191" s="38"/>
      <c r="B191" s="39"/>
      <c r="C191" s="40"/>
      <c r="D191" s="243" t="s">
        <v>185</v>
      </c>
      <c r="E191" s="40"/>
      <c r="F191" s="244" t="s">
        <v>620</v>
      </c>
      <c r="G191" s="40"/>
      <c r="H191" s="40"/>
      <c r="I191" s="245"/>
      <c r="J191" s="40"/>
      <c r="K191" s="40"/>
      <c r="L191" s="44"/>
      <c r="M191" s="246"/>
      <c r="N191" s="247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185</v>
      </c>
      <c r="AU191" s="17" t="s">
        <v>80</v>
      </c>
    </row>
    <row r="192" s="13" customFormat="1">
      <c r="A192" s="13"/>
      <c r="B192" s="255"/>
      <c r="C192" s="256"/>
      <c r="D192" s="243" t="s">
        <v>242</v>
      </c>
      <c r="E192" s="257" t="s">
        <v>1</v>
      </c>
      <c r="F192" s="258" t="s">
        <v>828</v>
      </c>
      <c r="G192" s="256"/>
      <c r="H192" s="259">
        <v>67.688999999999993</v>
      </c>
      <c r="I192" s="260"/>
      <c r="J192" s="256"/>
      <c r="K192" s="256"/>
      <c r="L192" s="261"/>
      <c r="M192" s="262"/>
      <c r="N192" s="263"/>
      <c r="O192" s="263"/>
      <c r="P192" s="263"/>
      <c r="Q192" s="263"/>
      <c r="R192" s="263"/>
      <c r="S192" s="263"/>
      <c r="T192" s="26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5" t="s">
        <v>242</v>
      </c>
      <c r="AU192" s="265" t="s">
        <v>80</v>
      </c>
      <c r="AV192" s="13" t="s">
        <v>82</v>
      </c>
      <c r="AW192" s="13" t="s">
        <v>30</v>
      </c>
      <c r="AX192" s="13" t="s">
        <v>73</v>
      </c>
      <c r="AY192" s="265" t="s">
        <v>176</v>
      </c>
    </row>
    <row r="193" s="14" customFormat="1">
      <c r="A193" s="14"/>
      <c r="B193" s="266"/>
      <c r="C193" s="267"/>
      <c r="D193" s="243" t="s">
        <v>242</v>
      </c>
      <c r="E193" s="268" t="s">
        <v>1</v>
      </c>
      <c r="F193" s="269" t="s">
        <v>245</v>
      </c>
      <c r="G193" s="267"/>
      <c r="H193" s="270">
        <v>67.688999999999993</v>
      </c>
      <c r="I193" s="271"/>
      <c r="J193" s="267"/>
      <c r="K193" s="267"/>
      <c r="L193" s="272"/>
      <c r="M193" s="273"/>
      <c r="N193" s="274"/>
      <c r="O193" s="274"/>
      <c r="P193" s="274"/>
      <c r="Q193" s="274"/>
      <c r="R193" s="274"/>
      <c r="S193" s="274"/>
      <c r="T193" s="27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76" t="s">
        <v>242</v>
      </c>
      <c r="AU193" s="276" t="s">
        <v>80</v>
      </c>
      <c r="AV193" s="14" t="s">
        <v>183</v>
      </c>
      <c r="AW193" s="14" t="s">
        <v>30</v>
      </c>
      <c r="AX193" s="14" t="s">
        <v>80</v>
      </c>
      <c r="AY193" s="276" t="s">
        <v>176</v>
      </c>
    </row>
    <row r="194" s="2" customFormat="1" ht="24.15" customHeight="1">
      <c r="A194" s="38"/>
      <c r="B194" s="39"/>
      <c r="C194" s="229" t="s">
        <v>326</v>
      </c>
      <c r="D194" s="229" t="s">
        <v>179</v>
      </c>
      <c r="E194" s="230" t="s">
        <v>623</v>
      </c>
      <c r="F194" s="231" t="s">
        <v>624</v>
      </c>
      <c r="G194" s="232" t="s">
        <v>558</v>
      </c>
      <c r="H194" s="233">
        <v>7.5209999999999999</v>
      </c>
      <c r="I194" s="234"/>
      <c r="J194" s="235">
        <f>ROUND(I194*H194,2)</f>
        <v>0</v>
      </c>
      <c r="K194" s="236"/>
      <c r="L194" s="44"/>
      <c r="M194" s="237" t="s">
        <v>1</v>
      </c>
      <c r="N194" s="238" t="s">
        <v>38</v>
      </c>
      <c r="O194" s="91"/>
      <c r="P194" s="239">
        <f>O194*H194</f>
        <v>0</v>
      </c>
      <c r="Q194" s="239">
        <v>0</v>
      </c>
      <c r="R194" s="239">
        <f>Q194*H194</f>
        <v>0</v>
      </c>
      <c r="S194" s="239">
        <v>0</v>
      </c>
      <c r="T194" s="24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41" t="s">
        <v>183</v>
      </c>
      <c r="AT194" s="241" t="s">
        <v>179</v>
      </c>
      <c r="AU194" s="241" t="s">
        <v>80</v>
      </c>
      <c r="AY194" s="17" t="s">
        <v>176</v>
      </c>
      <c r="BE194" s="242">
        <f>IF(N194="základní",J194,0)</f>
        <v>0</v>
      </c>
      <c r="BF194" s="242">
        <f>IF(N194="snížená",J194,0)</f>
        <v>0</v>
      </c>
      <c r="BG194" s="242">
        <f>IF(N194="zákl. přenesená",J194,0)</f>
        <v>0</v>
      </c>
      <c r="BH194" s="242">
        <f>IF(N194="sníž. přenesená",J194,0)</f>
        <v>0</v>
      </c>
      <c r="BI194" s="242">
        <f>IF(N194="nulová",J194,0)</f>
        <v>0</v>
      </c>
      <c r="BJ194" s="17" t="s">
        <v>80</v>
      </c>
      <c r="BK194" s="242">
        <f>ROUND(I194*H194,2)</f>
        <v>0</v>
      </c>
      <c r="BL194" s="17" t="s">
        <v>183</v>
      </c>
      <c r="BM194" s="241" t="s">
        <v>840</v>
      </c>
    </row>
    <row r="195" s="2" customFormat="1">
      <c r="A195" s="38"/>
      <c r="B195" s="39"/>
      <c r="C195" s="40"/>
      <c r="D195" s="243" t="s">
        <v>185</v>
      </c>
      <c r="E195" s="40"/>
      <c r="F195" s="244" t="s">
        <v>624</v>
      </c>
      <c r="G195" s="40"/>
      <c r="H195" s="40"/>
      <c r="I195" s="245"/>
      <c r="J195" s="40"/>
      <c r="K195" s="40"/>
      <c r="L195" s="44"/>
      <c r="M195" s="246"/>
      <c r="N195" s="247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185</v>
      </c>
      <c r="AU195" s="17" t="s">
        <v>80</v>
      </c>
    </row>
    <row r="196" s="13" customFormat="1">
      <c r="A196" s="13"/>
      <c r="B196" s="255"/>
      <c r="C196" s="256"/>
      <c r="D196" s="243" t="s">
        <v>242</v>
      </c>
      <c r="E196" s="257" t="s">
        <v>1</v>
      </c>
      <c r="F196" s="258" t="s">
        <v>818</v>
      </c>
      <c r="G196" s="256"/>
      <c r="H196" s="259">
        <v>7.5209999999999999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65" t="s">
        <v>242</v>
      </c>
      <c r="AU196" s="265" t="s">
        <v>80</v>
      </c>
      <c r="AV196" s="13" t="s">
        <v>82</v>
      </c>
      <c r="AW196" s="13" t="s">
        <v>30</v>
      </c>
      <c r="AX196" s="13" t="s">
        <v>73</v>
      </c>
      <c r="AY196" s="265" t="s">
        <v>176</v>
      </c>
    </row>
    <row r="197" s="14" customFormat="1">
      <c r="A197" s="14"/>
      <c r="B197" s="266"/>
      <c r="C197" s="267"/>
      <c r="D197" s="243" t="s">
        <v>242</v>
      </c>
      <c r="E197" s="268" t="s">
        <v>1</v>
      </c>
      <c r="F197" s="269" t="s">
        <v>245</v>
      </c>
      <c r="G197" s="267"/>
      <c r="H197" s="270">
        <v>7.5209999999999999</v>
      </c>
      <c r="I197" s="271"/>
      <c r="J197" s="267"/>
      <c r="K197" s="267"/>
      <c r="L197" s="272"/>
      <c r="M197" s="273"/>
      <c r="N197" s="274"/>
      <c r="O197" s="274"/>
      <c r="P197" s="274"/>
      <c r="Q197" s="274"/>
      <c r="R197" s="274"/>
      <c r="S197" s="274"/>
      <c r="T197" s="27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76" t="s">
        <v>242</v>
      </c>
      <c r="AU197" s="276" t="s">
        <v>80</v>
      </c>
      <c r="AV197" s="14" t="s">
        <v>183</v>
      </c>
      <c r="AW197" s="14" t="s">
        <v>30</v>
      </c>
      <c r="AX197" s="14" t="s">
        <v>80</v>
      </c>
      <c r="AY197" s="276" t="s">
        <v>176</v>
      </c>
    </row>
    <row r="198" s="12" customFormat="1" ht="25.92" customHeight="1">
      <c r="A198" s="12"/>
      <c r="B198" s="213"/>
      <c r="C198" s="214"/>
      <c r="D198" s="215" t="s">
        <v>72</v>
      </c>
      <c r="E198" s="216" t="s">
        <v>183</v>
      </c>
      <c r="F198" s="216" t="s">
        <v>627</v>
      </c>
      <c r="G198" s="214"/>
      <c r="H198" s="214"/>
      <c r="I198" s="217"/>
      <c r="J198" s="218">
        <f>BK198</f>
        <v>0</v>
      </c>
      <c r="K198" s="214"/>
      <c r="L198" s="219"/>
      <c r="M198" s="220"/>
      <c r="N198" s="221"/>
      <c r="O198" s="221"/>
      <c r="P198" s="222">
        <f>SUM(P199:P207)</f>
        <v>0</v>
      </c>
      <c r="Q198" s="221"/>
      <c r="R198" s="222">
        <f>SUM(R199:R207)</f>
        <v>0</v>
      </c>
      <c r="S198" s="221"/>
      <c r="T198" s="223">
        <f>SUM(T199:T207)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24" t="s">
        <v>80</v>
      </c>
      <c r="AT198" s="225" t="s">
        <v>72</v>
      </c>
      <c r="AU198" s="225" t="s">
        <v>73</v>
      </c>
      <c r="AY198" s="224" t="s">
        <v>176</v>
      </c>
      <c r="BK198" s="226">
        <f>SUM(BK199:BK207)</f>
        <v>0</v>
      </c>
    </row>
    <row r="199" s="2" customFormat="1" ht="37.8" customHeight="1">
      <c r="A199" s="38"/>
      <c r="B199" s="39"/>
      <c r="C199" s="229" t="s">
        <v>7</v>
      </c>
      <c r="D199" s="229" t="s">
        <v>179</v>
      </c>
      <c r="E199" s="230" t="s">
        <v>638</v>
      </c>
      <c r="F199" s="231" t="s">
        <v>639</v>
      </c>
      <c r="G199" s="232" t="s">
        <v>558</v>
      </c>
      <c r="H199" s="233">
        <v>5.069</v>
      </c>
      <c r="I199" s="234"/>
      <c r="J199" s="235">
        <f>ROUND(I199*H199,2)</f>
        <v>0</v>
      </c>
      <c r="K199" s="236"/>
      <c r="L199" s="44"/>
      <c r="M199" s="237" t="s">
        <v>1</v>
      </c>
      <c r="N199" s="238" t="s">
        <v>38</v>
      </c>
      <c r="O199" s="91"/>
      <c r="P199" s="239">
        <f>O199*H199</f>
        <v>0</v>
      </c>
      <c r="Q199" s="239">
        <v>0</v>
      </c>
      <c r="R199" s="239">
        <f>Q199*H199</f>
        <v>0</v>
      </c>
      <c r="S199" s="239">
        <v>0</v>
      </c>
      <c r="T199" s="24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41" t="s">
        <v>183</v>
      </c>
      <c r="AT199" s="241" t="s">
        <v>179</v>
      </c>
      <c r="AU199" s="241" t="s">
        <v>80</v>
      </c>
      <c r="AY199" s="17" t="s">
        <v>176</v>
      </c>
      <c r="BE199" s="242">
        <f>IF(N199="základní",J199,0)</f>
        <v>0</v>
      </c>
      <c r="BF199" s="242">
        <f>IF(N199="snížená",J199,0)</f>
        <v>0</v>
      </c>
      <c r="BG199" s="242">
        <f>IF(N199="zákl. přenesená",J199,0)</f>
        <v>0</v>
      </c>
      <c r="BH199" s="242">
        <f>IF(N199="sníž. přenesená",J199,0)</f>
        <v>0</v>
      </c>
      <c r="BI199" s="242">
        <f>IF(N199="nulová",J199,0)</f>
        <v>0</v>
      </c>
      <c r="BJ199" s="17" t="s">
        <v>80</v>
      </c>
      <c r="BK199" s="242">
        <f>ROUND(I199*H199,2)</f>
        <v>0</v>
      </c>
      <c r="BL199" s="17" t="s">
        <v>183</v>
      </c>
      <c r="BM199" s="241" t="s">
        <v>841</v>
      </c>
    </row>
    <row r="200" s="2" customFormat="1">
      <c r="A200" s="38"/>
      <c r="B200" s="39"/>
      <c r="C200" s="40"/>
      <c r="D200" s="243" t="s">
        <v>185</v>
      </c>
      <c r="E200" s="40"/>
      <c r="F200" s="244" t="s">
        <v>639</v>
      </c>
      <c r="G200" s="40"/>
      <c r="H200" s="40"/>
      <c r="I200" s="245"/>
      <c r="J200" s="40"/>
      <c r="K200" s="40"/>
      <c r="L200" s="44"/>
      <c r="M200" s="246"/>
      <c r="N200" s="247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185</v>
      </c>
      <c r="AU200" s="17" t="s">
        <v>80</v>
      </c>
    </row>
    <row r="201" s="2" customFormat="1">
      <c r="A201" s="38"/>
      <c r="B201" s="39"/>
      <c r="C201" s="40"/>
      <c r="D201" s="243" t="s">
        <v>188</v>
      </c>
      <c r="E201" s="40"/>
      <c r="F201" s="250" t="s">
        <v>641</v>
      </c>
      <c r="G201" s="40"/>
      <c r="H201" s="40"/>
      <c r="I201" s="245"/>
      <c r="J201" s="40"/>
      <c r="K201" s="40"/>
      <c r="L201" s="44"/>
      <c r="M201" s="246"/>
      <c r="N201" s="247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188</v>
      </c>
      <c r="AU201" s="17" t="s">
        <v>80</v>
      </c>
    </row>
    <row r="202" s="2" customFormat="1" ht="49.05" customHeight="1">
      <c r="A202" s="38"/>
      <c r="B202" s="39"/>
      <c r="C202" s="229" t="s">
        <v>337</v>
      </c>
      <c r="D202" s="229" t="s">
        <v>179</v>
      </c>
      <c r="E202" s="230" t="s">
        <v>642</v>
      </c>
      <c r="F202" s="231" t="s">
        <v>643</v>
      </c>
      <c r="G202" s="232" t="s">
        <v>558</v>
      </c>
      <c r="H202" s="233">
        <v>12.672000000000001</v>
      </c>
      <c r="I202" s="234"/>
      <c r="J202" s="235">
        <f>ROUND(I202*H202,2)</f>
        <v>0</v>
      </c>
      <c r="K202" s="236"/>
      <c r="L202" s="44"/>
      <c r="M202" s="237" t="s">
        <v>1</v>
      </c>
      <c r="N202" s="238" t="s">
        <v>38</v>
      </c>
      <c r="O202" s="91"/>
      <c r="P202" s="239">
        <f>O202*H202</f>
        <v>0</v>
      </c>
      <c r="Q202" s="239">
        <v>0</v>
      </c>
      <c r="R202" s="239">
        <f>Q202*H202</f>
        <v>0</v>
      </c>
      <c r="S202" s="239">
        <v>0</v>
      </c>
      <c r="T202" s="240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41" t="s">
        <v>183</v>
      </c>
      <c r="AT202" s="241" t="s">
        <v>179</v>
      </c>
      <c r="AU202" s="241" t="s">
        <v>80</v>
      </c>
      <c r="AY202" s="17" t="s">
        <v>176</v>
      </c>
      <c r="BE202" s="242">
        <f>IF(N202="základní",J202,0)</f>
        <v>0</v>
      </c>
      <c r="BF202" s="242">
        <f>IF(N202="snížená",J202,0)</f>
        <v>0</v>
      </c>
      <c r="BG202" s="242">
        <f>IF(N202="zákl. přenesená",J202,0)</f>
        <v>0</v>
      </c>
      <c r="BH202" s="242">
        <f>IF(N202="sníž. přenesená",J202,0)</f>
        <v>0</v>
      </c>
      <c r="BI202" s="242">
        <f>IF(N202="nulová",J202,0)</f>
        <v>0</v>
      </c>
      <c r="BJ202" s="17" t="s">
        <v>80</v>
      </c>
      <c r="BK202" s="242">
        <f>ROUND(I202*H202,2)</f>
        <v>0</v>
      </c>
      <c r="BL202" s="17" t="s">
        <v>183</v>
      </c>
      <c r="BM202" s="241" t="s">
        <v>842</v>
      </c>
    </row>
    <row r="203" s="2" customFormat="1">
      <c r="A203" s="38"/>
      <c r="B203" s="39"/>
      <c r="C203" s="40"/>
      <c r="D203" s="243" t="s">
        <v>185</v>
      </c>
      <c r="E203" s="40"/>
      <c r="F203" s="244" t="s">
        <v>643</v>
      </c>
      <c r="G203" s="40"/>
      <c r="H203" s="40"/>
      <c r="I203" s="245"/>
      <c r="J203" s="40"/>
      <c r="K203" s="40"/>
      <c r="L203" s="44"/>
      <c r="M203" s="246"/>
      <c r="N203" s="247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185</v>
      </c>
      <c r="AU203" s="17" t="s">
        <v>80</v>
      </c>
    </row>
    <row r="204" s="2" customFormat="1">
      <c r="A204" s="38"/>
      <c r="B204" s="39"/>
      <c r="C204" s="40"/>
      <c r="D204" s="243" t="s">
        <v>188</v>
      </c>
      <c r="E204" s="40"/>
      <c r="F204" s="250" t="s">
        <v>641</v>
      </c>
      <c r="G204" s="40"/>
      <c r="H204" s="40"/>
      <c r="I204" s="245"/>
      <c r="J204" s="40"/>
      <c r="K204" s="40"/>
      <c r="L204" s="44"/>
      <c r="M204" s="246"/>
      <c r="N204" s="247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188</v>
      </c>
      <c r="AU204" s="17" t="s">
        <v>80</v>
      </c>
    </row>
    <row r="205" s="2" customFormat="1" ht="55.5" customHeight="1">
      <c r="A205" s="38"/>
      <c r="B205" s="39"/>
      <c r="C205" s="229" t="s">
        <v>342</v>
      </c>
      <c r="D205" s="229" t="s">
        <v>179</v>
      </c>
      <c r="E205" s="230" t="s">
        <v>648</v>
      </c>
      <c r="F205" s="231" t="s">
        <v>649</v>
      </c>
      <c r="G205" s="232" t="s">
        <v>263</v>
      </c>
      <c r="H205" s="233">
        <v>16.896000000000001</v>
      </c>
      <c r="I205" s="234"/>
      <c r="J205" s="235">
        <f>ROUND(I205*H205,2)</f>
        <v>0</v>
      </c>
      <c r="K205" s="236"/>
      <c r="L205" s="44"/>
      <c r="M205" s="237" t="s">
        <v>1</v>
      </c>
      <c r="N205" s="238" t="s">
        <v>38</v>
      </c>
      <c r="O205" s="91"/>
      <c r="P205" s="239">
        <f>O205*H205</f>
        <v>0</v>
      </c>
      <c r="Q205" s="239">
        <v>0</v>
      </c>
      <c r="R205" s="239">
        <f>Q205*H205</f>
        <v>0</v>
      </c>
      <c r="S205" s="239">
        <v>0</v>
      </c>
      <c r="T205" s="24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41" t="s">
        <v>183</v>
      </c>
      <c r="AT205" s="241" t="s">
        <v>179</v>
      </c>
      <c r="AU205" s="241" t="s">
        <v>80</v>
      </c>
      <c r="AY205" s="17" t="s">
        <v>176</v>
      </c>
      <c r="BE205" s="242">
        <f>IF(N205="základní",J205,0)</f>
        <v>0</v>
      </c>
      <c r="BF205" s="242">
        <f>IF(N205="snížená",J205,0)</f>
        <v>0</v>
      </c>
      <c r="BG205" s="242">
        <f>IF(N205="zákl. přenesená",J205,0)</f>
        <v>0</v>
      </c>
      <c r="BH205" s="242">
        <f>IF(N205="sníž. přenesená",J205,0)</f>
        <v>0</v>
      </c>
      <c r="BI205" s="242">
        <f>IF(N205="nulová",J205,0)</f>
        <v>0</v>
      </c>
      <c r="BJ205" s="17" t="s">
        <v>80</v>
      </c>
      <c r="BK205" s="242">
        <f>ROUND(I205*H205,2)</f>
        <v>0</v>
      </c>
      <c r="BL205" s="17" t="s">
        <v>183</v>
      </c>
      <c r="BM205" s="241" t="s">
        <v>843</v>
      </c>
    </row>
    <row r="206" s="2" customFormat="1">
      <c r="A206" s="38"/>
      <c r="B206" s="39"/>
      <c r="C206" s="40"/>
      <c r="D206" s="243" t="s">
        <v>185</v>
      </c>
      <c r="E206" s="40"/>
      <c r="F206" s="244" t="s">
        <v>649</v>
      </c>
      <c r="G206" s="40"/>
      <c r="H206" s="40"/>
      <c r="I206" s="245"/>
      <c r="J206" s="40"/>
      <c r="K206" s="40"/>
      <c r="L206" s="44"/>
      <c r="M206" s="246"/>
      <c r="N206" s="247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185</v>
      </c>
      <c r="AU206" s="17" t="s">
        <v>80</v>
      </c>
    </row>
    <row r="207" s="2" customFormat="1">
      <c r="A207" s="38"/>
      <c r="B207" s="39"/>
      <c r="C207" s="40"/>
      <c r="D207" s="243" t="s">
        <v>188</v>
      </c>
      <c r="E207" s="40"/>
      <c r="F207" s="250" t="s">
        <v>651</v>
      </c>
      <c r="G207" s="40"/>
      <c r="H207" s="40"/>
      <c r="I207" s="245"/>
      <c r="J207" s="40"/>
      <c r="K207" s="40"/>
      <c r="L207" s="44"/>
      <c r="M207" s="246"/>
      <c r="N207" s="247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188</v>
      </c>
      <c r="AU207" s="17" t="s">
        <v>80</v>
      </c>
    </row>
    <row r="208" s="12" customFormat="1" ht="25.92" customHeight="1">
      <c r="A208" s="12"/>
      <c r="B208" s="213"/>
      <c r="C208" s="214"/>
      <c r="D208" s="215" t="s">
        <v>72</v>
      </c>
      <c r="E208" s="216" t="s">
        <v>266</v>
      </c>
      <c r="F208" s="216" t="s">
        <v>665</v>
      </c>
      <c r="G208" s="214"/>
      <c r="H208" s="214"/>
      <c r="I208" s="217"/>
      <c r="J208" s="218">
        <f>BK208</f>
        <v>0</v>
      </c>
      <c r="K208" s="214"/>
      <c r="L208" s="219"/>
      <c r="M208" s="220"/>
      <c r="N208" s="221"/>
      <c r="O208" s="221"/>
      <c r="P208" s="222">
        <f>SUM(P209:P231)</f>
        <v>0</v>
      </c>
      <c r="Q208" s="221"/>
      <c r="R208" s="222">
        <f>SUM(R209:R231)</f>
        <v>0</v>
      </c>
      <c r="S208" s="221"/>
      <c r="T208" s="223">
        <f>SUM(T209:T231)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24" t="s">
        <v>80</v>
      </c>
      <c r="AT208" s="225" t="s">
        <v>72</v>
      </c>
      <c r="AU208" s="225" t="s">
        <v>73</v>
      </c>
      <c r="AY208" s="224" t="s">
        <v>176</v>
      </c>
      <c r="BK208" s="226">
        <f>SUM(BK209:BK231)</f>
        <v>0</v>
      </c>
    </row>
    <row r="209" s="2" customFormat="1" ht="16.5" customHeight="1">
      <c r="A209" s="38"/>
      <c r="B209" s="39"/>
      <c r="C209" s="229" t="s">
        <v>347</v>
      </c>
      <c r="D209" s="229" t="s">
        <v>179</v>
      </c>
      <c r="E209" s="230" t="s">
        <v>666</v>
      </c>
      <c r="F209" s="231" t="s">
        <v>844</v>
      </c>
      <c r="G209" s="232" t="s">
        <v>671</v>
      </c>
      <c r="H209" s="233">
        <v>20</v>
      </c>
      <c r="I209" s="234"/>
      <c r="J209" s="235">
        <f>ROUND(I209*H209,2)</f>
        <v>0</v>
      </c>
      <c r="K209" s="236"/>
      <c r="L209" s="44"/>
      <c r="M209" s="237" t="s">
        <v>1</v>
      </c>
      <c r="N209" s="238" t="s">
        <v>38</v>
      </c>
      <c r="O209" s="91"/>
      <c r="P209" s="239">
        <f>O209*H209</f>
        <v>0</v>
      </c>
      <c r="Q209" s="239">
        <v>0</v>
      </c>
      <c r="R209" s="239">
        <f>Q209*H209</f>
        <v>0</v>
      </c>
      <c r="S209" s="239">
        <v>0</v>
      </c>
      <c r="T209" s="24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41" t="s">
        <v>183</v>
      </c>
      <c r="AT209" s="241" t="s">
        <v>179</v>
      </c>
      <c r="AU209" s="241" t="s">
        <v>80</v>
      </c>
      <c r="AY209" s="17" t="s">
        <v>176</v>
      </c>
      <c r="BE209" s="242">
        <f>IF(N209="základní",J209,0)</f>
        <v>0</v>
      </c>
      <c r="BF209" s="242">
        <f>IF(N209="snížená",J209,0)</f>
        <v>0</v>
      </c>
      <c r="BG209" s="242">
        <f>IF(N209="zákl. přenesená",J209,0)</f>
        <v>0</v>
      </c>
      <c r="BH209" s="242">
        <f>IF(N209="sníž. přenesená",J209,0)</f>
        <v>0</v>
      </c>
      <c r="BI209" s="242">
        <f>IF(N209="nulová",J209,0)</f>
        <v>0</v>
      </c>
      <c r="BJ209" s="17" t="s">
        <v>80</v>
      </c>
      <c r="BK209" s="242">
        <f>ROUND(I209*H209,2)</f>
        <v>0</v>
      </c>
      <c r="BL209" s="17" t="s">
        <v>183</v>
      </c>
      <c r="BM209" s="241" t="s">
        <v>845</v>
      </c>
    </row>
    <row r="210" s="2" customFormat="1">
      <c r="A210" s="38"/>
      <c r="B210" s="39"/>
      <c r="C210" s="40"/>
      <c r="D210" s="243" t="s">
        <v>185</v>
      </c>
      <c r="E210" s="40"/>
      <c r="F210" s="244" t="s">
        <v>844</v>
      </c>
      <c r="G210" s="40"/>
      <c r="H210" s="40"/>
      <c r="I210" s="245"/>
      <c r="J210" s="40"/>
      <c r="K210" s="40"/>
      <c r="L210" s="44"/>
      <c r="M210" s="246"/>
      <c r="N210" s="247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185</v>
      </c>
      <c r="AU210" s="17" t="s">
        <v>80</v>
      </c>
    </row>
    <row r="211" s="2" customFormat="1" ht="24.15" customHeight="1">
      <c r="A211" s="38"/>
      <c r="B211" s="39"/>
      <c r="C211" s="229" t="s">
        <v>351</v>
      </c>
      <c r="D211" s="229" t="s">
        <v>179</v>
      </c>
      <c r="E211" s="230" t="s">
        <v>669</v>
      </c>
      <c r="F211" s="231" t="s">
        <v>846</v>
      </c>
      <c r="G211" s="232" t="s">
        <v>671</v>
      </c>
      <c r="H211" s="233">
        <v>20</v>
      </c>
      <c r="I211" s="234"/>
      <c r="J211" s="235">
        <f>ROUND(I211*H211,2)</f>
        <v>0</v>
      </c>
      <c r="K211" s="236"/>
      <c r="L211" s="44"/>
      <c r="M211" s="237" t="s">
        <v>1</v>
      </c>
      <c r="N211" s="238" t="s">
        <v>38</v>
      </c>
      <c r="O211" s="91"/>
      <c r="P211" s="239">
        <f>O211*H211</f>
        <v>0</v>
      </c>
      <c r="Q211" s="239">
        <v>0</v>
      </c>
      <c r="R211" s="239">
        <f>Q211*H211</f>
        <v>0</v>
      </c>
      <c r="S211" s="239">
        <v>0</v>
      </c>
      <c r="T211" s="24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41" t="s">
        <v>183</v>
      </c>
      <c r="AT211" s="241" t="s">
        <v>179</v>
      </c>
      <c r="AU211" s="241" t="s">
        <v>80</v>
      </c>
      <c r="AY211" s="17" t="s">
        <v>176</v>
      </c>
      <c r="BE211" s="242">
        <f>IF(N211="základní",J211,0)</f>
        <v>0</v>
      </c>
      <c r="BF211" s="242">
        <f>IF(N211="snížená",J211,0)</f>
        <v>0</v>
      </c>
      <c r="BG211" s="242">
        <f>IF(N211="zákl. přenesená",J211,0)</f>
        <v>0</v>
      </c>
      <c r="BH211" s="242">
        <f>IF(N211="sníž. přenesená",J211,0)</f>
        <v>0</v>
      </c>
      <c r="BI211" s="242">
        <f>IF(N211="nulová",J211,0)</f>
        <v>0</v>
      </c>
      <c r="BJ211" s="17" t="s">
        <v>80</v>
      </c>
      <c r="BK211" s="242">
        <f>ROUND(I211*H211,2)</f>
        <v>0</v>
      </c>
      <c r="BL211" s="17" t="s">
        <v>183</v>
      </c>
      <c r="BM211" s="241" t="s">
        <v>847</v>
      </c>
    </row>
    <row r="212" s="2" customFormat="1">
      <c r="A212" s="38"/>
      <c r="B212" s="39"/>
      <c r="C212" s="40"/>
      <c r="D212" s="243" t="s">
        <v>185</v>
      </c>
      <c r="E212" s="40"/>
      <c r="F212" s="244" t="s">
        <v>846</v>
      </c>
      <c r="G212" s="40"/>
      <c r="H212" s="40"/>
      <c r="I212" s="245"/>
      <c r="J212" s="40"/>
      <c r="K212" s="40"/>
      <c r="L212" s="44"/>
      <c r="M212" s="246"/>
      <c r="N212" s="247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185</v>
      </c>
      <c r="AU212" s="17" t="s">
        <v>80</v>
      </c>
    </row>
    <row r="213" s="2" customFormat="1" ht="24.15" customHeight="1">
      <c r="A213" s="38"/>
      <c r="B213" s="39"/>
      <c r="C213" s="277" t="s">
        <v>356</v>
      </c>
      <c r="D213" s="277" t="s">
        <v>327</v>
      </c>
      <c r="E213" s="278" t="s">
        <v>848</v>
      </c>
      <c r="F213" s="279" t="s">
        <v>849</v>
      </c>
      <c r="G213" s="280" t="s">
        <v>263</v>
      </c>
      <c r="H213" s="281">
        <v>71.456000000000003</v>
      </c>
      <c r="I213" s="282"/>
      <c r="J213" s="283">
        <f>ROUND(I213*H213,2)</f>
        <v>0</v>
      </c>
      <c r="K213" s="284"/>
      <c r="L213" s="285"/>
      <c r="M213" s="286" t="s">
        <v>1</v>
      </c>
      <c r="N213" s="287" t="s">
        <v>38</v>
      </c>
      <c r="O213" s="91"/>
      <c r="P213" s="239">
        <f>O213*H213</f>
        <v>0</v>
      </c>
      <c r="Q213" s="239">
        <v>0</v>
      </c>
      <c r="R213" s="239">
        <f>Q213*H213</f>
        <v>0</v>
      </c>
      <c r="S213" s="239">
        <v>0</v>
      </c>
      <c r="T213" s="24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41" t="s">
        <v>266</v>
      </c>
      <c r="AT213" s="241" t="s">
        <v>327</v>
      </c>
      <c r="AU213" s="241" t="s">
        <v>80</v>
      </c>
      <c r="AY213" s="17" t="s">
        <v>176</v>
      </c>
      <c r="BE213" s="242">
        <f>IF(N213="základní",J213,0)</f>
        <v>0</v>
      </c>
      <c r="BF213" s="242">
        <f>IF(N213="snížená",J213,0)</f>
        <v>0</v>
      </c>
      <c r="BG213" s="242">
        <f>IF(N213="zákl. přenesená",J213,0)</f>
        <v>0</v>
      </c>
      <c r="BH213" s="242">
        <f>IF(N213="sníž. přenesená",J213,0)</f>
        <v>0</v>
      </c>
      <c r="BI213" s="242">
        <f>IF(N213="nulová",J213,0)</f>
        <v>0</v>
      </c>
      <c r="BJ213" s="17" t="s">
        <v>80</v>
      </c>
      <c r="BK213" s="242">
        <f>ROUND(I213*H213,2)</f>
        <v>0</v>
      </c>
      <c r="BL213" s="17" t="s">
        <v>183</v>
      </c>
      <c r="BM213" s="241" t="s">
        <v>850</v>
      </c>
    </row>
    <row r="214" s="2" customFormat="1">
      <c r="A214" s="38"/>
      <c r="B214" s="39"/>
      <c r="C214" s="40"/>
      <c r="D214" s="243" t="s">
        <v>185</v>
      </c>
      <c r="E214" s="40"/>
      <c r="F214" s="244" t="s">
        <v>849</v>
      </c>
      <c r="G214" s="40"/>
      <c r="H214" s="40"/>
      <c r="I214" s="245"/>
      <c r="J214" s="40"/>
      <c r="K214" s="40"/>
      <c r="L214" s="44"/>
      <c r="M214" s="246"/>
      <c r="N214" s="247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185</v>
      </c>
      <c r="AU214" s="17" t="s">
        <v>80</v>
      </c>
    </row>
    <row r="215" s="13" customFormat="1">
      <c r="A215" s="13"/>
      <c r="B215" s="255"/>
      <c r="C215" s="256"/>
      <c r="D215" s="243" t="s">
        <v>242</v>
      </c>
      <c r="E215" s="257" t="s">
        <v>1</v>
      </c>
      <c r="F215" s="258" t="s">
        <v>851</v>
      </c>
      <c r="G215" s="256"/>
      <c r="H215" s="259">
        <v>71.456000000000003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5" t="s">
        <v>242</v>
      </c>
      <c r="AU215" s="265" t="s">
        <v>80</v>
      </c>
      <c r="AV215" s="13" t="s">
        <v>82</v>
      </c>
      <c r="AW215" s="13" t="s">
        <v>30</v>
      </c>
      <c r="AX215" s="13" t="s">
        <v>73</v>
      </c>
      <c r="AY215" s="265" t="s">
        <v>176</v>
      </c>
    </row>
    <row r="216" s="14" customFormat="1">
      <c r="A216" s="14"/>
      <c r="B216" s="266"/>
      <c r="C216" s="267"/>
      <c r="D216" s="243" t="s">
        <v>242</v>
      </c>
      <c r="E216" s="268" t="s">
        <v>1</v>
      </c>
      <c r="F216" s="269" t="s">
        <v>245</v>
      </c>
      <c r="G216" s="267"/>
      <c r="H216" s="270">
        <v>71.456000000000003</v>
      </c>
      <c r="I216" s="271"/>
      <c r="J216" s="267"/>
      <c r="K216" s="267"/>
      <c r="L216" s="272"/>
      <c r="M216" s="273"/>
      <c r="N216" s="274"/>
      <c r="O216" s="274"/>
      <c r="P216" s="274"/>
      <c r="Q216" s="274"/>
      <c r="R216" s="274"/>
      <c r="S216" s="274"/>
      <c r="T216" s="27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76" t="s">
        <v>242</v>
      </c>
      <c r="AU216" s="276" t="s">
        <v>80</v>
      </c>
      <c r="AV216" s="14" t="s">
        <v>183</v>
      </c>
      <c r="AW216" s="14" t="s">
        <v>30</v>
      </c>
      <c r="AX216" s="14" t="s">
        <v>80</v>
      </c>
      <c r="AY216" s="276" t="s">
        <v>176</v>
      </c>
    </row>
    <row r="217" s="2" customFormat="1" ht="24.15" customHeight="1">
      <c r="A217" s="38"/>
      <c r="B217" s="39"/>
      <c r="C217" s="277" t="s">
        <v>360</v>
      </c>
      <c r="D217" s="277" t="s">
        <v>327</v>
      </c>
      <c r="E217" s="278" t="s">
        <v>852</v>
      </c>
      <c r="F217" s="279" t="s">
        <v>853</v>
      </c>
      <c r="G217" s="280" t="s">
        <v>363</v>
      </c>
      <c r="H217" s="281">
        <v>22</v>
      </c>
      <c r="I217" s="282"/>
      <c r="J217" s="283">
        <f>ROUND(I217*H217,2)</f>
        <v>0</v>
      </c>
      <c r="K217" s="284"/>
      <c r="L217" s="285"/>
      <c r="M217" s="286" t="s">
        <v>1</v>
      </c>
      <c r="N217" s="287" t="s">
        <v>38</v>
      </c>
      <c r="O217" s="91"/>
      <c r="P217" s="239">
        <f>O217*H217</f>
        <v>0</v>
      </c>
      <c r="Q217" s="239">
        <v>0</v>
      </c>
      <c r="R217" s="239">
        <f>Q217*H217</f>
        <v>0</v>
      </c>
      <c r="S217" s="239">
        <v>0</v>
      </c>
      <c r="T217" s="24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41" t="s">
        <v>266</v>
      </c>
      <c r="AT217" s="241" t="s">
        <v>327</v>
      </c>
      <c r="AU217" s="241" t="s">
        <v>80</v>
      </c>
      <c r="AY217" s="17" t="s">
        <v>176</v>
      </c>
      <c r="BE217" s="242">
        <f>IF(N217="základní",J217,0)</f>
        <v>0</v>
      </c>
      <c r="BF217" s="242">
        <f>IF(N217="snížená",J217,0)</f>
        <v>0</v>
      </c>
      <c r="BG217" s="242">
        <f>IF(N217="zákl. přenesená",J217,0)</f>
        <v>0</v>
      </c>
      <c r="BH217" s="242">
        <f>IF(N217="sníž. přenesená",J217,0)</f>
        <v>0</v>
      </c>
      <c r="BI217" s="242">
        <f>IF(N217="nulová",J217,0)</f>
        <v>0</v>
      </c>
      <c r="BJ217" s="17" t="s">
        <v>80</v>
      </c>
      <c r="BK217" s="242">
        <f>ROUND(I217*H217,2)</f>
        <v>0</v>
      </c>
      <c r="BL217" s="17" t="s">
        <v>183</v>
      </c>
      <c r="BM217" s="241" t="s">
        <v>854</v>
      </c>
    </row>
    <row r="218" s="2" customFormat="1">
      <c r="A218" s="38"/>
      <c r="B218" s="39"/>
      <c r="C218" s="40"/>
      <c r="D218" s="243" t="s">
        <v>185</v>
      </c>
      <c r="E218" s="40"/>
      <c r="F218" s="244" t="s">
        <v>853</v>
      </c>
      <c r="G218" s="40"/>
      <c r="H218" s="40"/>
      <c r="I218" s="245"/>
      <c r="J218" s="40"/>
      <c r="K218" s="40"/>
      <c r="L218" s="44"/>
      <c r="M218" s="246"/>
      <c r="N218" s="247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185</v>
      </c>
      <c r="AU218" s="17" t="s">
        <v>80</v>
      </c>
    </row>
    <row r="219" s="13" customFormat="1">
      <c r="A219" s="13"/>
      <c r="B219" s="255"/>
      <c r="C219" s="256"/>
      <c r="D219" s="243" t="s">
        <v>242</v>
      </c>
      <c r="E219" s="257" t="s">
        <v>1</v>
      </c>
      <c r="F219" s="258" t="s">
        <v>855</v>
      </c>
      <c r="G219" s="256"/>
      <c r="H219" s="259">
        <v>22</v>
      </c>
      <c r="I219" s="260"/>
      <c r="J219" s="256"/>
      <c r="K219" s="256"/>
      <c r="L219" s="261"/>
      <c r="M219" s="262"/>
      <c r="N219" s="263"/>
      <c r="O219" s="263"/>
      <c r="P219" s="263"/>
      <c r="Q219" s="263"/>
      <c r="R219" s="263"/>
      <c r="S219" s="263"/>
      <c r="T219" s="26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65" t="s">
        <v>242</v>
      </c>
      <c r="AU219" s="265" t="s">
        <v>80</v>
      </c>
      <c r="AV219" s="13" t="s">
        <v>82</v>
      </c>
      <c r="AW219" s="13" t="s">
        <v>30</v>
      </c>
      <c r="AX219" s="13" t="s">
        <v>73</v>
      </c>
      <c r="AY219" s="265" t="s">
        <v>176</v>
      </c>
    </row>
    <row r="220" s="14" customFormat="1">
      <c r="A220" s="14"/>
      <c r="B220" s="266"/>
      <c r="C220" s="267"/>
      <c r="D220" s="243" t="s">
        <v>242</v>
      </c>
      <c r="E220" s="268" t="s">
        <v>1</v>
      </c>
      <c r="F220" s="269" t="s">
        <v>245</v>
      </c>
      <c r="G220" s="267"/>
      <c r="H220" s="270">
        <v>22</v>
      </c>
      <c r="I220" s="271"/>
      <c r="J220" s="267"/>
      <c r="K220" s="267"/>
      <c r="L220" s="272"/>
      <c r="M220" s="273"/>
      <c r="N220" s="274"/>
      <c r="O220" s="274"/>
      <c r="P220" s="274"/>
      <c r="Q220" s="274"/>
      <c r="R220" s="274"/>
      <c r="S220" s="274"/>
      <c r="T220" s="27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76" t="s">
        <v>242</v>
      </c>
      <c r="AU220" s="276" t="s">
        <v>80</v>
      </c>
      <c r="AV220" s="14" t="s">
        <v>183</v>
      </c>
      <c r="AW220" s="14" t="s">
        <v>30</v>
      </c>
      <c r="AX220" s="14" t="s">
        <v>80</v>
      </c>
      <c r="AY220" s="276" t="s">
        <v>176</v>
      </c>
    </row>
    <row r="221" s="2" customFormat="1" ht="33" customHeight="1">
      <c r="A221" s="38"/>
      <c r="B221" s="39"/>
      <c r="C221" s="229" t="s">
        <v>366</v>
      </c>
      <c r="D221" s="229" t="s">
        <v>179</v>
      </c>
      <c r="E221" s="230" t="s">
        <v>856</v>
      </c>
      <c r="F221" s="231" t="s">
        <v>857</v>
      </c>
      <c r="G221" s="232" t="s">
        <v>263</v>
      </c>
      <c r="H221" s="233">
        <v>70.400000000000006</v>
      </c>
      <c r="I221" s="234"/>
      <c r="J221" s="235">
        <f>ROUND(I221*H221,2)</f>
        <v>0</v>
      </c>
      <c r="K221" s="236"/>
      <c r="L221" s="44"/>
      <c r="M221" s="237" t="s">
        <v>1</v>
      </c>
      <c r="N221" s="238" t="s">
        <v>38</v>
      </c>
      <c r="O221" s="91"/>
      <c r="P221" s="239">
        <f>O221*H221</f>
        <v>0</v>
      </c>
      <c r="Q221" s="239">
        <v>0</v>
      </c>
      <c r="R221" s="239">
        <f>Q221*H221</f>
        <v>0</v>
      </c>
      <c r="S221" s="239">
        <v>0</v>
      </c>
      <c r="T221" s="24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41" t="s">
        <v>183</v>
      </c>
      <c r="AT221" s="241" t="s">
        <v>179</v>
      </c>
      <c r="AU221" s="241" t="s">
        <v>80</v>
      </c>
      <c r="AY221" s="17" t="s">
        <v>176</v>
      </c>
      <c r="BE221" s="242">
        <f>IF(N221="základní",J221,0)</f>
        <v>0</v>
      </c>
      <c r="BF221" s="242">
        <f>IF(N221="snížená",J221,0)</f>
        <v>0</v>
      </c>
      <c r="BG221" s="242">
        <f>IF(N221="zákl. přenesená",J221,0)</f>
        <v>0</v>
      </c>
      <c r="BH221" s="242">
        <f>IF(N221="sníž. přenesená",J221,0)</f>
        <v>0</v>
      </c>
      <c r="BI221" s="242">
        <f>IF(N221="nulová",J221,0)</f>
        <v>0</v>
      </c>
      <c r="BJ221" s="17" t="s">
        <v>80</v>
      </c>
      <c r="BK221" s="242">
        <f>ROUND(I221*H221,2)</f>
        <v>0</v>
      </c>
      <c r="BL221" s="17" t="s">
        <v>183</v>
      </c>
      <c r="BM221" s="241" t="s">
        <v>858</v>
      </c>
    </row>
    <row r="222" s="2" customFormat="1">
      <c r="A222" s="38"/>
      <c r="B222" s="39"/>
      <c r="C222" s="40"/>
      <c r="D222" s="243" t="s">
        <v>185</v>
      </c>
      <c r="E222" s="40"/>
      <c r="F222" s="244" t="s">
        <v>857</v>
      </c>
      <c r="G222" s="40"/>
      <c r="H222" s="40"/>
      <c r="I222" s="245"/>
      <c r="J222" s="40"/>
      <c r="K222" s="40"/>
      <c r="L222" s="44"/>
      <c r="M222" s="246"/>
      <c r="N222" s="247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185</v>
      </c>
      <c r="AU222" s="17" t="s">
        <v>80</v>
      </c>
    </row>
    <row r="223" s="2" customFormat="1">
      <c r="A223" s="38"/>
      <c r="B223" s="39"/>
      <c r="C223" s="40"/>
      <c r="D223" s="243" t="s">
        <v>188</v>
      </c>
      <c r="E223" s="40"/>
      <c r="F223" s="250" t="s">
        <v>729</v>
      </c>
      <c r="G223" s="40"/>
      <c r="H223" s="40"/>
      <c r="I223" s="245"/>
      <c r="J223" s="40"/>
      <c r="K223" s="40"/>
      <c r="L223" s="44"/>
      <c r="M223" s="246"/>
      <c r="N223" s="247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188</v>
      </c>
      <c r="AU223" s="17" t="s">
        <v>80</v>
      </c>
    </row>
    <row r="224" s="2" customFormat="1" ht="24.15" customHeight="1">
      <c r="A224" s="38"/>
      <c r="B224" s="39"/>
      <c r="C224" s="229" t="s">
        <v>371</v>
      </c>
      <c r="D224" s="229" t="s">
        <v>179</v>
      </c>
      <c r="E224" s="230" t="s">
        <v>859</v>
      </c>
      <c r="F224" s="231" t="s">
        <v>860</v>
      </c>
      <c r="G224" s="232" t="s">
        <v>363</v>
      </c>
      <c r="H224" s="233">
        <v>22</v>
      </c>
      <c r="I224" s="234"/>
      <c r="J224" s="235">
        <f>ROUND(I224*H224,2)</f>
        <v>0</v>
      </c>
      <c r="K224" s="236"/>
      <c r="L224" s="44"/>
      <c r="M224" s="237" t="s">
        <v>1</v>
      </c>
      <c r="N224" s="238" t="s">
        <v>38</v>
      </c>
      <c r="O224" s="91"/>
      <c r="P224" s="239">
        <f>O224*H224</f>
        <v>0</v>
      </c>
      <c r="Q224" s="239">
        <v>0</v>
      </c>
      <c r="R224" s="239">
        <f>Q224*H224</f>
        <v>0</v>
      </c>
      <c r="S224" s="239">
        <v>0</v>
      </c>
      <c r="T224" s="24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41" t="s">
        <v>183</v>
      </c>
      <c r="AT224" s="241" t="s">
        <v>179</v>
      </c>
      <c r="AU224" s="241" t="s">
        <v>80</v>
      </c>
      <c r="AY224" s="17" t="s">
        <v>176</v>
      </c>
      <c r="BE224" s="242">
        <f>IF(N224="základní",J224,0)</f>
        <v>0</v>
      </c>
      <c r="BF224" s="242">
        <f>IF(N224="snížená",J224,0)</f>
        <v>0</v>
      </c>
      <c r="BG224" s="242">
        <f>IF(N224="zákl. přenesená",J224,0)</f>
        <v>0</v>
      </c>
      <c r="BH224" s="242">
        <f>IF(N224="sníž. přenesená",J224,0)</f>
        <v>0</v>
      </c>
      <c r="BI224" s="242">
        <f>IF(N224="nulová",J224,0)</f>
        <v>0</v>
      </c>
      <c r="BJ224" s="17" t="s">
        <v>80</v>
      </c>
      <c r="BK224" s="242">
        <f>ROUND(I224*H224,2)</f>
        <v>0</v>
      </c>
      <c r="BL224" s="17" t="s">
        <v>183</v>
      </c>
      <c r="BM224" s="241" t="s">
        <v>861</v>
      </c>
    </row>
    <row r="225" s="2" customFormat="1">
      <c r="A225" s="38"/>
      <c r="B225" s="39"/>
      <c r="C225" s="40"/>
      <c r="D225" s="243" t="s">
        <v>185</v>
      </c>
      <c r="E225" s="40"/>
      <c r="F225" s="244" t="s">
        <v>860</v>
      </c>
      <c r="G225" s="40"/>
      <c r="H225" s="40"/>
      <c r="I225" s="245"/>
      <c r="J225" s="40"/>
      <c r="K225" s="40"/>
      <c r="L225" s="44"/>
      <c r="M225" s="246"/>
      <c r="N225" s="247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185</v>
      </c>
      <c r="AU225" s="17" t="s">
        <v>80</v>
      </c>
    </row>
    <row r="226" s="2" customFormat="1">
      <c r="A226" s="38"/>
      <c r="B226" s="39"/>
      <c r="C226" s="40"/>
      <c r="D226" s="243" t="s">
        <v>188</v>
      </c>
      <c r="E226" s="40"/>
      <c r="F226" s="250" t="s">
        <v>734</v>
      </c>
      <c r="G226" s="40"/>
      <c r="H226" s="40"/>
      <c r="I226" s="245"/>
      <c r="J226" s="40"/>
      <c r="K226" s="40"/>
      <c r="L226" s="44"/>
      <c r="M226" s="246"/>
      <c r="N226" s="247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188</v>
      </c>
      <c r="AU226" s="17" t="s">
        <v>80</v>
      </c>
    </row>
    <row r="227" s="2" customFormat="1" ht="33" customHeight="1">
      <c r="A227" s="38"/>
      <c r="B227" s="39"/>
      <c r="C227" s="229" t="s">
        <v>376</v>
      </c>
      <c r="D227" s="229" t="s">
        <v>179</v>
      </c>
      <c r="E227" s="230" t="s">
        <v>862</v>
      </c>
      <c r="F227" s="231" t="s">
        <v>863</v>
      </c>
      <c r="G227" s="232" t="s">
        <v>263</v>
      </c>
      <c r="H227" s="233">
        <v>70.400000000000006</v>
      </c>
      <c r="I227" s="234"/>
      <c r="J227" s="235">
        <f>ROUND(I227*H227,2)</f>
        <v>0</v>
      </c>
      <c r="K227" s="236"/>
      <c r="L227" s="44"/>
      <c r="M227" s="237" t="s">
        <v>1</v>
      </c>
      <c r="N227" s="238" t="s">
        <v>38</v>
      </c>
      <c r="O227" s="91"/>
      <c r="P227" s="239">
        <f>O227*H227</f>
        <v>0</v>
      </c>
      <c r="Q227" s="239">
        <v>0</v>
      </c>
      <c r="R227" s="239">
        <f>Q227*H227</f>
        <v>0</v>
      </c>
      <c r="S227" s="239">
        <v>0</v>
      </c>
      <c r="T227" s="24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41" t="s">
        <v>183</v>
      </c>
      <c r="AT227" s="241" t="s">
        <v>179</v>
      </c>
      <c r="AU227" s="241" t="s">
        <v>80</v>
      </c>
      <c r="AY227" s="17" t="s">
        <v>176</v>
      </c>
      <c r="BE227" s="242">
        <f>IF(N227="základní",J227,0)</f>
        <v>0</v>
      </c>
      <c r="BF227" s="242">
        <f>IF(N227="snížená",J227,0)</f>
        <v>0</v>
      </c>
      <c r="BG227" s="242">
        <f>IF(N227="zákl. přenesená",J227,0)</f>
        <v>0</v>
      </c>
      <c r="BH227" s="242">
        <f>IF(N227="sníž. přenesená",J227,0)</f>
        <v>0</v>
      </c>
      <c r="BI227" s="242">
        <f>IF(N227="nulová",J227,0)</f>
        <v>0</v>
      </c>
      <c r="BJ227" s="17" t="s">
        <v>80</v>
      </c>
      <c r="BK227" s="242">
        <f>ROUND(I227*H227,2)</f>
        <v>0</v>
      </c>
      <c r="BL227" s="17" t="s">
        <v>183</v>
      </c>
      <c r="BM227" s="241" t="s">
        <v>864</v>
      </c>
    </row>
    <row r="228" s="2" customFormat="1">
      <c r="A228" s="38"/>
      <c r="B228" s="39"/>
      <c r="C228" s="40"/>
      <c r="D228" s="243" t="s">
        <v>185</v>
      </c>
      <c r="E228" s="40"/>
      <c r="F228" s="244" t="s">
        <v>863</v>
      </c>
      <c r="G228" s="40"/>
      <c r="H228" s="40"/>
      <c r="I228" s="245"/>
      <c r="J228" s="40"/>
      <c r="K228" s="40"/>
      <c r="L228" s="44"/>
      <c r="M228" s="246"/>
      <c r="N228" s="247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185</v>
      </c>
      <c r="AU228" s="17" t="s">
        <v>80</v>
      </c>
    </row>
    <row r="229" s="2" customFormat="1">
      <c r="A229" s="38"/>
      <c r="B229" s="39"/>
      <c r="C229" s="40"/>
      <c r="D229" s="243" t="s">
        <v>188</v>
      </c>
      <c r="E229" s="40"/>
      <c r="F229" s="250" t="s">
        <v>743</v>
      </c>
      <c r="G229" s="40"/>
      <c r="H229" s="40"/>
      <c r="I229" s="245"/>
      <c r="J229" s="40"/>
      <c r="K229" s="40"/>
      <c r="L229" s="44"/>
      <c r="M229" s="246"/>
      <c r="N229" s="247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188</v>
      </c>
      <c r="AU229" s="17" t="s">
        <v>80</v>
      </c>
    </row>
    <row r="230" s="13" customFormat="1">
      <c r="A230" s="13"/>
      <c r="B230" s="255"/>
      <c r="C230" s="256"/>
      <c r="D230" s="243" t="s">
        <v>242</v>
      </c>
      <c r="E230" s="257" t="s">
        <v>1</v>
      </c>
      <c r="F230" s="258" t="s">
        <v>865</v>
      </c>
      <c r="G230" s="256"/>
      <c r="H230" s="259">
        <v>70.400000000000006</v>
      </c>
      <c r="I230" s="260"/>
      <c r="J230" s="256"/>
      <c r="K230" s="256"/>
      <c r="L230" s="261"/>
      <c r="M230" s="262"/>
      <c r="N230" s="263"/>
      <c r="O230" s="263"/>
      <c r="P230" s="263"/>
      <c r="Q230" s="263"/>
      <c r="R230" s="263"/>
      <c r="S230" s="263"/>
      <c r="T230" s="26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5" t="s">
        <v>242</v>
      </c>
      <c r="AU230" s="265" t="s">
        <v>80</v>
      </c>
      <c r="AV230" s="13" t="s">
        <v>82</v>
      </c>
      <c r="AW230" s="13" t="s">
        <v>30</v>
      </c>
      <c r="AX230" s="13" t="s">
        <v>73</v>
      </c>
      <c r="AY230" s="265" t="s">
        <v>176</v>
      </c>
    </row>
    <row r="231" s="14" customFormat="1">
      <c r="A231" s="14"/>
      <c r="B231" s="266"/>
      <c r="C231" s="267"/>
      <c r="D231" s="243" t="s">
        <v>242</v>
      </c>
      <c r="E231" s="268" t="s">
        <v>1</v>
      </c>
      <c r="F231" s="269" t="s">
        <v>245</v>
      </c>
      <c r="G231" s="267"/>
      <c r="H231" s="270">
        <v>70.400000000000006</v>
      </c>
      <c r="I231" s="271"/>
      <c r="J231" s="267"/>
      <c r="K231" s="267"/>
      <c r="L231" s="272"/>
      <c r="M231" s="273"/>
      <c r="N231" s="274"/>
      <c r="O231" s="274"/>
      <c r="P231" s="274"/>
      <c r="Q231" s="274"/>
      <c r="R231" s="274"/>
      <c r="S231" s="274"/>
      <c r="T231" s="27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76" t="s">
        <v>242</v>
      </c>
      <c r="AU231" s="276" t="s">
        <v>80</v>
      </c>
      <c r="AV231" s="14" t="s">
        <v>183</v>
      </c>
      <c r="AW231" s="14" t="s">
        <v>30</v>
      </c>
      <c r="AX231" s="14" t="s">
        <v>80</v>
      </c>
      <c r="AY231" s="276" t="s">
        <v>176</v>
      </c>
    </row>
    <row r="232" s="12" customFormat="1" ht="25.92" customHeight="1">
      <c r="A232" s="12"/>
      <c r="B232" s="213"/>
      <c r="C232" s="214"/>
      <c r="D232" s="215" t="s">
        <v>72</v>
      </c>
      <c r="E232" s="216" t="s">
        <v>787</v>
      </c>
      <c r="F232" s="216" t="s">
        <v>788</v>
      </c>
      <c r="G232" s="214"/>
      <c r="H232" s="214"/>
      <c r="I232" s="217"/>
      <c r="J232" s="218">
        <f>BK232</f>
        <v>0</v>
      </c>
      <c r="K232" s="214"/>
      <c r="L232" s="219"/>
      <c r="M232" s="220"/>
      <c r="N232" s="221"/>
      <c r="O232" s="221"/>
      <c r="P232" s="222">
        <f>SUM(P233:P235)</f>
        <v>0</v>
      </c>
      <c r="Q232" s="221"/>
      <c r="R232" s="222">
        <f>SUM(R233:R235)</f>
        <v>0</v>
      </c>
      <c r="S232" s="221"/>
      <c r="T232" s="223">
        <f>SUM(T233:T235)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24" t="s">
        <v>80</v>
      </c>
      <c r="AT232" s="225" t="s">
        <v>72</v>
      </c>
      <c r="AU232" s="225" t="s">
        <v>73</v>
      </c>
      <c r="AY232" s="224" t="s">
        <v>176</v>
      </c>
      <c r="BK232" s="226">
        <f>SUM(BK233:BK235)</f>
        <v>0</v>
      </c>
    </row>
    <row r="233" s="2" customFormat="1" ht="24.15" customHeight="1">
      <c r="A233" s="38"/>
      <c r="B233" s="39"/>
      <c r="C233" s="229" t="s">
        <v>381</v>
      </c>
      <c r="D233" s="229" t="s">
        <v>179</v>
      </c>
      <c r="E233" s="230" t="s">
        <v>790</v>
      </c>
      <c r="F233" s="231" t="s">
        <v>791</v>
      </c>
      <c r="G233" s="232" t="s">
        <v>396</v>
      </c>
      <c r="H233" s="233">
        <v>168.55500000000001</v>
      </c>
      <c r="I233" s="234"/>
      <c r="J233" s="235">
        <f>ROUND(I233*H233,2)</f>
        <v>0</v>
      </c>
      <c r="K233" s="236"/>
      <c r="L233" s="44"/>
      <c r="M233" s="237" t="s">
        <v>1</v>
      </c>
      <c r="N233" s="238" t="s">
        <v>38</v>
      </c>
      <c r="O233" s="91"/>
      <c r="P233" s="239">
        <f>O233*H233</f>
        <v>0</v>
      </c>
      <c r="Q233" s="239">
        <v>0</v>
      </c>
      <c r="R233" s="239">
        <f>Q233*H233</f>
        <v>0</v>
      </c>
      <c r="S233" s="239">
        <v>0</v>
      </c>
      <c r="T233" s="240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41" t="s">
        <v>183</v>
      </c>
      <c r="AT233" s="241" t="s">
        <v>179</v>
      </c>
      <c r="AU233" s="241" t="s">
        <v>80</v>
      </c>
      <c r="AY233" s="17" t="s">
        <v>176</v>
      </c>
      <c r="BE233" s="242">
        <f>IF(N233="základní",J233,0)</f>
        <v>0</v>
      </c>
      <c r="BF233" s="242">
        <f>IF(N233="snížená",J233,0)</f>
        <v>0</v>
      </c>
      <c r="BG233" s="242">
        <f>IF(N233="zákl. přenesená",J233,0)</f>
        <v>0</v>
      </c>
      <c r="BH233" s="242">
        <f>IF(N233="sníž. přenesená",J233,0)</f>
        <v>0</v>
      </c>
      <c r="BI233" s="242">
        <f>IF(N233="nulová",J233,0)</f>
        <v>0</v>
      </c>
      <c r="BJ233" s="17" t="s">
        <v>80</v>
      </c>
      <c r="BK233" s="242">
        <f>ROUND(I233*H233,2)</f>
        <v>0</v>
      </c>
      <c r="BL233" s="17" t="s">
        <v>183</v>
      </c>
      <c r="BM233" s="241" t="s">
        <v>866</v>
      </c>
    </row>
    <row r="234" s="2" customFormat="1">
      <c r="A234" s="38"/>
      <c r="B234" s="39"/>
      <c r="C234" s="40"/>
      <c r="D234" s="243" t="s">
        <v>185</v>
      </c>
      <c r="E234" s="40"/>
      <c r="F234" s="244" t="s">
        <v>791</v>
      </c>
      <c r="G234" s="40"/>
      <c r="H234" s="40"/>
      <c r="I234" s="245"/>
      <c r="J234" s="40"/>
      <c r="K234" s="40"/>
      <c r="L234" s="44"/>
      <c r="M234" s="246"/>
      <c r="N234" s="247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185</v>
      </c>
      <c r="AU234" s="17" t="s">
        <v>80</v>
      </c>
    </row>
    <row r="235" s="2" customFormat="1">
      <c r="A235" s="38"/>
      <c r="B235" s="39"/>
      <c r="C235" s="40"/>
      <c r="D235" s="243" t="s">
        <v>188</v>
      </c>
      <c r="E235" s="40"/>
      <c r="F235" s="250" t="s">
        <v>793</v>
      </c>
      <c r="G235" s="40"/>
      <c r="H235" s="40"/>
      <c r="I235" s="245"/>
      <c r="J235" s="40"/>
      <c r="K235" s="40"/>
      <c r="L235" s="44"/>
      <c r="M235" s="251"/>
      <c r="N235" s="252"/>
      <c r="O235" s="253"/>
      <c r="P235" s="253"/>
      <c r="Q235" s="253"/>
      <c r="R235" s="253"/>
      <c r="S235" s="253"/>
      <c r="T235" s="254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188</v>
      </c>
      <c r="AU235" s="17" t="s">
        <v>80</v>
      </c>
    </row>
    <row r="236" s="2" customFormat="1" ht="6.96" customHeight="1">
      <c r="A236" s="38"/>
      <c r="B236" s="66"/>
      <c r="C236" s="67"/>
      <c r="D236" s="67"/>
      <c r="E236" s="67"/>
      <c r="F236" s="67"/>
      <c r="G236" s="67"/>
      <c r="H236" s="67"/>
      <c r="I236" s="67"/>
      <c r="J236" s="67"/>
      <c r="K236" s="67"/>
      <c r="L236" s="44"/>
      <c r="M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</row>
  </sheetData>
  <sheetProtection sheet="1" autoFilter="0" formatColumns="0" formatRows="0" objects="1" scenarios="1" spinCount="100000" saltValue="BoTu9puUPMAaudGqDRzJlQ7y0nLRUfiNhsH90jAXtJBCnFIzZKl4BLqc7cNDHUuB97vWH6HaUThBVCp7tQ1rpg==" hashValue="rpiU3GIHfu9PCDvRTu9AY9Mad4/fwj/O1aZvJ+QCHnbj4eiW6kfacKMihqon4P2fxAT5P5SQLVHGW6tpNmk1Dw==" algorithmName="SHA-512" password="CC35"/>
  <autoFilter ref="C127:K235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4:H114"/>
    <mergeCell ref="E118:H118"/>
    <mergeCell ref="E116:H116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82</v>
      </c>
    </row>
    <row r="4" s="1" customFormat="1" ht="24.96" customHeight="1">
      <c r="B4" s="20"/>
      <c r="D4" s="149" t="s">
        <v>144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26.25" customHeight="1">
      <c r="B7" s="20"/>
      <c r="E7" s="152" t="str">
        <f>'Rekapitulace stavby'!K6</f>
        <v>Jihlava, ul. Holíkova, Musilova, Krajní - rekonstrukce kanalizace a vodovodu III. tlakového pásma - II. etapa</v>
      </c>
      <c r="F7" s="151"/>
      <c r="G7" s="151"/>
      <c r="H7" s="151"/>
      <c r="L7" s="20"/>
    </row>
    <row r="8">
      <c r="B8" s="20"/>
      <c r="D8" s="151" t="s">
        <v>145</v>
      </c>
      <c r="L8" s="20"/>
    </row>
    <row r="9" s="1" customFormat="1" ht="16.5" customHeight="1">
      <c r="B9" s="20"/>
      <c r="E9" s="152" t="s">
        <v>441</v>
      </c>
      <c r="F9" s="1"/>
      <c r="G9" s="1"/>
      <c r="H9" s="1"/>
      <c r="L9" s="20"/>
    </row>
    <row r="10" s="1" customFormat="1" ht="12" customHeight="1">
      <c r="B10" s="20"/>
      <c r="D10" s="151" t="s">
        <v>147</v>
      </c>
      <c r="L10" s="20"/>
    </row>
    <row r="11" s="2" customFormat="1" ht="16.5" customHeight="1">
      <c r="A11" s="38"/>
      <c r="B11" s="44"/>
      <c r="C11" s="38"/>
      <c r="D11" s="38"/>
      <c r="E11" s="153" t="s">
        <v>523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149</v>
      </c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44"/>
      <c r="C13" s="38"/>
      <c r="D13" s="38"/>
      <c r="E13" s="154" t="s">
        <v>867</v>
      </c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51" t="s">
        <v>18</v>
      </c>
      <c r="E15" s="38"/>
      <c r="F15" s="141" t="s">
        <v>1</v>
      </c>
      <c r="G15" s="38"/>
      <c r="H15" s="38"/>
      <c r="I15" s="151" t="s">
        <v>19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20</v>
      </c>
      <c r="E16" s="38"/>
      <c r="F16" s="141" t="s">
        <v>21</v>
      </c>
      <c r="G16" s="38"/>
      <c r="H16" s="38"/>
      <c r="I16" s="151" t="s">
        <v>22</v>
      </c>
      <c r="J16" s="155" t="str">
        <f>'Rekapitulace stavby'!AN8</f>
        <v>26. 2. 2024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51" t="s">
        <v>24</v>
      </c>
      <c r="E18" s="38"/>
      <c r="F18" s="38"/>
      <c r="G18" s="38"/>
      <c r="H18" s="38"/>
      <c r="I18" s="151" t="s">
        <v>25</v>
      </c>
      <c r="J18" s="141" t="str">
        <f>IF('Rekapitulace stavby'!AN10="","",'Rekapitulace stavby'!AN10)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tr">
        <f>IF('Rekapitulace stavby'!E11="","",'Rekapitulace stavby'!E11)</f>
        <v xml:space="preserve"> </v>
      </c>
      <c r="F19" s="38"/>
      <c r="G19" s="38"/>
      <c r="H19" s="38"/>
      <c r="I19" s="151" t="s">
        <v>26</v>
      </c>
      <c r="J19" s="141" t="str">
        <f>IF('Rekapitulace stavby'!AN11="","",'Rekapitulace stavby'!AN11)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51" t="s">
        <v>27</v>
      </c>
      <c r="E21" s="38"/>
      <c r="F21" s="38"/>
      <c r="G21" s="38"/>
      <c r="H21" s="38"/>
      <c r="I21" s="151" t="s">
        <v>25</v>
      </c>
      <c r="J21" s="33" t="str">
        <f>'Rekapitulace stavby'!AN13</f>
        <v>Vyplň údaj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33" t="str">
        <f>'Rekapitulace stavby'!E14</f>
        <v>Vyplň údaj</v>
      </c>
      <c r="F22" s="141"/>
      <c r="G22" s="141"/>
      <c r="H22" s="141"/>
      <c r="I22" s="151" t="s">
        <v>26</v>
      </c>
      <c r="J22" s="33" t="str">
        <f>'Rekapitulace stavby'!AN14</f>
        <v>Vyplň údaj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51" t="s">
        <v>29</v>
      </c>
      <c r="E24" s="38"/>
      <c r="F24" s="38"/>
      <c r="G24" s="38"/>
      <c r="H24" s="38"/>
      <c r="I24" s="151" t="s">
        <v>25</v>
      </c>
      <c r="J24" s="141" t="str">
        <f>IF('Rekapitulace stavby'!AN16="","",'Rekapitulace stavby'!AN16)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44"/>
      <c r="C25" s="38"/>
      <c r="D25" s="38"/>
      <c r="E25" s="141" t="str">
        <f>IF('Rekapitulace stavby'!E17="","",'Rekapitulace stavby'!E17)</f>
        <v xml:space="preserve"> </v>
      </c>
      <c r="F25" s="38"/>
      <c r="G25" s="38"/>
      <c r="H25" s="38"/>
      <c r="I25" s="151" t="s">
        <v>26</v>
      </c>
      <c r="J25" s="141" t="str">
        <f>IF('Rekapitulace stavby'!AN17="","",'Rekapitulace stavby'!AN17)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44"/>
      <c r="C27" s="38"/>
      <c r="D27" s="151" t="s">
        <v>31</v>
      </c>
      <c r="E27" s="38"/>
      <c r="F27" s="38"/>
      <c r="G27" s="38"/>
      <c r="H27" s="38"/>
      <c r="I27" s="151" t="s">
        <v>25</v>
      </c>
      <c r="J27" s="141" t="str">
        <f>IF('Rekapitulace stavby'!AN19="","",'Rekapitulace stavby'!AN19)</f>
        <v/>
      </c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44"/>
      <c r="C28" s="38"/>
      <c r="D28" s="38"/>
      <c r="E28" s="141" t="str">
        <f>IF('Rekapitulace stavby'!E20="","",'Rekapitulace stavby'!E20)</f>
        <v xml:space="preserve"> </v>
      </c>
      <c r="F28" s="38"/>
      <c r="G28" s="38"/>
      <c r="H28" s="38"/>
      <c r="I28" s="151" t="s">
        <v>26</v>
      </c>
      <c r="J28" s="141" t="str">
        <f>IF('Rekapitulace stavby'!AN20="","",'Rekapitulace stavby'!AN20)</f>
        <v/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38"/>
      <c r="E29" s="38"/>
      <c r="F29" s="38"/>
      <c r="G29" s="38"/>
      <c r="H29" s="38"/>
      <c r="I29" s="38"/>
      <c r="J29" s="38"/>
      <c r="K29" s="3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44"/>
      <c r="C30" s="38"/>
      <c r="D30" s="151" t="s">
        <v>32</v>
      </c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8"/>
      <c r="B32" s="44"/>
      <c r="C32" s="38"/>
      <c r="D32" s="38"/>
      <c r="E32" s="38"/>
      <c r="F32" s="38"/>
      <c r="G32" s="38"/>
      <c r="H32" s="38"/>
      <c r="I32" s="38"/>
      <c r="J32" s="38"/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60"/>
      <c r="E33" s="160"/>
      <c r="F33" s="160"/>
      <c r="G33" s="160"/>
      <c r="H33" s="160"/>
      <c r="I33" s="160"/>
      <c r="J33" s="160"/>
      <c r="K33" s="160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1" t="s">
        <v>33</v>
      </c>
      <c r="E34" s="38"/>
      <c r="F34" s="38"/>
      <c r="G34" s="38"/>
      <c r="H34" s="38"/>
      <c r="I34" s="38"/>
      <c r="J34" s="162">
        <f>ROUND(J128,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60"/>
      <c r="E35" s="160"/>
      <c r="F35" s="160"/>
      <c r="G35" s="160"/>
      <c r="H35" s="160"/>
      <c r="I35" s="160"/>
      <c r="J35" s="160"/>
      <c r="K35" s="160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3" t="s">
        <v>35</v>
      </c>
      <c r="G36" s="38"/>
      <c r="H36" s="38"/>
      <c r="I36" s="163" t="s">
        <v>34</v>
      </c>
      <c r="J36" s="163" t="s">
        <v>36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53" t="s">
        <v>37</v>
      </c>
      <c r="E37" s="151" t="s">
        <v>38</v>
      </c>
      <c r="F37" s="164">
        <f>ROUND((SUM(BE128:BE247)),  2)</f>
        <v>0</v>
      </c>
      <c r="G37" s="38"/>
      <c r="H37" s="38"/>
      <c r="I37" s="165">
        <v>0.20999999999999999</v>
      </c>
      <c r="J37" s="164">
        <f>ROUND(((SUM(BE128:BE247))*I37),  2)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51" t="s">
        <v>39</v>
      </c>
      <c r="F38" s="164">
        <f>ROUND((SUM(BF128:BF247)),  2)</f>
        <v>0</v>
      </c>
      <c r="G38" s="38"/>
      <c r="H38" s="38"/>
      <c r="I38" s="165">
        <v>0.12</v>
      </c>
      <c r="J38" s="164">
        <f>ROUND(((SUM(BF128:BF247))*I38),  2)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40</v>
      </c>
      <c r="F39" s="164">
        <f>ROUND((SUM(BG128:BG247)),  2)</f>
        <v>0</v>
      </c>
      <c r="G39" s="38"/>
      <c r="H39" s="38"/>
      <c r="I39" s="165">
        <v>0.20999999999999999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51" t="s">
        <v>41</v>
      </c>
      <c r="F40" s="164">
        <f>ROUND((SUM(BH128:BH247)),  2)</f>
        <v>0</v>
      </c>
      <c r="G40" s="38"/>
      <c r="H40" s="38"/>
      <c r="I40" s="165">
        <v>0.12</v>
      </c>
      <c r="J40" s="164">
        <f>0</f>
        <v>0</v>
      </c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51" t="s">
        <v>42</v>
      </c>
      <c r="F41" s="164">
        <f>ROUND((SUM(BI128:BI247)),  2)</f>
        <v>0</v>
      </c>
      <c r="G41" s="38"/>
      <c r="H41" s="38"/>
      <c r="I41" s="165">
        <v>0</v>
      </c>
      <c r="J41" s="164">
        <f>0</f>
        <v>0</v>
      </c>
      <c r="K41" s="38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6"/>
      <c r="D43" s="167" t="s">
        <v>43</v>
      </c>
      <c r="E43" s="168"/>
      <c r="F43" s="168"/>
      <c r="G43" s="169" t="s">
        <v>44</v>
      </c>
      <c r="H43" s="170" t="s">
        <v>45</v>
      </c>
      <c r="I43" s="168"/>
      <c r="J43" s="171">
        <f>SUM(J34:J41)</f>
        <v>0</v>
      </c>
      <c r="K43" s="172"/>
      <c r="L43" s="63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63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151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4" t="str">
        <f>E7</f>
        <v>Jihlava, ul. Holíkova, Musilova, Krajní - rekonstrukce kanalizace a vodovodu III. tlakového pásma - II. etapa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145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1" customFormat="1" ht="16.5" customHeight="1">
      <c r="B87" s="21"/>
      <c r="C87" s="22"/>
      <c r="D87" s="22"/>
      <c r="E87" s="184" t="s">
        <v>441</v>
      </c>
      <c r="F87" s="22"/>
      <c r="G87" s="22"/>
      <c r="H87" s="22"/>
      <c r="I87" s="22"/>
      <c r="J87" s="22"/>
      <c r="K87" s="22"/>
      <c r="L87" s="20"/>
    </row>
    <row r="88" s="1" customFormat="1" ht="12" customHeight="1">
      <c r="B88" s="21"/>
      <c r="C88" s="32" t="s">
        <v>147</v>
      </c>
      <c r="D88" s="22"/>
      <c r="E88" s="22"/>
      <c r="F88" s="22"/>
      <c r="G88" s="22"/>
      <c r="H88" s="22"/>
      <c r="I88" s="22"/>
      <c r="J88" s="22"/>
      <c r="K88" s="22"/>
      <c r="L88" s="20"/>
    </row>
    <row r="89" s="2" customFormat="1" ht="16.5" customHeight="1">
      <c r="A89" s="38"/>
      <c r="B89" s="39"/>
      <c r="C89" s="40"/>
      <c r="D89" s="40"/>
      <c r="E89" s="185" t="s">
        <v>523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149</v>
      </c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40"/>
      <c r="D91" s="40"/>
      <c r="E91" s="76" t="str">
        <f>E13</f>
        <v>SO-01.3.2a - Kanalizační přípojky od vpustí - 3.část</v>
      </c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40"/>
      <c r="E93" s="40"/>
      <c r="F93" s="27" t="str">
        <f>F16</f>
        <v xml:space="preserve"> </v>
      </c>
      <c r="G93" s="40"/>
      <c r="H93" s="40"/>
      <c r="I93" s="32" t="s">
        <v>22</v>
      </c>
      <c r="J93" s="79" t="str">
        <f>IF(J16="","",J16)</f>
        <v>26. 2. 2024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5.15" customHeight="1">
      <c r="A95" s="38"/>
      <c r="B95" s="39"/>
      <c r="C95" s="32" t="s">
        <v>24</v>
      </c>
      <c r="D95" s="40"/>
      <c r="E95" s="40"/>
      <c r="F95" s="27" t="str">
        <f>E19</f>
        <v xml:space="preserve"> </v>
      </c>
      <c r="G95" s="40"/>
      <c r="H95" s="40"/>
      <c r="I95" s="32" t="s">
        <v>29</v>
      </c>
      <c r="J95" s="36" t="str">
        <f>E25</f>
        <v xml:space="preserve"> </v>
      </c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27</v>
      </c>
      <c r="D96" s="40"/>
      <c r="E96" s="40"/>
      <c r="F96" s="27" t="str">
        <f>IF(E22="","",E22)</f>
        <v>Vyplň údaj</v>
      </c>
      <c r="G96" s="40"/>
      <c r="H96" s="40"/>
      <c r="I96" s="32" t="s">
        <v>31</v>
      </c>
      <c r="J96" s="36" t="str">
        <f>E28</f>
        <v xml:space="preserve"> 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86" t="s">
        <v>152</v>
      </c>
      <c r="D98" s="187"/>
      <c r="E98" s="187"/>
      <c r="F98" s="187"/>
      <c r="G98" s="187"/>
      <c r="H98" s="187"/>
      <c r="I98" s="187"/>
      <c r="J98" s="188" t="s">
        <v>153</v>
      </c>
      <c r="K98" s="18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89" t="s">
        <v>154</v>
      </c>
      <c r="D100" s="40"/>
      <c r="E100" s="40"/>
      <c r="F100" s="40"/>
      <c r="G100" s="40"/>
      <c r="H100" s="40"/>
      <c r="I100" s="40"/>
      <c r="J100" s="110">
        <f>J128</f>
        <v>0</v>
      </c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7" t="s">
        <v>155</v>
      </c>
    </row>
    <row r="101" s="9" customFormat="1" ht="24.96" customHeight="1">
      <c r="A101" s="9"/>
      <c r="B101" s="190"/>
      <c r="C101" s="191"/>
      <c r="D101" s="192" t="s">
        <v>525</v>
      </c>
      <c r="E101" s="193"/>
      <c r="F101" s="193"/>
      <c r="G101" s="193"/>
      <c r="H101" s="193"/>
      <c r="I101" s="193"/>
      <c r="J101" s="194">
        <f>J129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526</v>
      </c>
      <c r="E102" s="193"/>
      <c r="F102" s="193"/>
      <c r="G102" s="193"/>
      <c r="H102" s="193"/>
      <c r="I102" s="193"/>
      <c r="J102" s="194">
        <f>J193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527</v>
      </c>
      <c r="E103" s="193"/>
      <c r="F103" s="193"/>
      <c r="G103" s="193"/>
      <c r="H103" s="193"/>
      <c r="I103" s="193"/>
      <c r="J103" s="194">
        <f>J197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0"/>
      <c r="C104" s="191"/>
      <c r="D104" s="192" t="s">
        <v>530</v>
      </c>
      <c r="E104" s="193"/>
      <c r="F104" s="193"/>
      <c r="G104" s="193"/>
      <c r="H104" s="193"/>
      <c r="I104" s="193"/>
      <c r="J104" s="194">
        <f>J244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161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6.25" customHeight="1">
      <c r="A114" s="38"/>
      <c r="B114" s="39"/>
      <c r="C114" s="40"/>
      <c r="D114" s="40"/>
      <c r="E114" s="184" t="str">
        <f>E7</f>
        <v>Jihlava, ul. Holíkova, Musilova, Krajní - rekonstrukce kanalizace a vodovodu III. tlakového pásma - II. etapa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" customFormat="1" ht="12" customHeight="1">
      <c r="B115" s="21"/>
      <c r="C115" s="32" t="s">
        <v>145</v>
      </c>
      <c r="D115" s="22"/>
      <c r="E115" s="22"/>
      <c r="F115" s="22"/>
      <c r="G115" s="22"/>
      <c r="H115" s="22"/>
      <c r="I115" s="22"/>
      <c r="J115" s="22"/>
      <c r="K115" s="22"/>
      <c r="L115" s="20"/>
    </row>
    <row r="116" s="1" customFormat="1" ht="16.5" customHeight="1">
      <c r="B116" s="21"/>
      <c r="C116" s="22"/>
      <c r="D116" s="22"/>
      <c r="E116" s="184" t="s">
        <v>441</v>
      </c>
      <c r="F116" s="22"/>
      <c r="G116" s="22"/>
      <c r="H116" s="22"/>
      <c r="I116" s="22"/>
      <c r="J116" s="22"/>
      <c r="K116" s="22"/>
      <c r="L116" s="20"/>
    </row>
    <row r="117" s="1" customFormat="1" ht="12" customHeight="1">
      <c r="B117" s="21"/>
      <c r="C117" s="32" t="s">
        <v>147</v>
      </c>
      <c r="D117" s="22"/>
      <c r="E117" s="22"/>
      <c r="F117" s="22"/>
      <c r="G117" s="22"/>
      <c r="H117" s="22"/>
      <c r="I117" s="22"/>
      <c r="J117" s="22"/>
      <c r="K117" s="22"/>
      <c r="L117" s="20"/>
    </row>
    <row r="118" s="2" customFormat="1" ht="16.5" customHeight="1">
      <c r="A118" s="38"/>
      <c r="B118" s="39"/>
      <c r="C118" s="40"/>
      <c r="D118" s="40"/>
      <c r="E118" s="185" t="s">
        <v>523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149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E13</f>
        <v>SO-01.3.2a - Kanalizační přípojky od vpustí - 3.část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F16</f>
        <v xml:space="preserve"> </v>
      </c>
      <c r="G122" s="40"/>
      <c r="H122" s="40"/>
      <c r="I122" s="32" t="s">
        <v>22</v>
      </c>
      <c r="J122" s="79" t="str">
        <f>IF(J16="","",J16)</f>
        <v>26. 2. 2024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40"/>
      <c r="E124" s="40"/>
      <c r="F124" s="27" t="str">
        <f>E19</f>
        <v xml:space="preserve"> </v>
      </c>
      <c r="G124" s="40"/>
      <c r="H124" s="40"/>
      <c r="I124" s="32" t="s">
        <v>29</v>
      </c>
      <c r="J124" s="36" t="str">
        <f>E25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27</v>
      </c>
      <c r="D125" s="40"/>
      <c r="E125" s="40"/>
      <c r="F125" s="27" t="str">
        <f>IF(E22="","",E22)</f>
        <v>Vyplň údaj</v>
      </c>
      <c r="G125" s="40"/>
      <c r="H125" s="40"/>
      <c r="I125" s="32" t="s">
        <v>31</v>
      </c>
      <c r="J125" s="36" t="str">
        <f>E28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201"/>
      <c r="B127" s="202"/>
      <c r="C127" s="203" t="s">
        <v>162</v>
      </c>
      <c r="D127" s="204" t="s">
        <v>58</v>
      </c>
      <c r="E127" s="204" t="s">
        <v>54</v>
      </c>
      <c r="F127" s="204" t="s">
        <v>55</v>
      </c>
      <c r="G127" s="204" t="s">
        <v>163</v>
      </c>
      <c r="H127" s="204" t="s">
        <v>164</v>
      </c>
      <c r="I127" s="204" t="s">
        <v>165</v>
      </c>
      <c r="J127" s="205" t="s">
        <v>153</v>
      </c>
      <c r="K127" s="206" t="s">
        <v>166</v>
      </c>
      <c r="L127" s="207"/>
      <c r="M127" s="100" t="s">
        <v>1</v>
      </c>
      <c r="N127" s="101" t="s">
        <v>37</v>
      </c>
      <c r="O127" s="101" t="s">
        <v>167</v>
      </c>
      <c r="P127" s="101" t="s">
        <v>168</v>
      </c>
      <c r="Q127" s="101" t="s">
        <v>169</v>
      </c>
      <c r="R127" s="101" t="s">
        <v>170</v>
      </c>
      <c r="S127" s="101" t="s">
        <v>171</v>
      </c>
      <c r="T127" s="102" t="s">
        <v>172</v>
      </c>
      <c r="U127" s="201"/>
      <c r="V127" s="201"/>
      <c r="W127" s="201"/>
      <c r="X127" s="201"/>
      <c r="Y127" s="201"/>
      <c r="Z127" s="201"/>
      <c r="AA127" s="201"/>
      <c r="AB127" s="201"/>
      <c r="AC127" s="201"/>
      <c r="AD127" s="201"/>
      <c r="AE127" s="201"/>
    </row>
    <row r="128" s="2" customFormat="1" ht="22.8" customHeight="1">
      <c r="A128" s="38"/>
      <c r="B128" s="39"/>
      <c r="C128" s="107" t="s">
        <v>173</v>
      </c>
      <c r="D128" s="40"/>
      <c r="E128" s="40"/>
      <c r="F128" s="40"/>
      <c r="G128" s="40"/>
      <c r="H128" s="40"/>
      <c r="I128" s="40"/>
      <c r="J128" s="208">
        <f>BK128</f>
        <v>0</v>
      </c>
      <c r="K128" s="40"/>
      <c r="L128" s="44"/>
      <c r="M128" s="103"/>
      <c r="N128" s="209"/>
      <c r="O128" s="104"/>
      <c r="P128" s="210">
        <f>P129+P193+P197+P244</f>
        <v>0</v>
      </c>
      <c r="Q128" s="104"/>
      <c r="R128" s="210">
        <f>R129+R193+R197+R244</f>
        <v>0</v>
      </c>
      <c r="S128" s="104"/>
      <c r="T128" s="211">
        <f>T129+T193+T197+T244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72</v>
      </c>
      <c r="AU128" s="17" t="s">
        <v>155</v>
      </c>
      <c r="BK128" s="212">
        <f>BK129+BK193+BK197+BK244</f>
        <v>0</v>
      </c>
    </row>
    <row r="129" s="12" customFormat="1" ht="25.92" customHeight="1">
      <c r="A129" s="12"/>
      <c r="B129" s="213"/>
      <c r="C129" s="214"/>
      <c r="D129" s="215" t="s">
        <v>72</v>
      </c>
      <c r="E129" s="216" t="s">
        <v>80</v>
      </c>
      <c r="F129" s="216" t="s">
        <v>228</v>
      </c>
      <c r="G129" s="214"/>
      <c r="H129" s="214"/>
      <c r="I129" s="217"/>
      <c r="J129" s="218">
        <f>BK129</f>
        <v>0</v>
      </c>
      <c r="K129" s="214"/>
      <c r="L129" s="219"/>
      <c r="M129" s="220"/>
      <c r="N129" s="221"/>
      <c r="O129" s="221"/>
      <c r="P129" s="222">
        <f>SUM(P130:P192)</f>
        <v>0</v>
      </c>
      <c r="Q129" s="221"/>
      <c r="R129" s="222">
        <f>SUM(R130:R192)</f>
        <v>0</v>
      </c>
      <c r="S129" s="221"/>
      <c r="T129" s="223">
        <f>SUM(T130:T192)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4" t="s">
        <v>80</v>
      </c>
      <c r="AT129" s="225" t="s">
        <v>72</v>
      </c>
      <c r="AU129" s="225" t="s">
        <v>73</v>
      </c>
      <c r="AY129" s="224" t="s">
        <v>176</v>
      </c>
      <c r="BK129" s="226">
        <f>SUM(BK130:BK192)</f>
        <v>0</v>
      </c>
    </row>
    <row r="130" s="2" customFormat="1" ht="24.15" customHeight="1">
      <c r="A130" s="38"/>
      <c r="B130" s="39"/>
      <c r="C130" s="229" t="s">
        <v>80</v>
      </c>
      <c r="D130" s="229" t="s">
        <v>179</v>
      </c>
      <c r="E130" s="230" t="s">
        <v>564</v>
      </c>
      <c r="F130" s="231" t="s">
        <v>565</v>
      </c>
      <c r="G130" s="232" t="s">
        <v>558</v>
      </c>
      <c r="H130" s="233">
        <v>8.343</v>
      </c>
      <c r="I130" s="234"/>
      <c r="J130" s="235">
        <f>ROUND(I130*H130,2)</f>
        <v>0</v>
      </c>
      <c r="K130" s="236"/>
      <c r="L130" s="44"/>
      <c r="M130" s="237" t="s">
        <v>1</v>
      </c>
      <c r="N130" s="238" t="s">
        <v>38</v>
      </c>
      <c r="O130" s="91"/>
      <c r="P130" s="239">
        <f>O130*H130</f>
        <v>0</v>
      </c>
      <c r="Q130" s="239">
        <v>0</v>
      </c>
      <c r="R130" s="239">
        <f>Q130*H130</f>
        <v>0</v>
      </c>
      <c r="S130" s="239">
        <v>0</v>
      </c>
      <c r="T130" s="24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41" t="s">
        <v>183</v>
      </c>
      <c r="AT130" s="241" t="s">
        <v>179</v>
      </c>
      <c r="AU130" s="241" t="s">
        <v>80</v>
      </c>
      <c r="AY130" s="17" t="s">
        <v>176</v>
      </c>
      <c r="BE130" s="242">
        <f>IF(N130="základní",J130,0)</f>
        <v>0</v>
      </c>
      <c r="BF130" s="242">
        <f>IF(N130="snížená",J130,0)</f>
        <v>0</v>
      </c>
      <c r="BG130" s="242">
        <f>IF(N130="zákl. přenesená",J130,0)</f>
        <v>0</v>
      </c>
      <c r="BH130" s="242">
        <f>IF(N130="sníž. přenesená",J130,0)</f>
        <v>0</v>
      </c>
      <c r="BI130" s="242">
        <f>IF(N130="nulová",J130,0)</f>
        <v>0</v>
      </c>
      <c r="BJ130" s="17" t="s">
        <v>80</v>
      </c>
      <c r="BK130" s="242">
        <f>ROUND(I130*H130,2)</f>
        <v>0</v>
      </c>
      <c r="BL130" s="17" t="s">
        <v>183</v>
      </c>
      <c r="BM130" s="241" t="s">
        <v>868</v>
      </c>
    </row>
    <row r="131" s="2" customFormat="1">
      <c r="A131" s="38"/>
      <c r="B131" s="39"/>
      <c r="C131" s="40"/>
      <c r="D131" s="243" t="s">
        <v>185</v>
      </c>
      <c r="E131" s="40"/>
      <c r="F131" s="244" t="s">
        <v>565</v>
      </c>
      <c r="G131" s="40"/>
      <c r="H131" s="40"/>
      <c r="I131" s="245"/>
      <c r="J131" s="40"/>
      <c r="K131" s="40"/>
      <c r="L131" s="44"/>
      <c r="M131" s="246"/>
      <c r="N131" s="247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185</v>
      </c>
      <c r="AU131" s="17" t="s">
        <v>80</v>
      </c>
    </row>
    <row r="132" s="2" customFormat="1">
      <c r="A132" s="38"/>
      <c r="B132" s="39"/>
      <c r="C132" s="40"/>
      <c r="D132" s="243" t="s">
        <v>188</v>
      </c>
      <c r="E132" s="40"/>
      <c r="F132" s="250" t="s">
        <v>567</v>
      </c>
      <c r="G132" s="40"/>
      <c r="H132" s="40"/>
      <c r="I132" s="245"/>
      <c r="J132" s="40"/>
      <c r="K132" s="40"/>
      <c r="L132" s="44"/>
      <c r="M132" s="246"/>
      <c r="N132" s="24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188</v>
      </c>
      <c r="AU132" s="17" t="s">
        <v>80</v>
      </c>
    </row>
    <row r="133" s="13" customFormat="1">
      <c r="A133" s="13"/>
      <c r="B133" s="255"/>
      <c r="C133" s="256"/>
      <c r="D133" s="243" t="s">
        <v>242</v>
      </c>
      <c r="E133" s="257" t="s">
        <v>1</v>
      </c>
      <c r="F133" s="258" t="s">
        <v>869</v>
      </c>
      <c r="G133" s="256"/>
      <c r="H133" s="259">
        <v>8.343</v>
      </c>
      <c r="I133" s="260"/>
      <c r="J133" s="256"/>
      <c r="K133" s="256"/>
      <c r="L133" s="261"/>
      <c r="M133" s="262"/>
      <c r="N133" s="263"/>
      <c r="O133" s="263"/>
      <c r="P133" s="263"/>
      <c r="Q133" s="263"/>
      <c r="R133" s="263"/>
      <c r="S133" s="263"/>
      <c r="T133" s="26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65" t="s">
        <v>242</v>
      </c>
      <c r="AU133" s="265" t="s">
        <v>80</v>
      </c>
      <c r="AV133" s="13" t="s">
        <v>82</v>
      </c>
      <c r="AW133" s="13" t="s">
        <v>30</v>
      </c>
      <c r="AX133" s="13" t="s">
        <v>73</v>
      </c>
      <c r="AY133" s="265" t="s">
        <v>176</v>
      </c>
    </row>
    <row r="134" s="14" customFormat="1">
      <c r="A134" s="14"/>
      <c r="B134" s="266"/>
      <c r="C134" s="267"/>
      <c r="D134" s="243" t="s">
        <v>242</v>
      </c>
      <c r="E134" s="268" t="s">
        <v>1</v>
      </c>
      <c r="F134" s="269" t="s">
        <v>245</v>
      </c>
      <c r="G134" s="267"/>
      <c r="H134" s="270">
        <v>8.343</v>
      </c>
      <c r="I134" s="271"/>
      <c r="J134" s="267"/>
      <c r="K134" s="267"/>
      <c r="L134" s="272"/>
      <c r="M134" s="273"/>
      <c r="N134" s="274"/>
      <c r="O134" s="274"/>
      <c r="P134" s="274"/>
      <c r="Q134" s="274"/>
      <c r="R134" s="274"/>
      <c r="S134" s="274"/>
      <c r="T134" s="27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76" t="s">
        <v>242</v>
      </c>
      <c r="AU134" s="276" t="s">
        <v>80</v>
      </c>
      <c r="AV134" s="14" t="s">
        <v>183</v>
      </c>
      <c r="AW134" s="14" t="s">
        <v>30</v>
      </c>
      <c r="AX134" s="14" t="s">
        <v>80</v>
      </c>
      <c r="AY134" s="276" t="s">
        <v>176</v>
      </c>
    </row>
    <row r="135" s="2" customFormat="1" ht="24.15" customHeight="1">
      <c r="A135" s="38"/>
      <c r="B135" s="39"/>
      <c r="C135" s="229" t="s">
        <v>82</v>
      </c>
      <c r="D135" s="229" t="s">
        <v>179</v>
      </c>
      <c r="E135" s="230" t="s">
        <v>569</v>
      </c>
      <c r="F135" s="231" t="s">
        <v>570</v>
      </c>
      <c r="G135" s="232" t="s">
        <v>558</v>
      </c>
      <c r="H135" s="233">
        <v>8.343</v>
      </c>
      <c r="I135" s="234"/>
      <c r="J135" s="235">
        <f>ROUND(I135*H135,2)</f>
        <v>0</v>
      </c>
      <c r="K135" s="236"/>
      <c r="L135" s="44"/>
      <c r="M135" s="237" t="s">
        <v>1</v>
      </c>
      <c r="N135" s="238" t="s">
        <v>38</v>
      </c>
      <c r="O135" s="91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41" t="s">
        <v>183</v>
      </c>
      <c r="AT135" s="241" t="s">
        <v>179</v>
      </c>
      <c r="AU135" s="241" t="s">
        <v>80</v>
      </c>
      <c r="AY135" s="17" t="s">
        <v>176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7" t="s">
        <v>80</v>
      </c>
      <c r="BK135" s="242">
        <f>ROUND(I135*H135,2)</f>
        <v>0</v>
      </c>
      <c r="BL135" s="17" t="s">
        <v>183</v>
      </c>
      <c r="BM135" s="241" t="s">
        <v>870</v>
      </c>
    </row>
    <row r="136" s="2" customFormat="1">
      <c r="A136" s="38"/>
      <c r="B136" s="39"/>
      <c r="C136" s="40"/>
      <c r="D136" s="243" t="s">
        <v>185</v>
      </c>
      <c r="E136" s="40"/>
      <c r="F136" s="244" t="s">
        <v>570</v>
      </c>
      <c r="G136" s="40"/>
      <c r="H136" s="40"/>
      <c r="I136" s="245"/>
      <c r="J136" s="40"/>
      <c r="K136" s="40"/>
      <c r="L136" s="44"/>
      <c r="M136" s="246"/>
      <c r="N136" s="247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185</v>
      </c>
      <c r="AU136" s="17" t="s">
        <v>80</v>
      </c>
    </row>
    <row r="137" s="2" customFormat="1">
      <c r="A137" s="38"/>
      <c r="B137" s="39"/>
      <c r="C137" s="40"/>
      <c r="D137" s="243" t="s">
        <v>188</v>
      </c>
      <c r="E137" s="40"/>
      <c r="F137" s="250" t="s">
        <v>567</v>
      </c>
      <c r="G137" s="40"/>
      <c r="H137" s="40"/>
      <c r="I137" s="245"/>
      <c r="J137" s="40"/>
      <c r="K137" s="40"/>
      <c r="L137" s="44"/>
      <c r="M137" s="246"/>
      <c r="N137" s="247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188</v>
      </c>
      <c r="AU137" s="17" t="s">
        <v>80</v>
      </c>
    </row>
    <row r="138" s="13" customFormat="1">
      <c r="A138" s="13"/>
      <c r="B138" s="255"/>
      <c r="C138" s="256"/>
      <c r="D138" s="243" t="s">
        <v>242</v>
      </c>
      <c r="E138" s="257" t="s">
        <v>1</v>
      </c>
      <c r="F138" s="258" t="s">
        <v>869</v>
      </c>
      <c r="G138" s="256"/>
      <c r="H138" s="259">
        <v>8.343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5" t="s">
        <v>242</v>
      </c>
      <c r="AU138" s="265" t="s">
        <v>80</v>
      </c>
      <c r="AV138" s="13" t="s">
        <v>82</v>
      </c>
      <c r="AW138" s="13" t="s">
        <v>30</v>
      </c>
      <c r="AX138" s="13" t="s">
        <v>73</v>
      </c>
      <c r="AY138" s="265" t="s">
        <v>176</v>
      </c>
    </row>
    <row r="139" s="14" customFormat="1">
      <c r="A139" s="14"/>
      <c r="B139" s="266"/>
      <c r="C139" s="267"/>
      <c r="D139" s="243" t="s">
        <v>242</v>
      </c>
      <c r="E139" s="268" t="s">
        <v>1</v>
      </c>
      <c r="F139" s="269" t="s">
        <v>245</v>
      </c>
      <c r="G139" s="267"/>
      <c r="H139" s="270">
        <v>8.343</v>
      </c>
      <c r="I139" s="271"/>
      <c r="J139" s="267"/>
      <c r="K139" s="267"/>
      <c r="L139" s="272"/>
      <c r="M139" s="273"/>
      <c r="N139" s="274"/>
      <c r="O139" s="274"/>
      <c r="P139" s="274"/>
      <c r="Q139" s="274"/>
      <c r="R139" s="274"/>
      <c r="S139" s="274"/>
      <c r="T139" s="27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76" t="s">
        <v>242</v>
      </c>
      <c r="AU139" s="276" t="s">
        <v>80</v>
      </c>
      <c r="AV139" s="14" t="s">
        <v>183</v>
      </c>
      <c r="AW139" s="14" t="s">
        <v>30</v>
      </c>
      <c r="AX139" s="14" t="s">
        <v>80</v>
      </c>
      <c r="AY139" s="276" t="s">
        <v>176</v>
      </c>
    </row>
    <row r="140" s="2" customFormat="1" ht="24.15" customHeight="1">
      <c r="A140" s="38"/>
      <c r="B140" s="39"/>
      <c r="C140" s="229" t="s">
        <v>90</v>
      </c>
      <c r="D140" s="229" t="s">
        <v>179</v>
      </c>
      <c r="E140" s="230" t="s">
        <v>572</v>
      </c>
      <c r="F140" s="231" t="s">
        <v>573</v>
      </c>
      <c r="G140" s="232" t="s">
        <v>558</v>
      </c>
      <c r="H140" s="233">
        <v>1.8540000000000001</v>
      </c>
      <c r="I140" s="234"/>
      <c r="J140" s="235">
        <f>ROUND(I140*H140,2)</f>
        <v>0</v>
      </c>
      <c r="K140" s="236"/>
      <c r="L140" s="44"/>
      <c r="M140" s="237" t="s">
        <v>1</v>
      </c>
      <c r="N140" s="238" t="s">
        <v>38</v>
      </c>
      <c r="O140" s="91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41" t="s">
        <v>183</v>
      </c>
      <c r="AT140" s="241" t="s">
        <v>179</v>
      </c>
      <c r="AU140" s="241" t="s">
        <v>80</v>
      </c>
      <c r="AY140" s="17" t="s">
        <v>176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7" t="s">
        <v>80</v>
      </c>
      <c r="BK140" s="242">
        <f>ROUND(I140*H140,2)</f>
        <v>0</v>
      </c>
      <c r="BL140" s="17" t="s">
        <v>183</v>
      </c>
      <c r="BM140" s="241" t="s">
        <v>871</v>
      </c>
    </row>
    <row r="141" s="2" customFormat="1">
      <c r="A141" s="38"/>
      <c r="B141" s="39"/>
      <c r="C141" s="40"/>
      <c r="D141" s="243" t="s">
        <v>185</v>
      </c>
      <c r="E141" s="40"/>
      <c r="F141" s="244" t="s">
        <v>573</v>
      </c>
      <c r="G141" s="40"/>
      <c r="H141" s="40"/>
      <c r="I141" s="245"/>
      <c r="J141" s="40"/>
      <c r="K141" s="40"/>
      <c r="L141" s="44"/>
      <c r="M141" s="246"/>
      <c r="N141" s="247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185</v>
      </c>
      <c r="AU141" s="17" t="s">
        <v>80</v>
      </c>
    </row>
    <row r="142" s="2" customFormat="1">
      <c r="A142" s="38"/>
      <c r="B142" s="39"/>
      <c r="C142" s="40"/>
      <c r="D142" s="243" t="s">
        <v>188</v>
      </c>
      <c r="E142" s="40"/>
      <c r="F142" s="250" t="s">
        <v>567</v>
      </c>
      <c r="G142" s="40"/>
      <c r="H142" s="40"/>
      <c r="I142" s="245"/>
      <c r="J142" s="40"/>
      <c r="K142" s="40"/>
      <c r="L142" s="44"/>
      <c r="M142" s="246"/>
      <c r="N142" s="247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188</v>
      </c>
      <c r="AU142" s="17" t="s">
        <v>80</v>
      </c>
    </row>
    <row r="143" s="13" customFormat="1">
      <c r="A143" s="13"/>
      <c r="B143" s="255"/>
      <c r="C143" s="256"/>
      <c r="D143" s="243" t="s">
        <v>242</v>
      </c>
      <c r="E143" s="257" t="s">
        <v>1</v>
      </c>
      <c r="F143" s="258" t="s">
        <v>872</v>
      </c>
      <c r="G143" s="256"/>
      <c r="H143" s="259">
        <v>1.8540000000000001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5" t="s">
        <v>242</v>
      </c>
      <c r="AU143" s="265" t="s">
        <v>80</v>
      </c>
      <c r="AV143" s="13" t="s">
        <v>82</v>
      </c>
      <c r="AW143" s="13" t="s">
        <v>30</v>
      </c>
      <c r="AX143" s="13" t="s">
        <v>73</v>
      </c>
      <c r="AY143" s="265" t="s">
        <v>176</v>
      </c>
    </row>
    <row r="144" s="14" customFormat="1">
      <c r="A144" s="14"/>
      <c r="B144" s="266"/>
      <c r="C144" s="267"/>
      <c r="D144" s="243" t="s">
        <v>242</v>
      </c>
      <c r="E144" s="268" t="s">
        <v>1</v>
      </c>
      <c r="F144" s="269" t="s">
        <v>245</v>
      </c>
      <c r="G144" s="267"/>
      <c r="H144" s="270">
        <v>1.8540000000000001</v>
      </c>
      <c r="I144" s="271"/>
      <c r="J144" s="267"/>
      <c r="K144" s="267"/>
      <c r="L144" s="272"/>
      <c r="M144" s="273"/>
      <c r="N144" s="274"/>
      <c r="O144" s="274"/>
      <c r="P144" s="274"/>
      <c r="Q144" s="274"/>
      <c r="R144" s="274"/>
      <c r="S144" s="274"/>
      <c r="T144" s="27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76" t="s">
        <v>242</v>
      </c>
      <c r="AU144" s="276" t="s">
        <v>80</v>
      </c>
      <c r="AV144" s="14" t="s">
        <v>183</v>
      </c>
      <c r="AW144" s="14" t="s">
        <v>30</v>
      </c>
      <c r="AX144" s="14" t="s">
        <v>80</v>
      </c>
      <c r="AY144" s="276" t="s">
        <v>176</v>
      </c>
    </row>
    <row r="145" s="2" customFormat="1" ht="24.15" customHeight="1">
      <c r="A145" s="38"/>
      <c r="B145" s="39"/>
      <c r="C145" s="229" t="s">
        <v>183</v>
      </c>
      <c r="D145" s="229" t="s">
        <v>179</v>
      </c>
      <c r="E145" s="230" t="s">
        <v>819</v>
      </c>
      <c r="F145" s="231" t="s">
        <v>820</v>
      </c>
      <c r="G145" s="232" t="s">
        <v>231</v>
      </c>
      <c r="H145" s="233">
        <v>41.200000000000003</v>
      </c>
      <c r="I145" s="234"/>
      <c r="J145" s="235">
        <f>ROUND(I145*H145,2)</f>
        <v>0</v>
      </c>
      <c r="K145" s="236"/>
      <c r="L145" s="44"/>
      <c r="M145" s="237" t="s">
        <v>1</v>
      </c>
      <c r="N145" s="238" t="s">
        <v>38</v>
      </c>
      <c r="O145" s="91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41" t="s">
        <v>183</v>
      </c>
      <c r="AT145" s="241" t="s">
        <v>179</v>
      </c>
      <c r="AU145" s="241" t="s">
        <v>80</v>
      </c>
      <c r="AY145" s="17" t="s">
        <v>176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7" t="s">
        <v>80</v>
      </c>
      <c r="BK145" s="242">
        <f>ROUND(I145*H145,2)</f>
        <v>0</v>
      </c>
      <c r="BL145" s="17" t="s">
        <v>183</v>
      </c>
      <c r="BM145" s="241" t="s">
        <v>873</v>
      </c>
    </row>
    <row r="146" s="2" customFormat="1">
      <c r="A146" s="38"/>
      <c r="B146" s="39"/>
      <c r="C146" s="40"/>
      <c r="D146" s="243" t="s">
        <v>185</v>
      </c>
      <c r="E146" s="40"/>
      <c r="F146" s="244" t="s">
        <v>820</v>
      </c>
      <c r="G146" s="40"/>
      <c r="H146" s="40"/>
      <c r="I146" s="245"/>
      <c r="J146" s="40"/>
      <c r="K146" s="40"/>
      <c r="L146" s="44"/>
      <c r="M146" s="246"/>
      <c r="N146" s="247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185</v>
      </c>
      <c r="AU146" s="17" t="s">
        <v>80</v>
      </c>
    </row>
    <row r="147" s="2" customFormat="1">
      <c r="A147" s="38"/>
      <c r="B147" s="39"/>
      <c r="C147" s="40"/>
      <c r="D147" s="243" t="s">
        <v>188</v>
      </c>
      <c r="E147" s="40"/>
      <c r="F147" s="250" t="s">
        <v>579</v>
      </c>
      <c r="G147" s="40"/>
      <c r="H147" s="40"/>
      <c r="I147" s="245"/>
      <c r="J147" s="40"/>
      <c r="K147" s="40"/>
      <c r="L147" s="44"/>
      <c r="M147" s="246"/>
      <c r="N147" s="24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188</v>
      </c>
      <c r="AU147" s="17" t="s">
        <v>80</v>
      </c>
    </row>
    <row r="148" s="13" customFormat="1">
      <c r="A148" s="13"/>
      <c r="B148" s="255"/>
      <c r="C148" s="256"/>
      <c r="D148" s="243" t="s">
        <v>242</v>
      </c>
      <c r="E148" s="257" t="s">
        <v>1</v>
      </c>
      <c r="F148" s="258" t="s">
        <v>874</v>
      </c>
      <c r="G148" s="256"/>
      <c r="H148" s="259">
        <v>41.200000000000003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5" t="s">
        <v>242</v>
      </c>
      <c r="AU148" s="265" t="s">
        <v>80</v>
      </c>
      <c r="AV148" s="13" t="s">
        <v>82</v>
      </c>
      <c r="AW148" s="13" t="s">
        <v>30</v>
      </c>
      <c r="AX148" s="13" t="s">
        <v>73</v>
      </c>
      <c r="AY148" s="265" t="s">
        <v>176</v>
      </c>
    </row>
    <row r="149" s="14" customFormat="1">
      <c r="A149" s="14"/>
      <c r="B149" s="266"/>
      <c r="C149" s="267"/>
      <c r="D149" s="243" t="s">
        <v>242</v>
      </c>
      <c r="E149" s="268" t="s">
        <v>1</v>
      </c>
      <c r="F149" s="269" t="s">
        <v>245</v>
      </c>
      <c r="G149" s="267"/>
      <c r="H149" s="270">
        <v>41.200000000000003</v>
      </c>
      <c r="I149" s="271"/>
      <c r="J149" s="267"/>
      <c r="K149" s="267"/>
      <c r="L149" s="272"/>
      <c r="M149" s="273"/>
      <c r="N149" s="274"/>
      <c r="O149" s="274"/>
      <c r="P149" s="274"/>
      <c r="Q149" s="274"/>
      <c r="R149" s="274"/>
      <c r="S149" s="274"/>
      <c r="T149" s="27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76" t="s">
        <v>242</v>
      </c>
      <c r="AU149" s="276" t="s">
        <v>80</v>
      </c>
      <c r="AV149" s="14" t="s">
        <v>183</v>
      </c>
      <c r="AW149" s="14" t="s">
        <v>30</v>
      </c>
      <c r="AX149" s="14" t="s">
        <v>80</v>
      </c>
      <c r="AY149" s="276" t="s">
        <v>176</v>
      </c>
    </row>
    <row r="150" s="2" customFormat="1" ht="24.15" customHeight="1">
      <c r="A150" s="38"/>
      <c r="B150" s="39"/>
      <c r="C150" s="229" t="s">
        <v>175</v>
      </c>
      <c r="D150" s="229" t="s">
        <v>179</v>
      </c>
      <c r="E150" s="230" t="s">
        <v>822</v>
      </c>
      <c r="F150" s="231" t="s">
        <v>823</v>
      </c>
      <c r="G150" s="232" t="s">
        <v>231</v>
      </c>
      <c r="H150" s="233">
        <v>41.200000000000003</v>
      </c>
      <c r="I150" s="234"/>
      <c r="J150" s="235">
        <f>ROUND(I150*H150,2)</f>
        <v>0</v>
      </c>
      <c r="K150" s="236"/>
      <c r="L150" s="44"/>
      <c r="M150" s="237" t="s">
        <v>1</v>
      </c>
      <c r="N150" s="238" t="s">
        <v>38</v>
      </c>
      <c r="O150" s="91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41" t="s">
        <v>183</v>
      </c>
      <c r="AT150" s="241" t="s">
        <v>179</v>
      </c>
      <c r="AU150" s="241" t="s">
        <v>80</v>
      </c>
      <c r="AY150" s="17" t="s">
        <v>176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7" t="s">
        <v>80</v>
      </c>
      <c r="BK150" s="242">
        <f>ROUND(I150*H150,2)</f>
        <v>0</v>
      </c>
      <c r="BL150" s="17" t="s">
        <v>183</v>
      </c>
      <c r="BM150" s="241" t="s">
        <v>875</v>
      </c>
    </row>
    <row r="151" s="2" customFormat="1">
      <c r="A151" s="38"/>
      <c r="B151" s="39"/>
      <c r="C151" s="40"/>
      <c r="D151" s="243" t="s">
        <v>185</v>
      </c>
      <c r="E151" s="40"/>
      <c r="F151" s="244" t="s">
        <v>823</v>
      </c>
      <c r="G151" s="40"/>
      <c r="H151" s="40"/>
      <c r="I151" s="245"/>
      <c r="J151" s="40"/>
      <c r="K151" s="40"/>
      <c r="L151" s="44"/>
      <c r="M151" s="246"/>
      <c r="N151" s="247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185</v>
      </c>
      <c r="AU151" s="17" t="s">
        <v>80</v>
      </c>
    </row>
    <row r="152" s="2" customFormat="1">
      <c r="A152" s="38"/>
      <c r="B152" s="39"/>
      <c r="C152" s="40"/>
      <c r="D152" s="243" t="s">
        <v>188</v>
      </c>
      <c r="E152" s="40"/>
      <c r="F152" s="250" t="s">
        <v>583</v>
      </c>
      <c r="G152" s="40"/>
      <c r="H152" s="40"/>
      <c r="I152" s="245"/>
      <c r="J152" s="40"/>
      <c r="K152" s="40"/>
      <c r="L152" s="44"/>
      <c r="M152" s="246"/>
      <c r="N152" s="247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188</v>
      </c>
      <c r="AU152" s="17" t="s">
        <v>80</v>
      </c>
    </row>
    <row r="153" s="2" customFormat="1" ht="24.15" customHeight="1">
      <c r="A153" s="38"/>
      <c r="B153" s="39"/>
      <c r="C153" s="229" t="s">
        <v>213</v>
      </c>
      <c r="D153" s="229" t="s">
        <v>179</v>
      </c>
      <c r="E153" s="230" t="s">
        <v>825</v>
      </c>
      <c r="F153" s="231" t="s">
        <v>826</v>
      </c>
      <c r="G153" s="232" t="s">
        <v>558</v>
      </c>
      <c r="H153" s="233">
        <v>8.343</v>
      </c>
      <c r="I153" s="234"/>
      <c r="J153" s="235">
        <f>ROUND(I153*H153,2)</f>
        <v>0</v>
      </c>
      <c r="K153" s="236"/>
      <c r="L153" s="44"/>
      <c r="M153" s="237" t="s">
        <v>1</v>
      </c>
      <c r="N153" s="238" t="s">
        <v>38</v>
      </c>
      <c r="O153" s="91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41" t="s">
        <v>183</v>
      </c>
      <c r="AT153" s="241" t="s">
        <v>179</v>
      </c>
      <c r="AU153" s="241" t="s">
        <v>80</v>
      </c>
      <c r="AY153" s="17" t="s">
        <v>176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7" t="s">
        <v>80</v>
      </c>
      <c r="BK153" s="242">
        <f>ROUND(I153*H153,2)</f>
        <v>0</v>
      </c>
      <c r="BL153" s="17" t="s">
        <v>183</v>
      </c>
      <c r="BM153" s="241" t="s">
        <v>876</v>
      </c>
    </row>
    <row r="154" s="2" customFormat="1">
      <c r="A154" s="38"/>
      <c r="B154" s="39"/>
      <c r="C154" s="40"/>
      <c r="D154" s="243" t="s">
        <v>185</v>
      </c>
      <c r="E154" s="40"/>
      <c r="F154" s="244" t="s">
        <v>826</v>
      </c>
      <c r="G154" s="40"/>
      <c r="H154" s="40"/>
      <c r="I154" s="245"/>
      <c r="J154" s="40"/>
      <c r="K154" s="40"/>
      <c r="L154" s="44"/>
      <c r="M154" s="246"/>
      <c r="N154" s="247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185</v>
      </c>
      <c r="AU154" s="17" t="s">
        <v>80</v>
      </c>
    </row>
    <row r="155" s="2" customFormat="1">
      <c r="A155" s="38"/>
      <c r="B155" s="39"/>
      <c r="C155" s="40"/>
      <c r="D155" s="243" t="s">
        <v>188</v>
      </c>
      <c r="E155" s="40"/>
      <c r="F155" s="250" t="s">
        <v>587</v>
      </c>
      <c r="G155" s="40"/>
      <c r="H155" s="40"/>
      <c r="I155" s="245"/>
      <c r="J155" s="40"/>
      <c r="K155" s="40"/>
      <c r="L155" s="44"/>
      <c r="M155" s="246"/>
      <c r="N155" s="247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188</v>
      </c>
      <c r="AU155" s="17" t="s">
        <v>80</v>
      </c>
    </row>
    <row r="156" s="13" customFormat="1">
      <c r="A156" s="13"/>
      <c r="B156" s="255"/>
      <c r="C156" s="256"/>
      <c r="D156" s="243" t="s">
        <v>242</v>
      </c>
      <c r="E156" s="257" t="s">
        <v>1</v>
      </c>
      <c r="F156" s="258" t="s">
        <v>877</v>
      </c>
      <c r="G156" s="256"/>
      <c r="H156" s="259">
        <v>8.343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5" t="s">
        <v>242</v>
      </c>
      <c r="AU156" s="265" t="s">
        <v>80</v>
      </c>
      <c r="AV156" s="13" t="s">
        <v>82</v>
      </c>
      <c r="AW156" s="13" t="s">
        <v>30</v>
      </c>
      <c r="AX156" s="13" t="s">
        <v>73</v>
      </c>
      <c r="AY156" s="265" t="s">
        <v>176</v>
      </c>
    </row>
    <row r="157" s="14" customFormat="1">
      <c r="A157" s="14"/>
      <c r="B157" s="266"/>
      <c r="C157" s="267"/>
      <c r="D157" s="243" t="s">
        <v>242</v>
      </c>
      <c r="E157" s="268" t="s">
        <v>1</v>
      </c>
      <c r="F157" s="269" t="s">
        <v>245</v>
      </c>
      <c r="G157" s="267"/>
      <c r="H157" s="270">
        <v>8.343</v>
      </c>
      <c r="I157" s="271"/>
      <c r="J157" s="267"/>
      <c r="K157" s="267"/>
      <c r="L157" s="272"/>
      <c r="M157" s="273"/>
      <c r="N157" s="274"/>
      <c r="O157" s="274"/>
      <c r="P157" s="274"/>
      <c r="Q157" s="274"/>
      <c r="R157" s="274"/>
      <c r="S157" s="274"/>
      <c r="T157" s="27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76" t="s">
        <v>242</v>
      </c>
      <c r="AU157" s="276" t="s">
        <v>80</v>
      </c>
      <c r="AV157" s="14" t="s">
        <v>183</v>
      </c>
      <c r="AW157" s="14" t="s">
        <v>30</v>
      </c>
      <c r="AX157" s="14" t="s">
        <v>80</v>
      </c>
      <c r="AY157" s="276" t="s">
        <v>176</v>
      </c>
    </row>
    <row r="158" s="2" customFormat="1" ht="24.15" customHeight="1">
      <c r="A158" s="38"/>
      <c r="B158" s="39"/>
      <c r="C158" s="229" t="s">
        <v>260</v>
      </c>
      <c r="D158" s="229" t="s">
        <v>179</v>
      </c>
      <c r="E158" s="230" t="s">
        <v>829</v>
      </c>
      <c r="F158" s="231" t="s">
        <v>830</v>
      </c>
      <c r="G158" s="232" t="s">
        <v>558</v>
      </c>
      <c r="H158" s="233">
        <v>0.92700000000000005</v>
      </c>
      <c r="I158" s="234"/>
      <c r="J158" s="235">
        <f>ROUND(I158*H158,2)</f>
        <v>0</v>
      </c>
      <c r="K158" s="236"/>
      <c r="L158" s="44"/>
      <c r="M158" s="237" t="s">
        <v>1</v>
      </c>
      <c r="N158" s="238" t="s">
        <v>38</v>
      </c>
      <c r="O158" s="91"/>
      <c r="P158" s="239">
        <f>O158*H158</f>
        <v>0</v>
      </c>
      <c r="Q158" s="239">
        <v>0</v>
      </c>
      <c r="R158" s="239">
        <f>Q158*H158</f>
        <v>0</v>
      </c>
      <c r="S158" s="239">
        <v>0</v>
      </c>
      <c r="T158" s="24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41" t="s">
        <v>183</v>
      </c>
      <c r="AT158" s="241" t="s">
        <v>179</v>
      </c>
      <c r="AU158" s="241" t="s">
        <v>80</v>
      </c>
      <c r="AY158" s="17" t="s">
        <v>176</v>
      </c>
      <c r="BE158" s="242">
        <f>IF(N158="základní",J158,0)</f>
        <v>0</v>
      </c>
      <c r="BF158" s="242">
        <f>IF(N158="snížená",J158,0)</f>
        <v>0</v>
      </c>
      <c r="BG158" s="242">
        <f>IF(N158="zákl. přenesená",J158,0)</f>
        <v>0</v>
      </c>
      <c r="BH158" s="242">
        <f>IF(N158="sníž. přenesená",J158,0)</f>
        <v>0</v>
      </c>
      <c r="BI158" s="242">
        <f>IF(N158="nulová",J158,0)</f>
        <v>0</v>
      </c>
      <c r="BJ158" s="17" t="s">
        <v>80</v>
      </c>
      <c r="BK158" s="242">
        <f>ROUND(I158*H158,2)</f>
        <v>0</v>
      </c>
      <c r="BL158" s="17" t="s">
        <v>183</v>
      </c>
      <c r="BM158" s="241" t="s">
        <v>878</v>
      </c>
    </row>
    <row r="159" s="2" customFormat="1">
      <c r="A159" s="38"/>
      <c r="B159" s="39"/>
      <c r="C159" s="40"/>
      <c r="D159" s="243" t="s">
        <v>185</v>
      </c>
      <c r="E159" s="40"/>
      <c r="F159" s="244" t="s">
        <v>830</v>
      </c>
      <c r="G159" s="40"/>
      <c r="H159" s="40"/>
      <c r="I159" s="245"/>
      <c r="J159" s="40"/>
      <c r="K159" s="40"/>
      <c r="L159" s="44"/>
      <c r="M159" s="246"/>
      <c r="N159" s="247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185</v>
      </c>
      <c r="AU159" s="17" t="s">
        <v>80</v>
      </c>
    </row>
    <row r="160" s="2" customFormat="1">
      <c r="A160" s="38"/>
      <c r="B160" s="39"/>
      <c r="C160" s="40"/>
      <c r="D160" s="243" t="s">
        <v>188</v>
      </c>
      <c r="E160" s="40"/>
      <c r="F160" s="250" t="s">
        <v>587</v>
      </c>
      <c r="G160" s="40"/>
      <c r="H160" s="40"/>
      <c r="I160" s="245"/>
      <c r="J160" s="40"/>
      <c r="K160" s="40"/>
      <c r="L160" s="44"/>
      <c r="M160" s="246"/>
      <c r="N160" s="247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188</v>
      </c>
      <c r="AU160" s="17" t="s">
        <v>80</v>
      </c>
    </row>
    <row r="161" s="13" customFormat="1">
      <c r="A161" s="13"/>
      <c r="B161" s="255"/>
      <c r="C161" s="256"/>
      <c r="D161" s="243" t="s">
        <v>242</v>
      </c>
      <c r="E161" s="257" t="s">
        <v>1</v>
      </c>
      <c r="F161" s="258" t="s">
        <v>879</v>
      </c>
      <c r="G161" s="256"/>
      <c r="H161" s="259">
        <v>0.92700000000000005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5" t="s">
        <v>242</v>
      </c>
      <c r="AU161" s="265" t="s">
        <v>80</v>
      </c>
      <c r="AV161" s="13" t="s">
        <v>82</v>
      </c>
      <c r="AW161" s="13" t="s">
        <v>30</v>
      </c>
      <c r="AX161" s="13" t="s">
        <v>73</v>
      </c>
      <c r="AY161" s="265" t="s">
        <v>176</v>
      </c>
    </row>
    <row r="162" s="14" customFormat="1">
      <c r="A162" s="14"/>
      <c r="B162" s="266"/>
      <c r="C162" s="267"/>
      <c r="D162" s="243" t="s">
        <v>242</v>
      </c>
      <c r="E162" s="268" t="s">
        <v>1</v>
      </c>
      <c r="F162" s="269" t="s">
        <v>245</v>
      </c>
      <c r="G162" s="267"/>
      <c r="H162" s="270">
        <v>0.92700000000000005</v>
      </c>
      <c r="I162" s="271"/>
      <c r="J162" s="267"/>
      <c r="K162" s="267"/>
      <c r="L162" s="272"/>
      <c r="M162" s="273"/>
      <c r="N162" s="274"/>
      <c r="O162" s="274"/>
      <c r="P162" s="274"/>
      <c r="Q162" s="274"/>
      <c r="R162" s="274"/>
      <c r="S162" s="274"/>
      <c r="T162" s="27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76" t="s">
        <v>242</v>
      </c>
      <c r="AU162" s="276" t="s">
        <v>80</v>
      </c>
      <c r="AV162" s="14" t="s">
        <v>183</v>
      </c>
      <c r="AW162" s="14" t="s">
        <v>30</v>
      </c>
      <c r="AX162" s="14" t="s">
        <v>80</v>
      </c>
      <c r="AY162" s="276" t="s">
        <v>176</v>
      </c>
    </row>
    <row r="163" s="2" customFormat="1" ht="24.15" customHeight="1">
      <c r="A163" s="38"/>
      <c r="B163" s="39"/>
      <c r="C163" s="229" t="s">
        <v>266</v>
      </c>
      <c r="D163" s="229" t="s">
        <v>179</v>
      </c>
      <c r="E163" s="230" t="s">
        <v>593</v>
      </c>
      <c r="F163" s="231" t="s">
        <v>594</v>
      </c>
      <c r="G163" s="232" t="s">
        <v>558</v>
      </c>
      <c r="H163" s="233">
        <v>16.686</v>
      </c>
      <c r="I163" s="234"/>
      <c r="J163" s="235">
        <f>ROUND(I163*H163,2)</f>
        <v>0</v>
      </c>
      <c r="K163" s="236"/>
      <c r="L163" s="44"/>
      <c r="M163" s="237" t="s">
        <v>1</v>
      </c>
      <c r="N163" s="238" t="s">
        <v>38</v>
      </c>
      <c r="O163" s="91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41" t="s">
        <v>183</v>
      </c>
      <c r="AT163" s="241" t="s">
        <v>179</v>
      </c>
      <c r="AU163" s="241" t="s">
        <v>80</v>
      </c>
      <c r="AY163" s="17" t="s">
        <v>176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7" t="s">
        <v>80</v>
      </c>
      <c r="BK163" s="242">
        <f>ROUND(I163*H163,2)</f>
        <v>0</v>
      </c>
      <c r="BL163" s="17" t="s">
        <v>183</v>
      </c>
      <c r="BM163" s="241" t="s">
        <v>880</v>
      </c>
    </row>
    <row r="164" s="2" customFormat="1">
      <c r="A164" s="38"/>
      <c r="B164" s="39"/>
      <c r="C164" s="40"/>
      <c r="D164" s="243" t="s">
        <v>185</v>
      </c>
      <c r="E164" s="40"/>
      <c r="F164" s="244" t="s">
        <v>594</v>
      </c>
      <c r="G164" s="40"/>
      <c r="H164" s="40"/>
      <c r="I164" s="245"/>
      <c r="J164" s="40"/>
      <c r="K164" s="40"/>
      <c r="L164" s="44"/>
      <c r="M164" s="246"/>
      <c r="N164" s="247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185</v>
      </c>
      <c r="AU164" s="17" t="s">
        <v>80</v>
      </c>
    </row>
    <row r="165" s="2" customFormat="1">
      <c r="A165" s="38"/>
      <c r="B165" s="39"/>
      <c r="C165" s="40"/>
      <c r="D165" s="243" t="s">
        <v>188</v>
      </c>
      <c r="E165" s="40"/>
      <c r="F165" s="250" t="s">
        <v>596</v>
      </c>
      <c r="G165" s="40"/>
      <c r="H165" s="40"/>
      <c r="I165" s="245"/>
      <c r="J165" s="40"/>
      <c r="K165" s="40"/>
      <c r="L165" s="44"/>
      <c r="M165" s="246"/>
      <c r="N165" s="247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188</v>
      </c>
      <c r="AU165" s="17" t="s">
        <v>80</v>
      </c>
    </row>
    <row r="166" s="2" customFormat="1" ht="37.8" customHeight="1">
      <c r="A166" s="38"/>
      <c r="B166" s="39"/>
      <c r="C166" s="229" t="s">
        <v>271</v>
      </c>
      <c r="D166" s="229" t="s">
        <v>179</v>
      </c>
      <c r="E166" s="230" t="s">
        <v>597</v>
      </c>
      <c r="F166" s="231" t="s">
        <v>598</v>
      </c>
      <c r="G166" s="232" t="s">
        <v>558</v>
      </c>
      <c r="H166" s="233">
        <v>283.66199999999998</v>
      </c>
      <c r="I166" s="234"/>
      <c r="J166" s="235">
        <f>ROUND(I166*H166,2)</f>
        <v>0</v>
      </c>
      <c r="K166" s="236"/>
      <c r="L166" s="44"/>
      <c r="M166" s="237" t="s">
        <v>1</v>
      </c>
      <c r="N166" s="238" t="s">
        <v>38</v>
      </c>
      <c r="O166" s="91"/>
      <c r="P166" s="239">
        <f>O166*H166</f>
        <v>0</v>
      </c>
      <c r="Q166" s="239">
        <v>0</v>
      </c>
      <c r="R166" s="239">
        <f>Q166*H166</f>
        <v>0</v>
      </c>
      <c r="S166" s="239">
        <v>0</v>
      </c>
      <c r="T166" s="24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41" t="s">
        <v>183</v>
      </c>
      <c r="AT166" s="241" t="s">
        <v>179</v>
      </c>
      <c r="AU166" s="241" t="s">
        <v>80</v>
      </c>
      <c r="AY166" s="17" t="s">
        <v>176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7" t="s">
        <v>80</v>
      </c>
      <c r="BK166" s="242">
        <f>ROUND(I166*H166,2)</f>
        <v>0</v>
      </c>
      <c r="BL166" s="17" t="s">
        <v>183</v>
      </c>
      <c r="BM166" s="241" t="s">
        <v>881</v>
      </c>
    </row>
    <row r="167" s="2" customFormat="1">
      <c r="A167" s="38"/>
      <c r="B167" s="39"/>
      <c r="C167" s="40"/>
      <c r="D167" s="243" t="s">
        <v>185</v>
      </c>
      <c r="E167" s="40"/>
      <c r="F167" s="244" t="s">
        <v>598</v>
      </c>
      <c r="G167" s="40"/>
      <c r="H167" s="40"/>
      <c r="I167" s="245"/>
      <c r="J167" s="40"/>
      <c r="K167" s="40"/>
      <c r="L167" s="44"/>
      <c r="M167" s="246"/>
      <c r="N167" s="247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185</v>
      </c>
      <c r="AU167" s="17" t="s">
        <v>80</v>
      </c>
    </row>
    <row r="168" s="2" customFormat="1">
      <c r="A168" s="38"/>
      <c r="B168" s="39"/>
      <c r="C168" s="40"/>
      <c r="D168" s="243" t="s">
        <v>188</v>
      </c>
      <c r="E168" s="40"/>
      <c r="F168" s="250" t="s">
        <v>596</v>
      </c>
      <c r="G168" s="40"/>
      <c r="H168" s="40"/>
      <c r="I168" s="245"/>
      <c r="J168" s="40"/>
      <c r="K168" s="40"/>
      <c r="L168" s="44"/>
      <c r="M168" s="246"/>
      <c r="N168" s="247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188</v>
      </c>
      <c r="AU168" s="17" t="s">
        <v>80</v>
      </c>
    </row>
    <row r="169" s="2" customFormat="1" ht="24.15" customHeight="1">
      <c r="A169" s="38"/>
      <c r="B169" s="39"/>
      <c r="C169" s="229" t="s">
        <v>276</v>
      </c>
      <c r="D169" s="229" t="s">
        <v>179</v>
      </c>
      <c r="E169" s="230" t="s">
        <v>600</v>
      </c>
      <c r="F169" s="231" t="s">
        <v>601</v>
      </c>
      <c r="G169" s="232" t="s">
        <v>558</v>
      </c>
      <c r="H169" s="233">
        <v>1.8540000000000001</v>
      </c>
      <c r="I169" s="234"/>
      <c r="J169" s="235">
        <f>ROUND(I169*H169,2)</f>
        <v>0</v>
      </c>
      <c r="K169" s="236"/>
      <c r="L169" s="44"/>
      <c r="M169" s="237" t="s">
        <v>1</v>
      </c>
      <c r="N169" s="238" t="s">
        <v>38</v>
      </c>
      <c r="O169" s="91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41" t="s">
        <v>183</v>
      </c>
      <c r="AT169" s="241" t="s">
        <v>179</v>
      </c>
      <c r="AU169" s="241" t="s">
        <v>80</v>
      </c>
      <c r="AY169" s="17" t="s">
        <v>176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7" t="s">
        <v>80</v>
      </c>
      <c r="BK169" s="242">
        <f>ROUND(I169*H169,2)</f>
        <v>0</v>
      </c>
      <c r="BL169" s="17" t="s">
        <v>183</v>
      </c>
      <c r="BM169" s="241" t="s">
        <v>882</v>
      </c>
    </row>
    <row r="170" s="2" customFormat="1">
      <c r="A170" s="38"/>
      <c r="B170" s="39"/>
      <c r="C170" s="40"/>
      <c r="D170" s="243" t="s">
        <v>185</v>
      </c>
      <c r="E170" s="40"/>
      <c r="F170" s="244" t="s">
        <v>601</v>
      </c>
      <c r="G170" s="40"/>
      <c r="H170" s="40"/>
      <c r="I170" s="245"/>
      <c r="J170" s="40"/>
      <c r="K170" s="40"/>
      <c r="L170" s="44"/>
      <c r="M170" s="246"/>
      <c r="N170" s="247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185</v>
      </c>
      <c r="AU170" s="17" t="s">
        <v>80</v>
      </c>
    </row>
    <row r="171" s="2" customFormat="1">
      <c r="A171" s="38"/>
      <c r="B171" s="39"/>
      <c r="C171" s="40"/>
      <c r="D171" s="243" t="s">
        <v>188</v>
      </c>
      <c r="E171" s="40"/>
      <c r="F171" s="250" t="s">
        <v>596</v>
      </c>
      <c r="G171" s="40"/>
      <c r="H171" s="40"/>
      <c r="I171" s="245"/>
      <c r="J171" s="40"/>
      <c r="K171" s="40"/>
      <c r="L171" s="44"/>
      <c r="M171" s="246"/>
      <c r="N171" s="247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188</v>
      </c>
      <c r="AU171" s="17" t="s">
        <v>80</v>
      </c>
    </row>
    <row r="172" s="2" customFormat="1" ht="37.8" customHeight="1">
      <c r="A172" s="38"/>
      <c r="B172" s="39"/>
      <c r="C172" s="229" t="s">
        <v>282</v>
      </c>
      <c r="D172" s="229" t="s">
        <v>179</v>
      </c>
      <c r="E172" s="230" t="s">
        <v>603</v>
      </c>
      <c r="F172" s="231" t="s">
        <v>604</v>
      </c>
      <c r="G172" s="232" t="s">
        <v>558</v>
      </c>
      <c r="H172" s="233">
        <v>31.518000000000001</v>
      </c>
      <c r="I172" s="234"/>
      <c r="J172" s="235">
        <f>ROUND(I172*H172,2)</f>
        <v>0</v>
      </c>
      <c r="K172" s="236"/>
      <c r="L172" s="44"/>
      <c r="M172" s="237" t="s">
        <v>1</v>
      </c>
      <c r="N172" s="238" t="s">
        <v>38</v>
      </c>
      <c r="O172" s="91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41" t="s">
        <v>183</v>
      </c>
      <c r="AT172" s="241" t="s">
        <v>179</v>
      </c>
      <c r="AU172" s="241" t="s">
        <v>80</v>
      </c>
      <c r="AY172" s="17" t="s">
        <v>176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7" t="s">
        <v>80</v>
      </c>
      <c r="BK172" s="242">
        <f>ROUND(I172*H172,2)</f>
        <v>0</v>
      </c>
      <c r="BL172" s="17" t="s">
        <v>183</v>
      </c>
      <c r="BM172" s="241" t="s">
        <v>883</v>
      </c>
    </row>
    <row r="173" s="2" customFormat="1">
      <c r="A173" s="38"/>
      <c r="B173" s="39"/>
      <c r="C173" s="40"/>
      <c r="D173" s="243" t="s">
        <v>185</v>
      </c>
      <c r="E173" s="40"/>
      <c r="F173" s="244" t="s">
        <v>604</v>
      </c>
      <c r="G173" s="40"/>
      <c r="H173" s="40"/>
      <c r="I173" s="245"/>
      <c r="J173" s="40"/>
      <c r="K173" s="40"/>
      <c r="L173" s="44"/>
      <c r="M173" s="246"/>
      <c r="N173" s="247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185</v>
      </c>
      <c r="AU173" s="17" t="s">
        <v>80</v>
      </c>
    </row>
    <row r="174" s="2" customFormat="1">
      <c r="A174" s="38"/>
      <c r="B174" s="39"/>
      <c r="C174" s="40"/>
      <c r="D174" s="243" t="s">
        <v>188</v>
      </c>
      <c r="E174" s="40"/>
      <c r="F174" s="250" t="s">
        <v>596</v>
      </c>
      <c r="G174" s="40"/>
      <c r="H174" s="40"/>
      <c r="I174" s="245"/>
      <c r="J174" s="40"/>
      <c r="K174" s="40"/>
      <c r="L174" s="44"/>
      <c r="M174" s="246"/>
      <c r="N174" s="247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188</v>
      </c>
      <c r="AU174" s="17" t="s">
        <v>80</v>
      </c>
    </row>
    <row r="175" s="2" customFormat="1" ht="33" customHeight="1">
      <c r="A175" s="38"/>
      <c r="B175" s="39"/>
      <c r="C175" s="229" t="s">
        <v>8</v>
      </c>
      <c r="D175" s="229" t="s">
        <v>179</v>
      </c>
      <c r="E175" s="230" t="s">
        <v>606</v>
      </c>
      <c r="F175" s="231" t="s">
        <v>607</v>
      </c>
      <c r="G175" s="232" t="s">
        <v>558</v>
      </c>
      <c r="H175" s="233">
        <v>18.539999999999999</v>
      </c>
      <c r="I175" s="234"/>
      <c r="J175" s="235">
        <f>ROUND(I175*H175,2)</f>
        <v>0</v>
      </c>
      <c r="K175" s="236"/>
      <c r="L175" s="44"/>
      <c r="M175" s="237" t="s">
        <v>1</v>
      </c>
      <c r="N175" s="238" t="s">
        <v>38</v>
      </c>
      <c r="O175" s="91"/>
      <c r="P175" s="239">
        <f>O175*H175</f>
        <v>0</v>
      </c>
      <c r="Q175" s="239">
        <v>0</v>
      </c>
      <c r="R175" s="239">
        <f>Q175*H175</f>
        <v>0</v>
      </c>
      <c r="S175" s="239">
        <v>0</v>
      </c>
      <c r="T175" s="24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41" t="s">
        <v>183</v>
      </c>
      <c r="AT175" s="241" t="s">
        <v>179</v>
      </c>
      <c r="AU175" s="241" t="s">
        <v>80</v>
      </c>
      <c r="AY175" s="17" t="s">
        <v>176</v>
      </c>
      <c r="BE175" s="242">
        <f>IF(N175="základní",J175,0)</f>
        <v>0</v>
      </c>
      <c r="BF175" s="242">
        <f>IF(N175="snížená",J175,0)</f>
        <v>0</v>
      </c>
      <c r="BG175" s="242">
        <f>IF(N175="zákl. přenesená",J175,0)</f>
        <v>0</v>
      </c>
      <c r="BH175" s="242">
        <f>IF(N175="sníž. přenesená",J175,0)</f>
        <v>0</v>
      </c>
      <c r="BI175" s="242">
        <f>IF(N175="nulová",J175,0)</f>
        <v>0</v>
      </c>
      <c r="BJ175" s="17" t="s">
        <v>80</v>
      </c>
      <c r="BK175" s="242">
        <f>ROUND(I175*H175,2)</f>
        <v>0</v>
      </c>
      <c r="BL175" s="17" t="s">
        <v>183</v>
      </c>
      <c r="BM175" s="241" t="s">
        <v>884</v>
      </c>
    </row>
    <row r="176" s="2" customFormat="1">
      <c r="A176" s="38"/>
      <c r="B176" s="39"/>
      <c r="C176" s="40"/>
      <c r="D176" s="243" t="s">
        <v>185</v>
      </c>
      <c r="E176" s="40"/>
      <c r="F176" s="244" t="s">
        <v>607</v>
      </c>
      <c r="G176" s="40"/>
      <c r="H176" s="40"/>
      <c r="I176" s="245"/>
      <c r="J176" s="40"/>
      <c r="K176" s="40"/>
      <c r="L176" s="44"/>
      <c r="M176" s="246"/>
      <c r="N176" s="247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185</v>
      </c>
      <c r="AU176" s="17" t="s">
        <v>80</v>
      </c>
    </row>
    <row r="177" s="2" customFormat="1" ht="24.15" customHeight="1">
      <c r="A177" s="38"/>
      <c r="B177" s="39"/>
      <c r="C177" s="229" t="s">
        <v>291</v>
      </c>
      <c r="D177" s="229" t="s">
        <v>179</v>
      </c>
      <c r="E177" s="230" t="s">
        <v>609</v>
      </c>
      <c r="F177" s="231" t="s">
        <v>610</v>
      </c>
      <c r="G177" s="232" t="s">
        <v>558</v>
      </c>
      <c r="H177" s="233">
        <v>7.79</v>
      </c>
      <c r="I177" s="234"/>
      <c r="J177" s="235">
        <f>ROUND(I177*H177,2)</f>
        <v>0</v>
      </c>
      <c r="K177" s="236"/>
      <c r="L177" s="44"/>
      <c r="M177" s="237" t="s">
        <v>1</v>
      </c>
      <c r="N177" s="238" t="s">
        <v>38</v>
      </c>
      <c r="O177" s="91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41" t="s">
        <v>183</v>
      </c>
      <c r="AT177" s="241" t="s">
        <v>179</v>
      </c>
      <c r="AU177" s="241" t="s">
        <v>80</v>
      </c>
      <c r="AY177" s="17" t="s">
        <v>176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7" t="s">
        <v>80</v>
      </c>
      <c r="BK177" s="242">
        <f>ROUND(I177*H177,2)</f>
        <v>0</v>
      </c>
      <c r="BL177" s="17" t="s">
        <v>183</v>
      </c>
      <c r="BM177" s="241" t="s">
        <v>885</v>
      </c>
    </row>
    <row r="178" s="2" customFormat="1">
      <c r="A178" s="38"/>
      <c r="B178" s="39"/>
      <c r="C178" s="40"/>
      <c r="D178" s="243" t="s">
        <v>185</v>
      </c>
      <c r="E178" s="40"/>
      <c r="F178" s="244" t="s">
        <v>610</v>
      </c>
      <c r="G178" s="40"/>
      <c r="H178" s="40"/>
      <c r="I178" s="245"/>
      <c r="J178" s="40"/>
      <c r="K178" s="40"/>
      <c r="L178" s="44"/>
      <c r="M178" s="246"/>
      <c r="N178" s="247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185</v>
      </c>
      <c r="AU178" s="17" t="s">
        <v>80</v>
      </c>
    </row>
    <row r="179" s="2" customFormat="1">
      <c r="A179" s="38"/>
      <c r="B179" s="39"/>
      <c r="C179" s="40"/>
      <c r="D179" s="243" t="s">
        <v>188</v>
      </c>
      <c r="E179" s="40"/>
      <c r="F179" s="250" t="s">
        <v>612</v>
      </c>
      <c r="G179" s="40"/>
      <c r="H179" s="40"/>
      <c r="I179" s="245"/>
      <c r="J179" s="40"/>
      <c r="K179" s="40"/>
      <c r="L179" s="44"/>
      <c r="M179" s="246"/>
      <c r="N179" s="247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188</v>
      </c>
      <c r="AU179" s="17" t="s">
        <v>80</v>
      </c>
    </row>
    <row r="180" s="2" customFormat="1" ht="24.15" customHeight="1">
      <c r="A180" s="38"/>
      <c r="B180" s="39"/>
      <c r="C180" s="229" t="s">
        <v>296</v>
      </c>
      <c r="D180" s="229" t="s">
        <v>179</v>
      </c>
      <c r="E180" s="230" t="s">
        <v>613</v>
      </c>
      <c r="F180" s="231" t="s">
        <v>614</v>
      </c>
      <c r="G180" s="232" t="s">
        <v>558</v>
      </c>
      <c r="H180" s="233">
        <v>4.1719999999999997</v>
      </c>
      <c r="I180" s="234"/>
      <c r="J180" s="235">
        <f>ROUND(I180*H180,2)</f>
        <v>0</v>
      </c>
      <c r="K180" s="236"/>
      <c r="L180" s="44"/>
      <c r="M180" s="237" t="s">
        <v>1</v>
      </c>
      <c r="N180" s="238" t="s">
        <v>38</v>
      </c>
      <c r="O180" s="91"/>
      <c r="P180" s="239">
        <f>O180*H180</f>
        <v>0</v>
      </c>
      <c r="Q180" s="239">
        <v>0</v>
      </c>
      <c r="R180" s="239">
        <f>Q180*H180</f>
        <v>0</v>
      </c>
      <c r="S180" s="239">
        <v>0</v>
      </c>
      <c r="T180" s="24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41" t="s">
        <v>183</v>
      </c>
      <c r="AT180" s="241" t="s">
        <v>179</v>
      </c>
      <c r="AU180" s="241" t="s">
        <v>80</v>
      </c>
      <c r="AY180" s="17" t="s">
        <v>176</v>
      </c>
      <c r="BE180" s="242">
        <f>IF(N180="základní",J180,0)</f>
        <v>0</v>
      </c>
      <c r="BF180" s="242">
        <f>IF(N180="snížená",J180,0)</f>
        <v>0</v>
      </c>
      <c r="BG180" s="242">
        <f>IF(N180="zákl. přenesená",J180,0)</f>
        <v>0</v>
      </c>
      <c r="BH180" s="242">
        <f>IF(N180="sníž. přenesená",J180,0)</f>
        <v>0</v>
      </c>
      <c r="BI180" s="242">
        <f>IF(N180="nulová",J180,0)</f>
        <v>0</v>
      </c>
      <c r="BJ180" s="17" t="s">
        <v>80</v>
      </c>
      <c r="BK180" s="242">
        <f>ROUND(I180*H180,2)</f>
        <v>0</v>
      </c>
      <c r="BL180" s="17" t="s">
        <v>183</v>
      </c>
      <c r="BM180" s="241" t="s">
        <v>886</v>
      </c>
    </row>
    <row r="181" s="2" customFormat="1">
      <c r="A181" s="38"/>
      <c r="B181" s="39"/>
      <c r="C181" s="40"/>
      <c r="D181" s="243" t="s">
        <v>185</v>
      </c>
      <c r="E181" s="40"/>
      <c r="F181" s="244" t="s">
        <v>614</v>
      </c>
      <c r="G181" s="40"/>
      <c r="H181" s="40"/>
      <c r="I181" s="245"/>
      <c r="J181" s="40"/>
      <c r="K181" s="40"/>
      <c r="L181" s="44"/>
      <c r="M181" s="246"/>
      <c r="N181" s="247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185</v>
      </c>
      <c r="AU181" s="17" t="s">
        <v>80</v>
      </c>
    </row>
    <row r="182" s="2" customFormat="1">
      <c r="A182" s="38"/>
      <c r="B182" s="39"/>
      <c r="C182" s="40"/>
      <c r="D182" s="243" t="s">
        <v>188</v>
      </c>
      <c r="E182" s="40"/>
      <c r="F182" s="250" t="s">
        <v>616</v>
      </c>
      <c r="G182" s="40"/>
      <c r="H182" s="40"/>
      <c r="I182" s="245"/>
      <c r="J182" s="40"/>
      <c r="K182" s="40"/>
      <c r="L182" s="44"/>
      <c r="M182" s="246"/>
      <c r="N182" s="247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188</v>
      </c>
      <c r="AU182" s="17" t="s">
        <v>80</v>
      </c>
    </row>
    <row r="183" s="2" customFormat="1" ht="24.15" customHeight="1">
      <c r="A183" s="38"/>
      <c r="B183" s="39"/>
      <c r="C183" s="229" t="s">
        <v>301</v>
      </c>
      <c r="D183" s="229" t="s">
        <v>179</v>
      </c>
      <c r="E183" s="230" t="s">
        <v>619</v>
      </c>
      <c r="F183" s="231" t="s">
        <v>620</v>
      </c>
      <c r="G183" s="232" t="s">
        <v>558</v>
      </c>
      <c r="H183" s="233">
        <v>16.686</v>
      </c>
      <c r="I183" s="234"/>
      <c r="J183" s="235">
        <f>ROUND(I183*H183,2)</f>
        <v>0</v>
      </c>
      <c r="K183" s="236"/>
      <c r="L183" s="44"/>
      <c r="M183" s="237" t="s">
        <v>1</v>
      </c>
      <c r="N183" s="238" t="s">
        <v>38</v>
      </c>
      <c r="O183" s="91"/>
      <c r="P183" s="239">
        <f>O183*H183</f>
        <v>0</v>
      </c>
      <c r="Q183" s="239">
        <v>0</v>
      </c>
      <c r="R183" s="239">
        <f>Q183*H183</f>
        <v>0</v>
      </c>
      <c r="S183" s="239">
        <v>0</v>
      </c>
      <c r="T183" s="24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41" t="s">
        <v>183</v>
      </c>
      <c r="AT183" s="241" t="s">
        <v>179</v>
      </c>
      <c r="AU183" s="241" t="s">
        <v>80</v>
      </c>
      <c r="AY183" s="17" t="s">
        <v>176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17" t="s">
        <v>80</v>
      </c>
      <c r="BK183" s="242">
        <f>ROUND(I183*H183,2)</f>
        <v>0</v>
      </c>
      <c r="BL183" s="17" t="s">
        <v>183</v>
      </c>
      <c r="BM183" s="241" t="s">
        <v>887</v>
      </c>
    </row>
    <row r="184" s="2" customFormat="1">
      <c r="A184" s="38"/>
      <c r="B184" s="39"/>
      <c r="C184" s="40"/>
      <c r="D184" s="243" t="s">
        <v>185</v>
      </c>
      <c r="E184" s="40"/>
      <c r="F184" s="244" t="s">
        <v>620</v>
      </c>
      <c r="G184" s="40"/>
      <c r="H184" s="40"/>
      <c r="I184" s="245"/>
      <c r="J184" s="40"/>
      <c r="K184" s="40"/>
      <c r="L184" s="44"/>
      <c r="M184" s="246"/>
      <c r="N184" s="247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185</v>
      </c>
      <c r="AU184" s="17" t="s">
        <v>80</v>
      </c>
    </row>
    <row r="185" s="13" customFormat="1">
      <c r="A185" s="13"/>
      <c r="B185" s="255"/>
      <c r="C185" s="256"/>
      <c r="D185" s="243" t="s">
        <v>242</v>
      </c>
      <c r="E185" s="257" t="s">
        <v>1</v>
      </c>
      <c r="F185" s="258" t="s">
        <v>888</v>
      </c>
      <c r="G185" s="256"/>
      <c r="H185" s="259">
        <v>16.686</v>
      </c>
      <c r="I185" s="260"/>
      <c r="J185" s="256"/>
      <c r="K185" s="256"/>
      <c r="L185" s="261"/>
      <c r="M185" s="262"/>
      <c r="N185" s="263"/>
      <c r="O185" s="263"/>
      <c r="P185" s="263"/>
      <c r="Q185" s="263"/>
      <c r="R185" s="263"/>
      <c r="S185" s="263"/>
      <c r="T185" s="26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5" t="s">
        <v>242</v>
      </c>
      <c r="AU185" s="265" t="s">
        <v>80</v>
      </c>
      <c r="AV185" s="13" t="s">
        <v>82</v>
      </c>
      <c r="AW185" s="13" t="s">
        <v>30</v>
      </c>
      <c r="AX185" s="13" t="s">
        <v>73</v>
      </c>
      <c r="AY185" s="265" t="s">
        <v>176</v>
      </c>
    </row>
    <row r="186" s="14" customFormat="1">
      <c r="A186" s="14"/>
      <c r="B186" s="266"/>
      <c r="C186" s="267"/>
      <c r="D186" s="243" t="s">
        <v>242</v>
      </c>
      <c r="E186" s="268" t="s">
        <v>1</v>
      </c>
      <c r="F186" s="269" t="s">
        <v>245</v>
      </c>
      <c r="G186" s="267"/>
      <c r="H186" s="270">
        <v>16.686</v>
      </c>
      <c r="I186" s="271"/>
      <c r="J186" s="267"/>
      <c r="K186" s="267"/>
      <c r="L186" s="272"/>
      <c r="M186" s="273"/>
      <c r="N186" s="274"/>
      <c r="O186" s="274"/>
      <c r="P186" s="274"/>
      <c r="Q186" s="274"/>
      <c r="R186" s="274"/>
      <c r="S186" s="274"/>
      <c r="T186" s="27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76" t="s">
        <v>242</v>
      </c>
      <c r="AU186" s="276" t="s">
        <v>80</v>
      </c>
      <c r="AV186" s="14" t="s">
        <v>183</v>
      </c>
      <c r="AW186" s="14" t="s">
        <v>30</v>
      </c>
      <c r="AX186" s="14" t="s">
        <v>80</v>
      </c>
      <c r="AY186" s="276" t="s">
        <v>176</v>
      </c>
    </row>
    <row r="187" s="2" customFormat="1" ht="24.15" customHeight="1">
      <c r="A187" s="38"/>
      <c r="B187" s="39"/>
      <c r="C187" s="229" t="s">
        <v>306</v>
      </c>
      <c r="D187" s="229" t="s">
        <v>179</v>
      </c>
      <c r="E187" s="230" t="s">
        <v>623</v>
      </c>
      <c r="F187" s="231" t="s">
        <v>624</v>
      </c>
      <c r="G187" s="232" t="s">
        <v>558</v>
      </c>
      <c r="H187" s="233">
        <v>1.8540000000000001</v>
      </c>
      <c r="I187" s="234"/>
      <c r="J187" s="235">
        <f>ROUND(I187*H187,2)</f>
        <v>0</v>
      </c>
      <c r="K187" s="236"/>
      <c r="L187" s="44"/>
      <c r="M187" s="237" t="s">
        <v>1</v>
      </c>
      <c r="N187" s="238" t="s">
        <v>38</v>
      </c>
      <c r="O187" s="91"/>
      <c r="P187" s="239">
        <f>O187*H187</f>
        <v>0</v>
      </c>
      <c r="Q187" s="239">
        <v>0</v>
      </c>
      <c r="R187" s="239">
        <f>Q187*H187</f>
        <v>0</v>
      </c>
      <c r="S187" s="239">
        <v>0</v>
      </c>
      <c r="T187" s="24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41" t="s">
        <v>183</v>
      </c>
      <c r="AT187" s="241" t="s">
        <v>179</v>
      </c>
      <c r="AU187" s="241" t="s">
        <v>80</v>
      </c>
      <c r="AY187" s="17" t="s">
        <v>176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7" t="s">
        <v>80</v>
      </c>
      <c r="BK187" s="242">
        <f>ROUND(I187*H187,2)</f>
        <v>0</v>
      </c>
      <c r="BL187" s="17" t="s">
        <v>183</v>
      </c>
      <c r="BM187" s="241" t="s">
        <v>889</v>
      </c>
    </row>
    <row r="188" s="2" customFormat="1">
      <c r="A188" s="38"/>
      <c r="B188" s="39"/>
      <c r="C188" s="40"/>
      <c r="D188" s="243" t="s">
        <v>185</v>
      </c>
      <c r="E188" s="40"/>
      <c r="F188" s="244" t="s">
        <v>624</v>
      </c>
      <c r="G188" s="40"/>
      <c r="H188" s="40"/>
      <c r="I188" s="245"/>
      <c r="J188" s="40"/>
      <c r="K188" s="40"/>
      <c r="L188" s="44"/>
      <c r="M188" s="246"/>
      <c r="N188" s="247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185</v>
      </c>
      <c r="AU188" s="17" t="s">
        <v>80</v>
      </c>
    </row>
    <row r="189" s="13" customFormat="1">
      <c r="A189" s="13"/>
      <c r="B189" s="255"/>
      <c r="C189" s="256"/>
      <c r="D189" s="243" t="s">
        <v>242</v>
      </c>
      <c r="E189" s="257" t="s">
        <v>1</v>
      </c>
      <c r="F189" s="258" t="s">
        <v>872</v>
      </c>
      <c r="G189" s="256"/>
      <c r="H189" s="259">
        <v>1.8540000000000001</v>
      </c>
      <c r="I189" s="260"/>
      <c r="J189" s="256"/>
      <c r="K189" s="256"/>
      <c r="L189" s="261"/>
      <c r="M189" s="262"/>
      <c r="N189" s="263"/>
      <c r="O189" s="263"/>
      <c r="P189" s="263"/>
      <c r="Q189" s="263"/>
      <c r="R189" s="263"/>
      <c r="S189" s="263"/>
      <c r="T189" s="26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65" t="s">
        <v>242</v>
      </c>
      <c r="AU189" s="265" t="s">
        <v>80</v>
      </c>
      <c r="AV189" s="13" t="s">
        <v>82</v>
      </c>
      <c r="AW189" s="13" t="s">
        <v>30</v>
      </c>
      <c r="AX189" s="13" t="s">
        <v>73</v>
      </c>
      <c r="AY189" s="265" t="s">
        <v>176</v>
      </c>
    </row>
    <row r="190" s="14" customFormat="1">
      <c r="A190" s="14"/>
      <c r="B190" s="266"/>
      <c r="C190" s="267"/>
      <c r="D190" s="243" t="s">
        <v>242</v>
      </c>
      <c r="E190" s="268" t="s">
        <v>1</v>
      </c>
      <c r="F190" s="269" t="s">
        <v>245</v>
      </c>
      <c r="G190" s="267"/>
      <c r="H190" s="270">
        <v>1.8540000000000001</v>
      </c>
      <c r="I190" s="271"/>
      <c r="J190" s="267"/>
      <c r="K190" s="267"/>
      <c r="L190" s="272"/>
      <c r="M190" s="273"/>
      <c r="N190" s="274"/>
      <c r="O190" s="274"/>
      <c r="P190" s="274"/>
      <c r="Q190" s="274"/>
      <c r="R190" s="274"/>
      <c r="S190" s="274"/>
      <c r="T190" s="27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76" t="s">
        <v>242</v>
      </c>
      <c r="AU190" s="276" t="s">
        <v>80</v>
      </c>
      <c r="AV190" s="14" t="s">
        <v>183</v>
      </c>
      <c r="AW190" s="14" t="s">
        <v>30</v>
      </c>
      <c r="AX190" s="14" t="s">
        <v>80</v>
      </c>
      <c r="AY190" s="276" t="s">
        <v>176</v>
      </c>
    </row>
    <row r="191" s="2" customFormat="1" ht="16.5" customHeight="1">
      <c r="A191" s="38"/>
      <c r="B191" s="39"/>
      <c r="C191" s="277" t="s">
        <v>311</v>
      </c>
      <c r="D191" s="277" t="s">
        <v>327</v>
      </c>
      <c r="E191" s="278" t="s">
        <v>556</v>
      </c>
      <c r="F191" s="279" t="s">
        <v>557</v>
      </c>
      <c r="G191" s="280" t="s">
        <v>558</v>
      </c>
      <c r="H191" s="281">
        <v>11.140000000000001</v>
      </c>
      <c r="I191" s="282"/>
      <c r="J191" s="283">
        <f>ROUND(I191*H191,2)</f>
        <v>0</v>
      </c>
      <c r="K191" s="284"/>
      <c r="L191" s="285"/>
      <c r="M191" s="286" t="s">
        <v>1</v>
      </c>
      <c r="N191" s="287" t="s">
        <v>38</v>
      </c>
      <c r="O191" s="91"/>
      <c r="P191" s="239">
        <f>O191*H191</f>
        <v>0</v>
      </c>
      <c r="Q191" s="239">
        <v>0</v>
      </c>
      <c r="R191" s="239">
        <f>Q191*H191</f>
        <v>0</v>
      </c>
      <c r="S191" s="239">
        <v>0</v>
      </c>
      <c r="T191" s="24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41" t="s">
        <v>266</v>
      </c>
      <c r="AT191" s="241" t="s">
        <v>327</v>
      </c>
      <c r="AU191" s="241" t="s">
        <v>80</v>
      </c>
      <c r="AY191" s="17" t="s">
        <v>176</v>
      </c>
      <c r="BE191" s="242">
        <f>IF(N191="základní",J191,0)</f>
        <v>0</v>
      </c>
      <c r="BF191" s="242">
        <f>IF(N191="snížená",J191,0)</f>
        <v>0</v>
      </c>
      <c r="BG191" s="242">
        <f>IF(N191="zákl. přenesená",J191,0)</f>
        <v>0</v>
      </c>
      <c r="BH191" s="242">
        <f>IF(N191="sníž. přenesená",J191,0)</f>
        <v>0</v>
      </c>
      <c r="BI191" s="242">
        <f>IF(N191="nulová",J191,0)</f>
        <v>0</v>
      </c>
      <c r="BJ191" s="17" t="s">
        <v>80</v>
      </c>
      <c r="BK191" s="242">
        <f>ROUND(I191*H191,2)</f>
        <v>0</v>
      </c>
      <c r="BL191" s="17" t="s">
        <v>183</v>
      </c>
      <c r="BM191" s="241" t="s">
        <v>890</v>
      </c>
    </row>
    <row r="192" s="2" customFormat="1">
      <c r="A192" s="38"/>
      <c r="B192" s="39"/>
      <c r="C192" s="40"/>
      <c r="D192" s="243" t="s">
        <v>185</v>
      </c>
      <c r="E192" s="40"/>
      <c r="F192" s="244" t="s">
        <v>557</v>
      </c>
      <c r="G192" s="40"/>
      <c r="H192" s="40"/>
      <c r="I192" s="245"/>
      <c r="J192" s="40"/>
      <c r="K192" s="40"/>
      <c r="L192" s="44"/>
      <c r="M192" s="246"/>
      <c r="N192" s="247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185</v>
      </c>
      <c r="AU192" s="17" t="s">
        <v>80</v>
      </c>
    </row>
    <row r="193" s="12" customFormat="1" ht="25.92" customHeight="1">
      <c r="A193" s="12"/>
      <c r="B193" s="213"/>
      <c r="C193" s="214"/>
      <c r="D193" s="215" t="s">
        <v>72</v>
      </c>
      <c r="E193" s="216" t="s">
        <v>183</v>
      </c>
      <c r="F193" s="216" t="s">
        <v>627</v>
      </c>
      <c r="G193" s="214"/>
      <c r="H193" s="214"/>
      <c r="I193" s="217"/>
      <c r="J193" s="218">
        <f>BK193</f>
        <v>0</v>
      </c>
      <c r="K193" s="214"/>
      <c r="L193" s="219"/>
      <c r="M193" s="220"/>
      <c r="N193" s="221"/>
      <c r="O193" s="221"/>
      <c r="P193" s="222">
        <f>SUM(P194:P196)</f>
        <v>0</v>
      </c>
      <c r="Q193" s="221"/>
      <c r="R193" s="222">
        <f>SUM(R194:R196)</f>
        <v>0</v>
      </c>
      <c r="S193" s="221"/>
      <c r="T193" s="223">
        <f>SUM(T194:T196)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24" t="s">
        <v>80</v>
      </c>
      <c r="AT193" s="225" t="s">
        <v>72</v>
      </c>
      <c r="AU193" s="225" t="s">
        <v>73</v>
      </c>
      <c r="AY193" s="224" t="s">
        <v>176</v>
      </c>
      <c r="BK193" s="226">
        <f>SUM(BK194:BK196)</f>
        <v>0</v>
      </c>
    </row>
    <row r="194" s="2" customFormat="1" ht="24.15" customHeight="1">
      <c r="A194" s="38"/>
      <c r="B194" s="39"/>
      <c r="C194" s="229" t="s">
        <v>315</v>
      </c>
      <c r="D194" s="229" t="s">
        <v>179</v>
      </c>
      <c r="E194" s="230" t="s">
        <v>628</v>
      </c>
      <c r="F194" s="231" t="s">
        <v>629</v>
      </c>
      <c r="G194" s="232" t="s">
        <v>558</v>
      </c>
      <c r="H194" s="233">
        <v>2.367</v>
      </c>
      <c r="I194" s="234"/>
      <c r="J194" s="235">
        <f>ROUND(I194*H194,2)</f>
        <v>0</v>
      </c>
      <c r="K194" s="236"/>
      <c r="L194" s="44"/>
      <c r="M194" s="237" t="s">
        <v>1</v>
      </c>
      <c r="N194" s="238" t="s">
        <v>38</v>
      </c>
      <c r="O194" s="91"/>
      <c r="P194" s="239">
        <f>O194*H194</f>
        <v>0</v>
      </c>
      <c r="Q194" s="239">
        <v>0</v>
      </c>
      <c r="R194" s="239">
        <f>Q194*H194</f>
        <v>0</v>
      </c>
      <c r="S194" s="239">
        <v>0</v>
      </c>
      <c r="T194" s="24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41" t="s">
        <v>183</v>
      </c>
      <c r="AT194" s="241" t="s">
        <v>179</v>
      </c>
      <c r="AU194" s="241" t="s">
        <v>80</v>
      </c>
      <c r="AY194" s="17" t="s">
        <v>176</v>
      </c>
      <c r="BE194" s="242">
        <f>IF(N194="základní",J194,0)</f>
        <v>0</v>
      </c>
      <c r="BF194" s="242">
        <f>IF(N194="snížená",J194,0)</f>
        <v>0</v>
      </c>
      <c r="BG194" s="242">
        <f>IF(N194="zákl. přenesená",J194,0)</f>
        <v>0</v>
      </c>
      <c r="BH194" s="242">
        <f>IF(N194="sníž. přenesená",J194,0)</f>
        <v>0</v>
      </c>
      <c r="BI194" s="242">
        <f>IF(N194="nulová",J194,0)</f>
        <v>0</v>
      </c>
      <c r="BJ194" s="17" t="s">
        <v>80</v>
      </c>
      <c r="BK194" s="242">
        <f>ROUND(I194*H194,2)</f>
        <v>0</v>
      </c>
      <c r="BL194" s="17" t="s">
        <v>183</v>
      </c>
      <c r="BM194" s="241" t="s">
        <v>891</v>
      </c>
    </row>
    <row r="195" s="2" customFormat="1">
      <c r="A195" s="38"/>
      <c r="B195" s="39"/>
      <c r="C195" s="40"/>
      <c r="D195" s="243" t="s">
        <v>185</v>
      </c>
      <c r="E195" s="40"/>
      <c r="F195" s="244" t="s">
        <v>629</v>
      </c>
      <c r="G195" s="40"/>
      <c r="H195" s="40"/>
      <c r="I195" s="245"/>
      <c r="J195" s="40"/>
      <c r="K195" s="40"/>
      <c r="L195" s="44"/>
      <c r="M195" s="246"/>
      <c r="N195" s="247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185</v>
      </c>
      <c r="AU195" s="17" t="s">
        <v>80</v>
      </c>
    </row>
    <row r="196" s="2" customFormat="1">
      <c r="A196" s="38"/>
      <c r="B196" s="39"/>
      <c r="C196" s="40"/>
      <c r="D196" s="243" t="s">
        <v>188</v>
      </c>
      <c r="E196" s="40"/>
      <c r="F196" s="250" t="s">
        <v>631</v>
      </c>
      <c r="G196" s="40"/>
      <c r="H196" s="40"/>
      <c r="I196" s="245"/>
      <c r="J196" s="40"/>
      <c r="K196" s="40"/>
      <c r="L196" s="44"/>
      <c r="M196" s="246"/>
      <c r="N196" s="247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188</v>
      </c>
      <c r="AU196" s="17" t="s">
        <v>80</v>
      </c>
    </row>
    <row r="197" s="12" customFormat="1" ht="25.92" customHeight="1">
      <c r="A197" s="12"/>
      <c r="B197" s="213"/>
      <c r="C197" s="214"/>
      <c r="D197" s="215" t="s">
        <v>72</v>
      </c>
      <c r="E197" s="216" t="s">
        <v>266</v>
      </c>
      <c r="F197" s="216" t="s">
        <v>665</v>
      </c>
      <c r="G197" s="214"/>
      <c r="H197" s="214"/>
      <c r="I197" s="217"/>
      <c r="J197" s="218">
        <f>BK197</f>
        <v>0</v>
      </c>
      <c r="K197" s="214"/>
      <c r="L197" s="219"/>
      <c r="M197" s="220"/>
      <c r="N197" s="221"/>
      <c r="O197" s="221"/>
      <c r="P197" s="222">
        <f>SUM(P198:P243)</f>
        <v>0</v>
      </c>
      <c r="Q197" s="221"/>
      <c r="R197" s="222">
        <f>SUM(R198:R243)</f>
        <v>0</v>
      </c>
      <c r="S197" s="221"/>
      <c r="T197" s="223">
        <f>SUM(T198:T243)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4" t="s">
        <v>80</v>
      </c>
      <c r="AT197" s="225" t="s">
        <v>72</v>
      </c>
      <c r="AU197" s="225" t="s">
        <v>73</v>
      </c>
      <c r="AY197" s="224" t="s">
        <v>176</v>
      </c>
      <c r="BK197" s="226">
        <f>SUM(BK198:BK243)</f>
        <v>0</v>
      </c>
    </row>
    <row r="198" s="2" customFormat="1" ht="16.5" customHeight="1">
      <c r="A198" s="38"/>
      <c r="B198" s="39"/>
      <c r="C198" s="229" t="s">
        <v>321</v>
      </c>
      <c r="D198" s="229" t="s">
        <v>179</v>
      </c>
      <c r="E198" s="230" t="s">
        <v>666</v>
      </c>
      <c r="F198" s="231" t="s">
        <v>844</v>
      </c>
      <c r="G198" s="232" t="s">
        <v>671</v>
      </c>
      <c r="H198" s="233">
        <v>10</v>
      </c>
      <c r="I198" s="234"/>
      <c r="J198" s="235">
        <f>ROUND(I198*H198,2)</f>
        <v>0</v>
      </c>
      <c r="K198" s="236"/>
      <c r="L198" s="44"/>
      <c r="M198" s="237" t="s">
        <v>1</v>
      </c>
      <c r="N198" s="238" t="s">
        <v>38</v>
      </c>
      <c r="O198" s="91"/>
      <c r="P198" s="239">
        <f>O198*H198</f>
        <v>0</v>
      </c>
      <c r="Q198" s="239">
        <v>0</v>
      </c>
      <c r="R198" s="239">
        <f>Q198*H198</f>
        <v>0</v>
      </c>
      <c r="S198" s="239">
        <v>0</v>
      </c>
      <c r="T198" s="24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41" t="s">
        <v>183</v>
      </c>
      <c r="AT198" s="241" t="s">
        <v>179</v>
      </c>
      <c r="AU198" s="241" t="s">
        <v>80</v>
      </c>
      <c r="AY198" s="17" t="s">
        <v>176</v>
      </c>
      <c r="BE198" s="242">
        <f>IF(N198="základní",J198,0)</f>
        <v>0</v>
      </c>
      <c r="BF198" s="242">
        <f>IF(N198="snížená",J198,0)</f>
        <v>0</v>
      </c>
      <c r="BG198" s="242">
        <f>IF(N198="zákl. přenesená",J198,0)</f>
        <v>0</v>
      </c>
      <c r="BH198" s="242">
        <f>IF(N198="sníž. přenesená",J198,0)</f>
        <v>0</v>
      </c>
      <c r="BI198" s="242">
        <f>IF(N198="nulová",J198,0)</f>
        <v>0</v>
      </c>
      <c r="BJ198" s="17" t="s">
        <v>80</v>
      </c>
      <c r="BK198" s="242">
        <f>ROUND(I198*H198,2)</f>
        <v>0</v>
      </c>
      <c r="BL198" s="17" t="s">
        <v>183</v>
      </c>
      <c r="BM198" s="241" t="s">
        <v>892</v>
      </c>
    </row>
    <row r="199" s="2" customFormat="1">
      <c r="A199" s="38"/>
      <c r="B199" s="39"/>
      <c r="C199" s="40"/>
      <c r="D199" s="243" t="s">
        <v>185</v>
      </c>
      <c r="E199" s="40"/>
      <c r="F199" s="244" t="s">
        <v>844</v>
      </c>
      <c r="G199" s="40"/>
      <c r="H199" s="40"/>
      <c r="I199" s="245"/>
      <c r="J199" s="40"/>
      <c r="K199" s="40"/>
      <c r="L199" s="44"/>
      <c r="M199" s="246"/>
      <c r="N199" s="247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185</v>
      </c>
      <c r="AU199" s="17" t="s">
        <v>80</v>
      </c>
    </row>
    <row r="200" s="2" customFormat="1" ht="33" customHeight="1">
      <c r="A200" s="38"/>
      <c r="B200" s="39"/>
      <c r="C200" s="229" t="s">
        <v>326</v>
      </c>
      <c r="D200" s="229" t="s">
        <v>179</v>
      </c>
      <c r="E200" s="230" t="s">
        <v>893</v>
      </c>
      <c r="F200" s="231" t="s">
        <v>894</v>
      </c>
      <c r="G200" s="232" t="s">
        <v>263</v>
      </c>
      <c r="H200" s="233">
        <v>5</v>
      </c>
      <c r="I200" s="234"/>
      <c r="J200" s="235">
        <f>ROUND(I200*H200,2)</f>
        <v>0</v>
      </c>
      <c r="K200" s="236"/>
      <c r="L200" s="44"/>
      <c r="M200" s="237" t="s">
        <v>1</v>
      </c>
      <c r="N200" s="238" t="s">
        <v>38</v>
      </c>
      <c r="O200" s="91"/>
      <c r="P200" s="239">
        <f>O200*H200</f>
        <v>0</v>
      </c>
      <c r="Q200" s="239">
        <v>0</v>
      </c>
      <c r="R200" s="239">
        <f>Q200*H200</f>
        <v>0</v>
      </c>
      <c r="S200" s="239">
        <v>0</v>
      </c>
      <c r="T200" s="24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41" t="s">
        <v>183</v>
      </c>
      <c r="AT200" s="241" t="s">
        <v>179</v>
      </c>
      <c r="AU200" s="241" t="s">
        <v>80</v>
      </c>
      <c r="AY200" s="17" t="s">
        <v>176</v>
      </c>
      <c r="BE200" s="242">
        <f>IF(N200="základní",J200,0)</f>
        <v>0</v>
      </c>
      <c r="BF200" s="242">
        <f>IF(N200="snížená",J200,0)</f>
        <v>0</v>
      </c>
      <c r="BG200" s="242">
        <f>IF(N200="zákl. přenesená",J200,0)</f>
        <v>0</v>
      </c>
      <c r="BH200" s="242">
        <f>IF(N200="sníž. přenesená",J200,0)</f>
        <v>0</v>
      </c>
      <c r="BI200" s="242">
        <f>IF(N200="nulová",J200,0)</f>
        <v>0</v>
      </c>
      <c r="BJ200" s="17" t="s">
        <v>80</v>
      </c>
      <c r="BK200" s="242">
        <f>ROUND(I200*H200,2)</f>
        <v>0</v>
      </c>
      <c r="BL200" s="17" t="s">
        <v>183</v>
      </c>
      <c r="BM200" s="241" t="s">
        <v>895</v>
      </c>
    </row>
    <row r="201" s="2" customFormat="1">
      <c r="A201" s="38"/>
      <c r="B201" s="39"/>
      <c r="C201" s="40"/>
      <c r="D201" s="243" t="s">
        <v>185</v>
      </c>
      <c r="E201" s="40"/>
      <c r="F201" s="244" t="s">
        <v>894</v>
      </c>
      <c r="G201" s="40"/>
      <c r="H201" s="40"/>
      <c r="I201" s="245"/>
      <c r="J201" s="40"/>
      <c r="K201" s="40"/>
      <c r="L201" s="44"/>
      <c r="M201" s="246"/>
      <c r="N201" s="247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185</v>
      </c>
      <c r="AU201" s="17" t="s">
        <v>80</v>
      </c>
    </row>
    <row r="202" s="2" customFormat="1">
      <c r="A202" s="38"/>
      <c r="B202" s="39"/>
      <c r="C202" s="40"/>
      <c r="D202" s="243" t="s">
        <v>188</v>
      </c>
      <c r="E202" s="40"/>
      <c r="F202" s="250" t="s">
        <v>729</v>
      </c>
      <c r="G202" s="40"/>
      <c r="H202" s="40"/>
      <c r="I202" s="245"/>
      <c r="J202" s="40"/>
      <c r="K202" s="40"/>
      <c r="L202" s="44"/>
      <c r="M202" s="246"/>
      <c r="N202" s="247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188</v>
      </c>
      <c r="AU202" s="17" t="s">
        <v>80</v>
      </c>
    </row>
    <row r="203" s="2" customFormat="1" ht="24.15" customHeight="1">
      <c r="A203" s="38"/>
      <c r="B203" s="39"/>
      <c r="C203" s="229" t="s">
        <v>7</v>
      </c>
      <c r="D203" s="229" t="s">
        <v>179</v>
      </c>
      <c r="E203" s="230" t="s">
        <v>896</v>
      </c>
      <c r="F203" s="231" t="s">
        <v>897</v>
      </c>
      <c r="G203" s="232" t="s">
        <v>363</v>
      </c>
      <c r="H203" s="233">
        <v>10</v>
      </c>
      <c r="I203" s="234"/>
      <c r="J203" s="235">
        <f>ROUND(I203*H203,2)</f>
        <v>0</v>
      </c>
      <c r="K203" s="236"/>
      <c r="L203" s="44"/>
      <c r="M203" s="237" t="s">
        <v>1</v>
      </c>
      <c r="N203" s="238" t="s">
        <v>38</v>
      </c>
      <c r="O203" s="91"/>
      <c r="P203" s="239">
        <f>O203*H203</f>
        <v>0</v>
      </c>
      <c r="Q203" s="239">
        <v>0</v>
      </c>
      <c r="R203" s="239">
        <f>Q203*H203</f>
        <v>0</v>
      </c>
      <c r="S203" s="239">
        <v>0</v>
      </c>
      <c r="T203" s="24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41" t="s">
        <v>183</v>
      </c>
      <c r="AT203" s="241" t="s">
        <v>179</v>
      </c>
      <c r="AU203" s="241" t="s">
        <v>80</v>
      </c>
      <c r="AY203" s="17" t="s">
        <v>176</v>
      </c>
      <c r="BE203" s="242">
        <f>IF(N203="základní",J203,0)</f>
        <v>0</v>
      </c>
      <c r="BF203" s="242">
        <f>IF(N203="snížená",J203,0)</f>
        <v>0</v>
      </c>
      <c r="BG203" s="242">
        <f>IF(N203="zákl. přenesená",J203,0)</f>
        <v>0</v>
      </c>
      <c r="BH203" s="242">
        <f>IF(N203="sníž. přenesená",J203,0)</f>
        <v>0</v>
      </c>
      <c r="BI203" s="242">
        <f>IF(N203="nulová",J203,0)</f>
        <v>0</v>
      </c>
      <c r="BJ203" s="17" t="s">
        <v>80</v>
      </c>
      <c r="BK203" s="242">
        <f>ROUND(I203*H203,2)</f>
        <v>0</v>
      </c>
      <c r="BL203" s="17" t="s">
        <v>183</v>
      </c>
      <c r="BM203" s="241" t="s">
        <v>898</v>
      </c>
    </row>
    <row r="204" s="2" customFormat="1">
      <c r="A204" s="38"/>
      <c r="B204" s="39"/>
      <c r="C204" s="40"/>
      <c r="D204" s="243" t="s">
        <v>185</v>
      </c>
      <c r="E204" s="40"/>
      <c r="F204" s="244" t="s">
        <v>897</v>
      </c>
      <c r="G204" s="40"/>
      <c r="H204" s="40"/>
      <c r="I204" s="245"/>
      <c r="J204" s="40"/>
      <c r="K204" s="40"/>
      <c r="L204" s="44"/>
      <c r="M204" s="246"/>
      <c r="N204" s="247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185</v>
      </c>
      <c r="AU204" s="17" t="s">
        <v>80</v>
      </c>
    </row>
    <row r="205" s="2" customFormat="1">
      <c r="A205" s="38"/>
      <c r="B205" s="39"/>
      <c r="C205" s="40"/>
      <c r="D205" s="243" t="s">
        <v>188</v>
      </c>
      <c r="E205" s="40"/>
      <c r="F205" s="250" t="s">
        <v>734</v>
      </c>
      <c r="G205" s="40"/>
      <c r="H205" s="40"/>
      <c r="I205" s="245"/>
      <c r="J205" s="40"/>
      <c r="K205" s="40"/>
      <c r="L205" s="44"/>
      <c r="M205" s="246"/>
      <c r="N205" s="247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188</v>
      </c>
      <c r="AU205" s="17" t="s">
        <v>80</v>
      </c>
    </row>
    <row r="206" s="2" customFormat="1" ht="24.15" customHeight="1">
      <c r="A206" s="38"/>
      <c r="B206" s="39"/>
      <c r="C206" s="229" t="s">
        <v>337</v>
      </c>
      <c r="D206" s="229" t="s">
        <v>179</v>
      </c>
      <c r="E206" s="230" t="s">
        <v>899</v>
      </c>
      <c r="F206" s="231" t="s">
        <v>900</v>
      </c>
      <c r="G206" s="232" t="s">
        <v>263</v>
      </c>
      <c r="H206" s="233">
        <v>10.4</v>
      </c>
      <c r="I206" s="234"/>
      <c r="J206" s="235">
        <f>ROUND(I206*H206,2)</f>
        <v>0</v>
      </c>
      <c r="K206" s="236"/>
      <c r="L206" s="44"/>
      <c r="M206" s="237" t="s">
        <v>1</v>
      </c>
      <c r="N206" s="238" t="s">
        <v>38</v>
      </c>
      <c r="O206" s="91"/>
      <c r="P206" s="239">
        <f>O206*H206</f>
        <v>0</v>
      </c>
      <c r="Q206" s="239">
        <v>0</v>
      </c>
      <c r="R206" s="239">
        <f>Q206*H206</f>
        <v>0</v>
      </c>
      <c r="S206" s="239">
        <v>0</v>
      </c>
      <c r="T206" s="24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41" t="s">
        <v>183</v>
      </c>
      <c r="AT206" s="241" t="s">
        <v>179</v>
      </c>
      <c r="AU206" s="241" t="s">
        <v>80</v>
      </c>
      <c r="AY206" s="17" t="s">
        <v>176</v>
      </c>
      <c r="BE206" s="242">
        <f>IF(N206="základní",J206,0)</f>
        <v>0</v>
      </c>
      <c r="BF206" s="242">
        <f>IF(N206="snížená",J206,0)</f>
        <v>0</v>
      </c>
      <c r="BG206" s="242">
        <f>IF(N206="zákl. přenesená",J206,0)</f>
        <v>0</v>
      </c>
      <c r="BH206" s="242">
        <f>IF(N206="sníž. přenesená",J206,0)</f>
        <v>0</v>
      </c>
      <c r="BI206" s="242">
        <f>IF(N206="nulová",J206,0)</f>
        <v>0</v>
      </c>
      <c r="BJ206" s="17" t="s">
        <v>80</v>
      </c>
      <c r="BK206" s="242">
        <f>ROUND(I206*H206,2)</f>
        <v>0</v>
      </c>
      <c r="BL206" s="17" t="s">
        <v>183</v>
      </c>
      <c r="BM206" s="241" t="s">
        <v>901</v>
      </c>
    </row>
    <row r="207" s="2" customFormat="1">
      <c r="A207" s="38"/>
      <c r="B207" s="39"/>
      <c r="C207" s="40"/>
      <c r="D207" s="243" t="s">
        <v>185</v>
      </c>
      <c r="E207" s="40"/>
      <c r="F207" s="244" t="s">
        <v>900</v>
      </c>
      <c r="G207" s="40"/>
      <c r="H207" s="40"/>
      <c r="I207" s="245"/>
      <c r="J207" s="40"/>
      <c r="K207" s="40"/>
      <c r="L207" s="44"/>
      <c r="M207" s="246"/>
      <c r="N207" s="247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185</v>
      </c>
      <c r="AU207" s="17" t="s">
        <v>80</v>
      </c>
    </row>
    <row r="208" s="2" customFormat="1">
      <c r="A208" s="38"/>
      <c r="B208" s="39"/>
      <c r="C208" s="40"/>
      <c r="D208" s="243" t="s">
        <v>188</v>
      </c>
      <c r="E208" s="40"/>
      <c r="F208" s="250" t="s">
        <v>902</v>
      </c>
      <c r="G208" s="40"/>
      <c r="H208" s="40"/>
      <c r="I208" s="245"/>
      <c r="J208" s="40"/>
      <c r="K208" s="40"/>
      <c r="L208" s="44"/>
      <c r="M208" s="246"/>
      <c r="N208" s="247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188</v>
      </c>
      <c r="AU208" s="17" t="s">
        <v>80</v>
      </c>
    </row>
    <row r="209" s="2" customFormat="1" ht="33" customHeight="1">
      <c r="A209" s="38"/>
      <c r="B209" s="39"/>
      <c r="C209" s="229" t="s">
        <v>342</v>
      </c>
      <c r="D209" s="229" t="s">
        <v>179</v>
      </c>
      <c r="E209" s="230" t="s">
        <v>903</v>
      </c>
      <c r="F209" s="231" t="s">
        <v>904</v>
      </c>
      <c r="G209" s="232" t="s">
        <v>363</v>
      </c>
      <c r="H209" s="233">
        <v>10</v>
      </c>
      <c r="I209" s="234"/>
      <c r="J209" s="235">
        <f>ROUND(I209*H209,2)</f>
        <v>0</v>
      </c>
      <c r="K209" s="236"/>
      <c r="L209" s="44"/>
      <c r="M209" s="237" t="s">
        <v>1</v>
      </c>
      <c r="N209" s="238" t="s">
        <v>38</v>
      </c>
      <c r="O209" s="91"/>
      <c r="P209" s="239">
        <f>O209*H209</f>
        <v>0</v>
      </c>
      <c r="Q209" s="239">
        <v>0</v>
      </c>
      <c r="R209" s="239">
        <f>Q209*H209</f>
        <v>0</v>
      </c>
      <c r="S209" s="239">
        <v>0</v>
      </c>
      <c r="T209" s="24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41" t="s">
        <v>183</v>
      </c>
      <c r="AT209" s="241" t="s">
        <v>179</v>
      </c>
      <c r="AU209" s="241" t="s">
        <v>80</v>
      </c>
      <c r="AY209" s="17" t="s">
        <v>176</v>
      </c>
      <c r="BE209" s="242">
        <f>IF(N209="základní",J209,0)</f>
        <v>0</v>
      </c>
      <c r="BF209" s="242">
        <f>IF(N209="snížená",J209,0)</f>
        <v>0</v>
      </c>
      <c r="BG209" s="242">
        <f>IF(N209="zákl. přenesená",J209,0)</f>
        <v>0</v>
      </c>
      <c r="BH209" s="242">
        <f>IF(N209="sníž. přenesená",J209,0)</f>
        <v>0</v>
      </c>
      <c r="BI209" s="242">
        <f>IF(N209="nulová",J209,0)</f>
        <v>0</v>
      </c>
      <c r="BJ209" s="17" t="s">
        <v>80</v>
      </c>
      <c r="BK209" s="242">
        <f>ROUND(I209*H209,2)</f>
        <v>0</v>
      </c>
      <c r="BL209" s="17" t="s">
        <v>183</v>
      </c>
      <c r="BM209" s="241" t="s">
        <v>905</v>
      </c>
    </row>
    <row r="210" s="2" customFormat="1">
      <c r="A210" s="38"/>
      <c r="B210" s="39"/>
      <c r="C210" s="40"/>
      <c r="D210" s="243" t="s">
        <v>185</v>
      </c>
      <c r="E210" s="40"/>
      <c r="F210" s="244" t="s">
        <v>904</v>
      </c>
      <c r="G210" s="40"/>
      <c r="H210" s="40"/>
      <c r="I210" s="245"/>
      <c r="J210" s="40"/>
      <c r="K210" s="40"/>
      <c r="L210" s="44"/>
      <c r="M210" s="246"/>
      <c r="N210" s="247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185</v>
      </c>
      <c r="AU210" s="17" t="s">
        <v>80</v>
      </c>
    </row>
    <row r="211" s="2" customFormat="1">
      <c r="A211" s="38"/>
      <c r="B211" s="39"/>
      <c r="C211" s="40"/>
      <c r="D211" s="243" t="s">
        <v>188</v>
      </c>
      <c r="E211" s="40"/>
      <c r="F211" s="250" t="s">
        <v>631</v>
      </c>
      <c r="G211" s="40"/>
      <c r="H211" s="40"/>
      <c r="I211" s="245"/>
      <c r="J211" s="40"/>
      <c r="K211" s="40"/>
      <c r="L211" s="44"/>
      <c r="M211" s="246"/>
      <c r="N211" s="247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188</v>
      </c>
      <c r="AU211" s="17" t="s">
        <v>80</v>
      </c>
    </row>
    <row r="212" s="2" customFormat="1" ht="33" customHeight="1">
      <c r="A212" s="38"/>
      <c r="B212" s="39"/>
      <c r="C212" s="229" t="s">
        <v>347</v>
      </c>
      <c r="D212" s="229" t="s">
        <v>179</v>
      </c>
      <c r="E212" s="230" t="s">
        <v>906</v>
      </c>
      <c r="F212" s="231" t="s">
        <v>907</v>
      </c>
      <c r="G212" s="232" t="s">
        <v>363</v>
      </c>
      <c r="H212" s="233">
        <v>30</v>
      </c>
      <c r="I212" s="234"/>
      <c r="J212" s="235">
        <f>ROUND(I212*H212,2)</f>
        <v>0</v>
      </c>
      <c r="K212" s="236"/>
      <c r="L212" s="44"/>
      <c r="M212" s="237" t="s">
        <v>1</v>
      </c>
      <c r="N212" s="238" t="s">
        <v>38</v>
      </c>
      <c r="O212" s="91"/>
      <c r="P212" s="239">
        <f>O212*H212</f>
        <v>0</v>
      </c>
      <c r="Q212" s="239">
        <v>0</v>
      </c>
      <c r="R212" s="239">
        <f>Q212*H212</f>
        <v>0</v>
      </c>
      <c r="S212" s="239">
        <v>0</v>
      </c>
      <c r="T212" s="24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41" t="s">
        <v>183</v>
      </c>
      <c r="AT212" s="241" t="s">
        <v>179</v>
      </c>
      <c r="AU212" s="241" t="s">
        <v>80</v>
      </c>
      <c r="AY212" s="17" t="s">
        <v>176</v>
      </c>
      <c r="BE212" s="242">
        <f>IF(N212="základní",J212,0)</f>
        <v>0</v>
      </c>
      <c r="BF212" s="242">
        <f>IF(N212="snížená",J212,0)</f>
        <v>0</v>
      </c>
      <c r="BG212" s="242">
        <f>IF(N212="zákl. přenesená",J212,0)</f>
        <v>0</v>
      </c>
      <c r="BH212" s="242">
        <f>IF(N212="sníž. přenesená",J212,0)</f>
        <v>0</v>
      </c>
      <c r="BI212" s="242">
        <f>IF(N212="nulová",J212,0)</f>
        <v>0</v>
      </c>
      <c r="BJ212" s="17" t="s">
        <v>80</v>
      </c>
      <c r="BK212" s="242">
        <f>ROUND(I212*H212,2)</f>
        <v>0</v>
      </c>
      <c r="BL212" s="17" t="s">
        <v>183</v>
      </c>
      <c r="BM212" s="241" t="s">
        <v>908</v>
      </c>
    </row>
    <row r="213" s="2" customFormat="1">
      <c r="A213" s="38"/>
      <c r="B213" s="39"/>
      <c r="C213" s="40"/>
      <c r="D213" s="243" t="s">
        <v>185</v>
      </c>
      <c r="E213" s="40"/>
      <c r="F213" s="244" t="s">
        <v>907</v>
      </c>
      <c r="G213" s="40"/>
      <c r="H213" s="40"/>
      <c r="I213" s="245"/>
      <c r="J213" s="40"/>
      <c r="K213" s="40"/>
      <c r="L213" s="44"/>
      <c r="M213" s="246"/>
      <c r="N213" s="247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185</v>
      </c>
      <c r="AU213" s="17" t="s">
        <v>80</v>
      </c>
    </row>
    <row r="214" s="2" customFormat="1">
      <c r="A214" s="38"/>
      <c r="B214" s="39"/>
      <c r="C214" s="40"/>
      <c r="D214" s="243" t="s">
        <v>188</v>
      </c>
      <c r="E214" s="40"/>
      <c r="F214" s="250" t="s">
        <v>631</v>
      </c>
      <c r="G214" s="40"/>
      <c r="H214" s="40"/>
      <c r="I214" s="245"/>
      <c r="J214" s="40"/>
      <c r="K214" s="40"/>
      <c r="L214" s="44"/>
      <c r="M214" s="246"/>
      <c r="N214" s="247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188</v>
      </c>
      <c r="AU214" s="17" t="s">
        <v>80</v>
      </c>
    </row>
    <row r="215" s="2" customFormat="1" ht="33" customHeight="1">
      <c r="A215" s="38"/>
      <c r="B215" s="39"/>
      <c r="C215" s="229" t="s">
        <v>351</v>
      </c>
      <c r="D215" s="229" t="s">
        <v>179</v>
      </c>
      <c r="E215" s="230" t="s">
        <v>862</v>
      </c>
      <c r="F215" s="231" t="s">
        <v>863</v>
      </c>
      <c r="G215" s="232" t="s">
        <v>263</v>
      </c>
      <c r="H215" s="233">
        <v>10.4</v>
      </c>
      <c r="I215" s="234"/>
      <c r="J215" s="235">
        <f>ROUND(I215*H215,2)</f>
        <v>0</v>
      </c>
      <c r="K215" s="236"/>
      <c r="L215" s="44"/>
      <c r="M215" s="237" t="s">
        <v>1</v>
      </c>
      <c r="N215" s="238" t="s">
        <v>38</v>
      </c>
      <c r="O215" s="91"/>
      <c r="P215" s="239">
        <f>O215*H215</f>
        <v>0</v>
      </c>
      <c r="Q215" s="239">
        <v>0</v>
      </c>
      <c r="R215" s="239">
        <f>Q215*H215</f>
        <v>0</v>
      </c>
      <c r="S215" s="239">
        <v>0</v>
      </c>
      <c r="T215" s="24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41" t="s">
        <v>183</v>
      </c>
      <c r="AT215" s="241" t="s">
        <v>179</v>
      </c>
      <c r="AU215" s="241" t="s">
        <v>80</v>
      </c>
      <c r="AY215" s="17" t="s">
        <v>176</v>
      </c>
      <c r="BE215" s="242">
        <f>IF(N215="základní",J215,0)</f>
        <v>0</v>
      </c>
      <c r="BF215" s="242">
        <f>IF(N215="snížená",J215,0)</f>
        <v>0</v>
      </c>
      <c r="BG215" s="242">
        <f>IF(N215="zákl. přenesená",J215,0)</f>
        <v>0</v>
      </c>
      <c r="BH215" s="242">
        <f>IF(N215="sníž. přenesená",J215,0)</f>
        <v>0</v>
      </c>
      <c r="BI215" s="242">
        <f>IF(N215="nulová",J215,0)</f>
        <v>0</v>
      </c>
      <c r="BJ215" s="17" t="s">
        <v>80</v>
      </c>
      <c r="BK215" s="242">
        <f>ROUND(I215*H215,2)</f>
        <v>0</v>
      </c>
      <c r="BL215" s="17" t="s">
        <v>183</v>
      </c>
      <c r="BM215" s="241" t="s">
        <v>909</v>
      </c>
    </row>
    <row r="216" s="2" customFormat="1">
      <c r="A216" s="38"/>
      <c r="B216" s="39"/>
      <c r="C216" s="40"/>
      <c r="D216" s="243" t="s">
        <v>185</v>
      </c>
      <c r="E216" s="40"/>
      <c r="F216" s="244" t="s">
        <v>863</v>
      </c>
      <c r="G216" s="40"/>
      <c r="H216" s="40"/>
      <c r="I216" s="245"/>
      <c r="J216" s="40"/>
      <c r="K216" s="40"/>
      <c r="L216" s="44"/>
      <c r="M216" s="246"/>
      <c r="N216" s="247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185</v>
      </c>
      <c r="AU216" s="17" t="s">
        <v>80</v>
      </c>
    </row>
    <row r="217" s="2" customFormat="1">
      <c r="A217" s="38"/>
      <c r="B217" s="39"/>
      <c r="C217" s="40"/>
      <c r="D217" s="243" t="s">
        <v>188</v>
      </c>
      <c r="E217" s="40"/>
      <c r="F217" s="250" t="s">
        <v>743</v>
      </c>
      <c r="G217" s="40"/>
      <c r="H217" s="40"/>
      <c r="I217" s="245"/>
      <c r="J217" s="40"/>
      <c r="K217" s="40"/>
      <c r="L217" s="44"/>
      <c r="M217" s="246"/>
      <c r="N217" s="247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188</v>
      </c>
      <c r="AU217" s="17" t="s">
        <v>80</v>
      </c>
    </row>
    <row r="218" s="13" customFormat="1">
      <c r="A218" s="13"/>
      <c r="B218" s="255"/>
      <c r="C218" s="256"/>
      <c r="D218" s="243" t="s">
        <v>242</v>
      </c>
      <c r="E218" s="257" t="s">
        <v>1</v>
      </c>
      <c r="F218" s="258" t="s">
        <v>910</v>
      </c>
      <c r="G218" s="256"/>
      <c r="H218" s="259">
        <v>10.4</v>
      </c>
      <c r="I218" s="260"/>
      <c r="J218" s="256"/>
      <c r="K218" s="256"/>
      <c r="L218" s="261"/>
      <c r="M218" s="262"/>
      <c r="N218" s="263"/>
      <c r="O218" s="263"/>
      <c r="P218" s="263"/>
      <c r="Q218" s="263"/>
      <c r="R218" s="263"/>
      <c r="S218" s="263"/>
      <c r="T218" s="26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65" t="s">
        <v>242</v>
      </c>
      <c r="AU218" s="265" t="s">
        <v>80</v>
      </c>
      <c r="AV218" s="13" t="s">
        <v>82</v>
      </c>
      <c r="AW218" s="13" t="s">
        <v>30</v>
      </c>
      <c r="AX218" s="13" t="s">
        <v>73</v>
      </c>
      <c r="AY218" s="265" t="s">
        <v>176</v>
      </c>
    </row>
    <row r="219" s="14" customFormat="1">
      <c r="A219" s="14"/>
      <c r="B219" s="266"/>
      <c r="C219" s="267"/>
      <c r="D219" s="243" t="s">
        <v>242</v>
      </c>
      <c r="E219" s="268" t="s">
        <v>1</v>
      </c>
      <c r="F219" s="269" t="s">
        <v>245</v>
      </c>
      <c r="G219" s="267"/>
      <c r="H219" s="270">
        <v>10.4</v>
      </c>
      <c r="I219" s="271"/>
      <c r="J219" s="267"/>
      <c r="K219" s="267"/>
      <c r="L219" s="272"/>
      <c r="M219" s="273"/>
      <c r="N219" s="274"/>
      <c r="O219" s="274"/>
      <c r="P219" s="274"/>
      <c r="Q219" s="274"/>
      <c r="R219" s="274"/>
      <c r="S219" s="274"/>
      <c r="T219" s="27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76" t="s">
        <v>242</v>
      </c>
      <c r="AU219" s="276" t="s">
        <v>80</v>
      </c>
      <c r="AV219" s="14" t="s">
        <v>183</v>
      </c>
      <c r="AW219" s="14" t="s">
        <v>30</v>
      </c>
      <c r="AX219" s="14" t="s">
        <v>80</v>
      </c>
      <c r="AY219" s="276" t="s">
        <v>176</v>
      </c>
    </row>
    <row r="220" s="2" customFormat="1" ht="24.15" customHeight="1">
      <c r="A220" s="38"/>
      <c r="B220" s="39"/>
      <c r="C220" s="229" t="s">
        <v>356</v>
      </c>
      <c r="D220" s="229" t="s">
        <v>179</v>
      </c>
      <c r="E220" s="230" t="s">
        <v>911</v>
      </c>
      <c r="F220" s="231" t="s">
        <v>912</v>
      </c>
      <c r="G220" s="232" t="s">
        <v>363</v>
      </c>
      <c r="H220" s="233">
        <v>10</v>
      </c>
      <c r="I220" s="234"/>
      <c r="J220" s="235">
        <f>ROUND(I220*H220,2)</f>
        <v>0</v>
      </c>
      <c r="K220" s="236"/>
      <c r="L220" s="44"/>
      <c r="M220" s="237" t="s">
        <v>1</v>
      </c>
      <c r="N220" s="238" t="s">
        <v>38</v>
      </c>
      <c r="O220" s="91"/>
      <c r="P220" s="239">
        <f>O220*H220</f>
        <v>0</v>
      </c>
      <c r="Q220" s="239">
        <v>0</v>
      </c>
      <c r="R220" s="239">
        <f>Q220*H220</f>
        <v>0</v>
      </c>
      <c r="S220" s="239">
        <v>0</v>
      </c>
      <c r="T220" s="24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41" t="s">
        <v>183</v>
      </c>
      <c r="AT220" s="241" t="s">
        <v>179</v>
      </c>
      <c r="AU220" s="241" t="s">
        <v>80</v>
      </c>
      <c r="AY220" s="17" t="s">
        <v>176</v>
      </c>
      <c r="BE220" s="242">
        <f>IF(N220="základní",J220,0)</f>
        <v>0</v>
      </c>
      <c r="BF220" s="242">
        <f>IF(N220="snížená",J220,0)</f>
        <v>0</v>
      </c>
      <c r="BG220" s="242">
        <f>IF(N220="zákl. přenesená",J220,0)</f>
        <v>0</v>
      </c>
      <c r="BH220" s="242">
        <f>IF(N220="sníž. přenesená",J220,0)</f>
        <v>0</v>
      </c>
      <c r="BI220" s="242">
        <f>IF(N220="nulová",J220,0)</f>
        <v>0</v>
      </c>
      <c r="BJ220" s="17" t="s">
        <v>80</v>
      </c>
      <c r="BK220" s="242">
        <f>ROUND(I220*H220,2)</f>
        <v>0</v>
      </c>
      <c r="BL220" s="17" t="s">
        <v>183</v>
      </c>
      <c r="BM220" s="241" t="s">
        <v>913</v>
      </c>
    </row>
    <row r="221" s="2" customFormat="1">
      <c r="A221" s="38"/>
      <c r="B221" s="39"/>
      <c r="C221" s="40"/>
      <c r="D221" s="243" t="s">
        <v>185</v>
      </c>
      <c r="E221" s="40"/>
      <c r="F221" s="244" t="s">
        <v>912</v>
      </c>
      <c r="G221" s="40"/>
      <c r="H221" s="40"/>
      <c r="I221" s="245"/>
      <c r="J221" s="40"/>
      <c r="K221" s="40"/>
      <c r="L221" s="44"/>
      <c r="M221" s="246"/>
      <c r="N221" s="247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185</v>
      </c>
      <c r="AU221" s="17" t="s">
        <v>80</v>
      </c>
    </row>
    <row r="222" s="2" customFormat="1" ht="33" customHeight="1">
      <c r="A222" s="38"/>
      <c r="B222" s="39"/>
      <c r="C222" s="277" t="s">
        <v>360</v>
      </c>
      <c r="D222" s="277" t="s">
        <v>327</v>
      </c>
      <c r="E222" s="278" t="s">
        <v>914</v>
      </c>
      <c r="F222" s="279" t="s">
        <v>915</v>
      </c>
      <c r="G222" s="280" t="s">
        <v>363</v>
      </c>
      <c r="H222" s="281">
        <v>3.5190000000000001</v>
      </c>
      <c r="I222" s="282"/>
      <c r="J222" s="283">
        <f>ROUND(I222*H222,2)</f>
        <v>0</v>
      </c>
      <c r="K222" s="284"/>
      <c r="L222" s="285"/>
      <c r="M222" s="286" t="s">
        <v>1</v>
      </c>
      <c r="N222" s="287" t="s">
        <v>38</v>
      </c>
      <c r="O222" s="91"/>
      <c r="P222" s="239">
        <f>O222*H222</f>
        <v>0</v>
      </c>
      <c r="Q222" s="239">
        <v>0</v>
      </c>
      <c r="R222" s="239">
        <f>Q222*H222</f>
        <v>0</v>
      </c>
      <c r="S222" s="239">
        <v>0</v>
      </c>
      <c r="T222" s="24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41" t="s">
        <v>266</v>
      </c>
      <c r="AT222" s="241" t="s">
        <v>327</v>
      </c>
      <c r="AU222" s="241" t="s">
        <v>80</v>
      </c>
      <c r="AY222" s="17" t="s">
        <v>176</v>
      </c>
      <c r="BE222" s="242">
        <f>IF(N222="základní",J222,0)</f>
        <v>0</v>
      </c>
      <c r="BF222" s="242">
        <f>IF(N222="snížená",J222,0)</f>
        <v>0</v>
      </c>
      <c r="BG222" s="242">
        <f>IF(N222="zákl. přenesená",J222,0)</f>
        <v>0</v>
      </c>
      <c r="BH222" s="242">
        <f>IF(N222="sníž. přenesená",J222,0)</f>
        <v>0</v>
      </c>
      <c r="BI222" s="242">
        <f>IF(N222="nulová",J222,0)</f>
        <v>0</v>
      </c>
      <c r="BJ222" s="17" t="s">
        <v>80</v>
      </c>
      <c r="BK222" s="242">
        <f>ROUND(I222*H222,2)</f>
        <v>0</v>
      </c>
      <c r="BL222" s="17" t="s">
        <v>183</v>
      </c>
      <c r="BM222" s="241" t="s">
        <v>916</v>
      </c>
    </row>
    <row r="223" s="2" customFormat="1">
      <c r="A223" s="38"/>
      <c r="B223" s="39"/>
      <c r="C223" s="40"/>
      <c r="D223" s="243" t="s">
        <v>185</v>
      </c>
      <c r="E223" s="40"/>
      <c r="F223" s="244" t="s">
        <v>915</v>
      </c>
      <c r="G223" s="40"/>
      <c r="H223" s="40"/>
      <c r="I223" s="245"/>
      <c r="J223" s="40"/>
      <c r="K223" s="40"/>
      <c r="L223" s="44"/>
      <c r="M223" s="246"/>
      <c r="N223" s="247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185</v>
      </c>
      <c r="AU223" s="17" t="s">
        <v>80</v>
      </c>
    </row>
    <row r="224" s="2" customFormat="1" ht="24.15" customHeight="1">
      <c r="A224" s="38"/>
      <c r="B224" s="39"/>
      <c r="C224" s="277" t="s">
        <v>366</v>
      </c>
      <c r="D224" s="277" t="s">
        <v>327</v>
      </c>
      <c r="E224" s="278" t="s">
        <v>917</v>
      </c>
      <c r="F224" s="279" t="s">
        <v>918</v>
      </c>
      <c r="G224" s="280" t="s">
        <v>363</v>
      </c>
      <c r="H224" s="281">
        <v>20</v>
      </c>
      <c r="I224" s="282"/>
      <c r="J224" s="283">
        <f>ROUND(I224*H224,2)</f>
        <v>0</v>
      </c>
      <c r="K224" s="284"/>
      <c r="L224" s="285"/>
      <c r="M224" s="286" t="s">
        <v>1</v>
      </c>
      <c r="N224" s="287" t="s">
        <v>38</v>
      </c>
      <c r="O224" s="91"/>
      <c r="P224" s="239">
        <f>O224*H224</f>
        <v>0</v>
      </c>
      <c r="Q224" s="239">
        <v>0</v>
      </c>
      <c r="R224" s="239">
        <f>Q224*H224</f>
        <v>0</v>
      </c>
      <c r="S224" s="239">
        <v>0</v>
      </c>
      <c r="T224" s="24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41" t="s">
        <v>266</v>
      </c>
      <c r="AT224" s="241" t="s">
        <v>327</v>
      </c>
      <c r="AU224" s="241" t="s">
        <v>80</v>
      </c>
      <c r="AY224" s="17" t="s">
        <v>176</v>
      </c>
      <c r="BE224" s="242">
        <f>IF(N224="základní",J224,0)</f>
        <v>0</v>
      </c>
      <c r="BF224" s="242">
        <f>IF(N224="snížená",J224,0)</f>
        <v>0</v>
      </c>
      <c r="BG224" s="242">
        <f>IF(N224="zákl. přenesená",J224,0)</f>
        <v>0</v>
      </c>
      <c r="BH224" s="242">
        <f>IF(N224="sníž. přenesená",J224,0)</f>
        <v>0</v>
      </c>
      <c r="BI224" s="242">
        <f>IF(N224="nulová",J224,0)</f>
        <v>0</v>
      </c>
      <c r="BJ224" s="17" t="s">
        <v>80</v>
      </c>
      <c r="BK224" s="242">
        <f>ROUND(I224*H224,2)</f>
        <v>0</v>
      </c>
      <c r="BL224" s="17" t="s">
        <v>183</v>
      </c>
      <c r="BM224" s="241" t="s">
        <v>919</v>
      </c>
    </row>
    <row r="225" s="2" customFormat="1">
      <c r="A225" s="38"/>
      <c r="B225" s="39"/>
      <c r="C225" s="40"/>
      <c r="D225" s="243" t="s">
        <v>185</v>
      </c>
      <c r="E225" s="40"/>
      <c r="F225" s="244" t="s">
        <v>918</v>
      </c>
      <c r="G225" s="40"/>
      <c r="H225" s="40"/>
      <c r="I225" s="245"/>
      <c r="J225" s="40"/>
      <c r="K225" s="40"/>
      <c r="L225" s="44"/>
      <c r="M225" s="246"/>
      <c r="N225" s="247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185</v>
      </c>
      <c r="AU225" s="17" t="s">
        <v>80</v>
      </c>
    </row>
    <row r="226" s="13" customFormat="1">
      <c r="A226" s="13"/>
      <c r="B226" s="255"/>
      <c r="C226" s="256"/>
      <c r="D226" s="243" t="s">
        <v>242</v>
      </c>
      <c r="E226" s="257" t="s">
        <v>1</v>
      </c>
      <c r="F226" s="258" t="s">
        <v>920</v>
      </c>
      <c r="G226" s="256"/>
      <c r="H226" s="259">
        <v>20</v>
      </c>
      <c r="I226" s="260"/>
      <c r="J226" s="256"/>
      <c r="K226" s="256"/>
      <c r="L226" s="261"/>
      <c r="M226" s="262"/>
      <c r="N226" s="263"/>
      <c r="O226" s="263"/>
      <c r="P226" s="263"/>
      <c r="Q226" s="263"/>
      <c r="R226" s="263"/>
      <c r="S226" s="263"/>
      <c r="T226" s="26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65" t="s">
        <v>242</v>
      </c>
      <c r="AU226" s="265" t="s">
        <v>80</v>
      </c>
      <c r="AV226" s="13" t="s">
        <v>82</v>
      </c>
      <c r="AW226" s="13" t="s">
        <v>30</v>
      </c>
      <c r="AX226" s="13" t="s">
        <v>73</v>
      </c>
      <c r="AY226" s="265" t="s">
        <v>176</v>
      </c>
    </row>
    <row r="227" s="14" customFormat="1">
      <c r="A227" s="14"/>
      <c r="B227" s="266"/>
      <c r="C227" s="267"/>
      <c r="D227" s="243" t="s">
        <v>242</v>
      </c>
      <c r="E227" s="268" t="s">
        <v>1</v>
      </c>
      <c r="F227" s="269" t="s">
        <v>245</v>
      </c>
      <c r="G227" s="267"/>
      <c r="H227" s="270">
        <v>20</v>
      </c>
      <c r="I227" s="271"/>
      <c r="J227" s="267"/>
      <c r="K227" s="267"/>
      <c r="L227" s="272"/>
      <c r="M227" s="273"/>
      <c r="N227" s="274"/>
      <c r="O227" s="274"/>
      <c r="P227" s="274"/>
      <c r="Q227" s="274"/>
      <c r="R227" s="274"/>
      <c r="S227" s="274"/>
      <c r="T227" s="27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76" t="s">
        <v>242</v>
      </c>
      <c r="AU227" s="276" t="s">
        <v>80</v>
      </c>
      <c r="AV227" s="14" t="s">
        <v>183</v>
      </c>
      <c r="AW227" s="14" t="s">
        <v>30</v>
      </c>
      <c r="AX227" s="14" t="s">
        <v>80</v>
      </c>
      <c r="AY227" s="276" t="s">
        <v>176</v>
      </c>
    </row>
    <row r="228" s="2" customFormat="1" ht="24.15" customHeight="1">
      <c r="A228" s="38"/>
      <c r="B228" s="39"/>
      <c r="C228" s="277" t="s">
        <v>371</v>
      </c>
      <c r="D228" s="277" t="s">
        <v>327</v>
      </c>
      <c r="E228" s="278" t="s">
        <v>921</v>
      </c>
      <c r="F228" s="279" t="s">
        <v>922</v>
      </c>
      <c r="G228" s="280" t="s">
        <v>363</v>
      </c>
      <c r="H228" s="281">
        <v>10</v>
      </c>
      <c r="I228" s="282"/>
      <c r="J228" s="283">
        <f>ROUND(I228*H228,2)</f>
        <v>0</v>
      </c>
      <c r="K228" s="284"/>
      <c r="L228" s="285"/>
      <c r="M228" s="286" t="s">
        <v>1</v>
      </c>
      <c r="N228" s="287" t="s">
        <v>38</v>
      </c>
      <c r="O228" s="91"/>
      <c r="P228" s="239">
        <f>O228*H228</f>
        <v>0</v>
      </c>
      <c r="Q228" s="239">
        <v>0</v>
      </c>
      <c r="R228" s="239">
        <f>Q228*H228</f>
        <v>0</v>
      </c>
      <c r="S228" s="239">
        <v>0</v>
      </c>
      <c r="T228" s="24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41" t="s">
        <v>266</v>
      </c>
      <c r="AT228" s="241" t="s">
        <v>327</v>
      </c>
      <c r="AU228" s="241" t="s">
        <v>80</v>
      </c>
      <c r="AY228" s="17" t="s">
        <v>176</v>
      </c>
      <c r="BE228" s="242">
        <f>IF(N228="základní",J228,0)</f>
        <v>0</v>
      </c>
      <c r="BF228" s="242">
        <f>IF(N228="snížená",J228,0)</f>
        <v>0</v>
      </c>
      <c r="BG228" s="242">
        <f>IF(N228="zákl. přenesená",J228,0)</f>
        <v>0</v>
      </c>
      <c r="BH228" s="242">
        <f>IF(N228="sníž. přenesená",J228,0)</f>
        <v>0</v>
      </c>
      <c r="BI228" s="242">
        <f>IF(N228="nulová",J228,0)</f>
        <v>0</v>
      </c>
      <c r="BJ228" s="17" t="s">
        <v>80</v>
      </c>
      <c r="BK228" s="242">
        <f>ROUND(I228*H228,2)</f>
        <v>0</v>
      </c>
      <c r="BL228" s="17" t="s">
        <v>183</v>
      </c>
      <c r="BM228" s="241" t="s">
        <v>923</v>
      </c>
    </row>
    <row r="229" s="2" customFormat="1">
      <c r="A229" s="38"/>
      <c r="B229" s="39"/>
      <c r="C229" s="40"/>
      <c r="D229" s="243" t="s">
        <v>185</v>
      </c>
      <c r="E229" s="40"/>
      <c r="F229" s="244" t="s">
        <v>922</v>
      </c>
      <c r="G229" s="40"/>
      <c r="H229" s="40"/>
      <c r="I229" s="245"/>
      <c r="J229" s="40"/>
      <c r="K229" s="40"/>
      <c r="L229" s="44"/>
      <c r="M229" s="246"/>
      <c r="N229" s="247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185</v>
      </c>
      <c r="AU229" s="17" t="s">
        <v>80</v>
      </c>
    </row>
    <row r="230" s="2" customFormat="1" ht="24.15" customHeight="1">
      <c r="A230" s="38"/>
      <c r="B230" s="39"/>
      <c r="C230" s="277" t="s">
        <v>376</v>
      </c>
      <c r="D230" s="277" t="s">
        <v>327</v>
      </c>
      <c r="E230" s="278" t="s">
        <v>924</v>
      </c>
      <c r="F230" s="279" t="s">
        <v>925</v>
      </c>
      <c r="G230" s="280" t="s">
        <v>363</v>
      </c>
      <c r="H230" s="281">
        <v>10</v>
      </c>
      <c r="I230" s="282"/>
      <c r="J230" s="283">
        <f>ROUND(I230*H230,2)</f>
        <v>0</v>
      </c>
      <c r="K230" s="284"/>
      <c r="L230" s="285"/>
      <c r="M230" s="286" t="s">
        <v>1</v>
      </c>
      <c r="N230" s="287" t="s">
        <v>38</v>
      </c>
      <c r="O230" s="91"/>
      <c r="P230" s="239">
        <f>O230*H230</f>
        <v>0</v>
      </c>
      <c r="Q230" s="239">
        <v>0</v>
      </c>
      <c r="R230" s="239">
        <f>Q230*H230</f>
        <v>0</v>
      </c>
      <c r="S230" s="239">
        <v>0</v>
      </c>
      <c r="T230" s="240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41" t="s">
        <v>266</v>
      </c>
      <c r="AT230" s="241" t="s">
        <v>327</v>
      </c>
      <c r="AU230" s="241" t="s">
        <v>80</v>
      </c>
      <c r="AY230" s="17" t="s">
        <v>176</v>
      </c>
      <c r="BE230" s="242">
        <f>IF(N230="základní",J230,0)</f>
        <v>0</v>
      </c>
      <c r="BF230" s="242">
        <f>IF(N230="snížená",J230,0)</f>
        <v>0</v>
      </c>
      <c r="BG230" s="242">
        <f>IF(N230="zákl. přenesená",J230,0)</f>
        <v>0</v>
      </c>
      <c r="BH230" s="242">
        <f>IF(N230="sníž. přenesená",J230,0)</f>
        <v>0</v>
      </c>
      <c r="BI230" s="242">
        <f>IF(N230="nulová",J230,0)</f>
        <v>0</v>
      </c>
      <c r="BJ230" s="17" t="s">
        <v>80</v>
      </c>
      <c r="BK230" s="242">
        <f>ROUND(I230*H230,2)</f>
        <v>0</v>
      </c>
      <c r="BL230" s="17" t="s">
        <v>183</v>
      </c>
      <c r="BM230" s="241" t="s">
        <v>926</v>
      </c>
    </row>
    <row r="231" s="2" customFormat="1">
      <c r="A231" s="38"/>
      <c r="B231" s="39"/>
      <c r="C231" s="40"/>
      <c r="D231" s="243" t="s">
        <v>185</v>
      </c>
      <c r="E231" s="40"/>
      <c r="F231" s="244" t="s">
        <v>925</v>
      </c>
      <c r="G231" s="40"/>
      <c r="H231" s="40"/>
      <c r="I231" s="245"/>
      <c r="J231" s="40"/>
      <c r="K231" s="40"/>
      <c r="L231" s="44"/>
      <c r="M231" s="246"/>
      <c r="N231" s="247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185</v>
      </c>
      <c r="AU231" s="17" t="s">
        <v>80</v>
      </c>
    </row>
    <row r="232" s="2" customFormat="1" ht="24.15" customHeight="1">
      <c r="A232" s="38"/>
      <c r="B232" s="39"/>
      <c r="C232" s="277" t="s">
        <v>381</v>
      </c>
      <c r="D232" s="277" t="s">
        <v>327</v>
      </c>
      <c r="E232" s="278" t="s">
        <v>927</v>
      </c>
      <c r="F232" s="279" t="s">
        <v>928</v>
      </c>
      <c r="G232" s="280" t="s">
        <v>363</v>
      </c>
      <c r="H232" s="281">
        <v>10</v>
      </c>
      <c r="I232" s="282"/>
      <c r="J232" s="283">
        <f>ROUND(I232*H232,2)</f>
        <v>0</v>
      </c>
      <c r="K232" s="284"/>
      <c r="L232" s="285"/>
      <c r="M232" s="286" t="s">
        <v>1</v>
      </c>
      <c r="N232" s="287" t="s">
        <v>38</v>
      </c>
      <c r="O232" s="91"/>
      <c r="P232" s="239">
        <f>O232*H232</f>
        <v>0</v>
      </c>
      <c r="Q232" s="239">
        <v>0</v>
      </c>
      <c r="R232" s="239">
        <f>Q232*H232</f>
        <v>0</v>
      </c>
      <c r="S232" s="239">
        <v>0</v>
      </c>
      <c r="T232" s="240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41" t="s">
        <v>266</v>
      </c>
      <c r="AT232" s="241" t="s">
        <v>327</v>
      </c>
      <c r="AU232" s="241" t="s">
        <v>80</v>
      </c>
      <c r="AY232" s="17" t="s">
        <v>176</v>
      </c>
      <c r="BE232" s="242">
        <f>IF(N232="základní",J232,0)</f>
        <v>0</v>
      </c>
      <c r="BF232" s="242">
        <f>IF(N232="snížená",J232,0)</f>
        <v>0</v>
      </c>
      <c r="BG232" s="242">
        <f>IF(N232="zákl. přenesená",J232,0)</f>
        <v>0</v>
      </c>
      <c r="BH232" s="242">
        <f>IF(N232="sníž. přenesená",J232,0)</f>
        <v>0</v>
      </c>
      <c r="BI232" s="242">
        <f>IF(N232="nulová",J232,0)</f>
        <v>0</v>
      </c>
      <c r="BJ232" s="17" t="s">
        <v>80</v>
      </c>
      <c r="BK232" s="242">
        <f>ROUND(I232*H232,2)</f>
        <v>0</v>
      </c>
      <c r="BL232" s="17" t="s">
        <v>183</v>
      </c>
      <c r="BM232" s="241" t="s">
        <v>929</v>
      </c>
    </row>
    <row r="233" s="2" customFormat="1">
      <c r="A233" s="38"/>
      <c r="B233" s="39"/>
      <c r="C233" s="40"/>
      <c r="D233" s="243" t="s">
        <v>185</v>
      </c>
      <c r="E233" s="40"/>
      <c r="F233" s="244" t="s">
        <v>928</v>
      </c>
      <c r="G233" s="40"/>
      <c r="H233" s="40"/>
      <c r="I233" s="245"/>
      <c r="J233" s="40"/>
      <c r="K233" s="40"/>
      <c r="L233" s="44"/>
      <c r="M233" s="246"/>
      <c r="N233" s="247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185</v>
      </c>
      <c r="AU233" s="17" t="s">
        <v>80</v>
      </c>
    </row>
    <row r="234" s="2" customFormat="1" ht="24.15" customHeight="1">
      <c r="A234" s="38"/>
      <c r="B234" s="39"/>
      <c r="C234" s="277" t="s">
        <v>386</v>
      </c>
      <c r="D234" s="277" t="s">
        <v>327</v>
      </c>
      <c r="E234" s="278" t="s">
        <v>930</v>
      </c>
      <c r="F234" s="279" t="s">
        <v>931</v>
      </c>
      <c r="G234" s="280" t="s">
        <v>363</v>
      </c>
      <c r="H234" s="281">
        <v>10</v>
      </c>
      <c r="I234" s="282"/>
      <c r="J234" s="283">
        <f>ROUND(I234*H234,2)</f>
        <v>0</v>
      </c>
      <c r="K234" s="284"/>
      <c r="L234" s="285"/>
      <c r="M234" s="286" t="s">
        <v>1</v>
      </c>
      <c r="N234" s="287" t="s">
        <v>38</v>
      </c>
      <c r="O234" s="91"/>
      <c r="P234" s="239">
        <f>O234*H234</f>
        <v>0</v>
      </c>
      <c r="Q234" s="239">
        <v>0</v>
      </c>
      <c r="R234" s="239">
        <f>Q234*H234</f>
        <v>0</v>
      </c>
      <c r="S234" s="239">
        <v>0</v>
      </c>
      <c r="T234" s="24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41" t="s">
        <v>266</v>
      </c>
      <c r="AT234" s="241" t="s">
        <v>327</v>
      </c>
      <c r="AU234" s="241" t="s">
        <v>80</v>
      </c>
      <c r="AY234" s="17" t="s">
        <v>176</v>
      </c>
      <c r="BE234" s="242">
        <f>IF(N234="základní",J234,0)</f>
        <v>0</v>
      </c>
      <c r="BF234" s="242">
        <f>IF(N234="snížená",J234,0)</f>
        <v>0</v>
      </c>
      <c r="BG234" s="242">
        <f>IF(N234="zákl. přenesená",J234,0)</f>
        <v>0</v>
      </c>
      <c r="BH234" s="242">
        <f>IF(N234="sníž. přenesená",J234,0)</f>
        <v>0</v>
      </c>
      <c r="BI234" s="242">
        <f>IF(N234="nulová",J234,0)</f>
        <v>0</v>
      </c>
      <c r="BJ234" s="17" t="s">
        <v>80</v>
      </c>
      <c r="BK234" s="242">
        <f>ROUND(I234*H234,2)</f>
        <v>0</v>
      </c>
      <c r="BL234" s="17" t="s">
        <v>183</v>
      </c>
      <c r="BM234" s="241" t="s">
        <v>932</v>
      </c>
    </row>
    <row r="235" s="2" customFormat="1">
      <c r="A235" s="38"/>
      <c r="B235" s="39"/>
      <c r="C235" s="40"/>
      <c r="D235" s="243" t="s">
        <v>185</v>
      </c>
      <c r="E235" s="40"/>
      <c r="F235" s="244" t="s">
        <v>931</v>
      </c>
      <c r="G235" s="40"/>
      <c r="H235" s="40"/>
      <c r="I235" s="245"/>
      <c r="J235" s="40"/>
      <c r="K235" s="40"/>
      <c r="L235" s="44"/>
      <c r="M235" s="246"/>
      <c r="N235" s="247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185</v>
      </c>
      <c r="AU235" s="17" t="s">
        <v>80</v>
      </c>
    </row>
    <row r="236" s="2" customFormat="1" ht="24.15" customHeight="1">
      <c r="A236" s="38"/>
      <c r="B236" s="39"/>
      <c r="C236" s="277" t="s">
        <v>393</v>
      </c>
      <c r="D236" s="277" t="s">
        <v>327</v>
      </c>
      <c r="E236" s="278" t="s">
        <v>933</v>
      </c>
      <c r="F236" s="279" t="s">
        <v>934</v>
      </c>
      <c r="G236" s="280" t="s">
        <v>263</v>
      </c>
      <c r="H236" s="281">
        <v>5.0750000000000002</v>
      </c>
      <c r="I236" s="282"/>
      <c r="J236" s="283">
        <f>ROUND(I236*H236,2)</f>
        <v>0</v>
      </c>
      <c r="K236" s="284"/>
      <c r="L236" s="285"/>
      <c r="M236" s="286" t="s">
        <v>1</v>
      </c>
      <c r="N236" s="287" t="s">
        <v>38</v>
      </c>
      <c r="O236" s="91"/>
      <c r="P236" s="239">
        <f>O236*H236</f>
        <v>0</v>
      </c>
      <c r="Q236" s="239">
        <v>0</v>
      </c>
      <c r="R236" s="239">
        <f>Q236*H236</f>
        <v>0</v>
      </c>
      <c r="S236" s="239">
        <v>0</v>
      </c>
      <c r="T236" s="240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41" t="s">
        <v>266</v>
      </c>
      <c r="AT236" s="241" t="s">
        <v>327</v>
      </c>
      <c r="AU236" s="241" t="s">
        <v>80</v>
      </c>
      <c r="AY236" s="17" t="s">
        <v>176</v>
      </c>
      <c r="BE236" s="242">
        <f>IF(N236="základní",J236,0)</f>
        <v>0</v>
      </c>
      <c r="BF236" s="242">
        <f>IF(N236="snížená",J236,0)</f>
        <v>0</v>
      </c>
      <c r="BG236" s="242">
        <f>IF(N236="zákl. přenesená",J236,0)</f>
        <v>0</v>
      </c>
      <c r="BH236" s="242">
        <f>IF(N236="sníž. přenesená",J236,0)</f>
        <v>0</v>
      </c>
      <c r="BI236" s="242">
        <f>IF(N236="nulová",J236,0)</f>
        <v>0</v>
      </c>
      <c r="BJ236" s="17" t="s">
        <v>80</v>
      </c>
      <c r="BK236" s="242">
        <f>ROUND(I236*H236,2)</f>
        <v>0</v>
      </c>
      <c r="BL236" s="17" t="s">
        <v>183</v>
      </c>
      <c r="BM236" s="241" t="s">
        <v>935</v>
      </c>
    </row>
    <row r="237" s="2" customFormat="1">
      <c r="A237" s="38"/>
      <c r="B237" s="39"/>
      <c r="C237" s="40"/>
      <c r="D237" s="243" t="s">
        <v>185</v>
      </c>
      <c r="E237" s="40"/>
      <c r="F237" s="244" t="s">
        <v>934</v>
      </c>
      <c r="G237" s="40"/>
      <c r="H237" s="40"/>
      <c r="I237" s="245"/>
      <c r="J237" s="40"/>
      <c r="K237" s="40"/>
      <c r="L237" s="44"/>
      <c r="M237" s="246"/>
      <c r="N237" s="247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185</v>
      </c>
      <c r="AU237" s="17" t="s">
        <v>80</v>
      </c>
    </row>
    <row r="238" s="2" customFormat="1" ht="24.15" customHeight="1">
      <c r="A238" s="38"/>
      <c r="B238" s="39"/>
      <c r="C238" s="229" t="s">
        <v>399</v>
      </c>
      <c r="D238" s="229" t="s">
        <v>179</v>
      </c>
      <c r="E238" s="230" t="s">
        <v>936</v>
      </c>
      <c r="F238" s="231" t="s">
        <v>937</v>
      </c>
      <c r="G238" s="232" t="s">
        <v>363</v>
      </c>
      <c r="H238" s="233">
        <v>10</v>
      </c>
      <c r="I238" s="234"/>
      <c r="J238" s="235">
        <f>ROUND(I238*H238,2)</f>
        <v>0</v>
      </c>
      <c r="K238" s="236"/>
      <c r="L238" s="44"/>
      <c r="M238" s="237" t="s">
        <v>1</v>
      </c>
      <c r="N238" s="238" t="s">
        <v>38</v>
      </c>
      <c r="O238" s="91"/>
      <c r="P238" s="239">
        <f>O238*H238</f>
        <v>0</v>
      </c>
      <c r="Q238" s="239">
        <v>0</v>
      </c>
      <c r="R238" s="239">
        <f>Q238*H238</f>
        <v>0</v>
      </c>
      <c r="S238" s="239">
        <v>0</v>
      </c>
      <c r="T238" s="240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41" t="s">
        <v>183</v>
      </c>
      <c r="AT238" s="241" t="s">
        <v>179</v>
      </c>
      <c r="AU238" s="241" t="s">
        <v>80</v>
      </c>
      <c r="AY238" s="17" t="s">
        <v>176</v>
      </c>
      <c r="BE238" s="242">
        <f>IF(N238="základní",J238,0)</f>
        <v>0</v>
      </c>
      <c r="BF238" s="242">
        <f>IF(N238="snížená",J238,0)</f>
        <v>0</v>
      </c>
      <c r="BG238" s="242">
        <f>IF(N238="zákl. přenesená",J238,0)</f>
        <v>0</v>
      </c>
      <c r="BH238" s="242">
        <f>IF(N238="sníž. přenesená",J238,0)</f>
        <v>0</v>
      </c>
      <c r="BI238" s="242">
        <f>IF(N238="nulová",J238,0)</f>
        <v>0</v>
      </c>
      <c r="BJ238" s="17" t="s">
        <v>80</v>
      </c>
      <c r="BK238" s="242">
        <f>ROUND(I238*H238,2)</f>
        <v>0</v>
      </c>
      <c r="BL238" s="17" t="s">
        <v>183</v>
      </c>
      <c r="BM238" s="241" t="s">
        <v>938</v>
      </c>
    </row>
    <row r="239" s="2" customFormat="1">
      <c r="A239" s="38"/>
      <c r="B239" s="39"/>
      <c r="C239" s="40"/>
      <c r="D239" s="243" t="s">
        <v>185</v>
      </c>
      <c r="E239" s="40"/>
      <c r="F239" s="244" t="s">
        <v>937</v>
      </c>
      <c r="G239" s="40"/>
      <c r="H239" s="40"/>
      <c r="I239" s="245"/>
      <c r="J239" s="40"/>
      <c r="K239" s="40"/>
      <c r="L239" s="44"/>
      <c r="M239" s="246"/>
      <c r="N239" s="247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185</v>
      </c>
      <c r="AU239" s="17" t="s">
        <v>80</v>
      </c>
    </row>
    <row r="240" s="2" customFormat="1">
      <c r="A240" s="38"/>
      <c r="B240" s="39"/>
      <c r="C240" s="40"/>
      <c r="D240" s="243" t="s">
        <v>188</v>
      </c>
      <c r="E240" s="40"/>
      <c r="F240" s="250" t="s">
        <v>939</v>
      </c>
      <c r="G240" s="40"/>
      <c r="H240" s="40"/>
      <c r="I240" s="245"/>
      <c r="J240" s="40"/>
      <c r="K240" s="40"/>
      <c r="L240" s="44"/>
      <c r="M240" s="246"/>
      <c r="N240" s="247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188</v>
      </c>
      <c r="AU240" s="17" t="s">
        <v>80</v>
      </c>
    </row>
    <row r="241" s="2" customFormat="1" ht="24.15" customHeight="1">
      <c r="A241" s="38"/>
      <c r="B241" s="39"/>
      <c r="C241" s="229" t="s">
        <v>401</v>
      </c>
      <c r="D241" s="229" t="s">
        <v>179</v>
      </c>
      <c r="E241" s="230" t="s">
        <v>763</v>
      </c>
      <c r="F241" s="231" t="s">
        <v>764</v>
      </c>
      <c r="G241" s="232" t="s">
        <v>558</v>
      </c>
      <c r="H241" s="233">
        <v>3.1499999999999999</v>
      </c>
      <c r="I241" s="234"/>
      <c r="J241" s="235">
        <f>ROUND(I241*H241,2)</f>
        <v>0</v>
      </c>
      <c r="K241" s="236"/>
      <c r="L241" s="44"/>
      <c r="M241" s="237" t="s">
        <v>1</v>
      </c>
      <c r="N241" s="238" t="s">
        <v>38</v>
      </c>
      <c r="O241" s="91"/>
      <c r="P241" s="239">
        <f>O241*H241</f>
        <v>0</v>
      </c>
      <c r="Q241" s="239">
        <v>0</v>
      </c>
      <c r="R241" s="239">
        <f>Q241*H241</f>
        <v>0</v>
      </c>
      <c r="S241" s="239">
        <v>0</v>
      </c>
      <c r="T241" s="240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41" t="s">
        <v>183</v>
      </c>
      <c r="AT241" s="241" t="s">
        <v>179</v>
      </c>
      <c r="AU241" s="241" t="s">
        <v>80</v>
      </c>
      <c r="AY241" s="17" t="s">
        <v>176</v>
      </c>
      <c r="BE241" s="242">
        <f>IF(N241="základní",J241,0)</f>
        <v>0</v>
      </c>
      <c r="BF241" s="242">
        <f>IF(N241="snížená",J241,0)</f>
        <v>0</v>
      </c>
      <c r="BG241" s="242">
        <f>IF(N241="zákl. přenesená",J241,0)</f>
        <v>0</v>
      </c>
      <c r="BH241" s="242">
        <f>IF(N241="sníž. přenesená",J241,0)</f>
        <v>0</v>
      </c>
      <c r="BI241" s="242">
        <f>IF(N241="nulová",J241,0)</f>
        <v>0</v>
      </c>
      <c r="BJ241" s="17" t="s">
        <v>80</v>
      </c>
      <c r="BK241" s="242">
        <f>ROUND(I241*H241,2)</f>
        <v>0</v>
      </c>
      <c r="BL241" s="17" t="s">
        <v>183</v>
      </c>
      <c r="BM241" s="241" t="s">
        <v>940</v>
      </c>
    </row>
    <row r="242" s="2" customFormat="1">
      <c r="A242" s="38"/>
      <c r="B242" s="39"/>
      <c r="C242" s="40"/>
      <c r="D242" s="243" t="s">
        <v>185</v>
      </c>
      <c r="E242" s="40"/>
      <c r="F242" s="244" t="s">
        <v>764</v>
      </c>
      <c r="G242" s="40"/>
      <c r="H242" s="40"/>
      <c r="I242" s="245"/>
      <c r="J242" s="40"/>
      <c r="K242" s="40"/>
      <c r="L242" s="44"/>
      <c r="M242" s="246"/>
      <c r="N242" s="247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185</v>
      </c>
      <c r="AU242" s="17" t="s">
        <v>80</v>
      </c>
    </row>
    <row r="243" s="2" customFormat="1">
      <c r="A243" s="38"/>
      <c r="B243" s="39"/>
      <c r="C243" s="40"/>
      <c r="D243" s="243" t="s">
        <v>188</v>
      </c>
      <c r="E243" s="40"/>
      <c r="F243" s="250" t="s">
        <v>641</v>
      </c>
      <c r="G243" s="40"/>
      <c r="H243" s="40"/>
      <c r="I243" s="245"/>
      <c r="J243" s="40"/>
      <c r="K243" s="40"/>
      <c r="L243" s="44"/>
      <c r="M243" s="246"/>
      <c r="N243" s="247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188</v>
      </c>
      <c r="AU243" s="17" t="s">
        <v>80</v>
      </c>
    </row>
    <row r="244" s="12" customFormat="1" ht="25.92" customHeight="1">
      <c r="A244" s="12"/>
      <c r="B244" s="213"/>
      <c r="C244" s="214"/>
      <c r="D244" s="215" t="s">
        <v>72</v>
      </c>
      <c r="E244" s="216" t="s">
        <v>787</v>
      </c>
      <c r="F244" s="216" t="s">
        <v>788</v>
      </c>
      <c r="G244" s="214"/>
      <c r="H244" s="214"/>
      <c r="I244" s="217"/>
      <c r="J244" s="218">
        <f>BK244</f>
        <v>0</v>
      </c>
      <c r="K244" s="214"/>
      <c r="L244" s="219"/>
      <c r="M244" s="220"/>
      <c r="N244" s="221"/>
      <c r="O244" s="221"/>
      <c r="P244" s="222">
        <f>SUM(P245:P247)</f>
        <v>0</v>
      </c>
      <c r="Q244" s="221"/>
      <c r="R244" s="222">
        <f>SUM(R245:R247)</f>
        <v>0</v>
      </c>
      <c r="S244" s="221"/>
      <c r="T244" s="223">
        <f>SUM(T245:T247)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24" t="s">
        <v>80</v>
      </c>
      <c r="AT244" s="225" t="s">
        <v>72</v>
      </c>
      <c r="AU244" s="225" t="s">
        <v>73</v>
      </c>
      <c r="AY244" s="224" t="s">
        <v>176</v>
      </c>
      <c r="BK244" s="226">
        <f>SUM(BK245:BK247)</f>
        <v>0</v>
      </c>
    </row>
    <row r="245" s="2" customFormat="1" ht="24.15" customHeight="1">
      <c r="A245" s="38"/>
      <c r="B245" s="39"/>
      <c r="C245" s="229" t="s">
        <v>407</v>
      </c>
      <c r="D245" s="229" t="s">
        <v>179</v>
      </c>
      <c r="E245" s="230" t="s">
        <v>941</v>
      </c>
      <c r="F245" s="231" t="s">
        <v>942</v>
      </c>
      <c r="G245" s="232" t="s">
        <v>396</v>
      </c>
      <c r="H245" s="233">
        <v>70.138999999999996</v>
      </c>
      <c r="I245" s="234"/>
      <c r="J245" s="235">
        <f>ROUND(I245*H245,2)</f>
        <v>0</v>
      </c>
      <c r="K245" s="236"/>
      <c r="L245" s="44"/>
      <c r="M245" s="237" t="s">
        <v>1</v>
      </c>
      <c r="N245" s="238" t="s">
        <v>38</v>
      </c>
      <c r="O245" s="91"/>
      <c r="P245" s="239">
        <f>O245*H245</f>
        <v>0</v>
      </c>
      <c r="Q245" s="239">
        <v>0</v>
      </c>
      <c r="R245" s="239">
        <f>Q245*H245</f>
        <v>0</v>
      </c>
      <c r="S245" s="239">
        <v>0</v>
      </c>
      <c r="T245" s="240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41" t="s">
        <v>183</v>
      </c>
      <c r="AT245" s="241" t="s">
        <v>179</v>
      </c>
      <c r="AU245" s="241" t="s">
        <v>80</v>
      </c>
      <c r="AY245" s="17" t="s">
        <v>176</v>
      </c>
      <c r="BE245" s="242">
        <f>IF(N245="základní",J245,0)</f>
        <v>0</v>
      </c>
      <c r="BF245" s="242">
        <f>IF(N245="snížená",J245,0)</f>
        <v>0</v>
      </c>
      <c r="BG245" s="242">
        <f>IF(N245="zákl. přenesená",J245,0)</f>
        <v>0</v>
      </c>
      <c r="BH245" s="242">
        <f>IF(N245="sníž. přenesená",J245,0)</f>
        <v>0</v>
      </c>
      <c r="BI245" s="242">
        <f>IF(N245="nulová",J245,0)</f>
        <v>0</v>
      </c>
      <c r="BJ245" s="17" t="s">
        <v>80</v>
      </c>
      <c r="BK245" s="242">
        <f>ROUND(I245*H245,2)</f>
        <v>0</v>
      </c>
      <c r="BL245" s="17" t="s">
        <v>183</v>
      </c>
      <c r="BM245" s="241" t="s">
        <v>943</v>
      </c>
    </row>
    <row r="246" s="2" customFormat="1">
      <c r="A246" s="38"/>
      <c r="B246" s="39"/>
      <c r="C246" s="40"/>
      <c r="D246" s="243" t="s">
        <v>185</v>
      </c>
      <c r="E246" s="40"/>
      <c r="F246" s="244" t="s">
        <v>942</v>
      </c>
      <c r="G246" s="40"/>
      <c r="H246" s="40"/>
      <c r="I246" s="245"/>
      <c r="J246" s="40"/>
      <c r="K246" s="40"/>
      <c r="L246" s="44"/>
      <c r="M246" s="246"/>
      <c r="N246" s="247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185</v>
      </c>
      <c r="AU246" s="17" t="s">
        <v>80</v>
      </c>
    </row>
    <row r="247" s="2" customFormat="1">
      <c r="A247" s="38"/>
      <c r="B247" s="39"/>
      <c r="C247" s="40"/>
      <c r="D247" s="243" t="s">
        <v>188</v>
      </c>
      <c r="E247" s="40"/>
      <c r="F247" s="250" t="s">
        <v>944</v>
      </c>
      <c r="G247" s="40"/>
      <c r="H247" s="40"/>
      <c r="I247" s="245"/>
      <c r="J247" s="40"/>
      <c r="K247" s="40"/>
      <c r="L247" s="44"/>
      <c r="M247" s="251"/>
      <c r="N247" s="252"/>
      <c r="O247" s="253"/>
      <c r="P247" s="253"/>
      <c r="Q247" s="253"/>
      <c r="R247" s="253"/>
      <c r="S247" s="253"/>
      <c r="T247" s="254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188</v>
      </c>
      <c r="AU247" s="17" t="s">
        <v>80</v>
      </c>
    </row>
    <row r="248" s="2" customFormat="1" ht="6.96" customHeight="1">
      <c r="A248" s="38"/>
      <c r="B248" s="66"/>
      <c r="C248" s="67"/>
      <c r="D248" s="67"/>
      <c r="E248" s="67"/>
      <c r="F248" s="67"/>
      <c r="G248" s="67"/>
      <c r="H248" s="67"/>
      <c r="I248" s="67"/>
      <c r="J248" s="67"/>
      <c r="K248" s="67"/>
      <c r="L248" s="44"/>
      <c r="M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</row>
  </sheetData>
  <sheetProtection sheet="1" autoFilter="0" formatColumns="0" formatRows="0" objects="1" scenarios="1" spinCount="100000" saltValue="hfXalRtuatllrYbnD+teKCe4jRYhoxsC1+5RWvnC4hb4va+H0Mx/mH9kMF3lMDOGhp/lGO2cFXZUAmiRmERMPA==" hashValue="iitdRqlP7EVw3kfGygJm1Q18++kQhuPqcGOrvJS6i6Upio0eac7vdlfhZ8bjPhkNzqU7Juhuv9XY2LP+8pOV/A==" algorithmName="SHA-512" password="CC35"/>
  <autoFilter ref="C127:K24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4:H114"/>
    <mergeCell ref="E118:H118"/>
    <mergeCell ref="E116:H116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114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82</v>
      </c>
    </row>
    <row r="4" s="1" customFormat="1" ht="24.96" customHeight="1">
      <c r="B4" s="20"/>
      <c r="D4" s="149" t="s">
        <v>144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26.25" customHeight="1">
      <c r="B7" s="20"/>
      <c r="E7" s="152" t="str">
        <f>'Rekapitulace stavby'!K6</f>
        <v>Jihlava, ul. Holíkova, Musilova, Krajní - rekonstrukce kanalizace a vodovodu III. tlakového pásma - II. etapa</v>
      </c>
      <c r="F7" s="151"/>
      <c r="G7" s="151"/>
      <c r="H7" s="151"/>
      <c r="L7" s="20"/>
    </row>
    <row r="8">
      <c r="B8" s="20"/>
      <c r="D8" s="151" t="s">
        <v>145</v>
      </c>
      <c r="L8" s="20"/>
    </row>
    <row r="9" s="1" customFormat="1" ht="16.5" customHeight="1">
      <c r="B9" s="20"/>
      <c r="E9" s="152" t="s">
        <v>441</v>
      </c>
      <c r="F9" s="1"/>
      <c r="G9" s="1"/>
      <c r="H9" s="1"/>
      <c r="L9" s="20"/>
    </row>
    <row r="10" s="1" customFormat="1" ht="12" customHeight="1">
      <c r="B10" s="20"/>
      <c r="D10" s="151" t="s">
        <v>147</v>
      </c>
      <c r="L10" s="20"/>
    </row>
    <row r="11" s="2" customFormat="1" ht="16.5" customHeight="1">
      <c r="A11" s="38"/>
      <c r="B11" s="44"/>
      <c r="C11" s="38"/>
      <c r="D11" s="38"/>
      <c r="E11" s="153" t="s">
        <v>523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149</v>
      </c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44"/>
      <c r="C13" s="38"/>
      <c r="D13" s="38"/>
      <c r="E13" s="154" t="s">
        <v>945</v>
      </c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51" t="s">
        <v>18</v>
      </c>
      <c r="E15" s="38"/>
      <c r="F15" s="141" t="s">
        <v>1</v>
      </c>
      <c r="G15" s="38"/>
      <c r="H15" s="38"/>
      <c r="I15" s="151" t="s">
        <v>19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20</v>
      </c>
      <c r="E16" s="38"/>
      <c r="F16" s="141" t="s">
        <v>21</v>
      </c>
      <c r="G16" s="38"/>
      <c r="H16" s="38"/>
      <c r="I16" s="151" t="s">
        <v>22</v>
      </c>
      <c r="J16" s="155" t="str">
        <f>'Rekapitulace stavby'!AN8</f>
        <v>26. 2. 2024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51" t="s">
        <v>24</v>
      </c>
      <c r="E18" s="38"/>
      <c r="F18" s="38"/>
      <c r="G18" s="38"/>
      <c r="H18" s="38"/>
      <c r="I18" s="151" t="s">
        <v>25</v>
      </c>
      <c r="J18" s="141" t="str">
        <f>IF('Rekapitulace stavby'!AN10="","",'Rekapitulace stavby'!AN10)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tr">
        <f>IF('Rekapitulace stavby'!E11="","",'Rekapitulace stavby'!E11)</f>
        <v xml:space="preserve"> </v>
      </c>
      <c r="F19" s="38"/>
      <c r="G19" s="38"/>
      <c r="H19" s="38"/>
      <c r="I19" s="151" t="s">
        <v>26</v>
      </c>
      <c r="J19" s="141" t="str">
        <f>IF('Rekapitulace stavby'!AN11="","",'Rekapitulace stavby'!AN11)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51" t="s">
        <v>27</v>
      </c>
      <c r="E21" s="38"/>
      <c r="F21" s="38"/>
      <c r="G21" s="38"/>
      <c r="H21" s="38"/>
      <c r="I21" s="151" t="s">
        <v>25</v>
      </c>
      <c r="J21" s="33" t="str">
        <f>'Rekapitulace stavby'!AN13</f>
        <v>Vyplň údaj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33" t="str">
        <f>'Rekapitulace stavby'!E14</f>
        <v>Vyplň údaj</v>
      </c>
      <c r="F22" s="141"/>
      <c r="G22" s="141"/>
      <c r="H22" s="141"/>
      <c r="I22" s="151" t="s">
        <v>26</v>
      </c>
      <c r="J22" s="33" t="str">
        <f>'Rekapitulace stavby'!AN14</f>
        <v>Vyplň údaj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51" t="s">
        <v>29</v>
      </c>
      <c r="E24" s="38"/>
      <c r="F24" s="38"/>
      <c r="G24" s="38"/>
      <c r="H24" s="38"/>
      <c r="I24" s="151" t="s">
        <v>25</v>
      </c>
      <c r="J24" s="141" t="str">
        <f>IF('Rekapitulace stavby'!AN16="","",'Rekapitulace stavby'!AN16)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44"/>
      <c r="C25" s="38"/>
      <c r="D25" s="38"/>
      <c r="E25" s="141" t="str">
        <f>IF('Rekapitulace stavby'!E17="","",'Rekapitulace stavby'!E17)</f>
        <v xml:space="preserve"> </v>
      </c>
      <c r="F25" s="38"/>
      <c r="G25" s="38"/>
      <c r="H25" s="38"/>
      <c r="I25" s="151" t="s">
        <v>26</v>
      </c>
      <c r="J25" s="141" t="str">
        <f>IF('Rekapitulace stavby'!AN17="","",'Rekapitulace stavby'!AN17)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44"/>
      <c r="C27" s="38"/>
      <c r="D27" s="151" t="s">
        <v>31</v>
      </c>
      <c r="E27" s="38"/>
      <c r="F27" s="38"/>
      <c r="G27" s="38"/>
      <c r="H27" s="38"/>
      <c r="I27" s="151" t="s">
        <v>25</v>
      </c>
      <c r="J27" s="141" t="str">
        <f>IF('Rekapitulace stavby'!AN19="","",'Rekapitulace stavby'!AN19)</f>
        <v/>
      </c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44"/>
      <c r="C28" s="38"/>
      <c r="D28" s="38"/>
      <c r="E28" s="141" t="str">
        <f>IF('Rekapitulace stavby'!E20="","",'Rekapitulace stavby'!E20)</f>
        <v xml:space="preserve"> </v>
      </c>
      <c r="F28" s="38"/>
      <c r="G28" s="38"/>
      <c r="H28" s="38"/>
      <c r="I28" s="151" t="s">
        <v>26</v>
      </c>
      <c r="J28" s="141" t="str">
        <f>IF('Rekapitulace stavby'!AN20="","",'Rekapitulace stavby'!AN20)</f>
        <v/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38"/>
      <c r="E29" s="38"/>
      <c r="F29" s="38"/>
      <c r="G29" s="38"/>
      <c r="H29" s="38"/>
      <c r="I29" s="38"/>
      <c r="J29" s="38"/>
      <c r="K29" s="3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44"/>
      <c r="C30" s="38"/>
      <c r="D30" s="151" t="s">
        <v>32</v>
      </c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8"/>
      <c r="B32" s="44"/>
      <c r="C32" s="38"/>
      <c r="D32" s="38"/>
      <c r="E32" s="38"/>
      <c r="F32" s="38"/>
      <c r="G32" s="38"/>
      <c r="H32" s="38"/>
      <c r="I32" s="38"/>
      <c r="J32" s="38"/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60"/>
      <c r="E33" s="160"/>
      <c r="F33" s="160"/>
      <c r="G33" s="160"/>
      <c r="H33" s="160"/>
      <c r="I33" s="160"/>
      <c r="J33" s="160"/>
      <c r="K33" s="160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1" t="s">
        <v>33</v>
      </c>
      <c r="E34" s="38"/>
      <c r="F34" s="38"/>
      <c r="G34" s="38"/>
      <c r="H34" s="38"/>
      <c r="I34" s="38"/>
      <c r="J34" s="162">
        <f>ROUND(J129,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60"/>
      <c r="E35" s="160"/>
      <c r="F35" s="160"/>
      <c r="G35" s="160"/>
      <c r="H35" s="160"/>
      <c r="I35" s="160"/>
      <c r="J35" s="160"/>
      <c r="K35" s="160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3" t="s">
        <v>35</v>
      </c>
      <c r="G36" s="38"/>
      <c r="H36" s="38"/>
      <c r="I36" s="163" t="s">
        <v>34</v>
      </c>
      <c r="J36" s="163" t="s">
        <v>36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53" t="s">
        <v>37</v>
      </c>
      <c r="E37" s="151" t="s">
        <v>38</v>
      </c>
      <c r="F37" s="164">
        <f>ROUND((SUM(BE129:BE181)),  2)</f>
        <v>0</v>
      </c>
      <c r="G37" s="38"/>
      <c r="H37" s="38"/>
      <c r="I37" s="165">
        <v>0.20999999999999999</v>
      </c>
      <c r="J37" s="164">
        <f>ROUND(((SUM(BE129:BE181))*I37),  2)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51" t="s">
        <v>39</v>
      </c>
      <c r="F38" s="164">
        <f>ROUND((SUM(BF129:BF181)),  2)</f>
        <v>0</v>
      </c>
      <c r="G38" s="38"/>
      <c r="H38" s="38"/>
      <c r="I38" s="165">
        <v>0.12</v>
      </c>
      <c r="J38" s="164">
        <f>ROUND(((SUM(BF129:BF181))*I38),  2)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40</v>
      </c>
      <c r="F39" s="164">
        <f>ROUND((SUM(BG129:BG181)),  2)</f>
        <v>0</v>
      </c>
      <c r="G39" s="38"/>
      <c r="H39" s="38"/>
      <c r="I39" s="165">
        <v>0.20999999999999999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51" t="s">
        <v>41</v>
      </c>
      <c r="F40" s="164">
        <f>ROUND((SUM(BH129:BH181)),  2)</f>
        <v>0</v>
      </c>
      <c r="G40" s="38"/>
      <c r="H40" s="38"/>
      <c r="I40" s="165">
        <v>0.12</v>
      </c>
      <c r="J40" s="164">
        <f>0</f>
        <v>0</v>
      </c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51" t="s">
        <v>42</v>
      </c>
      <c r="F41" s="164">
        <f>ROUND((SUM(BI129:BI181)),  2)</f>
        <v>0</v>
      </c>
      <c r="G41" s="38"/>
      <c r="H41" s="38"/>
      <c r="I41" s="165">
        <v>0</v>
      </c>
      <c r="J41" s="164">
        <f>0</f>
        <v>0</v>
      </c>
      <c r="K41" s="38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6"/>
      <c r="D43" s="167" t="s">
        <v>43</v>
      </c>
      <c r="E43" s="168"/>
      <c r="F43" s="168"/>
      <c r="G43" s="169" t="s">
        <v>44</v>
      </c>
      <c r="H43" s="170" t="s">
        <v>45</v>
      </c>
      <c r="I43" s="168"/>
      <c r="J43" s="171">
        <f>SUM(J34:J41)</f>
        <v>0</v>
      </c>
      <c r="K43" s="172"/>
      <c r="L43" s="63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63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151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4" t="str">
        <f>E7</f>
        <v>Jihlava, ul. Holíkova, Musilova, Krajní - rekonstrukce kanalizace a vodovodu III. tlakového pásma - II. etapa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145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1" customFormat="1" ht="16.5" customHeight="1">
      <c r="B87" s="21"/>
      <c r="C87" s="22"/>
      <c r="D87" s="22"/>
      <c r="E87" s="184" t="s">
        <v>441</v>
      </c>
      <c r="F87" s="22"/>
      <c r="G87" s="22"/>
      <c r="H87" s="22"/>
      <c r="I87" s="22"/>
      <c r="J87" s="22"/>
      <c r="K87" s="22"/>
      <c r="L87" s="20"/>
    </row>
    <row r="88" s="1" customFormat="1" ht="12" customHeight="1">
      <c r="B88" s="21"/>
      <c r="C88" s="32" t="s">
        <v>147</v>
      </c>
      <c r="D88" s="22"/>
      <c r="E88" s="22"/>
      <c r="F88" s="22"/>
      <c r="G88" s="22"/>
      <c r="H88" s="22"/>
      <c r="I88" s="22"/>
      <c r="J88" s="22"/>
      <c r="K88" s="22"/>
      <c r="L88" s="20"/>
    </row>
    <row r="89" s="2" customFormat="1" ht="16.5" customHeight="1">
      <c r="A89" s="38"/>
      <c r="B89" s="39"/>
      <c r="C89" s="40"/>
      <c r="D89" s="40"/>
      <c r="E89" s="185" t="s">
        <v>523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149</v>
      </c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40"/>
      <c r="D91" s="40"/>
      <c r="E91" s="76" t="str">
        <f>E13</f>
        <v>SO-01.3.3 - Obnova povrchů na rýhou kanalizace - 3.část</v>
      </c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40"/>
      <c r="E93" s="40"/>
      <c r="F93" s="27" t="str">
        <f>F16</f>
        <v xml:space="preserve"> </v>
      </c>
      <c r="G93" s="40"/>
      <c r="H93" s="40"/>
      <c r="I93" s="32" t="s">
        <v>22</v>
      </c>
      <c r="J93" s="79" t="str">
        <f>IF(J16="","",J16)</f>
        <v>26. 2. 2024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5.15" customHeight="1">
      <c r="A95" s="38"/>
      <c r="B95" s="39"/>
      <c r="C95" s="32" t="s">
        <v>24</v>
      </c>
      <c r="D95" s="40"/>
      <c r="E95" s="40"/>
      <c r="F95" s="27" t="str">
        <f>E19</f>
        <v xml:space="preserve"> </v>
      </c>
      <c r="G95" s="40"/>
      <c r="H95" s="40"/>
      <c r="I95" s="32" t="s">
        <v>29</v>
      </c>
      <c r="J95" s="36" t="str">
        <f>E25</f>
        <v xml:space="preserve"> </v>
      </c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27</v>
      </c>
      <c r="D96" s="40"/>
      <c r="E96" s="40"/>
      <c r="F96" s="27" t="str">
        <f>IF(E22="","",E22)</f>
        <v>Vyplň údaj</v>
      </c>
      <c r="G96" s="40"/>
      <c r="H96" s="40"/>
      <c r="I96" s="32" t="s">
        <v>31</v>
      </c>
      <c r="J96" s="36" t="str">
        <f>E28</f>
        <v xml:space="preserve"> 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86" t="s">
        <v>152</v>
      </c>
      <c r="D98" s="187"/>
      <c r="E98" s="187"/>
      <c r="F98" s="187"/>
      <c r="G98" s="187"/>
      <c r="H98" s="187"/>
      <c r="I98" s="187"/>
      <c r="J98" s="188" t="s">
        <v>153</v>
      </c>
      <c r="K98" s="18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89" t="s">
        <v>154</v>
      </c>
      <c r="D100" s="40"/>
      <c r="E100" s="40"/>
      <c r="F100" s="40"/>
      <c r="G100" s="40"/>
      <c r="H100" s="40"/>
      <c r="I100" s="40"/>
      <c r="J100" s="110">
        <f>J129</f>
        <v>0</v>
      </c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7" t="s">
        <v>155</v>
      </c>
    </row>
    <row r="101" s="9" customFormat="1" ht="24.96" customHeight="1">
      <c r="A101" s="9"/>
      <c r="B101" s="190"/>
      <c r="C101" s="191"/>
      <c r="D101" s="192" t="s">
        <v>525</v>
      </c>
      <c r="E101" s="193"/>
      <c r="F101" s="193"/>
      <c r="G101" s="193"/>
      <c r="H101" s="193"/>
      <c r="I101" s="193"/>
      <c r="J101" s="194">
        <f>J130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946</v>
      </c>
      <c r="E102" s="193"/>
      <c r="F102" s="193"/>
      <c r="G102" s="193"/>
      <c r="H102" s="193"/>
      <c r="I102" s="193"/>
      <c r="J102" s="194">
        <f>J142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947</v>
      </c>
      <c r="E103" s="193"/>
      <c r="F103" s="193"/>
      <c r="G103" s="193"/>
      <c r="H103" s="193"/>
      <c r="I103" s="193"/>
      <c r="J103" s="194">
        <f>J160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0"/>
      <c r="C104" s="191"/>
      <c r="D104" s="192" t="s">
        <v>530</v>
      </c>
      <c r="E104" s="193"/>
      <c r="F104" s="193"/>
      <c r="G104" s="193"/>
      <c r="H104" s="193"/>
      <c r="I104" s="193"/>
      <c r="J104" s="194">
        <f>J167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90"/>
      <c r="C105" s="191"/>
      <c r="D105" s="192" t="s">
        <v>531</v>
      </c>
      <c r="E105" s="193"/>
      <c r="F105" s="193"/>
      <c r="G105" s="193"/>
      <c r="H105" s="193"/>
      <c r="I105" s="193"/>
      <c r="J105" s="194">
        <f>J171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161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6.25" customHeight="1">
      <c r="A115" s="38"/>
      <c r="B115" s="39"/>
      <c r="C115" s="40"/>
      <c r="D115" s="40"/>
      <c r="E115" s="184" t="str">
        <f>E7</f>
        <v>Jihlava, ul. Holíkova, Musilova, Krajní - rekonstrukce kanalizace a vodovodu III. tlakového pásma - II. etapa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" customFormat="1" ht="12" customHeight="1">
      <c r="B116" s="21"/>
      <c r="C116" s="32" t="s">
        <v>145</v>
      </c>
      <c r="D116" s="22"/>
      <c r="E116" s="22"/>
      <c r="F116" s="22"/>
      <c r="G116" s="22"/>
      <c r="H116" s="22"/>
      <c r="I116" s="22"/>
      <c r="J116" s="22"/>
      <c r="K116" s="22"/>
      <c r="L116" s="20"/>
    </row>
    <row r="117" s="1" customFormat="1" ht="16.5" customHeight="1">
      <c r="B117" s="21"/>
      <c r="C117" s="22"/>
      <c r="D117" s="22"/>
      <c r="E117" s="184" t="s">
        <v>441</v>
      </c>
      <c r="F117" s="22"/>
      <c r="G117" s="22"/>
      <c r="H117" s="22"/>
      <c r="I117" s="22"/>
      <c r="J117" s="22"/>
      <c r="K117" s="22"/>
      <c r="L117" s="20"/>
    </row>
    <row r="118" s="1" customFormat="1" ht="12" customHeight="1">
      <c r="B118" s="21"/>
      <c r="C118" s="32" t="s">
        <v>147</v>
      </c>
      <c r="D118" s="22"/>
      <c r="E118" s="22"/>
      <c r="F118" s="22"/>
      <c r="G118" s="22"/>
      <c r="H118" s="22"/>
      <c r="I118" s="22"/>
      <c r="J118" s="22"/>
      <c r="K118" s="22"/>
      <c r="L118" s="20"/>
    </row>
    <row r="119" s="2" customFormat="1" ht="16.5" customHeight="1">
      <c r="A119" s="38"/>
      <c r="B119" s="39"/>
      <c r="C119" s="40"/>
      <c r="D119" s="40"/>
      <c r="E119" s="185" t="s">
        <v>523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149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76" t="str">
        <f>E13</f>
        <v>SO-01.3.3 - Obnova povrchů na rýhou kanalizace - 3.část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F16</f>
        <v xml:space="preserve"> </v>
      </c>
      <c r="G123" s="40"/>
      <c r="H123" s="40"/>
      <c r="I123" s="32" t="s">
        <v>22</v>
      </c>
      <c r="J123" s="79" t="str">
        <f>IF(J16="","",J16)</f>
        <v>26. 2. 2024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40"/>
      <c r="E125" s="40"/>
      <c r="F125" s="27" t="str">
        <f>E19</f>
        <v xml:space="preserve"> </v>
      </c>
      <c r="G125" s="40"/>
      <c r="H125" s="40"/>
      <c r="I125" s="32" t="s">
        <v>29</v>
      </c>
      <c r="J125" s="36" t="str">
        <f>E25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27</v>
      </c>
      <c r="D126" s="40"/>
      <c r="E126" s="40"/>
      <c r="F126" s="27" t="str">
        <f>IF(E22="","",E22)</f>
        <v>Vyplň údaj</v>
      </c>
      <c r="G126" s="40"/>
      <c r="H126" s="40"/>
      <c r="I126" s="32" t="s">
        <v>31</v>
      </c>
      <c r="J126" s="36" t="str">
        <f>E28</f>
        <v xml:space="preserve"> 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201"/>
      <c r="B128" s="202"/>
      <c r="C128" s="203" t="s">
        <v>162</v>
      </c>
      <c r="D128" s="204" t="s">
        <v>58</v>
      </c>
      <c r="E128" s="204" t="s">
        <v>54</v>
      </c>
      <c r="F128" s="204" t="s">
        <v>55</v>
      </c>
      <c r="G128" s="204" t="s">
        <v>163</v>
      </c>
      <c r="H128" s="204" t="s">
        <v>164</v>
      </c>
      <c r="I128" s="204" t="s">
        <v>165</v>
      </c>
      <c r="J128" s="205" t="s">
        <v>153</v>
      </c>
      <c r="K128" s="206" t="s">
        <v>166</v>
      </c>
      <c r="L128" s="207"/>
      <c r="M128" s="100" t="s">
        <v>1</v>
      </c>
      <c r="N128" s="101" t="s">
        <v>37</v>
      </c>
      <c r="O128" s="101" t="s">
        <v>167</v>
      </c>
      <c r="P128" s="101" t="s">
        <v>168</v>
      </c>
      <c r="Q128" s="101" t="s">
        <v>169</v>
      </c>
      <c r="R128" s="101" t="s">
        <v>170</v>
      </c>
      <c r="S128" s="101" t="s">
        <v>171</v>
      </c>
      <c r="T128" s="102" t="s">
        <v>172</v>
      </c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</row>
    <row r="129" s="2" customFormat="1" ht="22.8" customHeight="1">
      <c r="A129" s="38"/>
      <c r="B129" s="39"/>
      <c r="C129" s="107" t="s">
        <v>173</v>
      </c>
      <c r="D129" s="40"/>
      <c r="E129" s="40"/>
      <c r="F129" s="40"/>
      <c r="G129" s="40"/>
      <c r="H129" s="40"/>
      <c r="I129" s="40"/>
      <c r="J129" s="208">
        <f>BK129</f>
        <v>0</v>
      </c>
      <c r="K129" s="40"/>
      <c r="L129" s="44"/>
      <c r="M129" s="103"/>
      <c r="N129" s="209"/>
      <c r="O129" s="104"/>
      <c r="P129" s="210">
        <f>P130+P142+P160+P167+P171</f>
        <v>0</v>
      </c>
      <c r="Q129" s="104"/>
      <c r="R129" s="210">
        <f>R130+R142+R160+R167+R171</f>
        <v>0</v>
      </c>
      <c r="S129" s="104"/>
      <c r="T129" s="211">
        <f>T130+T142+T160+T167+T171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72</v>
      </c>
      <c r="AU129" s="17" t="s">
        <v>155</v>
      </c>
      <c r="BK129" s="212">
        <f>BK130+BK142+BK160+BK167+BK171</f>
        <v>0</v>
      </c>
    </row>
    <row r="130" s="12" customFormat="1" ht="25.92" customHeight="1">
      <c r="A130" s="12"/>
      <c r="B130" s="213"/>
      <c r="C130" s="214"/>
      <c r="D130" s="215" t="s">
        <v>72</v>
      </c>
      <c r="E130" s="216" t="s">
        <v>80</v>
      </c>
      <c r="F130" s="216" t="s">
        <v>228</v>
      </c>
      <c r="G130" s="214"/>
      <c r="H130" s="214"/>
      <c r="I130" s="217"/>
      <c r="J130" s="218">
        <f>BK130</f>
        <v>0</v>
      </c>
      <c r="K130" s="214"/>
      <c r="L130" s="219"/>
      <c r="M130" s="220"/>
      <c r="N130" s="221"/>
      <c r="O130" s="221"/>
      <c r="P130" s="222">
        <f>SUM(P131:P141)</f>
        <v>0</v>
      </c>
      <c r="Q130" s="221"/>
      <c r="R130" s="222">
        <f>SUM(R131:R141)</f>
        <v>0</v>
      </c>
      <c r="S130" s="221"/>
      <c r="T130" s="223">
        <f>SUM(T131:T141)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4" t="s">
        <v>80</v>
      </c>
      <c r="AT130" s="225" t="s">
        <v>72</v>
      </c>
      <c r="AU130" s="225" t="s">
        <v>73</v>
      </c>
      <c r="AY130" s="224" t="s">
        <v>176</v>
      </c>
      <c r="BK130" s="226">
        <f>SUM(BK131:BK141)</f>
        <v>0</v>
      </c>
    </row>
    <row r="131" s="2" customFormat="1" ht="33" customHeight="1">
      <c r="A131" s="38"/>
      <c r="B131" s="39"/>
      <c r="C131" s="229" t="s">
        <v>80</v>
      </c>
      <c r="D131" s="229" t="s">
        <v>179</v>
      </c>
      <c r="E131" s="230" t="s">
        <v>948</v>
      </c>
      <c r="F131" s="231" t="s">
        <v>949</v>
      </c>
      <c r="G131" s="232" t="s">
        <v>231</v>
      </c>
      <c r="H131" s="233">
        <v>438.75</v>
      </c>
      <c r="I131" s="234"/>
      <c r="J131" s="235">
        <f>ROUND(I131*H131,2)</f>
        <v>0</v>
      </c>
      <c r="K131" s="236"/>
      <c r="L131" s="44"/>
      <c r="M131" s="237" t="s">
        <v>1</v>
      </c>
      <c r="N131" s="238" t="s">
        <v>38</v>
      </c>
      <c r="O131" s="91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41" t="s">
        <v>183</v>
      </c>
      <c r="AT131" s="241" t="s">
        <v>179</v>
      </c>
      <c r="AU131" s="241" t="s">
        <v>80</v>
      </c>
      <c r="AY131" s="17" t="s">
        <v>176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7" t="s">
        <v>80</v>
      </c>
      <c r="BK131" s="242">
        <f>ROUND(I131*H131,2)</f>
        <v>0</v>
      </c>
      <c r="BL131" s="17" t="s">
        <v>183</v>
      </c>
      <c r="BM131" s="241" t="s">
        <v>950</v>
      </c>
    </row>
    <row r="132" s="2" customFormat="1">
      <c r="A132" s="38"/>
      <c r="B132" s="39"/>
      <c r="C132" s="40"/>
      <c r="D132" s="243" t="s">
        <v>185</v>
      </c>
      <c r="E132" s="40"/>
      <c r="F132" s="244" t="s">
        <v>949</v>
      </c>
      <c r="G132" s="40"/>
      <c r="H132" s="40"/>
      <c r="I132" s="245"/>
      <c r="J132" s="40"/>
      <c r="K132" s="40"/>
      <c r="L132" s="44"/>
      <c r="M132" s="246"/>
      <c r="N132" s="24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185</v>
      </c>
      <c r="AU132" s="17" t="s">
        <v>80</v>
      </c>
    </row>
    <row r="133" s="2" customFormat="1" ht="33" customHeight="1">
      <c r="A133" s="38"/>
      <c r="B133" s="39"/>
      <c r="C133" s="229" t="s">
        <v>82</v>
      </c>
      <c r="D133" s="229" t="s">
        <v>179</v>
      </c>
      <c r="E133" s="230" t="s">
        <v>951</v>
      </c>
      <c r="F133" s="231" t="s">
        <v>952</v>
      </c>
      <c r="G133" s="232" t="s">
        <v>231</v>
      </c>
      <c r="H133" s="233">
        <v>438.75</v>
      </c>
      <c r="I133" s="234"/>
      <c r="J133" s="235">
        <f>ROUND(I133*H133,2)</f>
        <v>0</v>
      </c>
      <c r="K133" s="236"/>
      <c r="L133" s="44"/>
      <c r="M133" s="237" t="s">
        <v>1</v>
      </c>
      <c r="N133" s="238" t="s">
        <v>38</v>
      </c>
      <c r="O133" s="91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41" t="s">
        <v>183</v>
      </c>
      <c r="AT133" s="241" t="s">
        <v>179</v>
      </c>
      <c r="AU133" s="241" t="s">
        <v>80</v>
      </c>
      <c r="AY133" s="17" t="s">
        <v>176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7" t="s">
        <v>80</v>
      </c>
      <c r="BK133" s="242">
        <f>ROUND(I133*H133,2)</f>
        <v>0</v>
      </c>
      <c r="BL133" s="17" t="s">
        <v>183</v>
      </c>
      <c r="BM133" s="241" t="s">
        <v>953</v>
      </c>
    </row>
    <row r="134" s="2" customFormat="1">
      <c r="A134" s="38"/>
      <c r="B134" s="39"/>
      <c r="C134" s="40"/>
      <c r="D134" s="243" t="s">
        <v>185</v>
      </c>
      <c r="E134" s="40"/>
      <c r="F134" s="244" t="s">
        <v>952</v>
      </c>
      <c r="G134" s="40"/>
      <c r="H134" s="40"/>
      <c r="I134" s="245"/>
      <c r="J134" s="40"/>
      <c r="K134" s="40"/>
      <c r="L134" s="44"/>
      <c r="M134" s="246"/>
      <c r="N134" s="247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185</v>
      </c>
      <c r="AU134" s="17" t="s">
        <v>80</v>
      </c>
    </row>
    <row r="135" s="2" customFormat="1" ht="33" customHeight="1">
      <c r="A135" s="38"/>
      <c r="B135" s="39"/>
      <c r="C135" s="229" t="s">
        <v>90</v>
      </c>
      <c r="D135" s="229" t="s">
        <v>179</v>
      </c>
      <c r="E135" s="230" t="s">
        <v>954</v>
      </c>
      <c r="F135" s="231" t="s">
        <v>955</v>
      </c>
      <c r="G135" s="232" t="s">
        <v>231</v>
      </c>
      <c r="H135" s="233">
        <v>438.75</v>
      </c>
      <c r="I135" s="234"/>
      <c r="J135" s="235">
        <f>ROUND(I135*H135,2)</f>
        <v>0</v>
      </c>
      <c r="K135" s="236"/>
      <c r="L135" s="44"/>
      <c r="M135" s="237" t="s">
        <v>1</v>
      </c>
      <c r="N135" s="238" t="s">
        <v>38</v>
      </c>
      <c r="O135" s="91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41" t="s">
        <v>183</v>
      </c>
      <c r="AT135" s="241" t="s">
        <v>179</v>
      </c>
      <c r="AU135" s="241" t="s">
        <v>80</v>
      </c>
      <c r="AY135" s="17" t="s">
        <v>176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7" t="s">
        <v>80</v>
      </c>
      <c r="BK135" s="242">
        <f>ROUND(I135*H135,2)</f>
        <v>0</v>
      </c>
      <c r="BL135" s="17" t="s">
        <v>183</v>
      </c>
      <c r="BM135" s="241" t="s">
        <v>956</v>
      </c>
    </row>
    <row r="136" s="2" customFormat="1">
      <c r="A136" s="38"/>
      <c r="B136" s="39"/>
      <c r="C136" s="40"/>
      <c r="D136" s="243" t="s">
        <v>185</v>
      </c>
      <c r="E136" s="40"/>
      <c r="F136" s="244" t="s">
        <v>955</v>
      </c>
      <c r="G136" s="40"/>
      <c r="H136" s="40"/>
      <c r="I136" s="245"/>
      <c r="J136" s="40"/>
      <c r="K136" s="40"/>
      <c r="L136" s="44"/>
      <c r="M136" s="246"/>
      <c r="N136" s="247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185</v>
      </c>
      <c r="AU136" s="17" t="s">
        <v>80</v>
      </c>
    </row>
    <row r="137" s="2" customFormat="1" ht="37.8" customHeight="1">
      <c r="A137" s="38"/>
      <c r="B137" s="39"/>
      <c r="C137" s="229" t="s">
        <v>183</v>
      </c>
      <c r="D137" s="229" t="s">
        <v>179</v>
      </c>
      <c r="E137" s="230" t="s">
        <v>957</v>
      </c>
      <c r="F137" s="231" t="s">
        <v>958</v>
      </c>
      <c r="G137" s="232" t="s">
        <v>231</v>
      </c>
      <c r="H137" s="233">
        <v>438.75</v>
      </c>
      <c r="I137" s="234"/>
      <c r="J137" s="235">
        <f>ROUND(I137*H137,2)</f>
        <v>0</v>
      </c>
      <c r="K137" s="236"/>
      <c r="L137" s="44"/>
      <c r="M137" s="237" t="s">
        <v>1</v>
      </c>
      <c r="N137" s="238" t="s">
        <v>38</v>
      </c>
      <c r="O137" s="91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41" t="s">
        <v>183</v>
      </c>
      <c r="AT137" s="241" t="s">
        <v>179</v>
      </c>
      <c r="AU137" s="241" t="s">
        <v>80</v>
      </c>
      <c r="AY137" s="17" t="s">
        <v>176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7" t="s">
        <v>80</v>
      </c>
      <c r="BK137" s="242">
        <f>ROUND(I137*H137,2)</f>
        <v>0</v>
      </c>
      <c r="BL137" s="17" t="s">
        <v>183</v>
      </c>
      <c r="BM137" s="241" t="s">
        <v>959</v>
      </c>
    </row>
    <row r="138" s="2" customFormat="1">
      <c r="A138" s="38"/>
      <c r="B138" s="39"/>
      <c r="C138" s="40"/>
      <c r="D138" s="243" t="s">
        <v>185</v>
      </c>
      <c r="E138" s="40"/>
      <c r="F138" s="244" t="s">
        <v>958</v>
      </c>
      <c r="G138" s="40"/>
      <c r="H138" s="40"/>
      <c r="I138" s="245"/>
      <c r="J138" s="40"/>
      <c r="K138" s="40"/>
      <c r="L138" s="44"/>
      <c r="M138" s="246"/>
      <c r="N138" s="247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185</v>
      </c>
      <c r="AU138" s="17" t="s">
        <v>80</v>
      </c>
    </row>
    <row r="139" s="2" customFormat="1" ht="21.75" customHeight="1">
      <c r="A139" s="38"/>
      <c r="B139" s="39"/>
      <c r="C139" s="229" t="s">
        <v>175</v>
      </c>
      <c r="D139" s="229" t="s">
        <v>179</v>
      </c>
      <c r="E139" s="230" t="s">
        <v>960</v>
      </c>
      <c r="F139" s="231" t="s">
        <v>961</v>
      </c>
      <c r="G139" s="232" t="s">
        <v>263</v>
      </c>
      <c r="H139" s="233">
        <v>60</v>
      </c>
      <c r="I139" s="234"/>
      <c r="J139" s="235">
        <f>ROUND(I139*H139,2)</f>
        <v>0</v>
      </c>
      <c r="K139" s="236"/>
      <c r="L139" s="44"/>
      <c r="M139" s="237" t="s">
        <v>1</v>
      </c>
      <c r="N139" s="238" t="s">
        <v>38</v>
      </c>
      <c r="O139" s="91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41" t="s">
        <v>183</v>
      </c>
      <c r="AT139" s="241" t="s">
        <v>179</v>
      </c>
      <c r="AU139" s="241" t="s">
        <v>80</v>
      </c>
      <c r="AY139" s="17" t="s">
        <v>176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7" t="s">
        <v>80</v>
      </c>
      <c r="BK139" s="242">
        <f>ROUND(I139*H139,2)</f>
        <v>0</v>
      </c>
      <c r="BL139" s="17" t="s">
        <v>183</v>
      </c>
      <c r="BM139" s="241" t="s">
        <v>962</v>
      </c>
    </row>
    <row r="140" s="2" customFormat="1">
      <c r="A140" s="38"/>
      <c r="B140" s="39"/>
      <c r="C140" s="40"/>
      <c r="D140" s="243" t="s">
        <v>185</v>
      </c>
      <c r="E140" s="40"/>
      <c r="F140" s="244" t="s">
        <v>961</v>
      </c>
      <c r="G140" s="40"/>
      <c r="H140" s="40"/>
      <c r="I140" s="245"/>
      <c r="J140" s="40"/>
      <c r="K140" s="40"/>
      <c r="L140" s="44"/>
      <c r="M140" s="246"/>
      <c r="N140" s="247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185</v>
      </c>
      <c r="AU140" s="17" t="s">
        <v>80</v>
      </c>
    </row>
    <row r="141" s="2" customFormat="1">
      <c r="A141" s="38"/>
      <c r="B141" s="39"/>
      <c r="C141" s="40"/>
      <c r="D141" s="243" t="s">
        <v>188</v>
      </c>
      <c r="E141" s="40"/>
      <c r="F141" s="250" t="s">
        <v>963</v>
      </c>
      <c r="G141" s="40"/>
      <c r="H141" s="40"/>
      <c r="I141" s="245"/>
      <c r="J141" s="40"/>
      <c r="K141" s="40"/>
      <c r="L141" s="44"/>
      <c r="M141" s="246"/>
      <c r="N141" s="247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188</v>
      </c>
      <c r="AU141" s="17" t="s">
        <v>80</v>
      </c>
    </row>
    <row r="142" s="12" customFormat="1" ht="25.92" customHeight="1">
      <c r="A142" s="12"/>
      <c r="B142" s="213"/>
      <c r="C142" s="214"/>
      <c r="D142" s="215" t="s">
        <v>72</v>
      </c>
      <c r="E142" s="216" t="s">
        <v>175</v>
      </c>
      <c r="F142" s="216" t="s">
        <v>964</v>
      </c>
      <c r="G142" s="214"/>
      <c r="H142" s="214"/>
      <c r="I142" s="217"/>
      <c r="J142" s="218">
        <f>BK142</f>
        <v>0</v>
      </c>
      <c r="K142" s="214"/>
      <c r="L142" s="219"/>
      <c r="M142" s="220"/>
      <c r="N142" s="221"/>
      <c r="O142" s="221"/>
      <c r="P142" s="222">
        <f>SUM(P143:P159)</f>
        <v>0</v>
      </c>
      <c r="Q142" s="221"/>
      <c r="R142" s="222">
        <f>SUM(R143:R159)</f>
        <v>0</v>
      </c>
      <c r="S142" s="221"/>
      <c r="T142" s="223">
        <f>SUM(T143:T159)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4" t="s">
        <v>80</v>
      </c>
      <c r="AT142" s="225" t="s">
        <v>72</v>
      </c>
      <c r="AU142" s="225" t="s">
        <v>73</v>
      </c>
      <c r="AY142" s="224" t="s">
        <v>176</v>
      </c>
      <c r="BK142" s="226">
        <f>SUM(BK143:BK159)</f>
        <v>0</v>
      </c>
    </row>
    <row r="143" s="2" customFormat="1" ht="33" customHeight="1">
      <c r="A143" s="38"/>
      <c r="B143" s="39"/>
      <c r="C143" s="229" t="s">
        <v>213</v>
      </c>
      <c r="D143" s="229" t="s">
        <v>179</v>
      </c>
      <c r="E143" s="230" t="s">
        <v>965</v>
      </c>
      <c r="F143" s="231" t="s">
        <v>966</v>
      </c>
      <c r="G143" s="232" t="s">
        <v>231</v>
      </c>
      <c r="H143" s="233">
        <v>438.75</v>
      </c>
      <c r="I143" s="234"/>
      <c r="J143" s="235">
        <f>ROUND(I143*H143,2)</f>
        <v>0</v>
      </c>
      <c r="K143" s="236"/>
      <c r="L143" s="44"/>
      <c r="M143" s="237" t="s">
        <v>1</v>
      </c>
      <c r="N143" s="238" t="s">
        <v>38</v>
      </c>
      <c r="O143" s="91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41" t="s">
        <v>183</v>
      </c>
      <c r="AT143" s="241" t="s">
        <v>179</v>
      </c>
      <c r="AU143" s="241" t="s">
        <v>80</v>
      </c>
      <c r="AY143" s="17" t="s">
        <v>176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7" t="s">
        <v>80</v>
      </c>
      <c r="BK143" s="242">
        <f>ROUND(I143*H143,2)</f>
        <v>0</v>
      </c>
      <c r="BL143" s="17" t="s">
        <v>183</v>
      </c>
      <c r="BM143" s="241" t="s">
        <v>967</v>
      </c>
    </row>
    <row r="144" s="2" customFormat="1">
      <c r="A144" s="38"/>
      <c r="B144" s="39"/>
      <c r="C144" s="40"/>
      <c r="D144" s="243" t="s">
        <v>185</v>
      </c>
      <c r="E144" s="40"/>
      <c r="F144" s="244" t="s">
        <v>966</v>
      </c>
      <c r="G144" s="40"/>
      <c r="H144" s="40"/>
      <c r="I144" s="245"/>
      <c r="J144" s="40"/>
      <c r="K144" s="40"/>
      <c r="L144" s="44"/>
      <c r="M144" s="246"/>
      <c r="N144" s="247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185</v>
      </c>
      <c r="AU144" s="17" t="s">
        <v>80</v>
      </c>
    </row>
    <row r="145" s="2" customFormat="1" ht="33" customHeight="1">
      <c r="A145" s="38"/>
      <c r="B145" s="39"/>
      <c r="C145" s="229" t="s">
        <v>260</v>
      </c>
      <c r="D145" s="229" t="s">
        <v>179</v>
      </c>
      <c r="E145" s="230" t="s">
        <v>968</v>
      </c>
      <c r="F145" s="231" t="s">
        <v>969</v>
      </c>
      <c r="G145" s="232" t="s">
        <v>231</v>
      </c>
      <c r="H145" s="233">
        <v>438.75</v>
      </c>
      <c r="I145" s="234"/>
      <c r="J145" s="235">
        <f>ROUND(I145*H145,2)</f>
        <v>0</v>
      </c>
      <c r="K145" s="236"/>
      <c r="L145" s="44"/>
      <c r="M145" s="237" t="s">
        <v>1</v>
      </c>
      <c r="N145" s="238" t="s">
        <v>38</v>
      </c>
      <c r="O145" s="91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41" t="s">
        <v>183</v>
      </c>
      <c r="AT145" s="241" t="s">
        <v>179</v>
      </c>
      <c r="AU145" s="241" t="s">
        <v>80</v>
      </c>
      <c r="AY145" s="17" t="s">
        <v>176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7" t="s">
        <v>80</v>
      </c>
      <c r="BK145" s="242">
        <f>ROUND(I145*H145,2)</f>
        <v>0</v>
      </c>
      <c r="BL145" s="17" t="s">
        <v>183</v>
      </c>
      <c r="BM145" s="241" t="s">
        <v>970</v>
      </c>
    </row>
    <row r="146" s="2" customFormat="1">
      <c r="A146" s="38"/>
      <c r="B146" s="39"/>
      <c r="C146" s="40"/>
      <c r="D146" s="243" t="s">
        <v>185</v>
      </c>
      <c r="E146" s="40"/>
      <c r="F146" s="244" t="s">
        <v>969</v>
      </c>
      <c r="G146" s="40"/>
      <c r="H146" s="40"/>
      <c r="I146" s="245"/>
      <c r="J146" s="40"/>
      <c r="K146" s="40"/>
      <c r="L146" s="44"/>
      <c r="M146" s="246"/>
      <c r="N146" s="247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185</v>
      </c>
      <c r="AU146" s="17" t="s">
        <v>80</v>
      </c>
    </row>
    <row r="147" s="2" customFormat="1" ht="37.8" customHeight="1">
      <c r="A147" s="38"/>
      <c r="B147" s="39"/>
      <c r="C147" s="229" t="s">
        <v>266</v>
      </c>
      <c r="D147" s="229" t="s">
        <v>179</v>
      </c>
      <c r="E147" s="230" t="s">
        <v>971</v>
      </c>
      <c r="F147" s="231" t="s">
        <v>972</v>
      </c>
      <c r="G147" s="232" t="s">
        <v>231</v>
      </c>
      <c r="H147" s="233">
        <v>438.75</v>
      </c>
      <c r="I147" s="234"/>
      <c r="J147" s="235">
        <f>ROUND(I147*H147,2)</f>
        <v>0</v>
      </c>
      <c r="K147" s="236"/>
      <c r="L147" s="44"/>
      <c r="M147" s="237" t="s">
        <v>1</v>
      </c>
      <c r="N147" s="238" t="s">
        <v>38</v>
      </c>
      <c r="O147" s="91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41" t="s">
        <v>183</v>
      </c>
      <c r="AT147" s="241" t="s">
        <v>179</v>
      </c>
      <c r="AU147" s="241" t="s">
        <v>80</v>
      </c>
      <c r="AY147" s="17" t="s">
        <v>176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7" t="s">
        <v>80</v>
      </c>
      <c r="BK147" s="242">
        <f>ROUND(I147*H147,2)</f>
        <v>0</v>
      </c>
      <c r="BL147" s="17" t="s">
        <v>183</v>
      </c>
      <c r="BM147" s="241" t="s">
        <v>973</v>
      </c>
    </row>
    <row r="148" s="2" customFormat="1">
      <c r="A148" s="38"/>
      <c r="B148" s="39"/>
      <c r="C148" s="40"/>
      <c r="D148" s="243" t="s">
        <v>185</v>
      </c>
      <c r="E148" s="40"/>
      <c r="F148" s="244" t="s">
        <v>972</v>
      </c>
      <c r="G148" s="40"/>
      <c r="H148" s="40"/>
      <c r="I148" s="245"/>
      <c r="J148" s="40"/>
      <c r="K148" s="40"/>
      <c r="L148" s="44"/>
      <c r="M148" s="246"/>
      <c r="N148" s="247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185</v>
      </c>
      <c r="AU148" s="17" t="s">
        <v>80</v>
      </c>
    </row>
    <row r="149" s="2" customFormat="1">
      <c r="A149" s="38"/>
      <c r="B149" s="39"/>
      <c r="C149" s="40"/>
      <c r="D149" s="243" t="s">
        <v>188</v>
      </c>
      <c r="E149" s="40"/>
      <c r="F149" s="250" t="s">
        <v>974</v>
      </c>
      <c r="G149" s="40"/>
      <c r="H149" s="40"/>
      <c r="I149" s="245"/>
      <c r="J149" s="40"/>
      <c r="K149" s="40"/>
      <c r="L149" s="44"/>
      <c r="M149" s="246"/>
      <c r="N149" s="247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188</v>
      </c>
      <c r="AU149" s="17" t="s">
        <v>80</v>
      </c>
    </row>
    <row r="150" s="2" customFormat="1" ht="24.15" customHeight="1">
      <c r="A150" s="38"/>
      <c r="B150" s="39"/>
      <c r="C150" s="229" t="s">
        <v>271</v>
      </c>
      <c r="D150" s="229" t="s">
        <v>179</v>
      </c>
      <c r="E150" s="230" t="s">
        <v>975</v>
      </c>
      <c r="F150" s="231" t="s">
        <v>976</v>
      </c>
      <c r="G150" s="232" t="s">
        <v>231</v>
      </c>
      <c r="H150" s="233">
        <v>438.75</v>
      </c>
      <c r="I150" s="234"/>
      <c r="J150" s="235">
        <f>ROUND(I150*H150,2)</f>
        <v>0</v>
      </c>
      <c r="K150" s="236"/>
      <c r="L150" s="44"/>
      <c r="M150" s="237" t="s">
        <v>1</v>
      </c>
      <c r="N150" s="238" t="s">
        <v>38</v>
      </c>
      <c r="O150" s="91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41" t="s">
        <v>183</v>
      </c>
      <c r="AT150" s="241" t="s">
        <v>179</v>
      </c>
      <c r="AU150" s="241" t="s">
        <v>80</v>
      </c>
      <c r="AY150" s="17" t="s">
        <v>176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7" t="s">
        <v>80</v>
      </c>
      <c r="BK150" s="242">
        <f>ROUND(I150*H150,2)</f>
        <v>0</v>
      </c>
      <c r="BL150" s="17" t="s">
        <v>183</v>
      </c>
      <c r="BM150" s="241" t="s">
        <v>977</v>
      </c>
    </row>
    <row r="151" s="2" customFormat="1">
      <c r="A151" s="38"/>
      <c r="B151" s="39"/>
      <c r="C151" s="40"/>
      <c r="D151" s="243" t="s">
        <v>185</v>
      </c>
      <c r="E151" s="40"/>
      <c r="F151" s="244" t="s">
        <v>976</v>
      </c>
      <c r="G151" s="40"/>
      <c r="H151" s="40"/>
      <c r="I151" s="245"/>
      <c r="J151" s="40"/>
      <c r="K151" s="40"/>
      <c r="L151" s="44"/>
      <c r="M151" s="246"/>
      <c r="N151" s="247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185</v>
      </c>
      <c r="AU151" s="17" t="s">
        <v>80</v>
      </c>
    </row>
    <row r="152" s="2" customFormat="1">
      <c r="A152" s="38"/>
      <c r="B152" s="39"/>
      <c r="C152" s="40"/>
      <c r="D152" s="243" t="s">
        <v>188</v>
      </c>
      <c r="E152" s="40"/>
      <c r="F152" s="250" t="s">
        <v>978</v>
      </c>
      <c r="G152" s="40"/>
      <c r="H152" s="40"/>
      <c r="I152" s="245"/>
      <c r="J152" s="40"/>
      <c r="K152" s="40"/>
      <c r="L152" s="44"/>
      <c r="M152" s="246"/>
      <c r="N152" s="247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188</v>
      </c>
      <c r="AU152" s="17" t="s">
        <v>80</v>
      </c>
    </row>
    <row r="153" s="2" customFormat="1" ht="24.15" customHeight="1">
      <c r="A153" s="38"/>
      <c r="B153" s="39"/>
      <c r="C153" s="229" t="s">
        <v>276</v>
      </c>
      <c r="D153" s="229" t="s">
        <v>179</v>
      </c>
      <c r="E153" s="230" t="s">
        <v>979</v>
      </c>
      <c r="F153" s="231" t="s">
        <v>980</v>
      </c>
      <c r="G153" s="232" t="s">
        <v>231</v>
      </c>
      <c r="H153" s="233">
        <v>438.75</v>
      </c>
      <c r="I153" s="234"/>
      <c r="J153" s="235">
        <f>ROUND(I153*H153,2)</f>
        <v>0</v>
      </c>
      <c r="K153" s="236"/>
      <c r="L153" s="44"/>
      <c r="M153" s="237" t="s">
        <v>1</v>
      </c>
      <c r="N153" s="238" t="s">
        <v>38</v>
      </c>
      <c r="O153" s="91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41" t="s">
        <v>183</v>
      </c>
      <c r="AT153" s="241" t="s">
        <v>179</v>
      </c>
      <c r="AU153" s="241" t="s">
        <v>80</v>
      </c>
      <c r="AY153" s="17" t="s">
        <v>176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7" t="s">
        <v>80</v>
      </c>
      <c r="BK153" s="242">
        <f>ROUND(I153*H153,2)</f>
        <v>0</v>
      </c>
      <c r="BL153" s="17" t="s">
        <v>183</v>
      </c>
      <c r="BM153" s="241" t="s">
        <v>981</v>
      </c>
    </row>
    <row r="154" s="2" customFormat="1">
      <c r="A154" s="38"/>
      <c r="B154" s="39"/>
      <c r="C154" s="40"/>
      <c r="D154" s="243" t="s">
        <v>185</v>
      </c>
      <c r="E154" s="40"/>
      <c r="F154" s="244" t="s">
        <v>980</v>
      </c>
      <c r="G154" s="40"/>
      <c r="H154" s="40"/>
      <c r="I154" s="245"/>
      <c r="J154" s="40"/>
      <c r="K154" s="40"/>
      <c r="L154" s="44"/>
      <c r="M154" s="246"/>
      <c r="N154" s="247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185</v>
      </c>
      <c r="AU154" s="17" t="s">
        <v>80</v>
      </c>
    </row>
    <row r="155" s="2" customFormat="1">
      <c r="A155" s="38"/>
      <c r="B155" s="39"/>
      <c r="C155" s="40"/>
      <c r="D155" s="243" t="s">
        <v>188</v>
      </c>
      <c r="E155" s="40"/>
      <c r="F155" s="250" t="s">
        <v>982</v>
      </c>
      <c r="G155" s="40"/>
      <c r="H155" s="40"/>
      <c r="I155" s="245"/>
      <c r="J155" s="40"/>
      <c r="K155" s="40"/>
      <c r="L155" s="44"/>
      <c r="M155" s="246"/>
      <c r="N155" s="247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188</v>
      </c>
      <c r="AU155" s="17" t="s">
        <v>80</v>
      </c>
    </row>
    <row r="156" s="2" customFormat="1" ht="21.75" customHeight="1">
      <c r="A156" s="38"/>
      <c r="B156" s="39"/>
      <c r="C156" s="229" t="s">
        <v>282</v>
      </c>
      <c r="D156" s="229" t="s">
        <v>179</v>
      </c>
      <c r="E156" s="230" t="s">
        <v>307</v>
      </c>
      <c r="F156" s="231" t="s">
        <v>308</v>
      </c>
      <c r="G156" s="232" t="s">
        <v>231</v>
      </c>
      <c r="H156" s="233">
        <v>438.75</v>
      </c>
      <c r="I156" s="234"/>
      <c r="J156" s="235">
        <f>ROUND(I156*H156,2)</f>
        <v>0</v>
      </c>
      <c r="K156" s="236"/>
      <c r="L156" s="44"/>
      <c r="M156" s="237" t="s">
        <v>1</v>
      </c>
      <c r="N156" s="238" t="s">
        <v>38</v>
      </c>
      <c r="O156" s="91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41" t="s">
        <v>183</v>
      </c>
      <c r="AT156" s="241" t="s">
        <v>179</v>
      </c>
      <c r="AU156" s="241" t="s">
        <v>80</v>
      </c>
      <c r="AY156" s="17" t="s">
        <v>176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7" t="s">
        <v>80</v>
      </c>
      <c r="BK156" s="242">
        <f>ROUND(I156*H156,2)</f>
        <v>0</v>
      </c>
      <c r="BL156" s="17" t="s">
        <v>183</v>
      </c>
      <c r="BM156" s="241" t="s">
        <v>983</v>
      </c>
    </row>
    <row r="157" s="2" customFormat="1">
      <c r="A157" s="38"/>
      <c r="B157" s="39"/>
      <c r="C157" s="40"/>
      <c r="D157" s="243" t="s">
        <v>185</v>
      </c>
      <c r="E157" s="40"/>
      <c r="F157" s="244" t="s">
        <v>308</v>
      </c>
      <c r="G157" s="40"/>
      <c r="H157" s="40"/>
      <c r="I157" s="245"/>
      <c r="J157" s="40"/>
      <c r="K157" s="40"/>
      <c r="L157" s="44"/>
      <c r="M157" s="246"/>
      <c r="N157" s="247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185</v>
      </c>
      <c r="AU157" s="17" t="s">
        <v>80</v>
      </c>
    </row>
    <row r="158" s="2" customFormat="1" ht="37.8" customHeight="1">
      <c r="A158" s="38"/>
      <c r="B158" s="39"/>
      <c r="C158" s="229" t="s">
        <v>8</v>
      </c>
      <c r="D158" s="229" t="s">
        <v>179</v>
      </c>
      <c r="E158" s="230" t="s">
        <v>984</v>
      </c>
      <c r="F158" s="231" t="s">
        <v>985</v>
      </c>
      <c r="G158" s="232" t="s">
        <v>231</v>
      </c>
      <c r="H158" s="233">
        <v>438.75</v>
      </c>
      <c r="I158" s="234"/>
      <c r="J158" s="235">
        <f>ROUND(I158*H158,2)</f>
        <v>0</v>
      </c>
      <c r="K158" s="236"/>
      <c r="L158" s="44"/>
      <c r="M158" s="237" t="s">
        <v>1</v>
      </c>
      <c r="N158" s="238" t="s">
        <v>38</v>
      </c>
      <c r="O158" s="91"/>
      <c r="P158" s="239">
        <f>O158*H158</f>
        <v>0</v>
      </c>
      <c r="Q158" s="239">
        <v>0</v>
      </c>
      <c r="R158" s="239">
        <f>Q158*H158</f>
        <v>0</v>
      </c>
      <c r="S158" s="239">
        <v>0</v>
      </c>
      <c r="T158" s="24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41" t="s">
        <v>183</v>
      </c>
      <c r="AT158" s="241" t="s">
        <v>179</v>
      </c>
      <c r="AU158" s="241" t="s">
        <v>80</v>
      </c>
      <c r="AY158" s="17" t="s">
        <v>176</v>
      </c>
      <c r="BE158" s="242">
        <f>IF(N158="základní",J158,0)</f>
        <v>0</v>
      </c>
      <c r="BF158" s="242">
        <f>IF(N158="snížená",J158,0)</f>
        <v>0</v>
      </c>
      <c r="BG158" s="242">
        <f>IF(N158="zákl. přenesená",J158,0)</f>
        <v>0</v>
      </c>
      <c r="BH158" s="242">
        <f>IF(N158="sníž. přenesená",J158,0)</f>
        <v>0</v>
      </c>
      <c r="BI158" s="242">
        <f>IF(N158="nulová",J158,0)</f>
        <v>0</v>
      </c>
      <c r="BJ158" s="17" t="s">
        <v>80</v>
      </c>
      <c r="BK158" s="242">
        <f>ROUND(I158*H158,2)</f>
        <v>0</v>
      </c>
      <c r="BL158" s="17" t="s">
        <v>183</v>
      </c>
      <c r="BM158" s="241" t="s">
        <v>986</v>
      </c>
    </row>
    <row r="159" s="2" customFormat="1">
      <c r="A159" s="38"/>
      <c r="B159" s="39"/>
      <c r="C159" s="40"/>
      <c r="D159" s="243" t="s">
        <v>185</v>
      </c>
      <c r="E159" s="40"/>
      <c r="F159" s="244" t="s">
        <v>985</v>
      </c>
      <c r="G159" s="40"/>
      <c r="H159" s="40"/>
      <c r="I159" s="245"/>
      <c r="J159" s="40"/>
      <c r="K159" s="40"/>
      <c r="L159" s="44"/>
      <c r="M159" s="246"/>
      <c r="N159" s="247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185</v>
      </c>
      <c r="AU159" s="17" t="s">
        <v>80</v>
      </c>
    </row>
    <row r="160" s="12" customFormat="1" ht="25.92" customHeight="1">
      <c r="A160" s="12"/>
      <c r="B160" s="213"/>
      <c r="C160" s="214"/>
      <c r="D160" s="215" t="s">
        <v>72</v>
      </c>
      <c r="E160" s="216" t="s">
        <v>271</v>
      </c>
      <c r="F160" s="216" t="s">
        <v>987</v>
      </c>
      <c r="G160" s="214"/>
      <c r="H160" s="214"/>
      <c r="I160" s="217"/>
      <c r="J160" s="218">
        <f>BK160</f>
        <v>0</v>
      </c>
      <c r="K160" s="214"/>
      <c r="L160" s="219"/>
      <c r="M160" s="220"/>
      <c r="N160" s="221"/>
      <c r="O160" s="221"/>
      <c r="P160" s="222">
        <f>SUM(P161:P166)</f>
        <v>0</v>
      </c>
      <c r="Q160" s="221"/>
      <c r="R160" s="222">
        <f>SUM(R161:R166)</f>
        <v>0</v>
      </c>
      <c r="S160" s="221"/>
      <c r="T160" s="223">
        <f>SUM(T161:T166)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4" t="s">
        <v>80</v>
      </c>
      <c r="AT160" s="225" t="s">
        <v>72</v>
      </c>
      <c r="AU160" s="225" t="s">
        <v>73</v>
      </c>
      <c r="AY160" s="224" t="s">
        <v>176</v>
      </c>
      <c r="BK160" s="226">
        <f>SUM(BK161:BK166)</f>
        <v>0</v>
      </c>
    </row>
    <row r="161" s="2" customFormat="1" ht="24.15" customHeight="1">
      <c r="A161" s="38"/>
      <c r="B161" s="39"/>
      <c r="C161" s="229" t="s">
        <v>291</v>
      </c>
      <c r="D161" s="229" t="s">
        <v>179</v>
      </c>
      <c r="E161" s="230" t="s">
        <v>372</v>
      </c>
      <c r="F161" s="231" t="s">
        <v>373</v>
      </c>
      <c r="G161" s="232" t="s">
        <v>263</v>
      </c>
      <c r="H161" s="233">
        <v>741</v>
      </c>
      <c r="I161" s="234"/>
      <c r="J161" s="235">
        <f>ROUND(I161*H161,2)</f>
        <v>0</v>
      </c>
      <c r="K161" s="236"/>
      <c r="L161" s="44"/>
      <c r="M161" s="237" t="s">
        <v>1</v>
      </c>
      <c r="N161" s="238" t="s">
        <v>38</v>
      </c>
      <c r="O161" s="91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41" t="s">
        <v>183</v>
      </c>
      <c r="AT161" s="241" t="s">
        <v>179</v>
      </c>
      <c r="AU161" s="241" t="s">
        <v>80</v>
      </c>
      <c r="AY161" s="17" t="s">
        <v>176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7" t="s">
        <v>80</v>
      </c>
      <c r="BK161" s="242">
        <f>ROUND(I161*H161,2)</f>
        <v>0</v>
      </c>
      <c r="BL161" s="17" t="s">
        <v>183</v>
      </c>
      <c r="BM161" s="241" t="s">
        <v>988</v>
      </c>
    </row>
    <row r="162" s="2" customFormat="1">
      <c r="A162" s="38"/>
      <c r="B162" s="39"/>
      <c r="C162" s="40"/>
      <c r="D162" s="243" t="s">
        <v>185</v>
      </c>
      <c r="E162" s="40"/>
      <c r="F162" s="244" t="s">
        <v>373</v>
      </c>
      <c r="G162" s="40"/>
      <c r="H162" s="40"/>
      <c r="I162" s="245"/>
      <c r="J162" s="40"/>
      <c r="K162" s="40"/>
      <c r="L162" s="44"/>
      <c r="M162" s="246"/>
      <c r="N162" s="24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185</v>
      </c>
      <c r="AU162" s="17" t="s">
        <v>80</v>
      </c>
    </row>
    <row r="163" s="2" customFormat="1" ht="24.15" customHeight="1">
      <c r="A163" s="38"/>
      <c r="B163" s="39"/>
      <c r="C163" s="229" t="s">
        <v>296</v>
      </c>
      <c r="D163" s="229" t="s">
        <v>179</v>
      </c>
      <c r="E163" s="230" t="s">
        <v>377</v>
      </c>
      <c r="F163" s="231" t="s">
        <v>378</v>
      </c>
      <c r="G163" s="232" t="s">
        <v>263</v>
      </c>
      <c r="H163" s="233">
        <v>741</v>
      </c>
      <c r="I163" s="234"/>
      <c r="J163" s="235">
        <f>ROUND(I163*H163,2)</f>
        <v>0</v>
      </c>
      <c r="K163" s="236"/>
      <c r="L163" s="44"/>
      <c r="M163" s="237" t="s">
        <v>1</v>
      </c>
      <c r="N163" s="238" t="s">
        <v>38</v>
      </c>
      <c r="O163" s="91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41" t="s">
        <v>183</v>
      </c>
      <c r="AT163" s="241" t="s">
        <v>179</v>
      </c>
      <c r="AU163" s="241" t="s">
        <v>80</v>
      </c>
      <c r="AY163" s="17" t="s">
        <v>176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7" t="s">
        <v>80</v>
      </c>
      <c r="BK163" s="242">
        <f>ROUND(I163*H163,2)</f>
        <v>0</v>
      </c>
      <c r="BL163" s="17" t="s">
        <v>183</v>
      </c>
      <c r="BM163" s="241" t="s">
        <v>989</v>
      </c>
    </row>
    <row r="164" s="2" customFormat="1">
      <c r="A164" s="38"/>
      <c r="B164" s="39"/>
      <c r="C164" s="40"/>
      <c r="D164" s="243" t="s">
        <v>185</v>
      </c>
      <c r="E164" s="40"/>
      <c r="F164" s="244" t="s">
        <v>378</v>
      </c>
      <c r="G164" s="40"/>
      <c r="H164" s="40"/>
      <c r="I164" s="245"/>
      <c r="J164" s="40"/>
      <c r="K164" s="40"/>
      <c r="L164" s="44"/>
      <c r="M164" s="246"/>
      <c r="N164" s="247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185</v>
      </c>
      <c r="AU164" s="17" t="s">
        <v>80</v>
      </c>
    </row>
    <row r="165" s="2" customFormat="1" ht="24.15" customHeight="1">
      <c r="A165" s="38"/>
      <c r="B165" s="39"/>
      <c r="C165" s="229" t="s">
        <v>301</v>
      </c>
      <c r="D165" s="229" t="s">
        <v>179</v>
      </c>
      <c r="E165" s="230" t="s">
        <v>382</v>
      </c>
      <c r="F165" s="231" t="s">
        <v>383</v>
      </c>
      <c r="G165" s="232" t="s">
        <v>263</v>
      </c>
      <c r="H165" s="233">
        <v>741</v>
      </c>
      <c r="I165" s="234"/>
      <c r="J165" s="235">
        <f>ROUND(I165*H165,2)</f>
        <v>0</v>
      </c>
      <c r="K165" s="236"/>
      <c r="L165" s="44"/>
      <c r="M165" s="237" t="s">
        <v>1</v>
      </c>
      <c r="N165" s="238" t="s">
        <v>38</v>
      </c>
      <c r="O165" s="91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41" t="s">
        <v>183</v>
      </c>
      <c r="AT165" s="241" t="s">
        <v>179</v>
      </c>
      <c r="AU165" s="241" t="s">
        <v>80</v>
      </c>
      <c r="AY165" s="17" t="s">
        <v>176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7" t="s">
        <v>80</v>
      </c>
      <c r="BK165" s="242">
        <f>ROUND(I165*H165,2)</f>
        <v>0</v>
      </c>
      <c r="BL165" s="17" t="s">
        <v>183</v>
      </c>
      <c r="BM165" s="241" t="s">
        <v>990</v>
      </c>
    </row>
    <row r="166" s="2" customFormat="1">
      <c r="A166" s="38"/>
      <c r="B166" s="39"/>
      <c r="C166" s="40"/>
      <c r="D166" s="243" t="s">
        <v>185</v>
      </c>
      <c r="E166" s="40"/>
      <c r="F166" s="244" t="s">
        <v>383</v>
      </c>
      <c r="G166" s="40"/>
      <c r="H166" s="40"/>
      <c r="I166" s="245"/>
      <c r="J166" s="40"/>
      <c r="K166" s="40"/>
      <c r="L166" s="44"/>
      <c r="M166" s="246"/>
      <c r="N166" s="247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185</v>
      </c>
      <c r="AU166" s="17" t="s">
        <v>80</v>
      </c>
    </row>
    <row r="167" s="12" customFormat="1" ht="25.92" customHeight="1">
      <c r="A167" s="12"/>
      <c r="B167" s="213"/>
      <c r="C167" s="214"/>
      <c r="D167" s="215" t="s">
        <v>72</v>
      </c>
      <c r="E167" s="216" t="s">
        <v>787</v>
      </c>
      <c r="F167" s="216" t="s">
        <v>788</v>
      </c>
      <c r="G167" s="214"/>
      <c r="H167" s="214"/>
      <c r="I167" s="217"/>
      <c r="J167" s="218">
        <f>BK167</f>
        <v>0</v>
      </c>
      <c r="K167" s="214"/>
      <c r="L167" s="219"/>
      <c r="M167" s="220"/>
      <c r="N167" s="221"/>
      <c r="O167" s="221"/>
      <c r="P167" s="222">
        <f>SUM(P168:P170)</f>
        <v>0</v>
      </c>
      <c r="Q167" s="221"/>
      <c r="R167" s="222">
        <f>SUM(R168:R170)</f>
        <v>0</v>
      </c>
      <c r="S167" s="221"/>
      <c r="T167" s="223">
        <f>SUM(T168:T170)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24" t="s">
        <v>80</v>
      </c>
      <c r="AT167" s="225" t="s">
        <v>72</v>
      </c>
      <c r="AU167" s="225" t="s">
        <v>73</v>
      </c>
      <c r="AY167" s="224" t="s">
        <v>176</v>
      </c>
      <c r="BK167" s="226">
        <f>SUM(BK168:BK170)</f>
        <v>0</v>
      </c>
    </row>
    <row r="168" s="2" customFormat="1" ht="24.15" customHeight="1">
      <c r="A168" s="38"/>
      <c r="B168" s="39"/>
      <c r="C168" s="229" t="s">
        <v>306</v>
      </c>
      <c r="D168" s="229" t="s">
        <v>179</v>
      </c>
      <c r="E168" s="230" t="s">
        <v>991</v>
      </c>
      <c r="F168" s="231" t="s">
        <v>992</v>
      </c>
      <c r="G168" s="232" t="s">
        <v>396</v>
      </c>
      <c r="H168" s="233">
        <v>663.42100000000005</v>
      </c>
      <c r="I168" s="234"/>
      <c r="J168" s="235">
        <f>ROUND(I168*H168,2)</f>
        <v>0</v>
      </c>
      <c r="K168" s="236"/>
      <c r="L168" s="44"/>
      <c r="M168" s="237" t="s">
        <v>1</v>
      </c>
      <c r="N168" s="238" t="s">
        <v>38</v>
      </c>
      <c r="O168" s="91"/>
      <c r="P168" s="239">
        <f>O168*H168</f>
        <v>0</v>
      </c>
      <c r="Q168" s="239">
        <v>0</v>
      </c>
      <c r="R168" s="239">
        <f>Q168*H168</f>
        <v>0</v>
      </c>
      <c r="S168" s="239">
        <v>0</v>
      </c>
      <c r="T168" s="24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41" t="s">
        <v>183</v>
      </c>
      <c r="AT168" s="241" t="s">
        <v>179</v>
      </c>
      <c r="AU168" s="241" t="s">
        <v>80</v>
      </c>
      <c r="AY168" s="17" t="s">
        <v>176</v>
      </c>
      <c r="BE168" s="242">
        <f>IF(N168="základní",J168,0)</f>
        <v>0</v>
      </c>
      <c r="BF168" s="242">
        <f>IF(N168="snížená",J168,0)</f>
        <v>0</v>
      </c>
      <c r="BG168" s="242">
        <f>IF(N168="zákl. přenesená",J168,0)</f>
        <v>0</v>
      </c>
      <c r="BH168" s="242">
        <f>IF(N168="sníž. přenesená",J168,0)</f>
        <v>0</v>
      </c>
      <c r="BI168" s="242">
        <f>IF(N168="nulová",J168,0)</f>
        <v>0</v>
      </c>
      <c r="BJ168" s="17" t="s">
        <v>80</v>
      </c>
      <c r="BK168" s="242">
        <f>ROUND(I168*H168,2)</f>
        <v>0</v>
      </c>
      <c r="BL168" s="17" t="s">
        <v>183</v>
      </c>
      <c r="BM168" s="241" t="s">
        <v>993</v>
      </c>
    </row>
    <row r="169" s="2" customFormat="1">
      <c r="A169" s="38"/>
      <c r="B169" s="39"/>
      <c r="C169" s="40"/>
      <c r="D169" s="243" t="s">
        <v>185</v>
      </c>
      <c r="E169" s="40"/>
      <c r="F169" s="244" t="s">
        <v>992</v>
      </c>
      <c r="G169" s="40"/>
      <c r="H169" s="40"/>
      <c r="I169" s="245"/>
      <c r="J169" s="40"/>
      <c r="K169" s="40"/>
      <c r="L169" s="44"/>
      <c r="M169" s="246"/>
      <c r="N169" s="247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185</v>
      </c>
      <c r="AU169" s="17" t="s">
        <v>80</v>
      </c>
    </row>
    <row r="170" s="2" customFormat="1">
      <c r="A170" s="38"/>
      <c r="B170" s="39"/>
      <c r="C170" s="40"/>
      <c r="D170" s="243" t="s">
        <v>188</v>
      </c>
      <c r="E170" s="40"/>
      <c r="F170" s="250" t="s">
        <v>994</v>
      </c>
      <c r="G170" s="40"/>
      <c r="H170" s="40"/>
      <c r="I170" s="245"/>
      <c r="J170" s="40"/>
      <c r="K170" s="40"/>
      <c r="L170" s="44"/>
      <c r="M170" s="246"/>
      <c r="N170" s="247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188</v>
      </c>
      <c r="AU170" s="17" t="s">
        <v>80</v>
      </c>
    </row>
    <row r="171" s="12" customFormat="1" ht="25.92" customHeight="1">
      <c r="A171" s="12"/>
      <c r="B171" s="213"/>
      <c r="C171" s="214"/>
      <c r="D171" s="215" t="s">
        <v>72</v>
      </c>
      <c r="E171" s="216" t="s">
        <v>794</v>
      </c>
      <c r="F171" s="216" t="s">
        <v>795</v>
      </c>
      <c r="G171" s="214"/>
      <c r="H171" s="214"/>
      <c r="I171" s="217"/>
      <c r="J171" s="218">
        <f>BK171</f>
        <v>0</v>
      </c>
      <c r="K171" s="214"/>
      <c r="L171" s="219"/>
      <c r="M171" s="220"/>
      <c r="N171" s="221"/>
      <c r="O171" s="221"/>
      <c r="P171" s="222">
        <f>SUM(P172:P181)</f>
        <v>0</v>
      </c>
      <c r="Q171" s="221"/>
      <c r="R171" s="222">
        <f>SUM(R172:R181)</f>
        <v>0</v>
      </c>
      <c r="S171" s="221"/>
      <c r="T171" s="223">
        <f>SUM(T172:T181)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4" t="s">
        <v>80</v>
      </c>
      <c r="AT171" s="225" t="s">
        <v>72</v>
      </c>
      <c r="AU171" s="225" t="s">
        <v>73</v>
      </c>
      <c r="AY171" s="224" t="s">
        <v>176</v>
      </c>
      <c r="BK171" s="226">
        <f>SUM(BK172:BK181)</f>
        <v>0</v>
      </c>
    </row>
    <row r="172" s="2" customFormat="1" ht="33" customHeight="1">
      <c r="A172" s="38"/>
      <c r="B172" s="39"/>
      <c r="C172" s="229" t="s">
        <v>311</v>
      </c>
      <c r="D172" s="229" t="s">
        <v>179</v>
      </c>
      <c r="E172" s="230" t="s">
        <v>995</v>
      </c>
      <c r="F172" s="231" t="s">
        <v>996</v>
      </c>
      <c r="G172" s="232" t="s">
        <v>396</v>
      </c>
      <c r="H172" s="233">
        <v>616.78700000000003</v>
      </c>
      <c r="I172" s="234"/>
      <c r="J172" s="235">
        <f>ROUND(I172*H172,2)</f>
        <v>0</v>
      </c>
      <c r="K172" s="236"/>
      <c r="L172" s="44"/>
      <c r="M172" s="237" t="s">
        <v>1</v>
      </c>
      <c r="N172" s="238" t="s">
        <v>38</v>
      </c>
      <c r="O172" s="91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41" t="s">
        <v>183</v>
      </c>
      <c r="AT172" s="241" t="s">
        <v>179</v>
      </c>
      <c r="AU172" s="241" t="s">
        <v>80</v>
      </c>
      <c r="AY172" s="17" t="s">
        <v>176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7" t="s">
        <v>80</v>
      </c>
      <c r="BK172" s="242">
        <f>ROUND(I172*H172,2)</f>
        <v>0</v>
      </c>
      <c r="BL172" s="17" t="s">
        <v>183</v>
      </c>
      <c r="BM172" s="241" t="s">
        <v>997</v>
      </c>
    </row>
    <row r="173" s="2" customFormat="1">
      <c r="A173" s="38"/>
      <c r="B173" s="39"/>
      <c r="C173" s="40"/>
      <c r="D173" s="243" t="s">
        <v>185</v>
      </c>
      <c r="E173" s="40"/>
      <c r="F173" s="244" t="s">
        <v>996</v>
      </c>
      <c r="G173" s="40"/>
      <c r="H173" s="40"/>
      <c r="I173" s="245"/>
      <c r="J173" s="40"/>
      <c r="K173" s="40"/>
      <c r="L173" s="44"/>
      <c r="M173" s="246"/>
      <c r="N173" s="247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185</v>
      </c>
      <c r="AU173" s="17" t="s">
        <v>80</v>
      </c>
    </row>
    <row r="174" s="2" customFormat="1" ht="33" customHeight="1">
      <c r="A174" s="38"/>
      <c r="B174" s="39"/>
      <c r="C174" s="229" t="s">
        <v>315</v>
      </c>
      <c r="D174" s="229" t="s">
        <v>179</v>
      </c>
      <c r="E174" s="230" t="s">
        <v>998</v>
      </c>
      <c r="F174" s="231" t="s">
        <v>999</v>
      </c>
      <c r="G174" s="232" t="s">
        <v>396</v>
      </c>
      <c r="H174" s="233">
        <v>16036.469999999999</v>
      </c>
      <c r="I174" s="234"/>
      <c r="J174" s="235">
        <f>ROUND(I174*H174,2)</f>
        <v>0</v>
      </c>
      <c r="K174" s="236"/>
      <c r="L174" s="44"/>
      <c r="M174" s="237" t="s">
        <v>1</v>
      </c>
      <c r="N174" s="238" t="s">
        <v>38</v>
      </c>
      <c r="O174" s="91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41" t="s">
        <v>183</v>
      </c>
      <c r="AT174" s="241" t="s">
        <v>179</v>
      </c>
      <c r="AU174" s="241" t="s">
        <v>80</v>
      </c>
      <c r="AY174" s="17" t="s">
        <v>176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7" t="s">
        <v>80</v>
      </c>
      <c r="BK174" s="242">
        <f>ROUND(I174*H174,2)</f>
        <v>0</v>
      </c>
      <c r="BL174" s="17" t="s">
        <v>183</v>
      </c>
      <c r="BM174" s="241" t="s">
        <v>1000</v>
      </c>
    </row>
    <row r="175" s="2" customFormat="1">
      <c r="A175" s="38"/>
      <c r="B175" s="39"/>
      <c r="C175" s="40"/>
      <c r="D175" s="243" t="s">
        <v>185</v>
      </c>
      <c r="E175" s="40"/>
      <c r="F175" s="244" t="s">
        <v>999</v>
      </c>
      <c r="G175" s="40"/>
      <c r="H175" s="40"/>
      <c r="I175" s="245"/>
      <c r="J175" s="40"/>
      <c r="K175" s="40"/>
      <c r="L175" s="44"/>
      <c r="M175" s="246"/>
      <c r="N175" s="247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185</v>
      </c>
      <c r="AU175" s="17" t="s">
        <v>80</v>
      </c>
    </row>
    <row r="176" s="2" customFormat="1" ht="24.15" customHeight="1">
      <c r="A176" s="38"/>
      <c r="B176" s="39"/>
      <c r="C176" s="229" t="s">
        <v>321</v>
      </c>
      <c r="D176" s="229" t="s">
        <v>179</v>
      </c>
      <c r="E176" s="230" t="s">
        <v>1001</v>
      </c>
      <c r="F176" s="231" t="s">
        <v>1002</v>
      </c>
      <c r="G176" s="232" t="s">
        <v>396</v>
      </c>
      <c r="H176" s="233">
        <v>115.83</v>
      </c>
      <c r="I176" s="234"/>
      <c r="J176" s="235">
        <f>ROUND(I176*H176,2)</f>
        <v>0</v>
      </c>
      <c r="K176" s="236"/>
      <c r="L176" s="44"/>
      <c r="M176" s="237" t="s">
        <v>1</v>
      </c>
      <c r="N176" s="238" t="s">
        <v>38</v>
      </c>
      <c r="O176" s="91"/>
      <c r="P176" s="239">
        <f>O176*H176</f>
        <v>0</v>
      </c>
      <c r="Q176" s="239">
        <v>0</v>
      </c>
      <c r="R176" s="239">
        <f>Q176*H176</f>
        <v>0</v>
      </c>
      <c r="S176" s="239">
        <v>0</v>
      </c>
      <c r="T176" s="24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41" t="s">
        <v>183</v>
      </c>
      <c r="AT176" s="241" t="s">
        <v>179</v>
      </c>
      <c r="AU176" s="241" t="s">
        <v>80</v>
      </c>
      <c r="AY176" s="17" t="s">
        <v>176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17" t="s">
        <v>80</v>
      </c>
      <c r="BK176" s="242">
        <f>ROUND(I176*H176,2)</f>
        <v>0</v>
      </c>
      <c r="BL176" s="17" t="s">
        <v>183</v>
      </c>
      <c r="BM176" s="241" t="s">
        <v>1003</v>
      </c>
    </row>
    <row r="177" s="2" customFormat="1">
      <c r="A177" s="38"/>
      <c r="B177" s="39"/>
      <c r="C177" s="40"/>
      <c r="D177" s="243" t="s">
        <v>185</v>
      </c>
      <c r="E177" s="40"/>
      <c r="F177" s="244" t="s">
        <v>1002</v>
      </c>
      <c r="G177" s="40"/>
      <c r="H177" s="40"/>
      <c r="I177" s="245"/>
      <c r="J177" s="40"/>
      <c r="K177" s="40"/>
      <c r="L177" s="44"/>
      <c r="M177" s="246"/>
      <c r="N177" s="247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185</v>
      </c>
      <c r="AU177" s="17" t="s">
        <v>80</v>
      </c>
    </row>
    <row r="178" s="13" customFormat="1">
      <c r="A178" s="13"/>
      <c r="B178" s="255"/>
      <c r="C178" s="256"/>
      <c r="D178" s="243" t="s">
        <v>242</v>
      </c>
      <c r="E178" s="257" t="s">
        <v>1</v>
      </c>
      <c r="F178" s="258" t="s">
        <v>1004</v>
      </c>
      <c r="G178" s="256"/>
      <c r="H178" s="259">
        <v>115.83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65" t="s">
        <v>242</v>
      </c>
      <c r="AU178" s="265" t="s">
        <v>80</v>
      </c>
      <c r="AV178" s="13" t="s">
        <v>82</v>
      </c>
      <c r="AW178" s="13" t="s">
        <v>30</v>
      </c>
      <c r="AX178" s="13" t="s">
        <v>73</v>
      </c>
      <c r="AY178" s="265" t="s">
        <v>176</v>
      </c>
    </row>
    <row r="179" s="14" customFormat="1">
      <c r="A179" s="14"/>
      <c r="B179" s="266"/>
      <c r="C179" s="267"/>
      <c r="D179" s="243" t="s">
        <v>242</v>
      </c>
      <c r="E179" s="268" t="s">
        <v>1</v>
      </c>
      <c r="F179" s="269" t="s">
        <v>245</v>
      </c>
      <c r="G179" s="267"/>
      <c r="H179" s="270">
        <v>115.83</v>
      </c>
      <c r="I179" s="271"/>
      <c r="J179" s="267"/>
      <c r="K179" s="267"/>
      <c r="L179" s="272"/>
      <c r="M179" s="273"/>
      <c r="N179" s="274"/>
      <c r="O179" s="274"/>
      <c r="P179" s="274"/>
      <c r="Q179" s="274"/>
      <c r="R179" s="274"/>
      <c r="S179" s="274"/>
      <c r="T179" s="27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76" t="s">
        <v>242</v>
      </c>
      <c r="AU179" s="276" t="s">
        <v>80</v>
      </c>
      <c r="AV179" s="14" t="s">
        <v>183</v>
      </c>
      <c r="AW179" s="14" t="s">
        <v>30</v>
      </c>
      <c r="AX179" s="14" t="s">
        <v>80</v>
      </c>
      <c r="AY179" s="276" t="s">
        <v>176</v>
      </c>
    </row>
    <row r="180" s="2" customFormat="1" ht="33" customHeight="1">
      <c r="A180" s="38"/>
      <c r="B180" s="39"/>
      <c r="C180" s="229" t="s">
        <v>326</v>
      </c>
      <c r="D180" s="229" t="s">
        <v>179</v>
      </c>
      <c r="E180" s="230" t="s">
        <v>1005</v>
      </c>
      <c r="F180" s="231" t="s">
        <v>1006</v>
      </c>
      <c r="G180" s="232" t="s">
        <v>396</v>
      </c>
      <c r="H180" s="233">
        <v>500.94999999999999</v>
      </c>
      <c r="I180" s="234"/>
      <c r="J180" s="235">
        <f>ROUND(I180*H180,2)</f>
        <v>0</v>
      </c>
      <c r="K180" s="236"/>
      <c r="L180" s="44"/>
      <c r="M180" s="237" t="s">
        <v>1</v>
      </c>
      <c r="N180" s="238" t="s">
        <v>38</v>
      </c>
      <c r="O180" s="91"/>
      <c r="P180" s="239">
        <f>O180*H180</f>
        <v>0</v>
      </c>
      <c r="Q180" s="239">
        <v>0</v>
      </c>
      <c r="R180" s="239">
        <f>Q180*H180</f>
        <v>0</v>
      </c>
      <c r="S180" s="239">
        <v>0</v>
      </c>
      <c r="T180" s="24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41" t="s">
        <v>183</v>
      </c>
      <c r="AT180" s="241" t="s">
        <v>179</v>
      </c>
      <c r="AU180" s="241" t="s">
        <v>80</v>
      </c>
      <c r="AY180" s="17" t="s">
        <v>176</v>
      </c>
      <c r="BE180" s="242">
        <f>IF(N180="základní",J180,0)</f>
        <v>0</v>
      </c>
      <c r="BF180" s="242">
        <f>IF(N180="snížená",J180,0)</f>
        <v>0</v>
      </c>
      <c r="BG180" s="242">
        <f>IF(N180="zákl. přenesená",J180,0)</f>
        <v>0</v>
      </c>
      <c r="BH180" s="242">
        <f>IF(N180="sníž. přenesená",J180,0)</f>
        <v>0</v>
      </c>
      <c r="BI180" s="242">
        <f>IF(N180="nulová",J180,0)</f>
        <v>0</v>
      </c>
      <c r="BJ180" s="17" t="s">
        <v>80</v>
      </c>
      <c r="BK180" s="242">
        <f>ROUND(I180*H180,2)</f>
        <v>0</v>
      </c>
      <c r="BL180" s="17" t="s">
        <v>183</v>
      </c>
      <c r="BM180" s="241" t="s">
        <v>1007</v>
      </c>
    </row>
    <row r="181" s="2" customFormat="1">
      <c r="A181" s="38"/>
      <c r="B181" s="39"/>
      <c r="C181" s="40"/>
      <c r="D181" s="243" t="s">
        <v>185</v>
      </c>
      <c r="E181" s="40"/>
      <c r="F181" s="244" t="s">
        <v>1006</v>
      </c>
      <c r="G181" s="40"/>
      <c r="H181" s="40"/>
      <c r="I181" s="245"/>
      <c r="J181" s="40"/>
      <c r="K181" s="40"/>
      <c r="L181" s="44"/>
      <c r="M181" s="251"/>
      <c r="N181" s="252"/>
      <c r="O181" s="253"/>
      <c r="P181" s="253"/>
      <c r="Q181" s="253"/>
      <c r="R181" s="253"/>
      <c r="S181" s="253"/>
      <c r="T181" s="254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185</v>
      </c>
      <c r="AU181" s="17" t="s">
        <v>80</v>
      </c>
    </row>
    <row r="182" s="2" customFormat="1" ht="6.96" customHeight="1">
      <c r="A182" s="38"/>
      <c r="B182" s="66"/>
      <c r="C182" s="67"/>
      <c r="D182" s="67"/>
      <c r="E182" s="67"/>
      <c r="F182" s="67"/>
      <c r="G182" s="67"/>
      <c r="H182" s="67"/>
      <c r="I182" s="67"/>
      <c r="J182" s="67"/>
      <c r="K182" s="67"/>
      <c r="L182" s="44"/>
      <c r="M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</row>
  </sheetData>
  <sheetProtection sheet="1" autoFilter="0" formatColumns="0" formatRows="0" objects="1" scenarios="1" spinCount="100000" saltValue="zh+ZxaQ95fDCf9I7Fq8XU2p3jZlABC5xgU/wshXI+S7KbEhKklQ79EydxoL4IZiLMdSMm2lOVnjjV1bKJ0jV+A==" hashValue="mHVjBVGtzNMPMJi5XPSVH7sTmAkSE08tva3DB1Dgb5YfGjpcOAPZwOC4UzFuanGthgWS/kzzzJLCnYUV+VZ6bQ==" algorithmName="SHA-512" password="CC35"/>
  <autoFilter ref="C128:K181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5:H115"/>
    <mergeCell ref="E119:H119"/>
    <mergeCell ref="E117:H117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117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82</v>
      </c>
    </row>
    <row r="4" s="1" customFormat="1" ht="24.96" customHeight="1">
      <c r="B4" s="20"/>
      <c r="D4" s="149" t="s">
        <v>144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26.25" customHeight="1">
      <c r="B7" s="20"/>
      <c r="E7" s="152" t="str">
        <f>'Rekapitulace stavby'!K6</f>
        <v>Jihlava, ul. Holíkova, Musilova, Krajní - rekonstrukce kanalizace a vodovodu III. tlakového pásma - II. etapa</v>
      </c>
      <c r="F7" s="151"/>
      <c r="G7" s="151"/>
      <c r="H7" s="151"/>
      <c r="L7" s="20"/>
    </row>
    <row r="8">
      <c r="B8" s="20"/>
      <c r="D8" s="151" t="s">
        <v>145</v>
      </c>
      <c r="L8" s="20"/>
    </row>
    <row r="9" s="1" customFormat="1" ht="16.5" customHeight="1">
      <c r="B9" s="20"/>
      <c r="E9" s="152" t="s">
        <v>441</v>
      </c>
      <c r="F9" s="1"/>
      <c r="G9" s="1"/>
      <c r="H9" s="1"/>
      <c r="L9" s="20"/>
    </row>
    <row r="10" s="1" customFormat="1" ht="12" customHeight="1">
      <c r="B10" s="20"/>
      <c r="D10" s="151" t="s">
        <v>147</v>
      </c>
      <c r="L10" s="20"/>
    </row>
    <row r="11" s="2" customFormat="1" ht="16.5" customHeight="1">
      <c r="A11" s="38"/>
      <c r="B11" s="44"/>
      <c r="C11" s="38"/>
      <c r="D11" s="38"/>
      <c r="E11" s="153" t="s">
        <v>523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149</v>
      </c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30" customHeight="1">
      <c r="A13" s="38"/>
      <c r="B13" s="44"/>
      <c r="C13" s="38"/>
      <c r="D13" s="38"/>
      <c r="E13" s="154" t="s">
        <v>1008</v>
      </c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51" t="s">
        <v>18</v>
      </c>
      <c r="E15" s="38"/>
      <c r="F15" s="141" t="s">
        <v>1</v>
      </c>
      <c r="G15" s="38"/>
      <c r="H15" s="38"/>
      <c r="I15" s="151" t="s">
        <v>19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20</v>
      </c>
      <c r="E16" s="38"/>
      <c r="F16" s="141" t="s">
        <v>21</v>
      </c>
      <c r="G16" s="38"/>
      <c r="H16" s="38"/>
      <c r="I16" s="151" t="s">
        <v>22</v>
      </c>
      <c r="J16" s="155" t="str">
        <f>'Rekapitulace stavby'!AN8</f>
        <v>26. 2. 2024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51" t="s">
        <v>24</v>
      </c>
      <c r="E18" s="38"/>
      <c r="F18" s="38"/>
      <c r="G18" s="38"/>
      <c r="H18" s="38"/>
      <c r="I18" s="151" t="s">
        <v>25</v>
      </c>
      <c r="J18" s="141" t="str">
        <f>IF('Rekapitulace stavby'!AN10="","",'Rekapitulace stavby'!AN10)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tr">
        <f>IF('Rekapitulace stavby'!E11="","",'Rekapitulace stavby'!E11)</f>
        <v xml:space="preserve"> </v>
      </c>
      <c r="F19" s="38"/>
      <c r="G19" s="38"/>
      <c r="H19" s="38"/>
      <c r="I19" s="151" t="s">
        <v>26</v>
      </c>
      <c r="J19" s="141" t="str">
        <f>IF('Rekapitulace stavby'!AN11="","",'Rekapitulace stavby'!AN11)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51" t="s">
        <v>27</v>
      </c>
      <c r="E21" s="38"/>
      <c r="F21" s="38"/>
      <c r="G21" s="38"/>
      <c r="H21" s="38"/>
      <c r="I21" s="151" t="s">
        <v>25</v>
      </c>
      <c r="J21" s="33" t="str">
        <f>'Rekapitulace stavby'!AN13</f>
        <v>Vyplň údaj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33" t="str">
        <f>'Rekapitulace stavby'!E14</f>
        <v>Vyplň údaj</v>
      </c>
      <c r="F22" s="141"/>
      <c r="G22" s="141"/>
      <c r="H22" s="141"/>
      <c r="I22" s="151" t="s">
        <v>26</v>
      </c>
      <c r="J22" s="33" t="str">
        <f>'Rekapitulace stavby'!AN14</f>
        <v>Vyplň údaj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51" t="s">
        <v>29</v>
      </c>
      <c r="E24" s="38"/>
      <c r="F24" s="38"/>
      <c r="G24" s="38"/>
      <c r="H24" s="38"/>
      <c r="I24" s="151" t="s">
        <v>25</v>
      </c>
      <c r="J24" s="141" t="str">
        <f>IF('Rekapitulace stavby'!AN16="","",'Rekapitulace stavby'!AN16)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44"/>
      <c r="C25" s="38"/>
      <c r="D25" s="38"/>
      <c r="E25" s="141" t="str">
        <f>IF('Rekapitulace stavby'!E17="","",'Rekapitulace stavby'!E17)</f>
        <v xml:space="preserve"> </v>
      </c>
      <c r="F25" s="38"/>
      <c r="G25" s="38"/>
      <c r="H25" s="38"/>
      <c r="I25" s="151" t="s">
        <v>26</v>
      </c>
      <c r="J25" s="141" t="str">
        <f>IF('Rekapitulace stavby'!AN17="","",'Rekapitulace stavby'!AN17)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44"/>
      <c r="C27" s="38"/>
      <c r="D27" s="151" t="s">
        <v>31</v>
      </c>
      <c r="E27" s="38"/>
      <c r="F27" s="38"/>
      <c r="G27" s="38"/>
      <c r="H27" s="38"/>
      <c r="I27" s="151" t="s">
        <v>25</v>
      </c>
      <c r="J27" s="141" t="str">
        <f>IF('Rekapitulace stavby'!AN19="","",'Rekapitulace stavby'!AN19)</f>
        <v/>
      </c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44"/>
      <c r="C28" s="38"/>
      <c r="D28" s="38"/>
      <c r="E28" s="141" t="str">
        <f>IF('Rekapitulace stavby'!E20="","",'Rekapitulace stavby'!E20)</f>
        <v xml:space="preserve"> </v>
      </c>
      <c r="F28" s="38"/>
      <c r="G28" s="38"/>
      <c r="H28" s="38"/>
      <c r="I28" s="151" t="s">
        <v>26</v>
      </c>
      <c r="J28" s="141" t="str">
        <f>IF('Rekapitulace stavby'!AN20="","",'Rekapitulace stavby'!AN20)</f>
        <v/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38"/>
      <c r="E29" s="38"/>
      <c r="F29" s="38"/>
      <c r="G29" s="38"/>
      <c r="H29" s="38"/>
      <c r="I29" s="38"/>
      <c r="J29" s="38"/>
      <c r="K29" s="3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44"/>
      <c r="C30" s="38"/>
      <c r="D30" s="151" t="s">
        <v>32</v>
      </c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8"/>
      <c r="B32" s="44"/>
      <c r="C32" s="38"/>
      <c r="D32" s="38"/>
      <c r="E32" s="38"/>
      <c r="F32" s="38"/>
      <c r="G32" s="38"/>
      <c r="H32" s="38"/>
      <c r="I32" s="38"/>
      <c r="J32" s="38"/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60"/>
      <c r="E33" s="160"/>
      <c r="F33" s="160"/>
      <c r="G33" s="160"/>
      <c r="H33" s="160"/>
      <c r="I33" s="160"/>
      <c r="J33" s="160"/>
      <c r="K33" s="160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1" t="s">
        <v>33</v>
      </c>
      <c r="E34" s="38"/>
      <c r="F34" s="38"/>
      <c r="G34" s="38"/>
      <c r="H34" s="38"/>
      <c r="I34" s="38"/>
      <c r="J34" s="162">
        <f>ROUND(J129,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60"/>
      <c r="E35" s="160"/>
      <c r="F35" s="160"/>
      <c r="G35" s="160"/>
      <c r="H35" s="160"/>
      <c r="I35" s="160"/>
      <c r="J35" s="160"/>
      <c r="K35" s="160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3" t="s">
        <v>35</v>
      </c>
      <c r="G36" s="38"/>
      <c r="H36" s="38"/>
      <c r="I36" s="163" t="s">
        <v>34</v>
      </c>
      <c r="J36" s="163" t="s">
        <v>36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53" t="s">
        <v>37</v>
      </c>
      <c r="E37" s="151" t="s">
        <v>38</v>
      </c>
      <c r="F37" s="164">
        <f>ROUND((SUM(BE129:BE207)),  2)</f>
        <v>0</v>
      </c>
      <c r="G37" s="38"/>
      <c r="H37" s="38"/>
      <c r="I37" s="165">
        <v>0.20999999999999999</v>
      </c>
      <c r="J37" s="164">
        <f>ROUND(((SUM(BE129:BE207))*I37),  2)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51" t="s">
        <v>39</v>
      </c>
      <c r="F38" s="164">
        <f>ROUND((SUM(BF129:BF207)),  2)</f>
        <v>0</v>
      </c>
      <c r="G38" s="38"/>
      <c r="H38" s="38"/>
      <c r="I38" s="165">
        <v>0.12</v>
      </c>
      <c r="J38" s="164">
        <f>ROUND(((SUM(BF129:BF207))*I38),  2)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40</v>
      </c>
      <c r="F39" s="164">
        <f>ROUND((SUM(BG129:BG207)),  2)</f>
        <v>0</v>
      </c>
      <c r="G39" s="38"/>
      <c r="H39" s="38"/>
      <c r="I39" s="165">
        <v>0.20999999999999999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51" t="s">
        <v>41</v>
      </c>
      <c r="F40" s="164">
        <f>ROUND((SUM(BH129:BH207)),  2)</f>
        <v>0</v>
      </c>
      <c r="G40" s="38"/>
      <c r="H40" s="38"/>
      <c r="I40" s="165">
        <v>0.12</v>
      </c>
      <c r="J40" s="164">
        <f>0</f>
        <v>0</v>
      </c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51" t="s">
        <v>42</v>
      </c>
      <c r="F41" s="164">
        <f>ROUND((SUM(BI129:BI207)),  2)</f>
        <v>0</v>
      </c>
      <c r="G41" s="38"/>
      <c r="H41" s="38"/>
      <c r="I41" s="165">
        <v>0</v>
      </c>
      <c r="J41" s="164">
        <f>0</f>
        <v>0</v>
      </c>
      <c r="K41" s="38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6"/>
      <c r="D43" s="167" t="s">
        <v>43</v>
      </c>
      <c r="E43" s="168"/>
      <c r="F43" s="168"/>
      <c r="G43" s="169" t="s">
        <v>44</v>
      </c>
      <c r="H43" s="170" t="s">
        <v>45</v>
      </c>
      <c r="I43" s="168"/>
      <c r="J43" s="171">
        <f>SUM(J34:J41)</f>
        <v>0</v>
      </c>
      <c r="K43" s="172"/>
      <c r="L43" s="63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63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151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4" t="str">
        <f>E7</f>
        <v>Jihlava, ul. Holíkova, Musilova, Krajní - rekonstrukce kanalizace a vodovodu III. tlakového pásma - II. etapa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145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1" customFormat="1" ht="16.5" customHeight="1">
      <c r="B87" s="21"/>
      <c r="C87" s="22"/>
      <c r="D87" s="22"/>
      <c r="E87" s="184" t="s">
        <v>441</v>
      </c>
      <c r="F87" s="22"/>
      <c r="G87" s="22"/>
      <c r="H87" s="22"/>
      <c r="I87" s="22"/>
      <c r="J87" s="22"/>
      <c r="K87" s="22"/>
      <c r="L87" s="20"/>
    </row>
    <row r="88" s="1" customFormat="1" ht="12" customHeight="1">
      <c r="B88" s="21"/>
      <c r="C88" s="32" t="s">
        <v>147</v>
      </c>
      <c r="D88" s="22"/>
      <c r="E88" s="22"/>
      <c r="F88" s="22"/>
      <c r="G88" s="22"/>
      <c r="H88" s="22"/>
      <c r="I88" s="22"/>
      <c r="J88" s="22"/>
      <c r="K88" s="22"/>
      <c r="L88" s="20"/>
    </row>
    <row r="89" s="2" customFormat="1" ht="16.5" customHeight="1">
      <c r="A89" s="38"/>
      <c r="B89" s="39"/>
      <c r="C89" s="40"/>
      <c r="D89" s="40"/>
      <c r="E89" s="185" t="s">
        <v>523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149</v>
      </c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30" customHeight="1">
      <c r="A91" s="38"/>
      <c r="B91" s="39"/>
      <c r="C91" s="40"/>
      <c r="D91" s="40"/>
      <c r="E91" s="76" t="str">
        <f>E13</f>
        <v>SO-01.3.4 - Obnova povrchů nad kanalizačními přípojkami splaškovými - 3.část</v>
      </c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40"/>
      <c r="E93" s="40"/>
      <c r="F93" s="27" t="str">
        <f>F16</f>
        <v xml:space="preserve"> </v>
      </c>
      <c r="G93" s="40"/>
      <c r="H93" s="40"/>
      <c r="I93" s="32" t="s">
        <v>22</v>
      </c>
      <c r="J93" s="79" t="str">
        <f>IF(J16="","",J16)</f>
        <v>26. 2. 2024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5.15" customHeight="1">
      <c r="A95" s="38"/>
      <c r="B95" s="39"/>
      <c r="C95" s="32" t="s">
        <v>24</v>
      </c>
      <c r="D95" s="40"/>
      <c r="E95" s="40"/>
      <c r="F95" s="27" t="str">
        <f>E19</f>
        <v xml:space="preserve"> </v>
      </c>
      <c r="G95" s="40"/>
      <c r="H95" s="40"/>
      <c r="I95" s="32" t="s">
        <v>29</v>
      </c>
      <c r="J95" s="36" t="str">
        <f>E25</f>
        <v xml:space="preserve"> </v>
      </c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27</v>
      </c>
      <c r="D96" s="40"/>
      <c r="E96" s="40"/>
      <c r="F96" s="27" t="str">
        <f>IF(E22="","",E22)</f>
        <v>Vyplň údaj</v>
      </c>
      <c r="G96" s="40"/>
      <c r="H96" s="40"/>
      <c r="I96" s="32" t="s">
        <v>31</v>
      </c>
      <c r="J96" s="36" t="str">
        <f>E28</f>
        <v xml:space="preserve"> 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86" t="s">
        <v>152</v>
      </c>
      <c r="D98" s="187"/>
      <c r="E98" s="187"/>
      <c r="F98" s="187"/>
      <c r="G98" s="187"/>
      <c r="H98" s="187"/>
      <c r="I98" s="187"/>
      <c r="J98" s="188" t="s">
        <v>153</v>
      </c>
      <c r="K98" s="18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89" t="s">
        <v>154</v>
      </c>
      <c r="D100" s="40"/>
      <c r="E100" s="40"/>
      <c r="F100" s="40"/>
      <c r="G100" s="40"/>
      <c r="H100" s="40"/>
      <c r="I100" s="40"/>
      <c r="J100" s="110">
        <f>J129</f>
        <v>0</v>
      </c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7" t="s">
        <v>155</v>
      </c>
    </row>
    <row r="101" s="9" customFormat="1" ht="24.96" customHeight="1">
      <c r="A101" s="9"/>
      <c r="B101" s="190"/>
      <c r="C101" s="191"/>
      <c r="D101" s="192" t="s">
        <v>525</v>
      </c>
      <c r="E101" s="193"/>
      <c r="F101" s="193"/>
      <c r="G101" s="193"/>
      <c r="H101" s="193"/>
      <c r="I101" s="193"/>
      <c r="J101" s="194">
        <f>J130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946</v>
      </c>
      <c r="E102" s="193"/>
      <c r="F102" s="193"/>
      <c r="G102" s="193"/>
      <c r="H102" s="193"/>
      <c r="I102" s="193"/>
      <c r="J102" s="194">
        <f>J160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947</v>
      </c>
      <c r="E103" s="193"/>
      <c r="F103" s="193"/>
      <c r="G103" s="193"/>
      <c r="H103" s="193"/>
      <c r="I103" s="193"/>
      <c r="J103" s="194">
        <f>J184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0"/>
      <c r="C104" s="191"/>
      <c r="D104" s="192" t="s">
        <v>530</v>
      </c>
      <c r="E104" s="193"/>
      <c r="F104" s="193"/>
      <c r="G104" s="193"/>
      <c r="H104" s="193"/>
      <c r="I104" s="193"/>
      <c r="J104" s="194">
        <f>J191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90"/>
      <c r="C105" s="191"/>
      <c r="D105" s="192" t="s">
        <v>531</v>
      </c>
      <c r="E105" s="193"/>
      <c r="F105" s="193"/>
      <c r="G105" s="193"/>
      <c r="H105" s="193"/>
      <c r="I105" s="193"/>
      <c r="J105" s="194">
        <f>J195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161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6.25" customHeight="1">
      <c r="A115" s="38"/>
      <c r="B115" s="39"/>
      <c r="C115" s="40"/>
      <c r="D115" s="40"/>
      <c r="E115" s="184" t="str">
        <f>E7</f>
        <v>Jihlava, ul. Holíkova, Musilova, Krajní - rekonstrukce kanalizace a vodovodu III. tlakového pásma - II. etapa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" customFormat="1" ht="12" customHeight="1">
      <c r="B116" s="21"/>
      <c r="C116" s="32" t="s">
        <v>145</v>
      </c>
      <c r="D116" s="22"/>
      <c r="E116" s="22"/>
      <c r="F116" s="22"/>
      <c r="G116" s="22"/>
      <c r="H116" s="22"/>
      <c r="I116" s="22"/>
      <c r="J116" s="22"/>
      <c r="K116" s="22"/>
      <c r="L116" s="20"/>
    </row>
    <row r="117" s="1" customFormat="1" ht="16.5" customHeight="1">
      <c r="B117" s="21"/>
      <c r="C117" s="22"/>
      <c r="D117" s="22"/>
      <c r="E117" s="184" t="s">
        <v>441</v>
      </c>
      <c r="F117" s="22"/>
      <c r="G117" s="22"/>
      <c r="H117" s="22"/>
      <c r="I117" s="22"/>
      <c r="J117" s="22"/>
      <c r="K117" s="22"/>
      <c r="L117" s="20"/>
    </row>
    <row r="118" s="1" customFormat="1" ht="12" customHeight="1">
      <c r="B118" s="21"/>
      <c r="C118" s="32" t="s">
        <v>147</v>
      </c>
      <c r="D118" s="22"/>
      <c r="E118" s="22"/>
      <c r="F118" s="22"/>
      <c r="G118" s="22"/>
      <c r="H118" s="22"/>
      <c r="I118" s="22"/>
      <c r="J118" s="22"/>
      <c r="K118" s="22"/>
      <c r="L118" s="20"/>
    </row>
    <row r="119" s="2" customFormat="1" ht="16.5" customHeight="1">
      <c r="A119" s="38"/>
      <c r="B119" s="39"/>
      <c r="C119" s="40"/>
      <c r="D119" s="40"/>
      <c r="E119" s="185" t="s">
        <v>523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149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30" customHeight="1">
      <c r="A121" s="38"/>
      <c r="B121" s="39"/>
      <c r="C121" s="40"/>
      <c r="D121" s="40"/>
      <c r="E121" s="76" t="str">
        <f>E13</f>
        <v>SO-01.3.4 - Obnova povrchů nad kanalizačními přípojkami splaškovými - 3.část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F16</f>
        <v xml:space="preserve"> </v>
      </c>
      <c r="G123" s="40"/>
      <c r="H123" s="40"/>
      <c r="I123" s="32" t="s">
        <v>22</v>
      </c>
      <c r="J123" s="79" t="str">
        <f>IF(J16="","",J16)</f>
        <v>26. 2. 2024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40"/>
      <c r="E125" s="40"/>
      <c r="F125" s="27" t="str">
        <f>E19</f>
        <v xml:space="preserve"> </v>
      </c>
      <c r="G125" s="40"/>
      <c r="H125" s="40"/>
      <c r="I125" s="32" t="s">
        <v>29</v>
      </c>
      <c r="J125" s="36" t="str">
        <f>E25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27</v>
      </c>
      <c r="D126" s="40"/>
      <c r="E126" s="40"/>
      <c r="F126" s="27" t="str">
        <f>IF(E22="","",E22)</f>
        <v>Vyplň údaj</v>
      </c>
      <c r="G126" s="40"/>
      <c r="H126" s="40"/>
      <c r="I126" s="32" t="s">
        <v>31</v>
      </c>
      <c r="J126" s="36" t="str">
        <f>E28</f>
        <v xml:space="preserve"> 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201"/>
      <c r="B128" s="202"/>
      <c r="C128" s="203" t="s">
        <v>162</v>
      </c>
      <c r="D128" s="204" t="s">
        <v>58</v>
      </c>
      <c r="E128" s="204" t="s">
        <v>54</v>
      </c>
      <c r="F128" s="204" t="s">
        <v>55</v>
      </c>
      <c r="G128" s="204" t="s">
        <v>163</v>
      </c>
      <c r="H128" s="204" t="s">
        <v>164</v>
      </c>
      <c r="I128" s="204" t="s">
        <v>165</v>
      </c>
      <c r="J128" s="205" t="s">
        <v>153</v>
      </c>
      <c r="K128" s="206" t="s">
        <v>166</v>
      </c>
      <c r="L128" s="207"/>
      <c r="M128" s="100" t="s">
        <v>1</v>
      </c>
      <c r="N128" s="101" t="s">
        <v>37</v>
      </c>
      <c r="O128" s="101" t="s">
        <v>167</v>
      </c>
      <c r="P128" s="101" t="s">
        <v>168</v>
      </c>
      <c r="Q128" s="101" t="s">
        <v>169</v>
      </c>
      <c r="R128" s="101" t="s">
        <v>170</v>
      </c>
      <c r="S128" s="101" t="s">
        <v>171</v>
      </c>
      <c r="T128" s="102" t="s">
        <v>172</v>
      </c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</row>
    <row r="129" s="2" customFormat="1" ht="22.8" customHeight="1">
      <c r="A129" s="38"/>
      <c r="B129" s="39"/>
      <c r="C129" s="107" t="s">
        <v>173</v>
      </c>
      <c r="D129" s="40"/>
      <c r="E129" s="40"/>
      <c r="F129" s="40"/>
      <c r="G129" s="40"/>
      <c r="H129" s="40"/>
      <c r="I129" s="40"/>
      <c r="J129" s="208">
        <f>BK129</f>
        <v>0</v>
      </c>
      <c r="K129" s="40"/>
      <c r="L129" s="44"/>
      <c r="M129" s="103"/>
      <c r="N129" s="209"/>
      <c r="O129" s="104"/>
      <c r="P129" s="210">
        <f>P130+P160+P184+P191+P195</f>
        <v>0</v>
      </c>
      <c r="Q129" s="104"/>
      <c r="R129" s="210">
        <f>R130+R160+R184+R191+R195</f>
        <v>0</v>
      </c>
      <c r="S129" s="104"/>
      <c r="T129" s="211">
        <f>T130+T160+T184+T191+T195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72</v>
      </c>
      <c r="AU129" s="17" t="s">
        <v>155</v>
      </c>
      <c r="BK129" s="212">
        <f>BK130+BK160+BK184+BK191+BK195</f>
        <v>0</v>
      </c>
    </row>
    <row r="130" s="12" customFormat="1" ht="25.92" customHeight="1">
      <c r="A130" s="12"/>
      <c r="B130" s="213"/>
      <c r="C130" s="214"/>
      <c r="D130" s="215" t="s">
        <v>72</v>
      </c>
      <c r="E130" s="216" t="s">
        <v>80</v>
      </c>
      <c r="F130" s="216" t="s">
        <v>228</v>
      </c>
      <c r="G130" s="214"/>
      <c r="H130" s="214"/>
      <c r="I130" s="217"/>
      <c r="J130" s="218">
        <f>BK130</f>
        <v>0</v>
      </c>
      <c r="K130" s="214"/>
      <c r="L130" s="219"/>
      <c r="M130" s="220"/>
      <c r="N130" s="221"/>
      <c r="O130" s="221"/>
      <c r="P130" s="222">
        <f>SUM(P131:P159)</f>
        <v>0</v>
      </c>
      <c r="Q130" s="221"/>
      <c r="R130" s="222">
        <f>SUM(R131:R159)</f>
        <v>0</v>
      </c>
      <c r="S130" s="221"/>
      <c r="T130" s="223">
        <f>SUM(T131:T159)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4" t="s">
        <v>80</v>
      </c>
      <c r="AT130" s="225" t="s">
        <v>72</v>
      </c>
      <c r="AU130" s="225" t="s">
        <v>73</v>
      </c>
      <c r="AY130" s="224" t="s">
        <v>176</v>
      </c>
      <c r="BK130" s="226">
        <f>SUM(BK131:BK159)</f>
        <v>0</v>
      </c>
    </row>
    <row r="131" s="2" customFormat="1" ht="44.25" customHeight="1">
      <c r="A131" s="38"/>
      <c r="B131" s="39"/>
      <c r="C131" s="229" t="s">
        <v>80</v>
      </c>
      <c r="D131" s="229" t="s">
        <v>179</v>
      </c>
      <c r="E131" s="230" t="s">
        <v>1009</v>
      </c>
      <c r="F131" s="231" t="s">
        <v>1010</v>
      </c>
      <c r="G131" s="232" t="s">
        <v>231</v>
      </c>
      <c r="H131" s="233">
        <v>5.6699999999999999</v>
      </c>
      <c r="I131" s="234"/>
      <c r="J131" s="235">
        <f>ROUND(I131*H131,2)</f>
        <v>0</v>
      </c>
      <c r="K131" s="236"/>
      <c r="L131" s="44"/>
      <c r="M131" s="237" t="s">
        <v>1</v>
      </c>
      <c r="N131" s="238" t="s">
        <v>38</v>
      </c>
      <c r="O131" s="91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41" t="s">
        <v>183</v>
      </c>
      <c r="AT131" s="241" t="s">
        <v>179</v>
      </c>
      <c r="AU131" s="241" t="s">
        <v>80</v>
      </c>
      <c r="AY131" s="17" t="s">
        <v>176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7" t="s">
        <v>80</v>
      </c>
      <c r="BK131" s="242">
        <f>ROUND(I131*H131,2)</f>
        <v>0</v>
      </c>
      <c r="BL131" s="17" t="s">
        <v>183</v>
      </c>
      <c r="BM131" s="241" t="s">
        <v>1011</v>
      </c>
    </row>
    <row r="132" s="2" customFormat="1">
      <c r="A132" s="38"/>
      <c r="B132" s="39"/>
      <c r="C132" s="40"/>
      <c r="D132" s="243" t="s">
        <v>185</v>
      </c>
      <c r="E132" s="40"/>
      <c r="F132" s="244" t="s">
        <v>1010</v>
      </c>
      <c r="G132" s="40"/>
      <c r="H132" s="40"/>
      <c r="I132" s="245"/>
      <c r="J132" s="40"/>
      <c r="K132" s="40"/>
      <c r="L132" s="44"/>
      <c r="M132" s="246"/>
      <c r="N132" s="24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185</v>
      </c>
      <c r="AU132" s="17" t="s">
        <v>80</v>
      </c>
    </row>
    <row r="133" s="2" customFormat="1">
      <c r="A133" s="38"/>
      <c r="B133" s="39"/>
      <c r="C133" s="40"/>
      <c r="D133" s="243" t="s">
        <v>188</v>
      </c>
      <c r="E133" s="40"/>
      <c r="F133" s="250" t="s">
        <v>1012</v>
      </c>
      <c r="G133" s="40"/>
      <c r="H133" s="40"/>
      <c r="I133" s="245"/>
      <c r="J133" s="40"/>
      <c r="K133" s="40"/>
      <c r="L133" s="44"/>
      <c r="M133" s="246"/>
      <c r="N133" s="247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188</v>
      </c>
      <c r="AU133" s="17" t="s">
        <v>80</v>
      </c>
    </row>
    <row r="134" s="2" customFormat="1" ht="24.15" customHeight="1">
      <c r="A134" s="38"/>
      <c r="B134" s="39"/>
      <c r="C134" s="229" t="s">
        <v>82</v>
      </c>
      <c r="D134" s="229" t="s">
        <v>179</v>
      </c>
      <c r="E134" s="230" t="s">
        <v>1013</v>
      </c>
      <c r="F134" s="231" t="s">
        <v>230</v>
      </c>
      <c r="G134" s="232" t="s">
        <v>231</v>
      </c>
      <c r="H134" s="233">
        <v>18.989999999999998</v>
      </c>
      <c r="I134" s="234"/>
      <c r="J134" s="235">
        <f>ROUND(I134*H134,2)</f>
        <v>0</v>
      </c>
      <c r="K134" s="236"/>
      <c r="L134" s="44"/>
      <c r="M134" s="237" t="s">
        <v>1</v>
      </c>
      <c r="N134" s="238" t="s">
        <v>38</v>
      </c>
      <c r="O134" s="91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41" t="s">
        <v>183</v>
      </c>
      <c r="AT134" s="241" t="s">
        <v>179</v>
      </c>
      <c r="AU134" s="241" t="s">
        <v>80</v>
      </c>
      <c r="AY134" s="17" t="s">
        <v>176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7" t="s">
        <v>80</v>
      </c>
      <c r="BK134" s="242">
        <f>ROUND(I134*H134,2)</f>
        <v>0</v>
      </c>
      <c r="BL134" s="17" t="s">
        <v>183</v>
      </c>
      <c r="BM134" s="241" t="s">
        <v>1014</v>
      </c>
    </row>
    <row r="135" s="2" customFormat="1">
      <c r="A135" s="38"/>
      <c r="B135" s="39"/>
      <c r="C135" s="40"/>
      <c r="D135" s="243" t="s">
        <v>185</v>
      </c>
      <c r="E135" s="40"/>
      <c r="F135" s="244" t="s">
        <v>230</v>
      </c>
      <c r="G135" s="40"/>
      <c r="H135" s="40"/>
      <c r="I135" s="245"/>
      <c r="J135" s="40"/>
      <c r="K135" s="40"/>
      <c r="L135" s="44"/>
      <c r="M135" s="246"/>
      <c r="N135" s="247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185</v>
      </c>
      <c r="AU135" s="17" t="s">
        <v>80</v>
      </c>
    </row>
    <row r="136" s="2" customFormat="1" ht="33" customHeight="1">
      <c r="A136" s="38"/>
      <c r="B136" s="39"/>
      <c r="C136" s="229" t="s">
        <v>90</v>
      </c>
      <c r="D136" s="229" t="s">
        <v>179</v>
      </c>
      <c r="E136" s="230" t="s">
        <v>948</v>
      </c>
      <c r="F136" s="231" t="s">
        <v>949</v>
      </c>
      <c r="G136" s="232" t="s">
        <v>231</v>
      </c>
      <c r="H136" s="233">
        <v>20.07</v>
      </c>
      <c r="I136" s="234"/>
      <c r="J136" s="235">
        <f>ROUND(I136*H136,2)</f>
        <v>0</v>
      </c>
      <c r="K136" s="236"/>
      <c r="L136" s="44"/>
      <c r="M136" s="237" t="s">
        <v>1</v>
      </c>
      <c r="N136" s="238" t="s">
        <v>38</v>
      </c>
      <c r="O136" s="91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41" t="s">
        <v>183</v>
      </c>
      <c r="AT136" s="241" t="s">
        <v>179</v>
      </c>
      <c r="AU136" s="241" t="s">
        <v>80</v>
      </c>
      <c r="AY136" s="17" t="s">
        <v>176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7" t="s">
        <v>80</v>
      </c>
      <c r="BK136" s="242">
        <f>ROUND(I136*H136,2)</f>
        <v>0</v>
      </c>
      <c r="BL136" s="17" t="s">
        <v>183</v>
      </c>
      <c r="BM136" s="241" t="s">
        <v>1015</v>
      </c>
    </row>
    <row r="137" s="2" customFormat="1">
      <c r="A137" s="38"/>
      <c r="B137" s="39"/>
      <c r="C137" s="40"/>
      <c r="D137" s="243" t="s">
        <v>185</v>
      </c>
      <c r="E137" s="40"/>
      <c r="F137" s="244" t="s">
        <v>949</v>
      </c>
      <c r="G137" s="40"/>
      <c r="H137" s="40"/>
      <c r="I137" s="245"/>
      <c r="J137" s="40"/>
      <c r="K137" s="40"/>
      <c r="L137" s="44"/>
      <c r="M137" s="246"/>
      <c r="N137" s="247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185</v>
      </c>
      <c r="AU137" s="17" t="s">
        <v>80</v>
      </c>
    </row>
    <row r="138" s="2" customFormat="1" ht="33" customHeight="1">
      <c r="A138" s="38"/>
      <c r="B138" s="39"/>
      <c r="C138" s="229" t="s">
        <v>183</v>
      </c>
      <c r="D138" s="229" t="s">
        <v>179</v>
      </c>
      <c r="E138" s="230" t="s">
        <v>951</v>
      </c>
      <c r="F138" s="231" t="s">
        <v>952</v>
      </c>
      <c r="G138" s="232" t="s">
        <v>231</v>
      </c>
      <c r="H138" s="233">
        <v>20.07</v>
      </c>
      <c r="I138" s="234"/>
      <c r="J138" s="235">
        <f>ROUND(I138*H138,2)</f>
        <v>0</v>
      </c>
      <c r="K138" s="236"/>
      <c r="L138" s="44"/>
      <c r="M138" s="237" t="s">
        <v>1</v>
      </c>
      <c r="N138" s="238" t="s">
        <v>38</v>
      </c>
      <c r="O138" s="91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41" t="s">
        <v>183</v>
      </c>
      <c r="AT138" s="241" t="s">
        <v>179</v>
      </c>
      <c r="AU138" s="241" t="s">
        <v>80</v>
      </c>
      <c r="AY138" s="17" t="s">
        <v>176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7" t="s">
        <v>80</v>
      </c>
      <c r="BK138" s="242">
        <f>ROUND(I138*H138,2)</f>
        <v>0</v>
      </c>
      <c r="BL138" s="17" t="s">
        <v>183</v>
      </c>
      <c r="BM138" s="241" t="s">
        <v>1016</v>
      </c>
    </row>
    <row r="139" s="2" customFormat="1">
      <c r="A139" s="38"/>
      <c r="B139" s="39"/>
      <c r="C139" s="40"/>
      <c r="D139" s="243" t="s">
        <v>185</v>
      </c>
      <c r="E139" s="40"/>
      <c r="F139" s="244" t="s">
        <v>952</v>
      </c>
      <c r="G139" s="40"/>
      <c r="H139" s="40"/>
      <c r="I139" s="245"/>
      <c r="J139" s="40"/>
      <c r="K139" s="40"/>
      <c r="L139" s="44"/>
      <c r="M139" s="246"/>
      <c r="N139" s="247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185</v>
      </c>
      <c r="AU139" s="17" t="s">
        <v>80</v>
      </c>
    </row>
    <row r="140" s="2" customFormat="1" ht="33" customHeight="1">
      <c r="A140" s="38"/>
      <c r="B140" s="39"/>
      <c r="C140" s="229" t="s">
        <v>175</v>
      </c>
      <c r="D140" s="229" t="s">
        <v>179</v>
      </c>
      <c r="E140" s="230" t="s">
        <v>951</v>
      </c>
      <c r="F140" s="231" t="s">
        <v>952</v>
      </c>
      <c r="G140" s="232" t="s">
        <v>231</v>
      </c>
      <c r="H140" s="233">
        <v>5.6699999999999999</v>
      </c>
      <c r="I140" s="234"/>
      <c r="J140" s="235">
        <f>ROUND(I140*H140,2)</f>
        <v>0</v>
      </c>
      <c r="K140" s="236"/>
      <c r="L140" s="44"/>
      <c r="M140" s="237" t="s">
        <v>1</v>
      </c>
      <c r="N140" s="238" t="s">
        <v>38</v>
      </c>
      <c r="O140" s="91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41" t="s">
        <v>183</v>
      </c>
      <c r="AT140" s="241" t="s">
        <v>179</v>
      </c>
      <c r="AU140" s="241" t="s">
        <v>80</v>
      </c>
      <c r="AY140" s="17" t="s">
        <v>176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7" t="s">
        <v>80</v>
      </c>
      <c r="BK140" s="242">
        <f>ROUND(I140*H140,2)</f>
        <v>0</v>
      </c>
      <c r="BL140" s="17" t="s">
        <v>183</v>
      </c>
      <c r="BM140" s="241" t="s">
        <v>1017</v>
      </c>
    </row>
    <row r="141" s="2" customFormat="1">
      <c r="A141" s="38"/>
      <c r="B141" s="39"/>
      <c r="C141" s="40"/>
      <c r="D141" s="243" t="s">
        <v>185</v>
      </c>
      <c r="E141" s="40"/>
      <c r="F141" s="244" t="s">
        <v>952</v>
      </c>
      <c r="G141" s="40"/>
      <c r="H141" s="40"/>
      <c r="I141" s="245"/>
      <c r="J141" s="40"/>
      <c r="K141" s="40"/>
      <c r="L141" s="44"/>
      <c r="M141" s="246"/>
      <c r="N141" s="247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185</v>
      </c>
      <c r="AU141" s="17" t="s">
        <v>80</v>
      </c>
    </row>
    <row r="142" s="2" customFormat="1" ht="33" customHeight="1">
      <c r="A142" s="38"/>
      <c r="B142" s="39"/>
      <c r="C142" s="229" t="s">
        <v>213</v>
      </c>
      <c r="D142" s="229" t="s">
        <v>179</v>
      </c>
      <c r="E142" s="230" t="s">
        <v>1018</v>
      </c>
      <c r="F142" s="231" t="s">
        <v>1019</v>
      </c>
      <c r="G142" s="232" t="s">
        <v>231</v>
      </c>
      <c r="H142" s="233">
        <v>5.6699999999999999</v>
      </c>
      <c r="I142" s="234"/>
      <c r="J142" s="235">
        <f>ROUND(I142*H142,2)</f>
        <v>0</v>
      </c>
      <c r="K142" s="236"/>
      <c r="L142" s="44"/>
      <c r="M142" s="237" t="s">
        <v>1</v>
      </c>
      <c r="N142" s="238" t="s">
        <v>38</v>
      </c>
      <c r="O142" s="91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41" t="s">
        <v>183</v>
      </c>
      <c r="AT142" s="241" t="s">
        <v>179</v>
      </c>
      <c r="AU142" s="241" t="s">
        <v>80</v>
      </c>
      <c r="AY142" s="17" t="s">
        <v>176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7" t="s">
        <v>80</v>
      </c>
      <c r="BK142" s="242">
        <f>ROUND(I142*H142,2)</f>
        <v>0</v>
      </c>
      <c r="BL142" s="17" t="s">
        <v>183</v>
      </c>
      <c r="BM142" s="241" t="s">
        <v>1020</v>
      </c>
    </row>
    <row r="143" s="2" customFormat="1">
      <c r="A143" s="38"/>
      <c r="B143" s="39"/>
      <c r="C143" s="40"/>
      <c r="D143" s="243" t="s">
        <v>185</v>
      </c>
      <c r="E143" s="40"/>
      <c r="F143" s="244" t="s">
        <v>1019</v>
      </c>
      <c r="G143" s="40"/>
      <c r="H143" s="40"/>
      <c r="I143" s="245"/>
      <c r="J143" s="40"/>
      <c r="K143" s="40"/>
      <c r="L143" s="44"/>
      <c r="M143" s="246"/>
      <c r="N143" s="247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185</v>
      </c>
      <c r="AU143" s="17" t="s">
        <v>80</v>
      </c>
    </row>
    <row r="144" s="2" customFormat="1" ht="33" customHeight="1">
      <c r="A144" s="38"/>
      <c r="B144" s="39"/>
      <c r="C144" s="229" t="s">
        <v>260</v>
      </c>
      <c r="D144" s="229" t="s">
        <v>179</v>
      </c>
      <c r="E144" s="230" t="s">
        <v>1021</v>
      </c>
      <c r="F144" s="231" t="s">
        <v>1022</v>
      </c>
      <c r="G144" s="232" t="s">
        <v>231</v>
      </c>
      <c r="H144" s="233">
        <v>24.66</v>
      </c>
      <c r="I144" s="234"/>
      <c r="J144" s="235">
        <f>ROUND(I144*H144,2)</f>
        <v>0</v>
      </c>
      <c r="K144" s="236"/>
      <c r="L144" s="44"/>
      <c r="M144" s="237" t="s">
        <v>1</v>
      </c>
      <c r="N144" s="238" t="s">
        <v>38</v>
      </c>
      <c r="O144" s="91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41" t="s">
        <v>183</v>
      </c>
      <c r="AT144" s="241" t="s">
        <v>179</v>
      </c>
      <c r="AU144" s="241" t="s">
        <v>80</v>
      </c>
      <c r="AY144" s="17" t="s">
        <v>176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7" t="s">
        <v>80</v>
      </c>
      <c r="BK144" s="242">
        <f>ROUND(I144*H144,2)</f>
        <v>0</v>
      </c>
      <c r="BL144" s="17" t="s">
        <v>183</v>
      </c>
      <c r="BM144" s="241" t="s">
        <v>1023</v>
      </c>
    </row>
    <row r="145" s="2" customFormat="1">
      <c r="A145" s="38"/>
      <c r="B145" s="39"/>
      <c r="C145" s="40"/>
      <c r="D145" s="243" t="s">
        <v>185</v>
      </c>
      <c r="E145" s="40"/>
      <c r="F145" s="244" t="s">
        <v>1022</v>
      </c>
      <c r="G145" s="40"/>
      <c r="H145" s="40"/>
      <c r="I145" s="245"/>
      <c r="J145" s="40"/>
      <c r="K145" s="40"/>
      <c r="L145" s="44"/>
      <c r="M145" s="246"/>
      <c r="N145" s="247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185</v>
      </c>
      <c r="AU145" s="17" t="s">
        <v>80</v>
      </c>
    </row>
    <row r="146" s="2" customFormat="1" ht="33" customHeight="1">
      <c r="A146" s="38"/>
      <c r="B146" s="39"/>
      <c r="C146" s="229" t="s">
        <v>266</v>
      </c>
      <c r="D146" s="229" t="s">
        <v>179</v>
      </c>
      <c r="E146" s="230" t="s">
        <v>1024</v>
      </c>
      <c r="F146" s="231" t="s">
        <v>1025</v>
      </c>
      <c r="G146" s="232" t="s">
        <v>231</v>
      </c>
      <c r="H146" s="233">
        <v>24.66</v>
      </c>
      <c r="I146" s="234"/>
      <c r="J146" s="235">
        <f>ROUND(I146*H146,2)</f>
        <v>0</v>
      </c>
      <c r="K146" s="236"/>
      <c r="L146" s="44"/>
      <c r="M146" s="237" t="s">
        <v>1</v>
      </c>
      <c r="N146" s="238" t="s">
        <v>38</v>
      </c>
      <c r="O146" s="91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41" t="s">
        <v>183</v>
      </c>
      <c r="AT146" s="241" t="s">
        <v>179</v>
      </c>
      <c r="AU146" s="241" t="s">
        <v>80</v>
      </c>
      <c r="AY146" s="17" t="s">
        <v>176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7" t="s">
        <v>80</v>
      </c>
      <c r="BK146" s="242">
        <f>ROUND(I146*H146,2)</f>
        <v>0</v>
      </c>
      <c r="BL146" s="17" t="s">
        <v>183</v>
      </c>
      <c r="BM146" s="241" t="s">
        <v>1026</v>
      </c>
    </row>
    <row r="147" s="2" customFormat="1">
      <c r="A147" s="38"/>
      <c r="B147" s="39"/>
      <c r="C147" s="40"/>
      <c r="D147" s="243" t="s">
        <v>185</v>
      </c>
      <c r="E147" s="40"/>
      <c r="F147" s="244" t="s">
        <v>1025</v>
      </c>
      <c r="G147" s="40"/>
      <c r="H147" s="40"/>
      <c r="I147" s="245"/>
      <c r="J147" s="40"/>
      <c r="K147" s="40"/>
      <c r="L147" s="44"/>
      <c r="M147" s="246"/>
      <c r="N147" s="24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185</v>
      </c>
      <c r="AU147" s="17" t="s">
        <v>80</v>
      </c>
    </row>
    <row r="148" s="2" customFormat="1" ht="33" customHeight="1">
      <c r="A148" s="38"/>
      <c r="B148" s="39"/>
      <c r="C148" s="229" t="s">
        <v>271</v>
      </c>
      <c r="D148" s="229" t="s">
        <v>179</v>
      </c>
      <c r="E148" s="230" t="s">
        <v>954</v>
      </c>
      <c r="F148" s="231" t="s">
        <v>955</v>
      </c>
      <c r="G148" s="232" t="s">
        <v>231</v>
      </c>
      <c r="H148" s="233">
        <v>20.07</v>
      </c>
      <c r="I148" s="234"/>
      <c r="J148" s="235">
        <f>ROUND(I148*H148,2)</f>
        <v>0</v>
      </c>
      <c r="K148" s="236"/>
      <c r="L148" s="44"/>
      <c r="M148" s="237" t="s">
        <v>1</v>
      </c>
      <c r="N148" s="238" t="s">
        <v>38</v>
      </c>
      <c r="O148" s="91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41" t="s">
        <v>183</v>
      </c>
      <c r="AT148" s="241" t="s">
        <v>179</v>
      </c>
      <c r="AU148" s="241" t="s">
        <v>80</v>
      </c>
      <c r="AY148" s="17" t="s">
        <v>176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7" t="s">
        <v>80</v>
      </c>
      <c r="BK148" s="242">
        <f>ROUND(I148*H148,2)</f>
        <v>0</v>
      </c>
      <c r="BL148" s="17" t="s">
        <v>183</v>
      </c>
      <c r="BM148" s="241" t="s">
        <v>1027</v>
      </c>
    </row>
    <row r="149" s="2" customFormat="1">
      <c r="A149" s="38"/>
      <c r="B149" s="39"/>
      <c r="C149" s="40"/>
      <c r="D149" s="243" t="s">
        <v>185</v>
      </c>
      <c r="E149" s="40"/>
      <c r="F149" s="244" t="s">
        <v>955</v>
      </c>
      <c r="G149" s="40"/>
      <c r="H149" s="40"/>
      <c r="I149" s="245"/>
      <c r="J149" s="40"/>
      <c r="K149" s="40"/>
      <c r="L149" s="44"/>
      <c r="M149" s="246"/>
      <c r="N149" s="247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185</v>
      </c>
      <c r="AU149" s="17" t="s">
        <v>80</v>
      </c>
    </row>
    <row r="150" s="2" customFormat="1" ht="37.8" customHeight="1">
      <c r="A150" s="38"/>
      <c r="B150" s="39"/>
      <c r="C150" s="229" t="s">
        <v>276</v>
      </c>
      <c r="D150" s="229" t="s">
        <v>179</v>
      </c>
      <c r="E150" s="230" t="s">
        <v>957</v>
      </c>
      <c r="F150" s="231" t="s">
        <v>958</v>
      </c>
      <c r="G150" s="232" t="s">
        <v>231</v>
      </c>
      <c r="H150" s="233">
        <v>20.07</v>
      </c>
      <c r="I150" s="234"/>
      <c r="J150" s="235">
        <f>ROUND(I150*H150,2)</f>
        <v>0</v>
      </c>
      <c r="K150" s="236"/>
      <c r="L150" s="44"/>
      <c r="M150" s="237" t="s">
        <v>1</v>
      </c>
      <c r="N150" s="238" t="s">
        <v>38</v>
      </c>
      <c r="O150" s="91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41" t="s">
        <v>183</v>
      </c>
      <c r="AT150" s="241" t="s">
        <v>179</v>
      </c>
      <c r="AU150" s="241" t="s">
        <v>80</v>
      </c>
      <c r="AY150" s="17" t="s">
        <v>176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7" t="s">
        <v>80</v>
      </c>
      <c r="BK150" s="242">
        <f>ROUND(I150*H150,2)</f>
        <v>0</v>
      </c>
      <c r="BL150" s="17" t="s">
        <v>183</v>
      </c>
      <c r="BM150" s="241" t="s">
        <v>1028</v>
      </c>
    </row>
    <row r="151" s="2" customFormat="1">
      <c r="A151" s="38"/>
      <c r="B151" s="39"/>
      <c r="C151" s="40"/>
      <c r="D151" s="243" t="s">
        <v>185</v>
      </c>
      <c r="E151" s="40"/>
      <c r="F151" s="244" t="s">
        <v>958</v>
      </c>
      <c r="G151" s="40"/>
      <c r="H151" s="40"/>
      <c r="I151" s="245"/>
      <c r="J151" s="40"/>
      <c r="K151" s="40"/>
      <c r="L151" s="44"/>
      <c r="M151" s="246"/>
      <c r="N151" s="247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185</v>
      </c>
      <c r="AU151" s="17" t="s">
        <v>80</v>
      </c>
    </row>
    <row r="152" s="2" customFormat="1" ht="21.75" customHeight="1">
      <c r="A152" s="38"/>
      <c r="B152" s="39"/>
      <c r="C152" s="229" t="s">
        <v>282</v>
      </c>
      <c r="D152" s="229" t="s">
        <v>179</v>
      </c>
      <c r="E152" s="230" t="s">
        <v>1029</v>
      </c>
      <c r="F152" s="231" t="s">
        <v>1030</v>
      </c>
      <c r="G152" s="232" t="s">
        <v>558</v>
      </c>
      <c r="H152" s="233">
        <v>0.29699999999999999</v>
      </c>
      <c r="I152" s="234"/>
      <c r="J152" s="235">
        <f>ROUND(I152*H152,2)</f>
        <v>0</v>
      </c>
      <c r="K152" s="236"/>
      <c r="L152" s="44"/>
      <c r="M152" s="237" t="s">
        <v>1</v>
      </c>
      <c r="N152" s="238" t="s">
        <v>38</v>
      </c>
      <c r="O152" s="91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41" t="s">
        <v>183</v>
      </c>
      <c r="AT152" s="241" t="s">
        <v>179</v>
      </c>
      <c r="AU152" s="241" t="s">
        <v>80</v>
      </c>
      <c r="AY152" s="17" t="s">
        <v>176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7" t="s">
        <v>80</v>
      </c>
      <c r="BK152" s="242">
        <f>ROUND(I152*H152,2)</f>
        <v>0</v>
      </c>
      <c r="BL152" s="17" t="s">
        <v>183</v>
      </c>
      <c r="BM152" s="241" t="s">
        <v>1031</v>
      </c>
    </row>
    <row r="153" s="2" customFormat="1">
      <c r="A153" s="38"/>
      <c r="B153" s="39"/>
      <c r="C153" s="40"/>
      <c r="D153" s="243" t="s">
        <v>185</v>
      </c>
      <c r="E153" s="40"/>
      <c r="F153" s="244" t="s">
        <v>1030</v>
      </c>
      <c r="G153" s="40"/>
      <c r="H153" s="40"/>
      <c r="I153" s="245"/>
      <c r="J153" s="40"/>
      <c r="K153" s="40"/>
      <c r="L153" s="44"/>
      <c r="M153" s="246"/>
      <c r="N153" s="247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185</v>
      </c>
      <c r="AU153" s="17" t="s">
        <v>80</v>
      </c>
    </row>
    <row r="154" s="2" customFormat="1">
      <c r="A154" s="38"/>
      <c r="B154" s="39"/>
      <c r="C154" s="40"/>
      <c r="D154" s="243" t="s">
        <v>188</v>
      </c>
      <c r="E154" s="40"/>
      <c r="F154" s="250" t="s">
        <v>1032</v>
      </c>
      <c r="G154" s="40"/>
      <c r="H154" s="40"/>
      <c r="I154" s="245"/>
      <c r="J154" s="40"/>
      <c r="K154" s="40"/>
      <c r="L154" s="44"/>
      <c r="M154" s="246"/>
      <c r="N154" s="247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188</v>
      </c>
      <c r="AU154" s="17" t="s">
        <v>80</v>
      </c>
    </row>
    <row r="155" s="2" customFormat="1" ht="21.75" customHeight="1">
      <c r="A155" s="38"/>
      <c r="B155" s="39"/>
      <c r="C155" s="229" t="s">
        <v>8</v>
      </c>
      <c r="D155" s="229" t="s">
        <v>179</v>
      </c>
      <c r="E155" s="230" t="s">
        <v>1033</v>
      </c>
      <c r="F155" s="231" t="s">
        <v>1034</v>
      </c>
      <c r="G155" s="232" t="s">
        <v>231</v>
      </c>
      <c r="H155" s="233">
        <v>1.98</v>
      </c>
      <c r="I155" s="234"/>
      <c r="J155" s="235">
        <f>ROUND(I155*H155,2)</f>
        <v>0</v>
      </c>
      <c r="K155" s="236"/>
      <c r="L155" s="44"/>
      <c r="M155" s="237" t="s">
        <v>1</v>
      </c>
      <c r="N155" s="238" t="s">
        <v>38</v>
      </c>
      <c r="O155" s="91"/>
      <c r="P155" s="239">
        <f>O155*H155</f>
        <v>0</v>
      </c>
      <c r="Q155" s="239">
        <v>0</v>
      </c>
      <c r="R155" s="239">
        <f>Q155*H155</f>
        <v>0</v>
      </c>
      <c r="S155" s="239">
        <v>0</v>
      </c>
      <c r="T155" s="24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41" t="s">
        <v>183</v>
      </c>
      <c r="AT155" s="241" t="s">
        <v>179</v>
      </c>
      <c r="AU155" s="241" t="s">
        <v>80</v>
      </c>
      <c r="AY155" s="17" t="s">
        <v>176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7" t="s">
        <v>80</v>
      </c>
      <c r="BK155" s="242">
        <f>ROUND(I155*H155,2)</f>
        <v>0</v>
      </c>
      <c r="BL155" s="17" t="s">
        <v>183</v>
      </c>
      <c r="BM155" s="241" t="s">
        <v>1035</v>
      </c>
    </row>
    <row r="156" s="2" customFormat="1">
      <c r="A156" s="38"/>
      <c r="B156" s="39"/>
      <c r="C156" s="40"/>
      <c r="D156" s="243" t="s">
        <v>185</v>
      </c>
      <c r="E156" s="40"/>
      <c r="F156" s="244" t="s">
        <v>1034</v>
      </c>
      <c r="G156" s="40"/>
      <c r="H156" s="40"/>
      <c r="I156" s="245"/>
      <c r="J156" s="40"/>
      <c r="K156" s="40"/>
      <c r="L156" s="44"/>
      <c r="M156" s="246"/>
      <c r="N156" s="247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185</v>
      </c>
      <c r="AU156" s="17" t="s">
        <v>80</v>
      </c>
    </row>
    <row r="157" s="2" customFormat="1" ht="33" customHeight="1">
      <c r="A157" s="38"/>
      <c r="B157" s="39"/>
      <c r="C157" s="229" t="s">
        <v>291</v>
      </c>
      <c r="D157" s="229" t="s">
        <v>179</v>
      </c>
      <c r="E157" s="230" t="s">
        <v>1036</v>
      </c>
      <c r="F157" s="231" t="s">
        <v>1037</v>
      </c>
      <c r="G157" s="232" t="s">
        <v>231</v>
      </c>
      <c r="H157" s="233">
        <v>1.98</v>
      </c>
      <c r="I157" s="234"/>
      <c r="J157" s="235">
        <f>ROUND(I157*H157,2)</f>
        <v>0</v>
      </c>
      <c r="K157" s="236"/>
      <c r="L157" s="44"/>
      <c r="M157" s="237" t="s">
        <v>1</v>
      </c>
      <c r="N157" s="238" t="s">
        <v>38</v>
      </c>
      <c r="O157" s="91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41" t="s">
        <v>183</v>
      </c>
      <c r="AT157" s="241" t="s">
        <v>179</v>
      </c>
      <c r="AU157" s="241" t="s">
        <v>80</v>
      </c>
      <c r="AY157" s="17" t="s">
        <v>176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7" t="s">
        <v>80</v>
      </c>
      <c r="BK157" s="242">
        <f>ROUND(I157*H157,2)</f>
        <v>0</v>
      </c>
      <c r="BL157" s="17" t="s">
        <v>183</v>
      </c>
      <c r="BM157" s="241" t="s">
        <v>1038</v>
      </c>
    </row>
    <row r="158" s="2" customFormat="1">
      <c r="A158" s="38"/>
      <c r="B158" s="39"/>
      <c r="C158" s="40"/>
      <c r="D158" s="243" t="s">
        <v>185</v>
      </c>
      <c r="E158" s="40"/>
      <c r="F158" s="244" t="s">
        <v>1037</v>
      </c>
      <c r="G158" s="40"/>
      <c r="H158" s="40"/>
      <c r="I158" s="245"/>
      <c r="J158" s="40"/>
      <c r="K158" s="40"/>
      <c r="L158" s="44"/>
      <c r="M158" s="246"/>
      <c r="N158" s="247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185</v>
      </c>
      <c r="AU158" s="17" t="s">
        <v>80</v>
      </c>
    </row>
    <row r="159" s="2" customFormat="1">
      <c r="A159" s="38"/>
      <c r="B159" s="39"/>
      <c r="C159" s="40"/>
      <c r="D159" s="243" t="s">
        <v>188</v>
      </c>
      <c r="E159" s="40"/>
      <c r="F159" s="250" t="s">
        <v>1039</v>
      </c>
      <c r="G159" s="40"/>
      <c r="H159" s="40"/>
      <c r="I159" s="245"/>
      <c r="J159" s="40"/>
      <c r="K159" s="40"/>
      <c r="L159" s="44"/>
      <c r="M159" s="246"/>
      <c r="N159" s="247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188</v>
      </c>
      <c r="AU159" s="17" t="s">
        <v>80</v>
      </c>
    </row>
    <row r="160" s="12" customFormat="1" ht="25.92" customHeight="1">
      <c r="A160" s="12"/>
      <c r="B160" s="213"/>
      <c r="C160" s="214"/>
      <c r="D160" s="215" t="s">
        <v>72</v>
      </c>
      <c r="E160" s="216" t="s">
        <v>175</v>
      </c>
      <c r="F160" s="216" t="s">
        <v>964</v>
      </c>
      <c r="G160" s="214"/>
      <c r="H160" s="214"/>
      <c r="I160" s="217"/>
      <c r="J160" s="218">
        <f>BK160</f>
        <v>0</v>
      </c>
      <c r="K160" s="214"/>
      <c r="L160" s="219"/>
      <c r="M160" s="220"/>
      <c r="N160" s="221"/>
      <c r="O160" s="221"/>
      <c r="P160" s="222">
        <f>SUM(P161:P183)</f>
        <v>0</v>
      </c>
      <c r="Q160" s="221"/>
      <c r="R160" s="222">
        <f>SUM(R161:R183)</f>
        <v>0</v>
      </c>
      <c r="S160" s="221"/>
      <c r="T160" s="223">
        <f>SUM(T161:T183)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4" t="s">
        <v>80</v>
      </c>
      <c r="AT160" s="225" t="s">
        <v>72</v>
      </c>
      <c r="AU160" s="225" t="s">
        <v>73</v>
      </c>
      <c r="AY160" s="224" t="s">
        <v>176</v>
      </c>
      <c r="BK160" s="226">
        <f>SUM(BK161:BK183)</f>
        <v>0</v>
      </c>
    </row>
    <row r="161" s="2" customFormat="1" ht="33" customHeight="1">
      <c r="A161" s="38"/>
      <c r="B161" s="39"/>
      <c r="C161" s="229" t="s">
        <v>296</v>
      </c>
      <c r="D161" s="229" t="s">
        <v>179</v>
      </c>
      <c r="E161" s="230" t="s">
        <v>965</v>
      </c>
      <c r="F161" s="231" t="s">
        <v>966</v>
      </c>
      <c r="G161" s="232" t="s">
        <v>231</v>
      </c>
      <c r="H161" s="233">
        <v>20.07</v>
      </c>
      <c r="I161" s="234"/>
      <c r="J161" s="235">
        <f>ROUND(I161*H161,2)</f>
        <v>0</v>
      </c>
      <c r="K161" s="236"/>
      <c r="L161" s="44"/>
      <c r="M161" s="237" t="s">
        <v>1</v>
      </c>
      <c r="N161" s="238" t="s">
        <v>38</v>
      </c>
      <c r="O161" s="91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41" t="s">
        <v>183</v>
      </c>
      <c r="AT161" s="241" t="s">
        <v>179</v>
      </c>
      <c r="AU161" s="241" t="s">
        <v>80</v>
      </c>
      <c r="AY161" s="17" t="s">
        <v>176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7" t="s">
        <v>80</v>
      </c>
      <c r="BK161" s="242">
        <f>ROUND(I161*H161,2)</f>
        <v>0</v>
      </c>
      <c r="BL161" s="17" t="s">
        <v>183</v>
      </c>
      <c r="BM161" s="241" t="s">
        <v>1040</v>
      </c>
    </row>
    <row r="162" s="2" customFormat="1">
      <c r="A162" s="38"/>
      <c r="B162" s="39"/>
      <c r="C162" s="40"/>
      <c r="D162" s="243" t="s">
        <v>185</v>
      </c>
      <c r="E162" s="40"/>
      <c r="F162" s="244" t="s">
        <v>966</v>
      </c>
      <c r="G162" s="40"/>
      <c r="H162" s="40"/>
      <c r="I162" s="245"/>
      <c r="J162" s="40"/>
      <c r="K162" s="40"/>
      <c r="L162" s="44"/>
      <c r="M162" s="246"/>
      <c r="N162" s="24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185</v>
      </c>
      <c r="AU162" s="17" t="s">
        <v>80</v>
      </c>
    </row>
    <row r="163" s="2" customFormat="1" ht="33" customHeight="1">
      <c r="A163" s="38"/>
      <c r="B163" s="39"/>
      <c r="C163" s="229" t="s">
        <v>301</v>
      </c>
      <c r="D163" s="229" t="s">
        <v>179</v>
      </c>
      <c r="E163" s="230" t="s">
        <v>968</v>
      </c>
      <c r="F163" s="231" t="s">
        <v>969</v>
      </c>
      <c r="G163" s="232" t="s">
        <v>231</v>
      </c>
      <c r="H163" s="233">
        <v>20.25</v>
      </c>
      <c r="I163" s="234"/>
      <c r="J163" s="235">
        <f>ROUND(I163*H163,2)</f>
        <v>0</v>
      </c>
      <c r="K163" s="236"/>
      <c r="L163" s="44"/>
      <c r="M163" s="237" t="s">
        <v>1</v>
      </c>
      <c r="N163" s="238" t="s">
        <v>38</v>
      </c>
      <c r="O163" s="91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41" t="s">
        <v>183</v>
      </c>
      <c r="AT163" s="241" t="s">
        <v>179</v>
      </c>
      <c r="AU163" s="241" t="s">
        <v>80</v>
      </c>
      <c r="AY163" s="17" t="s">
        <v>176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7" t="s">
        <v>80</v>
      </c>
      <c r="BK163" s="242">
        <f>ROUND(I163*H163,2)</f>
        <v>0</v>
      </c>
      <c r="BL163" s="17" t="s">
        <v>183</v>
      </c>
      <c r="BM163" s="241" t="s">
        <v>1041</v>
      </c>
    </row>
    <row r="164" s="2" customFormat="1">
      <c r="A164" s="38"/>
      <c r="B164" s="39"/>
      <c r="C164" s="40"/>
      <c r="D164" s="243" t="s">
        <v>185</v>
      </c>
      <c r="E164" s="40"/>
      <c r="F164" s="244" t="s">
        <v>969</v>
      </c>
      <c r="G164" s="40"/>
      <c r="H164" s="40"/>
      <c r="I164" s="245"/>
      <c r="J164" s="40"/>
      <c r="K164" s="40"/>
      <c r="L164" s="44"/>
      <c r="M164" s="246"/>
      <c r="N164" s="247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185</v>
      </c>
      <c r="AU164" s="17" t="s">
        <v>80</v>
      </c>
    </row>
    <row r="165" s="2" customFormat="1" ht="33" customHeight="1">
      <c r="A165" s="38"/>
      <c r="B165" s="39"/>
      <c r="C165" s="229" t="s">
        <v>306</v>
      </c>
      <c r="D165" s="229" t="s">
        <v>179</v>
      </c>
      <c r="E165" s="230" t="s">
        <v>968</v>
      </c>
      <c r="F165" s="231" t="s">
        <v>969</v>
      </c>
      <c r="G165" s="232" t="s">
        <v>231</v>
      </c>
      <c r="H165" s="233">
        <v>37.979999999999997</v>
      </c>
      <c r="I165" s="234"/>
      <c r="J165" s="235">
        <f>ROUND(I165*H165,2)</f>
        <v>0</v>
      </c>
      <c r="K165" s="236"/>
      <c r="L165" s="44"/>
      <c r="M165" s="237" t="s">
        <v>1</v>
      </c>
      <c r="N165" s="238" t="s">
        <v>38</v>
      </c>
      <c r="O165" s="91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41" t="s">
        <v>183</v>
      </c>
      <c r="AT165" s="241" t="s">
        <v>179</v>
      </c>
      <c r="AU165" s="241" t="s">
        <v>80</v>
      </c>
      <c r="AY165" s="17" t="s">
        <v>176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7" t="s">
        <v>80</v>
      </c>
      <c r="BK165" s="242">
        <f>ROUND(I165*H165,2)</f>
        <v>0</v>
      </c>
      <c r="BL165" s="17" t="s">
        <v>183</v>
      </c>
      <c r="BM165" s="241" t="s">
        <v>1042</v>
      </c>
    </row>
    <row r="166" s="2" customFormat="1">
      <c r="A166" s="38"/>
      <c r="B166" s="39"/>
      <c r="C166" s="40"/>
      <c r="D166" s="243" t="s">
        <v>185</v>
      </c>
      <c r="E166" s="40"/>
      <c r="F166" s="244" t="s">
        <v>969</v>
      </c>
      <c r="G166" s="40"/>
      <c r="H166" s="40"/>
      <c r="I166" s="245"/>
      <c r="J166" s="40"/>
      <c r="K166" s="40"/>
      <c r="L166" s="44"/>
      <c r="M166" s="246"/>
      <c r="N166" s="247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185</v>
      </c>
      <c r="AU166" s="17" t="s">
        <v>80</v>
      </c>
    </row>
    <row r="167" s="2" customFormat="1" ht="33" customHeight="1">
      <c r="A167" s="38"/>
      <c r="B167" s="39"/>
      <c r="C167" s="229" t="s">
        <v>311</v>
      </c>
      <c r="D167" s="229" t="s">
        <v>179</v>
      </c>
      <c r="E167" s="230" t="s">
        <v>1043</v>
      </c>
      <c r="F167" s="231" t="s">
        <v>1044</v>
      </c>
      <c r="G167" s="232" t="s">
        <v>231</v>
      </c>
      <c r="H167" s="233">
        <v>5.6699999999999999</v>
      </c>
      <c r="I167" s="234"/>
      <c r="J167" s="235">
        <f>ROUND(I167*H167,2)</f>
        <v>0</v>
      </c>
      <c r="K167" s="236"/>
      <c r="L167" s="44"/>
      <c r="M167" s="237" t="s">
        <v>1</v>
      </c>
      <c r="N167" s="238" t="s">
        <v>38</v>
      </c>
      <c r="O167" s="91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41" t="s">
        <v>183</v>
      </c>
      <c r="AT167" s="241" t="s">
        <v>179</v>
      </c>
      <c r="AU167" s="241" t="s">
        <v>80</v>
      </c>
      <c r="AY167" s="17" t="s">
        <v>176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7" t="s">
        <v>80</v>
      </c>
      <c r="BK167" s="242">
        <f>ROUND(I167*H167,2)</f>
        <v>0</v>
      </c>
      <c r="BL167" s="17" t="s">
        <v>183</v>
      </c>
      <c r="BM167" s="241" t="s">
        <v>1045</v>
      </c>
    </row>
    <row r="168" s="2" customFormat="1">
      <c r="A168" s="38"/>
      <c r="B168" s="39"/>
      <c r="C168" s="40"/>
      <c r="D168" s="243" t="s">
        <v>185</v>
      </c>
      <c r="E168" s="40"/>
      <c r="F168" s="244" t="s">
        <v>1044</v>
      </c>
      <c r="G168" s="40"/>
      <c r="H168" s="40"/>
      <c r="I168" s="245"/>
      <c r="J168" s="40"/>
      <c r="K168" s="40"/>
      <c r="L168" s="44"/>
      <c r="M168" s="246"/>
      <c r="N168" s="247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185</v>
      </c>
      <c r="AU168" s="17" t="s">
        <v>80</v>
      </c>
    </row>
    <row r="169" s="2" customFormat="1" ht="33" customHeight="1">
      <c r="A169" s="38"/>
      <c r="B169" s="39"/>
      <c r="C169" s="229" t="s">
        <v>315</v>
      </c>
      <c r="D169" s="229" t="s">
        <v>179</v>
      </c>
      <c r="E169" s="230" t="s">
        <v>1046</v>
      </c>
      <c r="F169" s="231" t="s">
        <v>1047</v>
      </c>
      <c r="G169" s="232" t="s">
        <v>231</v>
      </c>
      <c r="H169" s="233">
        <v>5.6699999999999999</v>
      </c>
      <c r="I169" s="234"/>
      <c r="J169" s="235">
        <f>ROUND(I169*H169,2)</f>
        <v>0</v>
      </c>
      <c r="K169" s="236"/>
      <c r="L169" s="44"/>
      <c r="M169" s="237" t="s">
        <v>1</v>
      </c>
      <c r="N169" s="238" t="s">
        <v>38</v>
      </c>
      <c r="O169" s="91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41" t="s">
        <v>183</v>
      </c>
      <c r="AT169" s="241" t="s">
        <v>179</v>
      </c>
      <c r="AU169" s="241" t="s">
        <v>80</v>
      </c>
      <c r="AY169" s="17" t="s">
        <v>176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7" t="s">
        <v>80</v>
      </c>
      <c r="BK169" s="242">
        <f>ROUND(I169*H169,2)</f>
        <v>0</v>
      </c>
      <c r="BL169" s="17" t="s">
        <v>183</v>
      </c>
      <c r="BM169" s="241" t="s">
        <v>1048</v>
      </c>
    </row>
    <row r="170" s="2" customFormat="1">
      <c r="A170" s="38"/>
      <c r="B170" s="39"/>
      <c r="C170" s="40"/>
      <c r="D170" s="243" t="s">
        <v>185</v>
      </c>
      <c r="E170" s="40"/>
      <c r="F170" s="244" t="s">
        <v>1047</v>
      </c>
      <c r="G170" s="40"/>
      <c r="H170" s="40"/>
      <c r="I170" s="245"/>
      <c r="J170" s="40"/>
      <c r="K170" s="40"/>
      <c r="L170" s="44"/>
      <c r="M170" s="246"/>
      <c r="N170" s="247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185</v>
      </c>
      <c r="AU170" s="17" t="s">
        <v>80</v>
      </c>
    </row>
    <row r="171" s="2" customFormat="1" ht="37.8" customHeight="1">
      <c r="A171" s="38"/>
      <c r="B171" s="39"/>
      <c r="C171" s="229" t="s">
        <v>321</v>
      </c>
      <c r="D171" s="229" t="s">
        <v>179</v>
      </c>
      <c r="E171" s="230" t="s">
        <v>971</v>
      </c>
      <c r="F171" s="231" t="s">
        <v>972</v>
      </c>
      <c r="G171" s="232" t="s">
        <v>231</v>
      </c>
      <c r="H171" s="233">
        <v>20.25</v>
      </c>
      <c r="I171" s="234"/>
      <c r="J171" s="235">
        <f>ROUND(I171*H171,2)</f>
        <v>0</v>
      </c>
      <c r="K171" s="236"/>
      <c r="L171" s="44"/>
      <c r="M171" s="237" t="s">
        <v>1</v>
      </c>
      <c r="N171" s="238" t="s">
        <v>38</v>
      </c>
      <c r="O171" s="91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41" t="s">
        <v>183</v>
      </c>
      <c r="AT171" s="241" t="s">
        <v>179</v>
      </c>
      <c r="AU171" s="241" t="s">
        <v>80</v>
      </c>
      <c r="AY171" s="17" t="s">
        <v>176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17" t="s">
        <v>80</v>
      </c>
      <c r="BK171" s="242">
        <f>ROUND(I171*H171,2)</f>
        <v>0</v>
      </c>
      <c r="BL171" s="17" t="s">
        <v>183</v>
      </c>
      <c r="BM171" s="241" t="s">
        <v>1049</v>
      </c>
    </row>
    <row r="172" s="2" customFormat="1">
      <c r="A172" s="38"/>
      <c r="B172" s="39"/>
      <c r="C172" s="40"/>
      <c r="D172" s="243" t="s">
        <v>185</v>
      </c>
      <c r="E172" s="40"/>
      <c r="F172" s="244" t="s">
        <v>972</v>
      </c>
      <c r="G172" s="40"/>
      <c r="H172" s="40"/>
      <c r="I172" s="245"/>
      <c r="J172" s="40"/>
      <c r="K172" s="40"/>
      <c r="L172" s="44"/>
      <c r="M172" s="246"/>
      <c r="N172" s="247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185</v>
      </c>
      <c r="AU172" s="17" t="s">
        <v>80</v>
      </c>
    </row>
    <row r="173" s="2" customFormat="1">
      <c r="A173" s="38"/>
      <c r="B173" s="39"/>
      <c r="C173" s="40"/>
      <c r="D173" s="243" t="s">
        <v>188</v>
      </c>
      <c r="E173" s="40"/>
      <c r="F173" s="250" t="s">
        <v>974</v>
      </c>
      <c r="G173" s="40"/>
      <c r="H173" s="40"/>
      <c r="I173" s="245"/>
      <c r="J173" s="40"/>
      <c r="K173" s="40"/>
      <c r="L173" s="44"/>
      <c r="M173" s="246"/>
      <c r="N173" s="247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188</v>
      </c>
      <c r="AU173" s="17" t="s">
        <v>80</v>
      </c>
    </row>
    <row r="174" s="2" customFormat="1" ht="24.15" customHeight="1">
      <c r="A174" s="38"/>
      <c r="B174" s="39"/>
      <c r="C174" s="229" t="s">
        <v>326</v>
      </c>
      <c r="D174" s="229" t="s">
        <v>179</v>
      </c>
      <c r="E174" s="230" t="s">
        <v>975</v>
      </c>
      <c r="F174" s="231" t="s">
        <v>976</v>
      </c>
      <c r="G174" s="232" t="s">
        <v>231</v>
      </c>
      <c r="H174" s="233">
        <v>20.25</v>
      </c>
      <c r="I174" s="234"/>
      <c r="J174" s="235">
        <f>ROUND(I174*H174,2)</f>
        <v>0</v>
      </c>
      <c r="K174" s="236"/>
      <c r="L174" s="44"/>
      <c r="M174" s="237" t="s">
        <v>1</v>
      </c>
      <c r="N174" s="238" t="s">
        <v>38</v>
      </c>
      <c r="O174" s="91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41" t="s">
        <v>183</v>
      </c>
      <c r="AT174" s="241" t="s">
        <v>179</v>
      </c>
      <c r="AU174" s="241" t="s">
        <v>80</v>
      </c>
      <c r="AY174" s="17" t="s">
        <v>176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7" t="s">
        <v>80</v>
      </c>
      <c r="BK174" s="242">
        <f>ROUND(I174*H174,2)</f>
        <v>0</v>
      </c>
      <c r="BL174" s="17" t="s">
        <v>183</v>
      </c>
      <c r="BM174" s="241" t="s">
        <v>1050</v>
      </c>
    </row>
    <row r="175" s="2" customFormat="1">
      <c r="A175" s="38"/>
      <c r="B175" s="39"/>
      <c r="C175" s="40"/>
      <c r="D175" s="243" t="s">
        <v>185</v>
      </c>
      <c r="E175" s="40"/>
      <c r="F175" s="244" t="s">
        <v>976</v>
      </c>
      <c r="G175" s="40"/>
      <c r="H175" s="40"/>
      <c r="I175" s="245"/>
      <c r="J175" s="40"/>
      <c r="K175" s="40"/>
      <c r="L175" s="44"/>
      <c r="M175" s="246"/>
      <c r="N175" s="247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185</v>
      </c>
      <c r="AU175" s="17" t="s">
        <v>80</v>
      </c>
    </row>
    <row r="176" s="2" customFormat="1">
      <c r="A176" s="38"/>
      <c r="B176" s="39"/>
      <c r="C176" s="40"/>
      <c r="D176" s="243" t="s">
        <v>188</v>
      </c>
      <c r="E176" s="40"/>
      <c r="F176" s="250" t="s">
        <v>978</v>
      </c>
      <c r="G176" s="40"/>
      <c r="H176" s="40"/>
      <c r="I176" s="245"/>
      <c r="J176" s="40"/>
      <c r="K176" s="40"/>
      <c r="L176" s="44"/>
      <c r="M176" s="246"/>
      <c r="N176" s="247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188</v>
      </c>
      <c r="AU176" s="17" t="s">
        <v>80</v>
      </c>
    </row>
    <row r="177" s="2" customFormat="1" ht="24.15" customHeight="1">
      <c r="A177" s="38"/>
      <c r="B177" s="39"/>
      <c r="C177" s="229" t="s">
        <v>7</v>
      </c>
      <c r="D177" s="229" t="s">
        <v>179</v>
      </c>
      <c r="E177" s="230" t="s">
        <v>979</v>
      </c>
      <c r="F177" s="231" t="s">
        <v>980</v>
      </c>
      <c r="G177" s="232" t="s">
        <v>231</v>
      </c>
      <c r="H177" s="233">
        <v>20.25</v>
      </c>
      <c r="I177" s="234"/>
      <c r="J177" s="235">
        <f>ROUND(I177*H177,2)</f>
        <v>0</v>
      </c>
      <c r="K177" s="236"/>
      <c r="L177" s="44"/>
      <c r="M177" s="237" t="s">
        <v>1</v>
      </c>
      <c r="N177" s="238" t="s">
        <v>38</v>
      </c>
      <c r="O177" s="91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41" t="s">
        <v>183</v>
      </c>
      <c r="AT177" s="241" t="s">
        <v>179</v>
      </c>
      <c r="AU177" s="241" t="s">
        <v>80</v>
      </c>
      <c r="AY177" s="17" t="s">
        <v>176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7" t="s">
        <v>80</v>
      </c>
      <c r="BK177" s="242">
        <f>ROUND(I177*H177,2)</f>
        <v>0</v>
      </c>
      <c r="BL177" s="17" t="s">
        <v>183</v>
      </c>
      <c r="BM177" s="241" t="s">
        <v>1051</v>
      </c>
    </row>
    <row r="178" s="2" customFormat="1">
      <c r="A178" s="38"/>
      <c r="B178" s="39"/>
      <c r="C178" s="40"/>
      <c r="D178" s="243" t="s">
        <v>185</v>
      </c>
      <c r="E178" s="40"/>
      <c r="F178" s="244" t="s">
        <v>980</v>
      </c>
      <c r="G178" s="40"/>
      <c r="H178" s="40"/>
      <c r="I178" s="245"/>
      <c r="J178" s="40"/>
      <c r="K178" s="40"/>
      <c r="L178" s="44"/>
      <c r="M178" s="246"/>
      <c r="N178" s="247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185</v>
      </c>
      <c r="AU178" s="17" t="s">
        <v>80</v>
      </c>
    </row>
    <row r="179" s="2" customFormat="1">
      <c r="A179" s="38"/>
      <c r="B179" s="39"/>
      <c r="C179" s="40"/>
      <c r="D179" s="243" t="s">
        <v>188</v>
      </c>
      <c r="E179" s="40"/>
      <c r="F179" s="250" t="s">
        <v>982</v>
      </c>
      <c r="G179" s="40"/>
      <c r="H179" s="40"/>
      <c r="I179" s="245"/>
      <c r="J179" s="40"/>
      <c r="K179" s="40"/>
      <c r="L179" s="44"/>
      <c r="M179" s="246"/>
      <c r="N179" s="247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188</v>
      </c>
      <c r="AU179" s="17" t="s">
        <v>80</v>
      </c>
    </row>
    <row r="180" s="2" customFormat="1" ht="21.75" customHeight="1">
      <c r="A180" s="38"/>
      <c r="B180" s="39"/>
      <c r="C180" s="229" t="s">
        <v>337</v>
      </c>
      <c r="D180" s="229" t="s">
        <v>179</v>
      </c>
      <c r="E180" s="230" t="s">
        <v>307</v>
      </c>
      <c r="F180" s="231" t="s">
        <v>308</v>
      </c>
      <c r="G180" s="232" t="s">
        <v>231</v>
      </c>
      <c r="H180" s="233">
        <v>20.25</v>
      </c>
      <c r="I180" s="234"/>
      <c r="J180" s="235">
        <f>ROUND(I180*H180,2)</f>
        <v>0</v>
      </c>
      <c r="K180" s="236"/>
      <c r="L180" s="44"/>
      <c r="M180" s="237" t="s">
        <v>1</v>
      </c>
      <c r="N180" s="238" t="s">
        <v>38</v>
      </c>
      <c r="O180" s="91"/>
      <c r="P180" s="239">
        <f>O180*H180</f>
        <v>0</v>
      </c>
      <c r="Q180" s="239">
        <v>0</v>
      </c>
      <c r="R180" s="239">
        <f>Q180*H180</f>
        <v>0</v>
      </c>
      <c r="S180" s="239">
        <v>0</v>
      </c>
      <c r="T180" s="24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41" t="s">
        <v>183</v>
      </c>
      <c r="AT180" s="241" t="s">
        <v>179</v>
      </c>
      <c r="AU180" s="241" t="s">
        <v>80</v>
      </c>
      <c r="AY180" s="17" t="s">
        <v>176</v>
      </c>
      <c r="BE180" s="242">
        <f>IF(N180="základní",J180,0)</f>
        <v>0</v>
      </c>
      <c r="BF180" s="242">
        <f>IF(N180="snížená",J180,0)</f>
        <v>0</v>
      </c>
      <c r="BG180" s="242">
        <f>IF(N180="zákl. přenesená",J180,0)</f>
        <v>0</v>
      </c>
      <c r="BH180" s="242">
        <f>IF(N180="sníž. přenesená",J180,0)</f>
        <v>0</v>
      </c>
      <c r="BI180" s="242">
        <f>IF(N180="nulová",J180,0)</f>
        <v>0</v>
      </c>
      <c r="BJ180" s="17" t="s">
        <v>80</v>
      </c>
      <c r="BK180" s="242">
        <f>ROUND(I180*H180,2)</f>
        <v>0</v>
      </c>
      <c r="BL180" s="17" t="s">
        <v>183</v>
      </c>
      <c r="BM180" s="241" t="s">
        <v>1052</v>
      </c>
    </row>
    <row r="181" s="2" customFormat="1">
      <c r="A181" s="38"/>
      <c r="B181" s="39"/>
      <c r="C181" s="40"/>
      <c r="D181" s="243" t="s">
        <v>185</v>
      </c>
      <c r="E181" s="40"/>
      <c r="F181" s="244" t="s">
        <v>308</v>
      </c>
      <c r="G181" s="40"/>
      <c r="H181" s="40"/>
      <c r="I181" s="245"/>
      <c r="J181" s="40"/>
      <c r="K181" s="40"/>
      <c r="L181" s="44"/>
      <c r="M181" s="246"/>
      <c r="N181" s="247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185</v>
      </c>
      <c r="AU181" s="17" t="s">
        <v>80</v>
      </c>
    </row>
    <row r="182" s="2" customFormat="1" ht="37.8" customHeight="1">
      <c r="A182" s="38"/>
      <c r="B182" s="39"/>
      <c r="C182" s="229" t="s">
        <v>342</v>
      </c>
      <c r="D182" s="229" t="s">
        <v>179</v>
      </c>
      <c r="E182" s="230" t="s">
        <v>984</v>
      </c>
      <c r="F182" s="231" t="s">
        <v>985</v>
      </c>
      <c r="G182" s="232" t="s">
        <v>231</v>
      </c>
      <c r="H182" s="233">
        <v>20.25</v>
      </c>
      <c r="I182" s="234"/>
      <c r="J182" s="235">
        <f>ROUND(I182*H182,2)</f>
        <v>0</v>
      </c>
      <c r="K182" s="236"/>
      <c r="L182" s="44"/>
      <c r="M182" s="237" t="s">
        <v>1</v>
      </c>
      <c r="N182" s="238" t="s">
        <v>38</v>
      </c>
      <c r="O182" s="91"/>
      <c r="P182" s="239">
        <f>O182*H182</f>
        <v>0</v>
      </c>
      <c r="Q182" s="239">
        <v>0</v>
      </c>
      <c r="R182" s="239">
        <f>Q182*H182</f>
        <v>0</v>
      </c>
      <c r="S182" s="239">
        <v>0</v>
      </c>
      <c r="T182" s="24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41" t="s">
        <v>183</v>
      </c>
      <c r="AT182" s="241" t="s">
        <v>179</v>
      </c>
      <c r="AU182" s="241" t="s">
        <v>80</v>
      </c>
      <c r="AY182" s="17" t="s">
        <v>176</v>
      </c>
      <c r="BE182" s="242">
        <f>IF(N182="základní",J182,0)</f>
        <v>0</v>
      </c>
      <c r="BF182" s="242">
        <f>IF(N182="snížená",J182,0)</f>
        <v>0</v>
      </c>
      <c r="BG182" s="242">
        <f>IF(N182="zákl. přenesená",J182,0)</f>
        <v>0</v>
      </c>
      <c r="BH182" s="242">
        <f>IF(N182="sníž. přenesená",J182,0)</f>
        <v>0</v>
      </c>
      <c r="BI182" s="242">
        <f>IF(N182="nulová",J182,0)</f>
        <v>0</v>
      </c>
      <c r="BJ182" s="17" t="s">
        <v>80</v>
      </c>
      <c r="BK182" s="242">
        <f>ROUND(I182*H182,2)</f>
        <v>0</v>
      </c>
      <c r="BL182" s="17" t="s">
        <v>183</v>
      </c>
      <c r="BM182" s="241" t="s">
        <v>1053</v>
      </c>
    </row>
    <row r="183" s="2" customFormat="1">
      <c r="A183" s="38"/>
      <c r="B183" s="39"/>
      <c r="C183" s="40"/>
      <c r="D183" s="243" t="s">
        <v>185</v>
      </c>
      <c r="E183" s="40"/>
      <c r="F183" s="244" t="s">
        <v>985</v>
      </c>
      <c r="G183" s="40"/>
      <c r="H183" s="40"/>
      <c r="I183" s="245"/>
      <c r="J183" s="40"/>
      <c r="K183" s="40"/>
      <c r="L183" s="44"/>
      <c r="M183" s="246"/>
      <c r="N183" s="247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185</v>
      </c>
      <c r="AU183" s="17" t="s">
        <v>80</v>
      </c>
    </row>
    <row r="184" s="12" customFormat="1" ht="25.92" customHeight="1">
      <c r="A184" s="12"/>
      <c r="B184" s="213"/>
      <c r="C184" s="214"/>
      <c r="D184" s="215" t="s">
        <v>72</v>
      </c>
      <c r="E184" s="216" t="s">
        <v>271</v>
      </c>
      <c r="F184" s="216" t="s">
        <v>987</v>
      </c>
      <c r="G184" s="214"/>
      <c r="H184" s="214"/>
      <c r="I184" s="217"/>
      <c r="J184" s="218">
        <f>BK184</f>
        <v>0</v>
      </c>
      <c r="K184" s="214"/>
      <c r="L184" s="219"/>
      <c r="M184" s="220"/>
      <c r="N184" s="221"/>
      <c r="O184" s="221"/>
      <c r="P184" s="222">
        <f>SUM(P185:P190)</f>
        <v>0</v>
      </c>
      <c r="Q184" s="221"/>
      <c r="R184" s="222">
        <f>SUM(R185:R190)</f>
        <v>0</v>
      </c>
      <c r="S184" s="221"/>
      <c r="T184" s="223">
        <f>SUM(T185:T190)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4" t="s">
        <v>80</v>
      </c>
      <c r="AT184" s="225" t="s">
        <v>72</v>
      </c>
      <c r="AU184" s="225" t="s">
        <v>73</v>
      </c>
      <c r="AY184" s="224" t="s">
        <v>176</v>
      </c>
      <c r="BK184" s="226">
        <f>SUM(BK185:BK190)</f>
        <v>0</v>
      </c>
    </row>
    <row r="185" s="2" customFormat="1" ht="24.15" customHeight="1">
      <c r="A185" s="38"/>
      <c r="B185" s="39"/>
      <c r="C185" s="229" t="s">
        <v>347</v>
      </c>
      <c r="D185" s="229" t="s">
        <v>179</v>
      </c>
      <c r="E185" s="230" t="s">
        <v>372</v>
      </c>
      <c r="F185" s="231" t="s">
        <v>373</v>
      </c>
      <c r="G185" s="232" t="s">
        <v>263</v>
      </c>
      <c r="H185" s="233">
        <v>44.600000000000001</v>
      </c>
      <c r="I185" s="234"/>
      <c r="J185" s="235">
        <f>ROUND(I185*H185,2)</f>
        <v>0</v>
      </c>
      <c r="K185" s="236"/>
      <c r="L185" s="44"/>
      <c r="M185" s="237" t="s">
        <v>1</v>
      </c>
      <c r="N185" s="238" t="s">
        <v>38</v>
      </c>
      <c r="O185" s="91"/>
      <c r="P185" s="239">
        <f>O185*H185</f>
        <v>0</v>
      </c>
      <c r="Q185" s="239">
        <v>0</v>
      </c>
      <c r="R185" s="239">
        <f>Q185*H185</f>
        <v>0</v>
      </c>
      <c r="S185" s="239">
        <v>0</v>
      </c>
      <c r="T185" s="24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41" t="s">
        <v>183</v>
      </c>
      <c r="AT185" s="241" t="s">
        <v>179</v>
      </c>
      <c r="AU185" s="241" t="s">
        <v>80</v>
      </c>
      <c r="AY185" s="17" t="s">
        <v>176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7" t="s">
        <v>80</v>
      </c>
      <c r="BK185" s="242">
        <f>ROUND(I185*H185,2)</f>
        <v>0</v>
      </c>
      <c r="BL185" s="17" t="s">
        <v>183</v>
      </c>
      <c r="BM185" s="241" t="s">
        <v>1054</v>
      </c>
    </row>
    <row r="186" s="2" customFormat="1">
      <c r="A186" s="38"/>
      <c r="B186" s="39"/>
      <c r="C186" s="40"/>
      <c r="D186" s="243" t="s">
        <v>185</v>
      </c>
      <c r="E186" s="40"/>
      <c r="F186" s="244" t="s">
        <v>373</v>
      </c>
      <c r="G186" s="40"/>
      <c r="H186" s="40"/>
      <c r="I186" s="245"/>
      <c r="J186" s="40"/>
      <c r="K186" s="40"/>
      <c r="L186" s="44"/>
      <c r="M186" s="246"/>
      <c r="N186" s="247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185</v>
      </c>
      <c r="AU186" s="17" t="s">
        <v>80</v>
      </c>
    </row>
    <row r="187" s="2" customFormat="1" ht="24.15" customHeight="1">
      <c r="A187" s="38"/>
      <c r="B187" s="39"/>
      <c r="C187" s="229" t="s">
        <v>351</v>
      </c>
      <c r="D187" s="229" t="s">
        <v>179</v>
      </c>
      <c r="E187" s="230" t="s">
        <v>377</v>
      </c>
      <c r="F187" s="231" t="s">
        <v>378</v>
      </c>
      <c r="G187" s="232" t="s">
        <v>263</v>
      </c>
      <c r="H187" s="233">
        <v>44.600000000000001</v>
      </c>
      <c r="I187" s="234"/>
      <c r="J187" s="235">
        <f>ROUND(I187*H187,2)</f>
        <v>0</v>
      </c>
      <c r="K187" s="236"/>
      <c r="L187" s="44"/>
      <c r="M187" s="237" t="s">
        <v>1</v>
      </c>
      <c r="N187" s="238" t="s">
        <v>38</v>
      </c>
      <c r="O187" s="91"/>
      <c r="P187" s="239">
        <f>O187*H187</f>
        <v>0</v>
      </c>
      <c r="Q187" s="239">
        <v>0</v>
      </c>
      <c r="R187" s="239">
        <f>Q187*H187</f>
        <v>0</v>
      </c>
      <c r="S187" s="239">
        <v>0</v>
      </c>
      <c r="T187" s="24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41" t="s">
        <v>183</v>
      </c>
      <c r="AT187" s="241" t="s">
        <v>179</v>
      </c>
      <c r="AU187" s="241" t="s">
        <v>80</v>
      </c>
      <c r="AY187" s="17" t="s">
        <v>176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7" t="s">
        <v>80</v>
      </c>
      <c r="BK187" s="242">
        <f>ROUND(I187*H187,2)</f>
        <v>0</v>
      </c>
      <c r="BL187" s="17" t="s">
        <v>183</v>
      </c>
      <c r="BM187" s="241" t="s">
        <v>1055</v>
      </c>
    </row>
    <row r="188" s="2" customFormat="1">
      <c r="A188" s="38"/>
      <c r="B188" s="39"/>
      <c r="C188" s="40"/>
      <c r="D188" s="243" t="s">
        <v>185</v>
      </c>
      <c r="E188" s="40"/>
      <c r="F188" s="244" t="s">
        <v>378</v>
      </c>
      <c r="G188" s="40"/>
      <c r="H188" s="40"/>
      <c r="I188" s="245"/>
      <c r="J188" s="40"/>
      <c r="K188" s="40"/>
      <c r="L188" s="44"/>
      <c r="M188" s="246"/>
      <c r="N188" s="247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185</v>
      </c>
      <c r="AU188" s="17" t="s">
        <v>80</v>
      </c>
    </row>
    <row r="189" s="2" customFormat="1" ht="24.15" customHeight="1">
      <c r="A189" s="38"/>
      <c r="B189" s="39"/>
      <c r="C189" s="229" t="s">
        <v>356</v>
      </c>
      <c r="D189" s="229" t="s">
        <v>179</v>
      </c>
      <c r="E189" s="230" t="s">
        <v>382</v>
      </c>
      <c r="F189" s="231" t="s">
        <v>383</v>
      </c>
      <c r="G189" s="232" t="s">
        <v>263</v>
      </c>
      <c r="H189" s="233">
        <v>44.600000000000001</v>
      </c>
      <c r="I189" s="234"/>
      <c r="J189" s="235">
        <f>ROUND(I189*H189,2)</f>
        <v>0</v>
      </c>
      <c r="K189" s="236"/>
      <c r="L189" s="44"/>
      <c r="M189" s="237" t="s">
        <v>1</v>
      </c>
      <c r="N189" s="238" t="s">
        <v>38</v>
      </c>
      <c r="O189" s="91"/>
      <c r="P189" s="239">
        <f>O189*H189</f>
        <v>0</v>
      </c>
      <c r="Q189" s="239">
        <v>0</v>
      </c>
      <c r="R189" s="239">
        <f>Q189*H189</f>
        <v>0</v>
      </c>
      <c r="S189" s="239">
        <v>0</v>
      </c>
      <c r="T189" s="24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41" t="s">
        <v>183</v>
      </c>
      <c r="AT189" s="241" t="s">
        <v>179</v>
      </c>
      <c r="AU189" s="241" t="s">
        <v>80</v>
      </c>
      <c r="AY189" s="17" t="s">
        <v>176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7" t="s">
        <v>80</v>
      </c>
      <c r="BK189" s="242">
        <f>ROUND(I189*H189,2)</f>
        <v>0</v>
      </c>
      <c r="BL189" s="17" t="s">
        <v>183</v>
      </c>
      <c r="BM189" s="241" t="s">
        <v>1056</v>
      </c>
    </row>
    <row r="190" s="2" customFormat="1">
      <c r="A190" s="38"/>
      <c r="B190" s="39"/>
      <c r="C190" s="40"/>
      <c r="D190" s="243" t="s">
        <v>185</v>
      </c>
      <c r="E190" s="40"/>
      <c r="F190" s="244" t="s">
        <v>383</v>
      </c>
      <c r="G190" s="40"/>
      <c r="H190" s="40"/>
      <c r="I190" s="245"/>
      <c r="J190" s="40"/>
      <c r="K190" s="40"/>
      <c r="L190" s="44"/>
      <c r="M190" s="246"/>
      <c r="N190" s="247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185</v>
      </c>
      <c r="AU190" s="17" t="s">
        <v>80</v>
      </c>
    </row>
    <row r="191" s="12" customFormat="1" ht="25.92" customHeight="1">
      <c r="A191" s="12"/>
      <c r="B191" s="213"/>
      <c r="C191" s="214"/>
      <c r="D191" s="215" t="s">
        <v>72</v>
      </c>
      <c r="E191" s="216" t="s">
        <v>787</v>
      </c>
      <c r="F191" s="216" t="s">
        <v>788</v>
      </c>
      <c r="G191" s="214"/>
      <c r="H191" s="214"/>
      <c r="I191" s="217"/>
      <c r="J191" s="218">
        <f>BK191</f>
        <v>0</v>
      </c>
      <c r="K191" s="214"/>
      <c r="L191" s="219"/>
      <c r="M191" s="220"/>
      <c r="N191" s="221"/>
      <c r="O191" s="221"/>
      <c r="P191" s="222">
        <f>SUM(P192:P194)</f>
        <v>0</v>
      </c>
      <c r="Q191" s="221"/>
      <c r="R191" s="222">
        <f>SUM(R192:R194)</f>
        <v>0</v>
      </c>
      <c r="S191" s="221"/>
      <c r="T191" s="223">
        <f>SUM(T192:T194)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4" t="s">
        <v>80</v>
      </c>
      <c r="AT191" s="225" t="s">
        <v>72</v>
      </c>
      <c r="AU191" s="225" t="s">
        <v>73</v>
      </c>
      <c r="AY191" s="224" t="s">
        <v>176</v>
      </c>
      <c r="BK191" s="226">
        <f>SUM(BK192:BK194)</f>
        <v>0</v>
      </c>
    </row>
    <row r="192" s="2" customFormat="1" ht="24.15" customHeight="1">
      <c r="A192" s="38"/>
      <c r="B192" s="39"/>
      <c r="C192" s="229" t="s">
        <v>360</v>
      </c>
      <c r="D192" s="229" t="s">
        <v>179</v>
      </c>
      <c r="E192" s="230" t="s">
        <v>991</v>
      </c>
      <c r="F192" s="231" t="s">
        <v>992</v>
      </c>
      <c r="G192" s="232" t="s">
        <v>396</v>
      </c>
      <c r="H192" s="233">
        <v>51.048000000000002</v>
      </c>
      <c r="I192" s="234"/>
      <c r="J192" s="235">
        <f>ROUND(I192*H192,2)</f>
        <v>0</v>
      </c>
      <c r="K192" s="236"/>
      <c r="L192" s="44"/>
      <c r="M192" s="237" t="s">
        <v>1</v>
      </c>
      <c r="N192" s="238" t="s">
        <v>38</v>
      </c>
      <c r="O192" s="91"/>
      <c r="P192" s="239">
        <f>O192*H192</f>
        <v>0</v>
      </c>
      <c r="Q192" s="239">
        <v>0</v>
      </c>
      <c r="R192" s="239">
        <f>Q192*H192</f>
        <v>0</v>
      </c>
      <c r="S192" s="239">
        <v>0</v>
      </c>
      <c r="T192" s="24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41" t="s">
        <v>183</v>
      </c>
      <c r="AT192" s="241" t="s">
        <v>179</v>
      </c>
      <c r="AU192" s="241" t="s">
        <v>80</v>
      </c>
      <c r="AY192" s="17" t="s">
        <v>176</v>
      </c>
      <c r="BE192" s="242">
        <f>IF(N192="základní",J192,0)</f>
        <v>0</v>
      </c>
      <c r="BF192" s="242">
        <f>IF(N192="snížená",J192,0)</f>
        <v>0</v>
      </c>
      <c r="BG192" s="242">
        <f>IF(N192="zákl. přenesená",J192,0)</f>
        <v>0</v>
      </c>
      <c r="BH192" s="242">
        <f>IF(N192="sníž. přenesená",J192,0)</f>
        <v>0</v>
      </c>
      <c r="BI192" s="242">
        <f>IF(N192="nulová",J192,0)</f>
        <v>0</v>
      </c>
      <c r="BJ192" s="17" t="s">
        <v>80</v>
      </c>
      <c r="BK192" s="242">
        <f>ROUND(I192*H192,2)</f>
        <v>0</v>
      </c>
      <c r="BL192" s="17" t="s">
        <v>183</v>
      </c>
      <c r="BM192" s="241" t="s">
        <v>1057</v>
      </c>
    </row>
    <row r="193" s="2" customFormat="1">
      <c r="A193" s="38"/>
      <c r="B193" s="39"/>
      <c r="C193" s="40"/>
      <c r="D193" s="243" t="s">
        <v>185</v>
      </c>
      <c r="E193" s="40"/>
      <c r="F193" s="244" t="s">
        <v>992</v>
      </c>
      <c r="G193" s="40"/>
      <c r="H193" s="40"/>
      <c r="I193" s="245"/>
      <c r="J193" s="40"/>
      <c r="K193" s="40"/>
      <c r="L193" s="44"/>
      <c r="M193" s="246"/>
      <c r="N193" s="247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185</v>
      </c>
      <c r="AU193" s="17" t="s">
        <v>80</v>
      </c>
    </row>
    <row r="194" s="2" customFormat="1">
      <c r="A194" s="38"/>
      <c r="B194" s="39"/>
      <c r="C194" s="40"/>
      <c r="D194" s="243" t="s">
        <v>188</v>
      </c>
      <c r="E194" s="40"/>
      <c r="F194" s="250" t="s">
        <v>994</v>
      </c>
      <c r="G194" s="40"/>
      <c r="H194" s="40"/>
      <c r="I194" s="245"/>
      <c r="J194" s="40"/>
      <c r="K194" s="40"/>
      <c r="L194" s="44"/>
      <c r="M194" s="246"/>
      <c r="N194" s="247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188</v>
      </c>
      <c r="AU194" s="17" t="s">
        <v>80</v>
      </c>
    </row>
    <row r="195" s="12" customFormat="1" ht="25.92" customHeight="1">
      <c r="A195" s="12"/>
      <c r="B195" s="213"/>
      <c r="C195" s="214"/>
      <c r="D195" s="215" t="s">
        <v>72</v>
      </c>
      <c r="E195" s="216" t="s">
        <v>794</v>
      </c>
      <c r="F195" s="216" t="s">
        <v>795</v>
      </c>
      <c r="G195" s="214"/>
      <c r="H195" s="214"/>
      <c r="I195" s="217"/>
      <c r="J195" s="218">
        <f>BK195</f>
        <v>0</v>
      </c>
      <c r="K195" s="214"/>
      <c r="L195" s="219"/>
      <c r="M195" s="220"/>
      <c r="N195" s="221"/>
      <c r="O195" s="221"/>
      <c r="P195" s="222">
        <f>SUM(P196:P207)</f>
        <v>0</v>
      </c>
      <c r="Q195" s="221"/>
      <c r="R195" s="222">
        <f>SUM(R196:R207)</f>
        <v>0</v>
      </c>
      <c r="S195" s="221"/>
      <c r="T195" s="223">
        <f>SUM(T196:T207)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24" t="s">
        <v>80</v>
      </c>
      <c r="AT195" s="225" t="s">
        <v>72</v>
      </c>
      <c r="AU195" s="225" t="s">
        <v>73</v>
      </c>
      <c r="AY195" s="224" t="s">
        <v>176</v>
      </c>
      <c r="BK195" s="226">
        <f>SUM(BK196:BK207)</f>
        <v>0</v>
      </c>
    </row>
    <row r="196" s="2" customFormat="1" ht="33" customHeight="1">
      <c r="A196" s="38"/>
      <c r="B196" s="39"/>
      <c r="C196" s="229" t="s">
        <v>366</v>
      </c>
      <c r="D196" s="229" t="s">
        <v>179</v>
      </c>
      <c r="E196" s="230" t="s">
        <v>995</v>
      </c>
      <c r="F196" s="231" t="s">
        <v>996</v>
      </c>
      <c r="G196" s="232" t="s">
        <v>396</v>
      </c>
      <c r="H196" s="233">
        <v>65.477000000000004</v>
      </c>
      <c r="I196" s="234"/>
      <c r="J196" s="235">
        <f>ROUND(I196*H196,2)</f>
        <v>0</v>
      </c>
      <c r="K196" s="236"/>
      <c r="L196" s="44"/>
      <c r="M196" s="237" t="s">
        <v>1</v>
      </c>
      <c r="N196" s="238" t="s">
        <v>38</v>
      </c>
      <c r="O196" s="91"/>
      <c r="P196" s="239">
        <f>O196*H196</f>
        <v>0</v>
      </c>
      <c r="Q196" s="239">
        <v>0</v>
      </c>
      <c r="R196" s="239">
        <f>Q196*H196</f>
        <v>0</v>
      </c>
      <c r="S196" s="239">
        <v>0</v>
      </c>
      <c r="T196" s="24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41" t="s">
        <v>183</v>
      </c>
      <c r="AT196" s="241" t="s">
        <v>179</v>
      </c>
      <c r="AU196" s="241" t="s">
        <v>80</v>
      </c>
      <c r="AY196" s="17" t="s">
        <v>176</v>
      </c>
      <c r="BE196" s="242">
        <f>IF(N196="základní",J196,0)</f>
        <v>0</v>
      </c>
      <c r="BF196" s="242">
        <f>IF(N196="snížená",J196,0)</f>
        <v>0</v>
      </c>
      <c r="BG196" s="242">
        <f>IF(N196="zákl. přenesená",J196,0)</f>
        <v>0</v>
      </c>
      <c r="BH196" s="242">
        <f>IF(N196="sníž. přenesená",J196,0)</f>
        <v>0</v>
      </c>
      <c r="BI196" s="242">
        <f>IF(N196="nulová",J196,0)</f>
        <v>0</v>
      </c>
      <c r="BJ196" s="17" t="s">
        <v>80</v>
      </c>
      <c r="BK196" s="242">
        <f>ROUND(I196*H196,2)</f>
        <v>0</v>
      </c>
      <c r="BL196" s="17" t="s">
        <v>183</v>
      </c>
      <c r="BM196" s="241" t="s">
        <v>1058</v>
      </c>
    </row>
    <row r="197" s="2" customFormat="1">
      <c r="A197" s="38"/>
      <c r="B197" s="39"/>
      <c r="C197" s="40"/>
      <c r="D197" s="243" t="s">
        <v>185</v>
      </c>
      <c r="E197" s="40"/>
      <c r="F197" s="244" t="s">
        <v>996</v>
      </c>
      <c r="G197" s="40"/>
      <c r="H197" s="40"/>
      <c r="I197" s="245"/>
      <c r="J197" s="40"/>
      <c r="K197" s="40"/>
      <c r="L197" s="44"/>
      <c r="M197" s="246"/>
      <c r="N197" s="247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185</v>
      </c>
      <c r="AU197" s="17" t="s">
        <v>80</v>
      </c>
    </row>
    <row r="198" s="2" customFormat="1" ht="33" customHeight="1">
      <c r="A198" s="38"/>
      <c r="B198" s="39"/>
      <c r="C198" s="229" t="s">
        <v>371</v>
      </c>
      <c r="D198" s="229" t="s">
        <v>179</v>
      </c>
      <c r="E198" s="230" t="s">
        <v>998</v>
      </c>
      <c r="F198" s="231" t="s">
        <v>999</v>
      </c>
      <c r="G198" s="232" t="s">
        <v>396</v>
      </c>
      <c r="H198" s="233">
        <v>1702.4100000000001</v>
      </c>
      <c r="I198" s="234"/>
      <c r="J198" s="235">
        <f>ROUND(I198*H198,2)</f>
        <v>0</v>
      </c>
      <c r="K198" s="236"/>
      <c r="L198" s="44"/>
      <c r="M198" s="237" t="s">
        <v>1</v>
      </c>
      <c r="N198" s="238" t="s">
        <v>38</v>
      </c>
      <c r="O198" s="91"/>
      <c r="P198" s="239">
        <f>O198*H198</f>
        <v>0</v>
      </c>
      <c r="Q198" s="239">
        <v>0</v>
      </c>
      <c r="R198" s="239">
        <f>Q198*H198</f>
        <v>0</v>
      </c>
      <c r="S198" s="239">
        <v>0</v>
      </c>
      <c r="T198" s="24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41" t="s">
        <v>183</v>
      </c>
      <c r="AT198" s="241" t="s">
        <v>179</v>
      </c>
      <c r="AU198" s="241" t="s">
        <v>80</v>
      </c>
      <c r="AY198" s="17" t="s">
        <v>176</v>
      </c>
      <c r="BE198" s="242">
        <f>IF(N198="základní",J198,0)</f>
        <v>0</v>
      </c>
      <c r="BF198" s="242">
        <f>IF(N198="snížená",J198,0)</f>
        <v>0</v>
      </c>
      <c r="BG198" s="242">
        <f>IF(N198="zákl. přenesená",J198,0)</f>
        <v>0</v>
      </c>
      <c r="BH198" s="242">
        <f>IF(N198="sníž. přenesená",J198,0)</f>
        <v>0</v>
      </c>
      <c r="BI198" s="242">
        <f>IF(N198="nulová",J198,0)</f>
        <v>0</v>
      </c>
      <c r="BJ198" s="17" t="s">
        <v>80</v>
      </c>
      <c r="BK198" s="242">
        <f>ROUND(I198*H198,2)</f>
        <v>0</v>
      </c>
      <c r="BL198" s="17" t="s">
        <v>183</v>
      </c>
      <c r="BM198" s="241" t="s">
        <v>1059</v>
      </c>
    </row>
    <row r="199" s="2" customFormat="1">
      <c r="A199" s="38"/>
      <c r="B199" s="39"/>
      <c r="C199" s="40"/>
      <c r="D199" s="243" t="s">
        <v>185</v>
      </c>
      <c r="E199" s="40"/>
      <c r="F199" s="244" t="s">
        <v>999</v>
      </c>
      <c r="G199" s="40"/>
      <c r="H199" s="40"/>
      <c r="I199" s="245"/>
      <c r="J199" s="40"/>
      <c r="K199" s="40"/>
      <c r="L199" s="44"/>
      <c r="M199" s="246"/>
      <c r="N199" s="247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185</v>
      </c>
      <c r="AU199" s="17" t="s">
        <v>80</v>
      </c>
    </row>
    <row r="200" s="2" customFormat="1" ht="24.15" customHeight="1">
      <c r="A200" s="38"/>
      <c r="B200" s="39"/>
      <c r="C200" s="229" t="s">
        <v>376</v>
      </c>
      <c r="D200" s="229" t="s">
        <v>179</v>
      </c>
      <c r="E200" s="230" t="s">
        <v>1001</v>
      </c>
      <c r="F200" s="231" t="s">
        <v>1002</v>
      </c>
      <c r="G200" s="232" t="s">
        <v>396</v>
      </c>
      <c r="H200" s="233">
        <v>5.298</v>
      </c>
      <c r="I200" s="234"/>
      <c r="J200" s="235">
        <f>ROUND(I200*H200,2)</f>
        <v>0</v>
      </c>
      <c r="K200" s="236"/>
      <c r="L200" s="44"/>
      <c r="M200" s="237" t="s">
        <v>1</v>
      </c>
      <c r="N200" s="238" t="s">
        <v>38</v>
      </c>
      <c r="O200" s="91"/>
      <c r="P200" s="239">
        <f>O200*H200</f>
        <v>0</v>
      </c>
      <c r="Q200" s="239">
        <v>0</v>
      </c>
      <c r="R200" s="239">
        <f>Q200*H200</f>
        <v>0</v>
      </c>
      <c r="S200" s="239">
        <v>0</v>
      </c>
      <c r="T200" s="24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41" t="s">
        <v>183</v>
      </c>
      <c r="AT200" s="241" t="s">
        <v>179</v>
      </c>
      <c r="AU200" s="241" t="s">
        <v>80</v>
      </c>
      <c r="AY200" s="17" t="s">
        <v>176</v>
      </c>
      <c r="BE200" s="242">
        <f>IF(N200="základní",J200,0)</f>
        <v>0</v>
      </c>
      <c r="BF200" s="242">
        <f>IF(N200="snížená",J200,0)</f>
        <v>0</v>
      </c>
      <c r="BG200" s="242">
        <f>IF(N200="zákl. přenesená",J200,0)</f>
        <v>0</v>
      </c>
      <c r="BH200" s="242">
        <f>IF(N200="sníž. přenesená",J200,0)</f>
        <v>0</v>
      </c>
      <c r="BI200" s="242">
        <f>IF(N200="nulová",J200,0)</f>
        <v>0</v>
      </c>
      <c r="BJ200" s="17" t="s">
        <v>80</v>
      </c>
      <c r="BK200" s="242">
        <f>ROUND(I200*H200,2)</f>
        <v>0</v>
      </c>
      <c r="BL200" s="17" t="s">
        <v>183</v>
      </c>
      <c r="BM200" s="241" t="s">
        <v>1060</v>
      </c>
    </row>
    <row r="201" s="2" customFormat="1">
      <c r="A201" s="38"/>
      <c r="B201" s="39"/>
      <c r="C201" s="40"/>
      <c r="D201" s="243" t="s">
        <v>185</v>
      </c>
      <c r="E201" s="40"/>
      <c r="F201" s="244" t="s">
        <v>1002</v>
      </c>
      <c r="G201" s="40"/>
      <c r="H201" s="40"/>
      <c r="I201" s="245"/>
      <c r="J201" s="40"/>
      <c r="K201" s="40"/>
      <c r="L201" s="44"/>
      <c r="M201" s="246"/>
      <c r="N201" s="247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185</v>
      </c>
      <c r="AU201" s="17" t="s">
        <v>80</v>
      </c>
    </row>
    <row r="202" s="13" customFormat="1">
      <c r="A202" s="13"/>
      <c r="B202" s="255"/>
      <c r="C202" s="256"/>
      <c r="D202" s="243" t="s">
        <v>242</v>
      </c>
      <c r="E202" s="257" t="s">
        <v>1</v>
      </c>
      <c r="F202" s="258" t="s">
        <v>1061</v>
      </c>
      <c r="G202" s="256"/>
      <c r="H202" s="259">
        <v>5.298</v>
      </c>
      <c r="I202" s="260"/>
      <c r="J202" s="256"/>
      <c r="K202" s="256"/>
      <c r="L202" s="261"/>
      <c r="M202" s="262"/>
      <c r="N202" s="263"/>
      <c r="O202" s="263"/>
      <c r="P202" s="263"/>
      <c r="Q202" s="263"/>
      <c r="R202" s="263"/>
      <c r="S202" s="263"/>
      <c r="T202" s="26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5" t="s">
        <v>242</v>
      </c>
      <c r="AU202" s="265" t="s">
        <v>80</v>
      </c>
      <c r="AV202" s="13" t="s">
        <v>82</v>
      </c>
      <c r="AW202" s="13" t="s">
        <v>30</v>
      </c>
      <c r="AX202" s="13" t="s">
        <v>73</v>
      </c>
      <c r="AY202" s="265" t="s">
        <v>176</v>
      </c>
    </row>
    <row r="203" s="14" customFormat="1">
      <c r="A203" s="14"/>
      <c r="B203" s="266"/>
      <c r="C203" s="267"/>
      <c r="D203" s="243" t="s">
        <v>242</v>
      </c>
      <c r="E203" s="268" t="s">
        <v>1</v>
      </c>
      <c r="F203" s="269" t="s">
        <v>245</v>
      </c>
      <c r="G203" s="267"/>
      <c r="H203" s="270">
        <v>5.298</v>
      </c>
      <c r="I203" s="271"/>
      <c r="J203" s="267"/>
      <c r="K203" s="267"/>
      <c r="L203" s="272"/>
      <c r="M203" s="273"/>
      <c r="N203" s="274"/>
      <c r="O203" s="274"/>
      <c r="P203" s="274"/>
      <c r="Q203" s="274"/>
      <c r="R203" s="274"/>
      <c r="S203" s="274"/>
      <c r="T203" s="27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76" t="s">
        <v>242</v>
      </c>
      <c r="AU203" s="276" t="s">
        <v>80</v>
      </c>
      <c r="AV203" s="14" t="s">
        <v>183</v>
      </c>
      <c r="AW203" s="14" t="s">
        <v>30</v>
      </c>
      <c r="AX203" s="14" t="s">
        <v>80</v>
      </c>
      <c r="AY203" s="276" t="s">
        <v>176</v>
      </c>
    </row>
    <row r="204" s="2" customFormat="1" ht="33" customHeight="1">
      <c r="A204" s="38"/>
      <c r="B204" s="39"/>
      <c r="C204" s="229" t="s">
        <v>381</v>
      </c>
      <c r="D204" s="229" t="s">
        <v>179</v>
      </c>
      <c r="E204" s="230" t="s">
        <v>1005</v>
      </c>
      <c r="F204" s="231" t="s">
        <v>1006</v>
      </c>
      <c r="G204" s="232" t="s">
        <v>396</v>
      </c>
      <c r="H204" s="233">
        <v>60.179000000000002</v>
      </c>
      <c r="I204" s="234"/>
      <c r="J204" s="235">
        <f>ROUND(I204*H204,2)</f>
        <v>0</v>
      </c>
      <c r="K204" s="236"/>
      <c r="L204" s="44"/>
      <c r="M204" s="237" t="s">
        <v>1</v>
      </c>
      <c r="N204" s="238" t="s">
        <v>38</v>
      </c>
      <c r="O204" s="91"/>
      <c r="P204" s="239">
        <f>O204*H204</f>
        <v>0</v>
      </c>
      <c r="Q204" s="239">
        <v>0</v>
      </c>
      <c r="R204" s="239">
        <f>Q204*H204</f>
        <v>0</v>
      </c>
      <c r="S204" s="239">
        <v>0</v>
      </c>
      <c r="T204" s="24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41" t="s">
        <v>183</v>
      </c>
      <c r="AT204" s="241" t="s">
        <v>179</v>
      </c>
      <c r="AU204" s="241" t="s">
        <v>80</v>
      </c>
      <c r="AY204" s="17" t="s">
        <v>176</v>
      </c>
      <c r="BE204" s="242">
        <f>IF(N204="základní",J204,0)</f>
        <v>0</v>
      </c>
      <c r="BF204" s="242">
        <f>IF(N204="snížená",J204,0)</f>
        <v>0</v>
      </c>
      <c r="BG204" s="242">
        <f>IF(N204="zákl. přenesená",J204,0)</f>
        <v>0</v>
      </c>
      <c r="BH204" s="242">
        <f>IF(N204="sníž. přenesená",J204,0)</f>
        <v>0</v>
      </c>
      <c r="BI204" s="242">
        <f>IF(N204="nulová",J204,0)</f>
        <v>0</v>
      </c>
      <c r="BJ204" s="17" t="s">
        <v>80</v>
      </c>
      <c r="BK204" s="242">
        <f>ROUND(I204*H204,2)</f>
        <v>0</v>
      </c>
      <c r="BL204" s="17" t="s">
        <v>183</v>
      </c>
      <c r="BM204" s="241" t="s">
        <v>1062</v>
      </c>
    </row>
    <row r="205" s="2" customFormat="1">
      <c r="A205" s="38"/>
      <c r="B205" s="39"/>
      <c r="C205" s="40"/>
      <c r="D205" s="243" t="s">
        <v>185</v>
      </c>
      <c r="E205" s="40"/>
      <c r="F205" s="244" t="s">
        <v>1006</v>
      </c>
      <c r="G205" s="40"/>
      <c r="H205" s="40"/>
      <c r="I205" s="245"/>
      <c r="J205" s="40"/>
      <c r="K205" s="40"/>
      <c r="L205" s="44"/>
      <c r="M205" s="246"/>
      <c r="N205" s="247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185</v>
      </c>
      <c r="AU205" s="17" t="s">
        <v>80</v>
      </c>
    </row>
    <row r="206" s="13" customFormat="1">
      <c r="A206" s="13"/>
      <c r="B206" s="255"/>
      <c r="C206" s="256"/>
      <c r="D206" s="243" t="s">
        <v>242</v>
      </c>
      <c r="E206" s="257" t="s">
        <v>1</v>
      </c>
      <c r="F206" s="258" t="s">
        <v>1063</v>
      </c>
      <c r="G206" s="256"/>
      <c r="H206" s="259">
        <v>60.179000000000002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65" t="s">
        <v>242</v>
      </c>
      <c r="AU206" s="265" t="s">
        <v>80</v>
      </c>
      <c r="AV206" s="13" t="s">
        <v>82</v>
      </c>
      <c r="AW206" s="13" t="s">
        <v>30</v>
      </c>
      <c r="AX206" s="13" t="s">
        <v>73</v>
      </c>
      <c r="AY206" s="265" t="s">
        <v>176</v>
      </c>
    </row>
    <row r="207" s="14" customFormat="1">
      <c r="A207" s="14"/>
      <c r="B207" s="266"/>
      <c r="C207" s="267"/>
      <c r="D207" s="243" t="s">
        <v>242</v>
      </c>
      <c r="E207" s="268" t="s">
        <v>1</v>
      </c>
      <c r="F207" s="269" t="s">
        <v>245</v>
      </c>
      <c r="G207" s="267"/>
      <c r="H207" s="270">
        <v>60.179000000000002</v>
      </c>
      <c r="I207" s="271"/>
      <c r="J207" s="267"/>
      <c r="K207" s="267"/>
      <c r="L207" s="272"/>
      <c r="M207" s="298"/>
      <c r="N207" s="299"/>
      <c r="O207" s="299"/>
      <c r="P207" s="299"/>
      <c r="Q207" s="299"/>
      <c r="R207" s="299"/>
      <c r="S207" s="299"/>
      <c r="T207" s="300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76" t="s">
        <v>242</v>
      </c>
      <c r="AU207" s="276" t="s">
        <v>80</v>
      </c>
      <c r="AV207" s="14" t="s">
        <v>183</v>
      </c>
      <c r="AW207" s="14" t="s">
        <v>30</v>
      </c>
      <c r="AX207" s="14" t="s">
        <v>80</v>
      </c>
      <c r="AY207" s="276" t="s">
        <v>176</v>
      </c>
    </row>
    <row r="208" s="2" customFormat="1" ht="6.96" customHeight="1">
      <c r="A208" s="38"/>
      <c r="B208" s="66"/>
      <c r="C208" s="67"/>
      <c r="D208" s="67"/>
      <c r="E208" s="67"/>
      <c r="F208" s="67"/>
      <c r="G208" s="67"/>
      <c r="H208" s="67"/>
      <c r="I208" s="67"/>
      <c r="J208" s="67"/>
      <c r="K208" s="67"/>
      <c r="L208" s="44"/>
      <c r="M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</row>
  </sheetData>
  <sheetProtection sheet="1" autoFilter="0" formatColumns="0" formatRows="0" objects="1" scenarios="1" spinCount="100000" saltValue="jSctHFQWVapcYAYfcD6Cp6exfTsun4YcTrLm4/o4NftVAVttswIrWauN9q/o7CAuN5h+I9fhlBtOfEyD6CwgQA==" hashValue="ZdOqo4vaFMEuB5J2jsbkEHKhU6iZxAqb0lHW05iolMmX52UdF5MMNZ2W/g0wXinikc2jHfkwSGMDOfofx4uXrQ==" algorithmName="SHA-512" password="CC35"/>
  <autoFilter ref="C128:K20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5:H115"/>
    <mergeCell ref="E119:H119"/>
    <mergeCell ref="E117:H117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František Lazárek</dc:creator>
  <cp:lastModifiedBy>František Lazárek</cp:lastModifiedBy>
  <dcterms:created xsi:type="dcterms:W3CDTF">2024-03-01T10:27:02Z</dcterms:created>
  <dcterms:modified xsi:type="dcterms:W3CDTF">2024-03-01T10:27:16Z</dcterms:modified>
</cp:coreProperties>
</file>