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rial\Documents\EVA\Rozpočty 2025\ALFA - Ul. Židovská, Ji - výstavba veř. WC\"/>
    </mc:Choice>
  </mc:AlternateContent>
  <bookViews>
    <workbookView xWindow="0" yWindow="0" windowWidth="0" windowHeight="0"/>
  </bookViews>
  <sheets>
    <sheet name="Rekapitulace stavby" sheetId="1" r:id="rId1"/>
    <sheet name="ALFA-38101 - SO.0. - Bour..." sheetId="2" r:id="rId2"/>
    <sheet name="ALFA-38102 - SO.1. - WC s..." sheetId="3" r:id="rId3"/>
    <sheet name="ALFA-38103 - SO.2. - Zpev..." sheetId="4" r:id="rId4"/>
    <sheet name="ALFA-38104 - SO.3. - Kont..." sheetId="5" r:id="rId5"/>
    <sheet name="ALFA-38105 - SO.4. - Příp..." sheetId="6" r:id="rId6"/>
    <sheet name="ALFA-38106 - SO.4. - Příp..." sheetId="7" r:id="rId7"/>
    <sheet name="ALFA-38107 - SO.4. - Příp..." sheetId="8" r:id="rId8"/>
    <sheet name="ALFA-38108 - Vedlejší a o...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'ALFA-38101 - SO.0. - Bour...'!$C$83:$K$200</definedName>
    <definedName name="_xlnm.Print_Area" localSheetId="1">'ALFA-38101 - SO.0. - Bour...'!$C$4:$J$39,'ALFA-38101 - SO.0. - Bour...'!$C$45:$J$65,'ALFA-38101 - SO.0. - Bour...'!$C$71:$K$200</definedName>
    <definedName name="_xlnm.Print_Titles" localSheetId="1">'ALFA-38101 - SO.0. - Bour...'!$83:$83</definedName>
    <definedName name="_xlnm._FilterDatabase" localSheetId="2" hidden="1">'ALFA-38102 - SO.1. - WC s...'!$C$94:$K$356</definedName>
    <definedName name="_xlnm.Print_Area" localSheetId="2">'ALFA-38102 - SO.1. - WC s...'!$C$4:$J$39,'ALFA-38102 - SO.1. - WC s...'!$C$45:$J$76,'ALFA-38102 - SO.1. - WC s...'!$C$82:$K$356</definedName>
    <definedName name="_xlnm.Print_Titles" localSheetId="2">'ALFA-38102 - SO.1. - WC s...'!$94:$94</definedName>
    <definedName name="_xlnm._FilterDatabase" localSheetId="3" hidden="1">'ALFA-38103 - SO.2. - Zpev...'!$C$83:$K$199</definedName>
    <definedName name="_xlnm.Print_Area" localSheetId="3">'ALFA-38103 - SO.2. - Zpev...'!$C$4:$J$39,'ALFA-38103 - SO.2. - Zpev...'!$C$45:$J$65,'ALFA-38103 - SO.2. - Zpev...'!$C$71:$K$199</definedName>
    <definedName name="_xlnm.Print_Titles" localSheetId="3">'ALFA-38103 - SO.2. - Zpev...'!$83:$83</definedName>
    <definedName name="_xlnm._FilterDatabase" localSheetId="4" hidden="1">'ALFA-38104 - SO.3. - Kont...'!$C$83:$K$181</definedName>
    <definedName name="_xlnm.Print_Area" localSheetId="4">'ALFA-38104 - SO.3. - Kont...'!$C$4:$J$39,'ALFA-38104 - SO.3. - Kont...'!$C$45:$J$65,'ALFA-38104 - SO.3. - Kont...'!$C$71:$K$181</definedName>
    <definedName name="_xlnm.Print_Titles" localSheetId="4">'ALFA-38104 - SO.3. - Kont...'!$83:$83</definedName>
    <definedName name="_xlnm._FilterDatabase" localSheetId="5" hidden="1">'ALFA-38105 - SO.4. - Příp...'!$C$87:$K$378</definedName>
    <definedName name="_xlnm.Print_Area" localSheetId="5">'ALFA-38105 - SO.4. - Příp...'!$C$4:$J$39,'ALFA-38105 - SO.4. - Příp...'!$C$45:$J$69,'ALFA-38105 - SO.4. - Příp...'!$C$75:$K$378</definedName>
    <definedName name="_xlnm.Print_Titles" localSheetId="5">'ALFA-38105 - SO.4. - Příp...'!$87:$87</definedName>
    <definedName name="_xlnm._FilterDatabase" localSheetId="6" hidden="1">'ALFA-38106 - SO.4. - Příp...'!$C$87:$K$338</definedName>
    <definedName name="_xlnm.Print_Area" localSheetId="6">'ALFA-38106 - SO.4. - Příp...'!$C$4:$J$39,'ALFA-38106 - SO.4. - Příp...'!$C$45:$J$69,'ALFA-38106 - SO.4. - Příp...'!$C$75:$K$338</definedName>
    <definedName name="_xlnm.Print_Titles" localSheetId="6">'ALFA-38106 - SO.4. - Příp...'!$87:$87</definedName>
    <definedName name="_xlnm._FilterDatabase" localSheetId="7" hidden="1">'ALFA-38107 - SO.4. - Příp...'!$C$83:$K$146</definedName>
    <definedName name="_xlnm.Print_Area" localSheetId="7">'ALFA-38107 - SO.4. - Příp...'!$C$4:$J$39,'ALFA-38107 - SO.4. - Příp...'!$C$45:$J$65,'ALFA-38107 - SO.4. - Příp...'!$C$71:$K$146</definedName>
    <definedName name="_xlnm.Print_Titles" localSheetId="7">'ALFA-38107 - SO.4. - Příp...'!$83:$83</definedName>
    <definedName name="_xlnm._FilterDatabase" localSheetId="8" hidden="1">'ALFA-38108 - Vedlejší a o...'!$C$81:$K$135</definedName>
    <definedName name="_xlnm.Print_Area" localSheetId="8">'ALFA-38108 - Vedlejší a o...'!$C$4:$J$39,'ALFA-38108 - Vedlejší a o...'!$C$45:$J$63,'ALFA-38108 - Vedlejší a o...'!$C$69:$K$135</definedName>
    <definedName name="_xlnm.Print_Titles" localSheetId="8">'ALFA-38108 - Vedlejší a o...'!$81:$81</definedName>
    <definedName name="_xlnm.Print_Area" localSheetId="9">'Seznam figur'!$C$4:$G$621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2"/>
  <c i="9" r="J35"/>
  <c i="1" r="AX62"/>
  <c i="9"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55"/>
  <c r="J17"/>
  <c r="J12"/>
  <c r="J76"/>
  <c r="E7"/>
  <c r="E72"/>
  <c i="8" r="J37"/>
  <c r="J36"/>
  <c i="1" r="AY61"/>
  <c i="8" r="J35"/>
  <c i="1" r="AX61"/>
  <c i="8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78"/>
  <c r="E7"/>
  <c r="E48"/>
  <c i="7" r="J37"/>
  <c r="J36"/>
  <c i="1" r="AY60"/>
  <c i="7" r="J35"/>
  <c i="1" r="AX60"/>
  <c i="7" r="BI337"/>
  <c r="BH337"/>
  <c r="BG337"/>
  <c r="BF337"/>
  <c r="T337"/>
  <c r="T336"/>
  <c r="R337"/>
  <c r="R336"/>
  <c r="P337"/>
  <c r="P336"/>
  <c r="BI333"/>
  <c r="BH333"/>
  <c r="BG333"/>
  <c r="BF333"/>
  <c r="T333"/>
  <c r="R333"/>
  <c r="P333"/>
  <c r="BI330"/>
  <c r="BH330"/>
  <c r="BG330"/>
  <c r="BF330"/>
  <c r="T330"/>
  <c r="R330"/>
  <c r="P330"/>
  <c r="BI325"/>
  <c r="BH325"/>
  <c r="BG325"/>
  <c r="BF325"/>
  <c r="T325"/>
  <c r="R325"/>
  <c r="P325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3"/>
  <c r="BH203"/>
  <c r="BG203"/>
  <c r="BF203"/>
  <c r="T203"/>
  <c r="T202"/>
  <c r="R203"/>
  <c r="R202"/>
  <c r="P203"/>
  <c r="P202"/>
  <c r="BI200"/>
  <c r="BH200"/>
  <c r="BG200"/>
  <c r="BF200"/>
  <c r="T200"/>
  <c r="R200"/>
  <c r="P200"/>
  <c r="BI195"/>
  <c r="BH195"/>
  <c r="BG195"/>
  <c r="BF195"/>
  <c r="T195"/>
  <c r="R195"/>
  <c r="P195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5"/>
  <c r="BH165"/>
  <c r="BG165"/>
  <c r="BF165"/>
  <c r="T165"/>
  <c r="R165"/>
  <c r="P165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52"/>
  <c r="E7"/>
  <c r="E78"/>
  <c i="6" r="J37"/>
  <c r="J36"/>
  <c i="1" r="AY59"/>
  <c i="6" r="J35"/>
  <c i="1" r="AX59"/>
  <c i="6" r="BI377"/>
  <c r="BH377"/>
  <c r="BG377"/>
  <c r="BF377"/>
  <c r="T377"/>
  <c r="T376"/>
  <c r="R377"/>
  <c r="R376"/>
  <c r="P377"/>
  <c r="P376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1"/>
  <c r="BH201"/>
  <c r="BG201"/>
  <c r="BF201"/>
  <c r="T201"/>
  <c r="R201"/>
  <c r="P201"/>
  <c r="BI196"/>
  <c r="BH196"/>
  <c r="BG196"/>
  <c r="BF196"/>
  <c r="T196"/>
  <c r="R196"/>
  <c r="P196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5"/>
  <c r="BH155"/>
  <c r="BG155"/>
  <c r="BF155"/>
  <c r="T155"/>
  <c r="R155"/>
  <c r="P155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52"/>
  <c r="E7"/>
  <c r="E48"/>
  <c i="5" r="J37"/>
  <c r="J36"/>
  <c i="1" r="AY58"/>
  <c i="5" r="J35"/>
  <c i="1" r="AX58"/>
  <c i="5" r="BI180"/>
  <c r="BH180"/>
  <c r="BG180"/>
  <c r="BF180"/>
  <c r="T180"/>
  <c r="T179"/>
  <c r="R180"/>
  <c r="R179"/>
  <c r="P180"/>
  <c r="P179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48"/>
  <c i="4" r="J37"/>
  <c r="J36"/>
  <c i="1" r="AY57"/>
  <c i="4" r="J35"/>
  <c i="1" r="AX57"/>
  <c i="4" r="BI198"/>
  <c r="BH198"/>
  <c r="BG198"/>
  <c r="BF198"/>
  <c r="T198"/>
  <c r="T197"/>
  <c r="R198"/>
  <c r="R197"/>
  <c r="P198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6"/>
  <c r="BH146"/>
  <c r="BG146"/>
  <c r="BF146"/>
  <c r="T146"/>
  <c r="R146"/>
  <c r="P146"/>
  <c r="BI141"/>
  <c r="BH141"/>
  <c r="BG141"/>
  <c r="BF141"/>
  <c r="T141"/>
  <c r="R141"/>
  <c r="P141"/>
  <c r="BI133"/>
  <c r="BH133"/>
  <c r="BG133"/>
  <c r="BF133"/>
  <c r="T133"/>
  <c r="R133"/>
  <c r="P133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52"/>
  <c r="E7"/>
  <c r="E74"/>
  <c i="3" r="J37"/>
  <c r="J36"/>
  <c i="1" r="AY56"/>
  <c i="3" r="J35"/>
  <c i="1" r="AX56"/>
  <c i="3"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200"/>
  <c r="BH200"/>
  <c r="BG200"/>
  <c r="BF200"/>
  <c r="T200"/>
  <c r="T199"/>
  <c r="R200"/>
  <c r="R199"/>
  <c r="P200"/>
  <c r="P199"/>
  <c r="BI191"/>
  <c r="BH191"/>
  <c r="BG191"/>
  <c r="BF191"/>
  <c r="T191"/>
  <c r="R191"/>
  <c r="P191"/>
  <c r="BI188"/>
  <c r="BH188"/>
  <c r="BG188"/>
  <c r="BF188"/>
  <c r="T188"/>
  <c r="R188"/>
  <c r="P188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98"/>
  <c r="BH98"/>
  <c r="BG98"/>
  <c r="BF98"/>
  <c r="T98"/>
  <c r="R98"/>
  <c r="P98"/>
  <c r="J91"/>
  <c r="F91"/>
  <c r="F89"/>
  <c r="E87"/>
  <c r="J54"/>
  <c r="F54"/>
  <c r="F52"/>
  <c r="E50"/>
  <c r="J24"/>
  <c r="E24"/>
  <c r="J92"/>
  <c r="J23"/>
  <c r="J18"/>
  <c r="E18"/>
  <c r="F55"/>
  <c r="J17"/>
  <c r="J12"/>
  <c r="J89"/>
  <c r="E7"/>
  <c r="E85"/>
  <c i="2" r="J37"/>
  <c r="J36"/>
  <c i="1" r="AY55"/>
  <c i="2" r="J35"/>
  <c i="1" r="AX55"/>
  <c i="2"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1" r="L50"/>
  <c r="AM50"/>
  <c r="AM49"/>
  <c r="L49"/>
  <c r="AM47"/>
  <c r="L47"/>
  <c r="L45"/>
  <c r="L44"/>
  <c i="2" r="J124"/>
  <c r="J177"/>
  <c r="BK87"/>
  <c r="J146"/>
  <c i="3" r="BK333"/>
  <c r="J235"/>
  <c r="J135"/>
  <c r="BK304"/>
  <c r="BK188"/>
  <c r="J329"/>
  <c r="BK208"/>
  <c r="J218"/>
  <c i="4" r="BK194"/>
  <c r="J111"/>
  <c r="BK111"/>
  <c r="J133"/>
  <c i="5" r="BK142"/>
  <c r="J125"/>
  <c r="J93"/>
  <c r="J87"/>
  <c i="6" r="BK210"/>
  <c r="BK350"/>
  <c r="BK280"/>
  <c r="J207"/>
  <c r="J96"/>
  <c r="J216"/>
  <c r="BK148"/>
  <c r="BK115"/>
  <c r="J91"/>
  <c r="J346"/>
  <c r="J330"/>
  <c r="BK271"/>
  <c r="BK136"/>
  <c i="7" r="J244"/>
  <c r="BK311"/>
  <c r="BK235"/>
  <c r="J117"/>
  <c r="J258"/>
  <c r="BK195"/>
  <c r="J325"/>
  <c r="BK137"/>
  <c i="8" r="BK112"/>
  <c r="BK132"/>
  <c r="BK144"/>
  <c r="J112"/>
  <c r="J130"/>
  <c i="9" r="J109"/>
  <c i="2" r="BK116"/>
  <c r="BK195"/>
  <c r="J157"/>
  <c r="BK187"/>
  <c i="3" r="BK351"/>
  <c r="BK223"/>
  <c r="BK112"/>
  <c r="BK298"/>
  <c r="BK204"/>
  <c r="J317"/>
  <c r="BK150"/>
  <c r="BK261"/>
  <c r="J138"/>
  <c i="4" r="J176"/>
  <c r="J96"/>
  <c r="J116"/>
  <c r="BK116"/>
  <c i="5" r="J108"/>
  <c r="J142"/>
  <c r="BK173"/>
  <c i="6" r="J371"/>
  <c r="BK219"/>
  <c r="J353"/>
  <c r="BK263"/>
  <c r="J190"/>
  <c r="J336"/>
  <c r="J222"/>
  <c r="J256"/>
  <c r="J128"/>
  <c i="7" r="BK242"/>
  <c r="BK126"/>
  <c r="BK212"/>
  <c r="BK129"/>
  <c r="J292"/>
  <c r="J188"/>
  <c r="BK333"/>
  <c r="J203"/>
  <c i="8" r="J109"/>
  <c r="J127"/>
  <c r="J143"/>
  <c r="J107"/>
  <c r="BK129"/>
  <c i="9" r="BK99"/>
  <c r="J89"/>
  <c i="2" r="J187"/>
  <c r="J139"/>
  <c r="BK166"/>
  <c r="BK103"/>
  <c i="3" r="BK295"/>
  <c r="BK179"/>
  <c r="J337"/>
  <c r="BK277"/>
  <c r="BK191"/>
  <c r="BK337"/>
  <c r="J106"/>
  <c r="BK227"/>
  <c i="4" r="BK171"/>
  <c r="J128"/>
  <c r="BK191"/>
  <c r="J119"/>
  <c i="5" r="J155"/>
  <c r="BK152"/>
  <c r="J149"/>
  <c i="6" r="BK216"/>
  <c r="J360"/>
  <c r="BK276"/>
  <c r="BK155"/>
  <c r="J322"/>
  <c r="BK307"/>
  <c r="BK188"/>
  <c i="7" r="J272"/>
  <c r="BK188"/>
  <c r="J305"/>
  <c r="J174"/>
  <c r="BK315"/>
  <c r="J223"/>
  <c r="BK330"/>
  <c r="BK158"/>
  <c i="8" r="BK97"/>
  <c r="BK143"/>
  <c r="J93"/>
  <c r="J116"/>
  <c r="J132"/>
  <c i="9" r="BK109"/>
  <c r="BK105"/>
  <c r="BK85"/>
  <c i="2" r="BK163"/>
  <c r="BK124"/>
  <c r="BK160"/>
  <c i="3" r="J351"/>
  <c r="J274"/>
  <c r="J200"/>
  <c r="BK321"/>
  <c r="BK250"/>
  <c r="BK109"/>
  <c r="BK135"/>
  <c i="4" r="J155"/>
  <c r="J87"/>
  <c r="BK108"/>
  <c r="BK122"/>
  <c i="5" r="J113"/>
  <c r="BK108"/>
  <c r="J99"/>
  <c i="6" r="BK377"/>
  <c r="BK207"/>
  <c r="BK339"/>
  <c r="J271"/>
  <c r="J201"/>
  <c r="J294"/>
  <c r="J303"/>
  <c r="BK167"/>
  <c i="7" r="BK325"/>
  <c r="J235"/>
  <c r="J152"/>
  <c r="J251"/>
  <c r="BK300"/>
  <c r="J212"/>
  <c r="BK100"/>
  <c r="BK251"/>
  <c r="J108"/>
  <c i="8" r="J87"/>
  <c r="BK105"/>
  <c r="J125"/>
  <c r="J135"/>
  <c i="9" r="J127"/>
  <c r="J130"/>
  <c i="2" r="J111"/>
  <c r="J160"/>
  <c r="J163"/>
  <c i="3" r="BK354"/>
  <c r="J267"/>
  <c r="J164"/>
  <c r="J333"/>
  <c r="J239"/>
  <c r="BK115"/>
  <c r="BK253"/>
  <c r="BK325"/>
  <c r="J191"/>
  <c i="4" r="J105"/>
  <c r="BK133"/>
  <c r="BK158"/>
  <c i="5" r="BK125"/>
  <c r="J180"/>
  <c r="J168"/>
  <c i="6" r="BK311"/>
  <c r="BK170"/>
  <c r="BK318"/>
  <c r="BK244"/>
  <c r="BK142"/>
  <c r="BK190"/>
  <c r="J139"/>
  <c r="BK121"/>
  <c r="BK101"/>
  <c r="BK353"/>
  <c r="J339"/>
  <c r="J314"/>
  <c r="J219"/>
  <c i="7" r="J300"/>
  <c r="BK200"/>
  <c r="J149"/>
  <c r="J322"/>
  <c r="BK237"/>
  <c r="BK149"/>
  <c r="BK226"/>
  <c i="8" r="J129"/>
  <c r="J142"/>
  <c r="BK89"/>
  <c r="BK120"/>
  <c r="J138"/>
  <c i="9" r="BK102"/>
  <c r="J92"/>
  <c i="2" r="BK177"/>
  <c r="J136"/>
  <c r="BK139"/>
  <c i="3" r="BK288"/>
  <c r="J259"/>
  <c r="BK129"/>
  <c r="J310"/>
  <c r="BK235"/>
  <c r="J112"/>
  <c r="J265"/>
  <c r="BK98"/>
  <c r="BK233"/>
  <c r="BK126"/>
  <c i="4" r="BK155"/>
  <c r="BK141"/>
  <c r="J125"/>
  <c i="5" r="J130"/>
  <c r="J96"/>
  <c i="6" r="J326"/>
  <c r="BK145"/>
  <c r="BK330"/>
  <c r="BK252"/>
  <c r="J167"/>
  <c r="BK239"/>
  <c r="BK173"/>
  <c r="J145"/>
  <c i="7" r="BK276"/>
  <c r="BK223"/>
  <c r="J330"/>
  <c r="BK155"/>
  <c r="J91"/>
  <c r="BK230"/>
  <c r="J140"/>
  <c r="BK262"/>
  <c r="BK114"/>
  <c i="8" r="J144"/>
  <c r="BK101"/>
  <c r="J91"/>
  <c r="BK118"/>
  <c i="9" r="BK133"/>
  <c r="BK122"/>
  <c i="2" r="BK198"/>
  <c r="BK150"/>
  <c r="J97"/>
  <c r="BK128"/>
  <c i="3" r="J313"/>
  <c r="J227"/>
  <c r="J109"/>
  <c r="J292"/>
  <c r="J129"/>
  <c r="J157"/>
  <c r="J298"/>
  <c r="BK164"/>
  <c i="4" r="J108"/>
  <c r="BK178"/>
  <c r="BK105"/>
  <c r="J141"/>
  <c i="5" r="J116"/>
  <c r="BK99"/>
  <c r="BK167"/>
  <c i="6" r="BK322"/>
  <c r="J173"/>
  <c r="BK336"/>
  <c r="J247"/>
  <c r="J107"/>
  <c r="BK267"/>
  <c r="J176"/>
  <c r="J230"/>
  <c r="J101"/>
  <c i="7" r="J218"/>
  <c r="J333"/>
  <c r="BK265"/>
  <c r="J104"/>
  <c r="BK244"/>
  <c r="BK143"/>
  <c r="J318"/>
  <c r="BK215"/>
  <c i="8" r="BK122"/>
  <c r="J122"/>
  <c r="BK134"/>
  <c r="J145"/>
  <c r="J105"/>
  <c i="9" r="BK92"/>
  <c r="J99"/>
  <c i="1" r="AS54"/>
  <c i="3" r="BK310"/>
  <c r="J250"/>
  <c r="J121"/>
  <c r="J295"/>
  <c r="BK218"/>
  <c r="BK340"/>
  <c r="J225"/>
  <c i="4" r="J171"/>
  <c r="J149"/>
  <c r="J178"/>
  <c i="5" r="BK155"/>
  <c r="J173"/>
  <c r="J176"/>
  <c i="6" r="BK357"/>
  <c r="BK224"/>
  <c r="BK365"/>
  <c r="BK294"/>
  <c r="BK242"/>
  <c r="BK128"/>
  <c r="BK201"/>
  <c r="J233"/>
  <c r="BK111"/>
  <c i="7" r="J269"/>
  <c r="J180"/>
  <c r="BK292"/>
  <c r="J137"/>
  <c r="J265"/>
  <c r="BK185"/>
  <c r="J337"/>
  <c r="BK220"/>
  <c i="8" r="J134"/>
  <c r="J139"/>
  <c r="J136"/>
  <c r="J97"/>
  <c r="J99"/>
  <c i="9" r="BK117"/>
  <c i="2" r="J92"/>
  <c r="BK170"/>
  <c r="BK133"/>
  <c r="J133"/>
  <c i="3" r="BK301"/>
  <c r="J261"/>
  <c r="J118"/>
  <c r="J288"/>
  <c r="BK213"/>
  <c r="J98"/>
  <c r="BK144"/>
  <c r="BK241"/>
  <c r="BK132"/>
  <c i="4" r="BK160"/>
  <c r="J183"/>
  <c r="BK183"/>
  <c i="5" r="J160"/>
  <c r="BK168"/>
  <c r="BK102"/>
  <c i="6" r="BK333"/>
  <c r="J236"/>
  <c r="J368"/>
  <c r="J299"/>
  <c r="J224"/>
  <c r="J343"/>
  <c r="J252"/>
  <c r="J155"/>
  <c r="BK96"/>
  <c r="BK343"/>
  <c r="J318"/>
  <c r="BK236"/>
  <c r="J121"/>
  <c i="7" r="J220"/>
  <c r="J100"/>
  <c r="BK285"/>
  <c r="BK134"/>
  <c r="BK305"/>
  <c r="BK218"/>
  <c r="BK104"/>
  <c r="J200"/>
  <c i="8" r="BK93"/>
  <c r="J118"/>
  <c r="BK135"/>
  <c r="J146"/>
  <c r="J101"/>
  <c i="9" r="BK89"/>
  <c i="2" r="BK97"/>
  <c r="J173"/>
  <c r="J184"/>
  <c r="BK92"/>
  <c i="3" r="J304"/>
  <c r="BK265"/>
  <c r="J153"/>
  <c r="BK285"/>
  <c r="J182"/>
  <c r="J343"/>
  <c r="BK182"/>
  <c r="BK307"/>
  <c r="J188"/>
  <c i="4" r="BK146"/>
  <c r="J191"/>
  <c r="BK102"/>
  <c r="J164"/>
  <c i="5" r="J145"/>
  <c r="J119"/>
  <c r="BK96"/>
  <c r="J122"/>
  <c i="6" r="J239"/>
  <c r="BK371"/>
  <c r="J286"/>
  <c r="J210"/>
  <c r="J365"/>
  <c r="J196"/>
  <c r="BK227"/>
  <c i="7" r="J315"/>
  <c r="J195"/>
  <c r="J296"/>
  <c r="J143"/>
  <c r="J308"/>
  <c r="J215"/>
  <c r="J94"/>
  <c r="J230"/>
  <c i="8" r="BK140"/>
  <c r="BK91"/>
  <c r="BK116"/>
  <c r="J131"/>
  <c r="J140"/>
  <c r="BK103"/>
  <c i="9" r="BK127"/>
  <c i="2" r="J180"/>
  <c r="J170"/>
  <c r="J128"/>
  <c r="J150"/>
  <c i="3" r="J321"/>
  <c r="BK256"/>
  <c r="J126"/>
  <c r="BK313"/>
  <c r="J246"/>
  <c r="J179"/>
  <c r="BK267"/>
  <c r="BK343"/>
  <c r="J208"/>
  <c r="BK121"/>
  <c i="4" r="BK176"/>
  <c r="J146"/>
  <c r="J169"/>
  <c i="5" r="BK149"/>
  <c r="BK122"/>
  <c r="BK87"/>
  <c i="6" r="BK360"/>
  <c r="J242"/>
  <c r="J377"/>
  <c r="BK290"/>
  <c r="J213"/>
  <c r="BK368"/>
  <c r="BK213"/>
  <c r="J244"/>
  <c r="J124"/>
  <c i="7" r="J255"/>
  <c r="J158"/>
  <c r="BK288"/>
  <c r="J126"/>
  <c r="BK296"/>
  <c r="BK203"/>
  <c r="J129"/>
  <c r="J276"/>
  <c r="BK117"/>
  <c i="8" r="J89"/>
  <c r="BK114"/>
  <c r="BK130"/>
  <c r="BK136"/>
  <c r="BK87"/>
  <c i="2" r="BK180"/>
  <c r="BK146"/>
  <c r="BK184"/>
  <c r="J143"/>
  <c r="J87"/>
  <c i="3" r="BK292"/>
  <c r="BK157"/>
  <c r="J340"/>
  <c r="BK270"/>
  <c r="J132"/>
  <c r="J256"/>
  <c r="J115"/>
  <c r="BK280"/>
  <c r="J244"/>
  <c r="BK170"/>
  <c i="4" r="BK169"/>
  <c r="J122"/>
  <c r="BK128"/>
  <c r="BK149"/>
  <c i="5" r="BK137"/>
  <c r="J137"/>
  <c r="BK116"/>
  <c r="BK130"/>
  <c i="6" r="J307"/>
  <c r="J142"/>
  <c r="BK326"/>
  <c r="BK222"/>
  <c r="BK91"/>
  <c r="BK247"/>
  <c r="J276"/>
  <c r="J133"/>
  <c i="7" r="J285"/>
  <c r="BK209"/>
  <c r="BK318"/>
  <c r="BK152"/>
  <c r="BK94"/>
  <c r="J226"/>
  <c r="J134"/>
  <c r="BK308"/>
  <c r="J121"/>
  <c i="8" r="J95"/>
  <c r="J128"/>
  <c r="BK95"/>
  <c r="BK109"/>
  <c r="BK131"/>
  <c i="9" r="BK96"/>
  <c r="J96"/>
  <c i="2" r="J192"/>
  <c r="BK143"/>
  <c r="J195"/>
  <c r="J108"/>
  <c i="3" r="J285"/>
  <c r="J204"/>
  <c r="J348"/>
  <c r="BK259"/>
  <c r="BK174"/>
  <c r="J277"/>
  <c r="BK348"/>
  <c r="BK274"/>
  <c i="4" r="BK164"/>
  <c r="BK119"/>
  <c r="J194"/>
  <c r="J99"/>
  <c r="J102"/>
  <c i="5" r="J102"/>
  <c r="BK119"/>
  <c r="BK145"/>
  <c i="6" r="J263"/>
  <c r="J115"/>
  <c r="BK260"/>
  <c r="BK176"/>
  <c r="J290"/>
  <c r="J164"/>
  <c r="BK133"/>
  <c r="BK107"/>
  <c r="J357"/>
  <c r="J350"/>
  <c r="J333"/>
  <c r="BK286"/>
  <c r="BK164"/>
  <c i="7" r="BK281"/>
  <c r="BK177"/>
  <c r="J185"/>
  <c r="BK269"/>
  <c r="J177"/>
  <c r="J281"/>
  <c r="BK91"/>
  <c i="8" r="BK146"/>
  <c r="J103"/>
  <c r="BK128"/>
  <c r="BK107"/>
  <c i="9" r="BK130"/>
  <c r="J117"/>
  <c i="2" r="J166"/>
  <c r="J116"/>
  <c r="BK157"/>
  <c i="3" r="J346"/>
  <c r="BK244"/>
  <c r="J170"/>
  <c r="J325"/>
  <c r="J253"/>
  <c r="BK138"/>
  <c r="BK239"/>
  <c r="BK329"/>
  <c r="J213"/>
  <c i="4" r="BK87"/>
  <c r="J158"/>
  <c r="J187"/>
  <c i="5" r="J167"/>
  <c r="J152"/>
  <c r="BK113"/>
  <c r="BK160"/>
  <c i="6" r="BK299"/>
  <c r="J136"/>
  <c r="BK303"/>
  <c r="BK233"/>
  <c r="BK124"/>
  <c r="BK283"/>
  <c r="J283"/>
  <c r="J183"/>
  <c i="7" r="BK258"/>
  <c r="BK165"/>
  <c r="BK272"/>
  <c r="BK108"/>
  <c r="BK255"/>
  <c r="J165"/>
  <c r="J311"/>
  <c r="BK140"/>
  <c i="8" r="BK125"/>
  <c r="BK138"/>
  <c r="BK145"/>
  <c r="J126"/>
  <c r="BK133"/>
  <c i="9" r="J133"/>
  <c r="J102"/>
  <c i="2" r="J103"/>
  <c r="BK173"/>
  <c r="J198"/>
  <c i="3" r="J354"/>
  <c r="J270"/>
  <c r="J150"/>
  <c r="J301"/>
  <c r="J223"/>
  <c r="BK106"/>
  <c r="J241"/>
  <c r="BK246"/>
  <c r="J174"/>
  <c i="4" r="J160"/>
  <c r="BK198"/>
  <c r="BK125"/>
  <c i="5" r="BK176"/>
  <c r="BK105"/>
  <c r="J105"/>
  <c r="BK93"/>
  <c i="6" r="J267"/>
  <c r="BK139"/>
  <c r="BK314"/>
  <c r="J227"/>
  <c r="BK183"/>
  <c r="BK230"/>
  <c r="J280"/>
  <c r="J148"/>
  <c i="7" r="J288"/>
  <c r="J237"/>
  <c r="J146"/>
  <c r="BK146"/>
  <c r="J262"/>
  <c r="BK174"/>
  <c r="BK337"/>
  <c r="J242"/>
  <c i="8" r="BK137"/>
  <c r="J137"/>
  <c r="BK139"/>
  <c r="BK99"/>
  <c r="BK127"/>
  <c i="9" r="J122"/>
  <c r="J85"/>
  <c i="2" r="BK108"/>
  <c r="BK136"/>
  <c r="BK192"/>
  <c r="BK111"/>
  <c i="3" r="BK317"/>
  <c r="J233"/>
  <c r="J144"/>
  <c r="J307"/>
  <c r="J280"/>
  <c r="BK225"/>
  <c r="BK153"/>
  <c r="BK346"/>
  <c r="BK200"/>
  <c r="BK118"/>
  <c i="4" r="BK99"/>
  <c r="BK187"/>
  <c r="J198"/>
  <c r="BK96"/>
  <c i="5" r="BK180"/>
  <c r="J162"/>
  <c r="BK162"/>
  <c i="6" r="J260"/>
  <c r="J111"/>
  <c r="J311"/>
  <c r="BK256"/>
  <c r="J170"/>
  <c r="BK346"/>
  <c r="J188"/>
  <c r="BK196"/>
  <c i="7" r="J248"/>
  <c r="BK121"/>
  <c r="J209"/>
  <c r="J114"/>
  <c r="BK248"/>
  <c r="J155"/>
  <c r="BK322"/>
  <c r="BK180"/>
  <c i="8" r="J114"/>
  <c r="J120"/>
  <c r="J133"/>
  <c r="BK142"/>
  <c r="BK126"/>
  <c i="9" r="J105"/>
  <c i="6" l="1" r="P90"/>
  <c r="T90"/>
  <c r="R90"/>
  <c i="2" r="T86"/>
  <c r="R127"/>
  <c r="T156"/>
  <c i="3" r="R97"/>
  <c r="R149"/>
  <c r="P173"/>
  <c r="P187"/>
  <c r="BK207"/>
  <c r="J207"/>
  <c r="J68"/>
  <c r="T255"/>
  <c r="P269"/>
  <c r="R279"/>
  <c r="T297"/>
  <c r="R312"/>
  <c r="T339"/>
  <c r="T350"/>
  <c i="4" r="R86"/>
  <c r="T140"/>
  <c r="T163"/>
  <c i="5" r="R86"/>
  <c r="P136"/>
  <c r="BK154"/>
  <c r="J154"/>
  <c r="J63"/>
  <c i="6" r="P106"/>
  <c r="P195"/>
  <c r="T206"/>
  <c r="P238"/>
  <c r="BK317"/>
  <c r="J317"/>
  <c r="J66"/>
  <c r="BK329"/>
  <c r="J329"/>
  <c r="J67"/>
  <c i="7" r="BK90"/>
  <c r="J90"/>
  <c r="J61"/>
  <c r="T99"/>
  <c r="T208"/>
  <c r="BK229"/>
  <c r="J229"/>
  <c r="J65"/>
  <c r="T295"/>
  <c r="T304"/>
  <c i="8" r="BK86"/>
  <c r="J86"/>
  <c r="J61"/>
  <c r="T86"/>
  <c r="R111"/>
  <c i="2" r="R86"/>
  <c r="P127"/>
  <c r="P156"/>
  <c i="3" r="T97"/>
  <c r="T149"/>
  <c r="R207"/>
  <c r="R255"/>
  <c r="R269"/>
  <c r="T279"/>
  <c r="R297"/>
  <c r="P312"/>
  <c r="P339"/>
  <c r="P350"/>
  <c i="4" r="BK86"/>
  <c r="J86"/>
  <c r="J61"/>
  <c r="R140"/>
  <c r="R163"/>
  <c i="5" r="T86"/>
  <c r="R136"/>
  <c r="R154"/>
  <c i="6" r="T106"/>
  <c r="R195"/>
  <c r="BK206"/>
  <c r="J206"/>
  <c r="J64"/>
  <c r="T238"/>
  <c r="R317"/>
  <c r="T329"/>
  <c i="7" r="R90"/>
  <c r="P99"/>
  <c r="BK208"/>
  <c r="J208"/>
  <c r="J64"/>
  <c r="P229"/>
  <c r="R295"/>
  <c r="R304"/>
  <c i="8" r="P86"/>
  <c r="BK111"/>
  <c r="J111"/>
  <c r="J62"/>
  <c r="BK124"/>
  <c r="J124"/>
  <c r="J63"/>
  <c r="R124"/>
  <c r="T124"/>
  <c r="BK141"/>
  <c r="J141"/>
  <c r="J64"/>
  <c r="P141"/>
  <c r="R141"/>
  <c r="T141"/>
  <c i="9" r="P84"/>
  <c i="2" r="P86"/>
  <c r="P85"/>
  <c r="P84"/>
  <c i="1" r="AU55"/>
  <c i="2" r="BK127"/>
  <c r="J127"/>
  <c r="J62"/>
  <c r="BK156"/>
  <c r="J156"/>
  <c r="J64"/>
  <c i="3" r="P97"/>
  <c r="P96"/>
  <c r="P149"/>
  <c r="R173"/>
  <c r="BK187"/>
  <c r="J187"/>
  <c r="J64"/>
  <c r="R187"/>
  <c r="P207"/>
  <c r="BK255"/>
  <c r="J255"/>
  <c r="J69"/>
  <c r="BK269"/>
  <c r="J269"/>
  <c r="J70"/>
  <c r="BK279"/>
  <c r="J279"/>
  <c r="J71"/>
  <c r="BK297"/>
  <c r="J297"/>
  <c r="J72"/>
  <c r="BK312"/>
  <c r="J312"/>
  <c r="J73"/>
  <c r="BK339"/>
  <c r="J339"/>
  <c r="J74"/>
  <c r="R350"/>
  <c i="4" r="T86"/>
  <c r="T85"/>
  <c r="T84"/>
  <c r="BK140"/>
  <c r="J140"/>
  <c r="J62"/>
  <c r="BK163"/>
  <c r="J163"/>
  <c r="J63"/>
  <c i="5" r="P86"/>
  <c r="T136"/>
  <c r="P154"/>
  <c i="6" r="BK106"/>
  <c r="J106"/>
  <c r="J62"/>
  <c r="BK195"/>
  <c r="J195"/>
  <c r="J63"/>
  <c r="P206"/>
  <c r="BK238"/>
  <c r="J238"/>
  <c r="J65"/>
  <c r="P317"/>
  <c r="P329"/>
  <c i="7" r="P90"/>
  <c r="R99"/>
  <c r="R208"/>
  <c r="R229"/>
  <c r="BK295"/>
  <c r="J295"/>
  <c r="J66"/>
  <c r="P304"/>
  <c i="8" r="T111"/>
  <c i="9" r="BK84"/>
  <c r="T84"/>
  <c r="R108"/>
  <c i="2" r="BK86"/>
  <c r="J86"/>
  <c r="J61"/>
  <c r="T127"/>
  <c r="R156"/>
  <c i="3" r="BK97"/>
  <c r="J97"/>
  <c r="J61"/>
  <c r="BK149"/>
  <c r="J149"/>
  <c r="J62"/>
  <c r="BK173"/>
  <c r="J173"/>
  <c r="J63"/>
  <c r="T173"/>
  <c r="T187"/>
  <c r="T207"/>
  <c r="P255"/>
  <c r="T269"/>
  <c r="P279"/>
  <c r="P297"/>
  <c r="T312"/>
  <c r="R339"/>
  <c r="BK350"/>
  <c r="J350"/>
  <c r="J75"/>
  <c i="4" r="P86"/>
  <c r="P140"/>
  <c r="P163"/>
  <c i="5" r="BK86"/>
  <c r="J86"/>
  <c r="J61"/>
  <c r="BK136"/>
  <c r="J136"/>
  <c r="J62"/>
  <c r="T154"/>
  <c i="6" r="R106"/>
  <c r="T195"/>
  <c r="R206"/>
  <c r="R238"/>
  <c r="T317"/>
  <c r="R329"/>
  <c i="7" r="T90"/>
  <c r="BK99"/>
  <c r="J99"/>
  <c r="J62"/>
  <c r="P208"/>
  <c r="T229"/>
  <c r="P295"/>
  <c r="BK304"/>
  <c r="J304"/>
  <c r="J67"/>
  <c i="8" r="R86"/>
  <c r="R85"/>
  <c r="R84"/>
  <c r="P111"/>
  <c r="P124"/>
  <c i="9" r="R84"/>
  <c r="R83"/>
  <c r="R82"/>
  <c r="BK108"/>
  <c r="J108"/>
  <c r="J62"/>
  <c r="P108"/>
  <c r="T108"/>
  <c i="3" r="BK199"/>
  <c r="J199"/>
  <c r="J65"/>
  <c r="BK203"/>
  <c r="J203"/>
  <c r="J66"/>
  <c i="5" r="BK179"/>
  <c r="J179"/>
  <c r="J64"/>
  <c i="6" r="BK90"/>
  <c r="J90"/>
  <c r="J61"/>
  <c i="2" r="BK149"/>
  <c r="J149"/>
  <c r="J63"/>
  <c i="4" r="BK197"/>
  <c r="J197"/>
  <c r="J64"/>
  <c i="6" r="BK376"/>
  <c r="J376"/>
  <c r="J68"/>
  <c i="7" r="BK202"/>
  <c r="J202"/>
  <c r="J63"/>
  <c r="BK336"/>
  <c r="J336"/>
  <c r="J68"/>
  <c i="9" r="J52"/>
  <c r="J55"/>
  <c r="F79"/>
  <c r="E48"/>
  <c r="BE92"/>
  <c r="BE99"/>
  <c r="BE109"/>
  <c r="BE130"/>
  <c r="BE133"/>
  <c i="8" r="BK85"/>
  <c r="J85"/>
  <c r="J60"/>
  <c i="9" r="BE85"/>
  <c r="BE96"/>
  <c r="BE102"/>
  <c r="BE89"/>
  <c r="BE105"/>
  <c r="BE117"/>
  <c r="BE122"/>
  <c r="BE127"/>
  <c i="8" r="J52"/>
  <c r="F55"/>
  <c r="BE93"/>
  <c r="BE95"/>
  <c r="BE109"/>
  <c r="BE112"/>
  <c r="BE120"/>
  <c r="BE122"/>
  <c r="BE139"/>
  <c r="BE143"/>
  <c r="E74"/>
  <c r="BE87"/>
  <c r="BE89"/>
  <c r="BE91"/>
  <c r="BE101"/>
  <c r="BE103"/>
  <c r="BE114"/>
  <c r="BE128"/>
  <c r="BE132"/>
  <c r="BE137"/>
  <c r="BE140"/>
  <c r="J81"/>
  <c r="BE97"/>
  <c r="BE107"/>
  <c r="BE125"/>
  <c r="BE129"/>
  <c r="BE134"/>
  <c r="BE135"/>
  <c r="BE145"/>
  <c r="BE146"/>
  <c r="BE99"/>
  <c r="BE105"/>
  <c r="BE116"/>
  <c r="BE118"/>
  <c r="BE126"/>
  <c r="BE127"/>
  <c r="BE130"/>
  <c r="BE131"/>
  <c r="BE133"/>
  <c r="BE136"/>
  <c r="BE138"/>
  <c r="BE142"/>
  <c r="BE144"/>
  <c i="7" r="BE94"/>
  <c r="BE126"/>
  <c r="BE129"/>
  <c r="BE149"/>
  <c r="BE152"/>
  <c r="BE158"/>
  <c r="BE165"/>
  <c r="BE174"/>
  <c r="BE185"/>
  <c r="BE188"/>
  <c r="BE195"/>
  <c r="BE209"/>
  <c r="BE223"/>
  <c r="BE230"/>
  <c r="BE235"/>
  <c r="BE269"/>
  <c r="BE276"/>
  <c r="BE281"/>
  <c r="BE292"/>
  <c r="BE300"/>
  <c r="BE311"/>
  <c r="BE333"/>
  <c r="BE337"/>
  <c r="F55"/>
  <c r="J82"/>
  <c r="BE91"/>
  <c r="BE108"/>
  <c r="BE117"/>
  <c r="BE121"/>
  <c r="BE251"/>
  <c r="BE272"/>
  <c r="BE308"/>
  <c r="BE322"/>
  <c r="J55"/>
  <c r="BE177"/>
  <c r="BE200"/>
  <c r="BE203"/>
  <c r="BE215"/>
  <c r="BE218"/>
  <c r="BE220"/>
  <c r="BE237"/>
  <c r="BE242"/>
  <c r="BE248"/>
  <c r="BE255"/>
  <c r="BE258"/>
  <c r="BE265"/>
  <c r="BE325"/>
  <c r="E48"/>
  <c r="BE100"/>
  <c r="BE104"/>
  <c r="BE114"/>
  <c r="BE134"/>
  <c r="BE137"/>
  <c r="BE140"/>
  <c r="BE143"/>
  <c r="BE146"/>
  <c r="BE155"/>
  <c r="BE180"/>
  <c r="BE212"/>
  <c r="BE226"/>
  <c r="BE244"/>
  <c r="BE262"/>
  <c r="BE285"/>
  <c r="BE288"/>
  <c r="BE296"/>
  <c r="BE305"/>
  <c r="BE315"/>
  <c r="BE318"/>
  <c r="BE330"/>
  <c i="5" r="BK85"/>
  <c r="J85"/>
  <c r="J60"/>
  <c i="6" r="J55"/>
  <c r="BE101"/>
  <c r="BE139"/>
  <c r="BE142"/>
  <c r="BE170"/>
  <c r="BE201"/>
  <c r="BE210"/>
  <c r="BE213"/>
  <c r="BE239"/>
  <c r="BE242"/>
  <c r="BE244"/>
  <c r="BE252"/>
  <c r="BE290"/>
  <c r="BE294"/>
  <c r="BE318"/>
  <c r="BE322"/>
  <c r="BE333"/>
  <c r="F55"/>
  <c r="E78"/>
  <c r="J82"/>
  <c r="BE124"/>
  <c r="BE167"/>
  <c r="BE207"/>
  <c r="BE219"/>
  <c r="BE224"/>
  <c r="BE256"/>
  <c r="BE260"/>
  <c r="BE271"/>
  <c r="BE276"/>
  <c r="BE299"/>
  <c r="BE307"/>
  <c r="BE311"/>
  <c r="BE314"/>
  <c r="BE326"/>
  <c r="BE330"/>
  <c r="BE336"/>
  <c r="BE350"/>
  <c r="BE357"/>
  <c r="BE360"/>
  <c r="BE96"/>
  <c r="BE107"/>
  <c r="BE115"/>
  <c r="BE128"/>
  <c r="BE133"/>
  <c r="BE145"/>
  <c r="BE196"/>
  <c r="BE216"/>
  <c r="BE236"/>
  <c r="BE263"/>
  <c r="BE343"/>
  <c r="BE365"/>
  <c r="BE368"/>
  <c r="BE371"/>
  <c r="BE377"/>
  <c r="BE91"/>
  <c r="BE111"/>
  <c r="BE121"/>
  <c r="BE136"/>
  <c r="BE148"/>
  <c r="BE155"/>
  <c r="BE164"/>
  <c r="BE173"/>
  <c r="BE176"/>
  <c r="BE183"/>
  <c r="BE188"/>
  <c r="BE190"/>
  <c r="BE222"/>
  <c r="BE227"/>
  <c r="BE230"/>
  <c r="BE233"/>
  <c r="BE247"/>
  <c r="BE267"/>
  <c r="BE280"/>
  <c r="BE283"/>
  <c r="BE286"/>
  <c r="BE303"/>
  <c r="BE339"/>
  <c r="BE346"/>
  <c r="BE353"/>
  <c i="5" r="E74"/>
  <c r="BE99"/>
  <c r="BE105"/>
  <c r="BE108"/>
  <c r="BE113"/>
  <c r="BE116"/>
  <c r="BE137"/>
  <c r="BE149"/>
  <c r="J55"/>
  <c r="BE122"/>
  <c r="BE130"/>
  <c r="BE145"/>
  <c r="BE167"/>
  <c r="BE173"/>
  <c r="J52"/>
  <c r="F55"/>
  <c r="BE87"/>
  <c r="BE102"/>
  <c r="BE125"/>
  <c r="BE142"/>
  <c r="BE160"/>
  <c r="BE162"/>
  <c r="BE176"/>
  <c r="BE180"/>
  <c r="BE93"/>
  <c r="BE96"/>
  <c r="BE119"/>
  <c r="BE152"/>
  <c r="BE155"/>
  <c r="BE168"/>
  <c i="4" r="F55"/>
  <c r="J78"/>
  <c r="BE102"/>
  <c r="BE105"/>
  <c r="BE108"/>
  <c r="E48"/>
  <c r="BE87"/>
  <c r="BE119"/>
  <c r="BE158"/>
  <c r="BE160"/>
  <c r="BE164"/>
  <c r="BE169"/>
  <c r="BE171"/>
  <c r="BE194"/>
  <c r="BE198"/>
  <c i="3" r="BK96"/>
  <c i="4" r="J81"/>
  <c r="BE96"/>
  <c r="BE111"/>
  <c r="BE125"/>
  <c r="BE128"/>
  <c r="BE141"/>
  <c r="BE146"/>
  <c r="BE149"/>
  <c r="BE176"/>
  <c r="BE183"/>
  <c r="BE191"/>
  <c r="BE99"/>
  <c r="BE116"/>
  <c r="BE122"/>
  <c r="BE133"/>
  <c r="BE155"/>
  <c r="BE178"/>
  <c r="BE187"/>
  <c i="3" r="J52"/>
  <c r="F92"/>
  <c r="BE112"/>
  <c r="BE144"/>
  <c r="BE153"/>
  <c r="BE204"/>
  <c r="BE208"/>
  <c r="BE235"/>
  <c r="BE250"/>
  <c r="BE259"/>
  <c r="BE265"/>
  <c r="BE267"/>
  <c r="BE270"/>
  <c r="BE285"/>
  <c r="BE292"/>
  <c r="BE301"/>
  <c r="BE310"/>
  <c r="BE317"/>
  <c r="BE333"/>
  <c r="BE337"/>
  <c r="BE340"/>
  <c r="BE106"/>
  <c r="BE115"/>
  <c r="BE118"/>
  <c r="BE126"/>
  <c r="BE129"/>
  <c r="BE135"/>
  <c r="BE164"/>
  <c r="BE170"/>
  <c r="BE174"/>
  <c r="BE188"/>
  <c r="BE191"/>
  <c r="BE200"/>
  <c r="BE213"/>
  <c r="BE233"/>
  <c r="BE244"/>
  <c r="BE280"/>
  <c r="BE288"/>
  <c r="BE295"/>
  <c r="BE298"/>
  <c r="BE304"/>
  <c r="BE307"/>
  <c r="BE313"/>
  <c r="BE321"/>
  <c r="E48"/>
  <c r="BE109"/>
  <c r="BE121"/>
  <c r="BE150"/>
  <c r="BE157"/>
  <c r="BE179"/>
  <c r="BE225"/>
  <c r="BE227"/>
  <c r="BE241"/>
  <c r="BE253"/>
  <c r="BE256"/>
  <c r="BE261"/>
  <c r="BE325"/>
  <c r="BE343"/>
  <c r="BE346"/>
  <c r="J55"/>
  <c r="BE98"/>
  <c r="BE132"/>
  <c r="BE138"/>
  <c r="BE182"/>
  <c r="BE218"/>
  <c r="BE223"/>
  <c r="BE239"/>
  <c r="BE246"/>
  <c r="BE274"/>
  <c r="BE277"/>
  <c r="BE329"/>
  <c r="BE348"/>
  <c r="BE351"/>
  <c r="BE354"/>
  <c i="2" r="J55"/>
  <c r="J78"/>
  <c r="BE87"/>
  <c r="BE116"/>
  <c r="BE124"/>
  <c r="BE133"/>
  <c r="BE139"/>
  <c r="BE143"/>
  <c r="BE150"/>
  <c r="BE157"/>
  <c r="BE160"/>
  <c r="BE166"/>
  <c r="BE180"/>
  <c r="BE187"/>
  <c r="BE195"/>
  <c r="BE198"/>
  <c r="E48"/>
  <c r="F55"/>
  <c r="BE97"/>
  <c r="BE103"/>
  <c r="BE108"/>
  <c r="BE128"/>
  <c r="BE136"/>
  <c r="BE146"/>
  <c r="BE163"/>
  <c r="BE170"/>
  <c r="BE173"/>
  <c r="BE177"/>
  <c r="BE184"/>
  <c r="BE192"/>
  <c r="BE92"/>
  <c r="BE111"/>
  <c r="F37"/>
  <c i="1" r="BD55"/>
  <c i="6" r="J34"/>
  <c i="1" r="AW59"/>
  <c i="2" r="J34"/>
  <c i="1" r="AW55"/>
  <c i="4" r="J34"/>
  <c i="1" r="AW57"/>
  <c i="7" r="F36"/>
  <c i="1" r="BC60"/>
  <c i="6" r="F36"/>
  <c i="1" r="BC59"/>
  <c i="7" r="J34"/>
  <c i="1" r="AW60"/>
  <c i="8" r="J34"/>
  <c i="1" r="AW61"/>
  <c i="9" r="F36"/>
  <c i="1" r="BC62"/>
  <c i="4" r="F36"/>
  <c i="1" r="BC57"/>
  <c i="7" r="F35"/>
  <c i="1" r="BB60"/>
  <c i="2" r="F36"/>
  <c i="1" r="BC55"/>
  <c i="5" r="F35"/>
  <c i="1" r="BB58"/>
  <c i="9" r="F37"/>
  <c i="1" r="BD62"/>
  <c i="3" r="J34"/>
  <c i="1" r="AW56"/>
  <c i="8" r="F37"/>
  <c i="1" r="BD61"/>
  <c i="9" r="F34"/>
  <c i="1" r="BA62"/>
  <c i="2" r="F34"/>
  <c i="1" r="BA55"/>
  <c i="5" r="F36"/>
  <c i="1" r="BC58"/>
  <c i="8" r="F35"/>
  <c i="1" r="BB61"/>
  <c i="5" r="J34"/>
  <c i="1" r="AW58"/>
  <c i="5" r="F34"/>
  <c i="1" r="BA58"/>
  <c i="6" r="F37"/>
  <c i="1" r="BD59"/>
  <c i="3" r="F36"/>
  <c i="1" r="BC56"/>
  <c i="2" r="F35"/>
  <c i="1" r="BB55"/>
  <c i="4" r="F35"/>
  <c i="1" r="BB57"/>
  <c i="5" r="F37"/>
  <c i="1" r="BD58"/>
  <c i="8" r="F36"/>
  <c i="1" r="BC61"/>
  <c i="9" r="F35"/>
  <c i="1" r="BB62"/>
  <c i="3" r="F35"/>
  <c i="1" r="BB56"/>
  <c i="3" r="F37"/>
  <c i="1" r="BD56"/>
  <c i="8" r="F34"/>
  <c i="1" r="BA61"/>
  <c i="9" r="J34"/>
  <c i="1" r="AW62"/>
  <c i="4" r="F37"/>
  <c i="1" r="BD57"/>
  <c i="6" r="F34"/>
  <c i="1" r="BA59"/>
  <c i="7" r="F34"/>
  <c i="1" r="BA60"/>
  <c i="4" r="F34"/>
  <c i="1" r="BA57"/>
  <c i="7" r="F37"/>
  <c i="1" r="BD60"/>
  <c i="3" r="F34"/>
  <c i="1" r="BA56"/>
  <c i="6" r="F35"/>
  <c i="1" r="BB59"/>
  <c i="6" l="1" r="R89"/>
  <c r="R88"/>
  <c i="4" r="P85"/>
  <c r="P84"/>
  <c i="1" r="AU57"/>
  <c i="6" r="P89"/>
  <c r="P88"/>
  <c i="1" r="AU59"/>
  <c i="6" r="T89"/>
  <c r="T88"/>
  <c i="7" r="T89"/>
  <c r="T88"/>
  <c i="3" r="T206"/>
  <c i="5" r="R85"/>
  <c r="R84"/>
  <c i="3" r="R96"/>
  <c i="8" r="P85"/>
  <c r="P84"/>
  <c i="1" r="AU61"/>
  <c i="9" r="BK83"/>
  <c r="J83"/>
  <c r="J60"/>
  <c r="P83"/>
  <c r="P82"/>
  <c i="1" r="AU62"/>
  <c i="7" r="R89"/>
  <c r="R88"/>
  <c i="3" r="R206"/>
  <c i="2" r="R85"/>
  <c r="R84"/>
  <c i="5" r="P85"/>
  <c r="P84"/>
  <c i="1" r="AU58"/>
  <c i="4" r="R85"/>
  <c r="R84"/>
  <c i="2" r="T85"/>
  <c r="T84"/>
  <c i="9" r="T83"/>
  <c r="T82"/>
  <c i="7" r="P89"/>
  <c r="P88"/>
  <c i="1" r="AU60"/>
  <c i="3" r="P206"/>
  <c r="P95"/>
  <c i="1" r="AU56"/>
  <c i="5" r="T85"/>
  <c r="T84"/>
  <c i="3" r="T96"/>
  <c r="T95"/>
  <c i="8" r="T85"/>
  <c r="T84"/>
  <c i="3" r="BK206"/>
  <c r="J206"/>
  <c r="J67"/>
  <c i="9" r="J84"/>
  <c r="J61"/>
  <c i="2" r="BK85"/>
  <c r="BK84"/>
  <c r="J84"/>
  <c r="J59"/>
  <c i="4" r="BK85"/>
  <c r="J85"/>
  <c r="J60"/>
  <c i="6" r="BK89"/>
  <c r="BK88"/>
  <c r="J88"/>
  <c r="J59"/>
  <c i="7" r="BK89"/>
  <c r="J89"/>
  <c r="J60"/>
  <c i="8" r="BK84"/>
  <c r="J84"/>
  <c r="J59"/>
  <c i="5" r="BK84"/>
  <c r="J84"/>
  <c i="3" r="J96"/>
  <c r="J60"/>
  <c i="5" r="J30"/>
  <c i="1" r="AG58"/>
  <c i="8" r="J33"/>
  <c i="1" r="AV61"/>
  <c r="AT61"/>
  <c r="BC54"/>
  <c r="W32"/>
  <c i="7" r="J33"/>
  <c i="1" r="AV60"/>
  <c r="AT60"/>
  <c i="9" r="F33"/>
  <c i="1" r="AZ62"/>
  <c i="4" r="J33"/>
  <c i="1" r="AV57"/>
  <c r="AT57"/>
  <c i="2" r="F33"/>
  <c i="1" r="AZ55"/>
  <c i="5" r="F33"/>
  <c i="1" r="AZ58"/>
  <c r="BB54"/>
  <c r="W31"/>
  <c i="3" r="F33"/>
  <c i="1" r="AZ56"/>
  <c r="BD54"/>
  <c r="W33"/>
  <c i="8" r="F33"/>
  <c i="1" r="AZ61"/>
  <c i="4" r="F33"/>
  <c i="1" r="AZ57"/>
  <c i="3" r="J33"/>
  <c i="1" r="AV56"/>
  <c r="AT56"/>
  <c i="2" r="J33"/>
  <c i="1" r="AV55"/>
  <c r="AT55"/>
  <c r="BA54"/>
  <c r="W30"/>
  <c i="6" r="J33"/>
  <c i="1" r="AV59"/>
  <c r="AT59"/>
  <c i="9" r="J33"/>
  <c i="1" r="AV62"/>
  <c r="AT62"/>
  <c i="5" r="J33"/>
  <c i="1" r="AV58"/>
  <c r="AT58"/>
  <c i="7" r="F33"/>
  <c i="1" r="AZ60"/>
  <c i="6" r="F33"/>
  <c i="1" r="AZ59"/>
  <c i="3" l="1" r="R95"/>
  <c i="4" r="BK84"/>
  <c r="J84"/>
  <c r="J59"/>
  <c i="7" r="BK88"/>
  <c r="J88"/>
  <c r="J59"/>
  <c i="3" r="BK95"/>
  <c r="J95"/>
  <c i="6" r="J89"/>
  <c r="J60"/>
  <c i="2" r="J85"/>
  <c r="J60"/>
  <c i="9" r="BK82"/>
  <c r="J82"/>
  <c i="1" r="AN58"/>
  <c i="5" r="J59"/>
  <c r="J39"/>
  <c i="9" r="J30"/>
  <c i="1" r="AG62"/>
  <c r="AX54"/>
  <c r="AW54"/>
  <c r="AK30"/>
  <c r="AY54"/>
  <c i="8" r="J30"/>
  <c i="1" r="AG61"/>
  <c r="AN61"/>
  <c r="AU54"/>
  <c r="AZ54"/>
  <c r="W29"/>
  <c i="6" r="J30"/>
  <c i="1" r="AG59"/>
  <c i="3" r="J30"/>
  <c i="1" r="AG56"/>
  <c i="2" r="J30"/>
  <c i="1" r="AG55"/>
  <c i="2" l="1" r="J39"/>
  <c i="9" r="J39"/>
  <c i="3" r="J39"/>
  <c i="6" r="J39"/>
  <c i="9" r="J59"/>
  <c i="3" r="J59"/>
  <c i="8" r="J39"/>
  <c i="1" r="AN59"/>
  <c r="AN56"/>
  <c r="AN62"/>
  <c r="AN55"/>
  <c i="4" r="J30"/>
  <c i="1" r="AG57"/>
  <c r="AV54"/>
  <c r="AK29"/>
  <c i="7" r="J30"/>
  <c i="1" r="AG60"/>
  <c r="AN60"/>
  <c i="7" l="1" r="J39"/>
  <c i="4" r="J39"/>
  <c i="1" r="AN57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<sst xmlns="http://schemas.openxmlformats.org/spreadsheetml/2006/main">
  <si>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</si>
  <si>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</si>
  <si>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</si>
  <si>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</si>
  <si>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</si>
  <si>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{46ca1edc-528d-451b-89fa-f6b4797327d9}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</si>
  <si>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</si>
  <si>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</si>
  <si>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</si>
  <si>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</si>
  <si>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</si>
  <si>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</si>
  <si>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</si>
  <si>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</si>
  <si>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ALFA-3811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</si>
  <si>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</si>
  <si>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</si>
  <si>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Ulice Židovská Jihlava - výstavba veřejného WC</t>
  </si>
  <si>
    <t>KSO:</t>
  </si>
  <si>
    <t>8012961</t>
  </si>
  <si>
    <t>CC-CZ:</t>
  </si>
  <si>
    <t>12741</t>
  </si>
  <si>
    <t>Místo:</t>
  </si>
  <si>
    <t>Jihlava</t>
  </si>
  <si>
    <t>Datum:</t>
  </si>
  <si>
    <t>22. 8. 2025</t>
  </si>
  <si>
    <t>Zadavatel:</t>
  </si>
  <si>
    <t>IČ:</t>
  </si>
  <si>
    <t/>
  </si>
  <si>
    <t>Statutární město Jihlava</t>
  </si>
  <si>
    <t>DIČ:</t>
  </si>
  <si>
    <t>Účastník:</t>
  </si>
  <si>
    <t>Vyplň údaj</t>
  </si>
  <si>
    <t>Projektant:</t>
  </si>
  <si>
    <t>Atelier Alfa, spol. s r.o., Jihlava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</si>
  <si>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</si>
  <si>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</si>
  <si>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</si>
  <si>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</si>
  <si>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</si>
  <si>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</si>
  <si>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</si>
  <si>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</si>
  <si>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</si>
  <si>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</si>
  <si>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</si>
  <si>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</si>
  <si>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</si>
  <si>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</si>
  <si>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</si>
  <si>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</si>
  <si>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</si>
  <si>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</si>
  <si>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</si>
  <si>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</si>
  <si>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</si>
  <si>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</si>
  <si>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</si>
  <si>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</si>
  <si>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</si>
  <si>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</si>
  <si>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</si>
  <si>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</si>
  <si>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</si>
  <si>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</si>
  <si>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</si>
  <si>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</si>
  <si>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</si>
  <si>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</si>
  <si>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</si>
  <si>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</si>
  <si>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</si>
  <si>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</si>
  <si>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</si>
  <si>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</si>
  <si>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</si>
  <si>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</si>
  <si>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</si>
  <si>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</si>
  <si>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ALFA-38101</t>
  </si>
  <si>
    <t>SO.0. - Bourání a příprava staveniště</t>
  </si>
  <si>
    <t>STA</t>
  </si>
  <si>
    <t>1</t>
  </si>
  <si>
    <t>{13f6a92c-8416-4413-bc3c-98b6c786bfbd}</t>
  </si>
  <si>
    <t>2</t>
  </si>
  <si>
    <t>ALFA-38102</t>
  </si>
  <si>
    <t>SO.1. - WC stavební + opěrná zeď z SO.2.</t>
  </si>
  <si>
    <t>{84ee663f-bced-4233-bc1a-25f3ff34885f}</t>
  </si>
  <si>
    <t>ALFA-38103</t>
  </si>
  <si>
    <t>SO.2. - Zpevněné plochy</t>
  </si>
  <si>
    <t>{34f1f5b4-278d-4412-bf83-313fbe4b710f}</t>
  </si>
  <si>
    <t>ALFA-38104</t>
  </si>
  <si>
    <t>SO.3. - Kontajnerové stání</t>
  </si>
  <si>
    <t>ING</t>
  </si>
  <si>
    <t>{0819167d-d03a-4ba4-9e71-55c820f24842}</t>
  </si>
  <si>
    <t>ALFA-38105</t>
  </si>
  <si>
    <t>SO.4. - Přípojky inženýrských sítí - vodovod</t>
  </si>
  <si>
    <t>{9178c6f9-dbf2-44ed-9423-937688260a8e}</t>
  </si>
  <si>
    <t>ALFA-38106</t>
  </si>
  <si>
    <t>SO.4. - Přípojky inženýrských sítí - kanalizace</t>
  </si>
  <si>
    <t>{916ced0d-bfe7-40c7-9c46-062be6d63e67}</t>
  </si>
  <si>
    <t>ALFA-38107</t>
  </si>
  <si>
    <t>SO.4. - Přípojky inženýrských sítí - elektro, data</t>
  </si>
  <si>
    <t>{ad763c62-d116-432f-9e07-33a34ccd2bc1}</t>
  </si>
  <si>
    <t>ALFA-38108</t>
  </si>
  <si>
    <t>Vedlejší a ostatní náklady</t>
  </si>
  <si>
    <t>VON</t>
  </si>
  <si>
    <t>{bbc32761-ceb4-445d-9082-6b57409a158e}</t>
  </si>
  <si>
    <t>asf1</t>
  </si>
  <si>
    <t>71,857</t>
  </si>
  <si>
    <t>dl1</t>
  </si>
  <si>
    <t>19,65</t>
  </si>
  <si>
    <t>KRYCÍ LIST SOUPISU PRACÍ</t>
  </si>
  <si>
    <t>dl2</t>
  </si>
  <si>
    <t>29,66</t>
  </si>
  <si>
    <t>keř1</t>
  </si>
  <si>
    <t>obr1</t>
  </si>
  <si>
    <t>45,6</t>
  </si>
  <si>
    <t>orn1</t>
  </si>
  <si>
    <t>Objekt:</t>
  </si>
  <si>
    <t>orn21</t>
  </si>
  <si>
    <t>3,93</t>
  </si>
  <si>
    <t>ALFA-38101 - SO.0. - Bourání a příprava staveniště</t>
  </si>
  <si>
    <t>sut1</t>
  </si>
  <si>
    <t>63,373</t>
  </si>
  <si>
    <t>sut2</t>
  </si>
  <si>
    <t>22,707</t>
  </si>
  <si>
    <t>sut3</t>
  </si>
  <si>
    <t>37,023</t>
  </si>
  <si>
    <t xml:space="preserve">- VŠECHNY POUŽITÉ MATERIÁLY MUSÍ ODPOVÍDAT PŘEDEPSANÝM TECHNICKÝM  SPECIFIKACÍM DLE PD   - U veškerých dodávek výrobků bude do ceny zahrnuta jejich montáž vč. dodávky potřebného kotvení, doplňkového materiálu, staveništní a mimostaveništní dopravy v případě, že tyto činosti nejsou oceněny v samostatných položkách jednotlivých částí soupisu prací. -  U vybraných výrobků je nutné do ceny díla zahrnout zpracování dodavatelské, případně dílenské dokumentace, dále výrobu prototypů, provádění barevného a materiálového vzorkování apod. - Položky jsou sestaveny za pomocí Cenové soustavy ÚRS nebo pomocí položek vlastních. Pro všechny položky platí, že do ceny je nutno zahrnout náklady spojené s koordinací, s pokyny vyplývajícími z RDP, zejména TZ. - Uchazeč o veřejnou zakázku je povinen při oceňování soutěžního SOUPISU PRACÍ provést kontrolu funkce aritmetických vzorců jednotlivých položkových soupisů ve vazbě na jednotlivé oddíly, rekapitulace a krycí listy. - Kde není výslovně uvedeno, bude pracovní postup a technologie provádění stanovena oprávněnou osobou zhotovitele. - Provedení detailů konstrukcí musí odpovídat technologiím výrobců. - Provední konstrukcí musí odpovídat požadavkům autora návrhu nebo doporučení specialisty technologie. - Veškeré rozměry budou upřesněny po odkrytí a prozkoumání jednotlivých prvků.  - Výkaz výměr je nutno číst společně s výkresy, tech. zprávou a specifikacemi.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</si>
  <si>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</si>
  <si>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</si>
  <si>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</si>
  <si>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</si>
  <si>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</si>
  <si>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11 - Přípravné a přidružené zemní práce</t>
  </si>
  <si>
    <t xml:space="preserve">    12 - Odkopávky a prokopávky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</si>
  <si>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</si>
  <si>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</si>
  <si>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</si>
  <si>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</si>
  <si>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</si>
  <si>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</si>
  <si>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</si>
  <si>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</si>
  <si>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</si>
  <si>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</si>
  <si>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</si>
  <si>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</si>
  <si>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</si>
  <si>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</si>
  <si>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</si>
  <si>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</si>
  <si>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</si>
  <si>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</si>
  <si>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</si>
  <si>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Přípravné a přidružené zemní práce</t>
  </si>
  <si>
    <t>K</t>
  </si>
  <si>
    <t>111212211</t>
  </si>
  <si>
    <t>Odstranění nevhodných dřevin průměru kmene do 100 mm výšky do 1 m s odstraněním pařezu do 100 m2 v rovině nebo na svahu do 1:5</t>
  </si>
  <si>
    <t>m2</t>
  </si>
  <si>
    <t>CS ÚRS 2025 02</t>
  </si>
  <si>
    <t>4</t>
  </si>
  <si>
    <t>922164061</t>
  </si>
  <si>
    <t>Online PSC</t>
  </si>
  <si>
    <t>https://podminky.urs.cz/item/CS_URS_2025_02/111212211</t>
  </si>
  <si>
    <t>VV</t>
  </si>
  <si>
    <t>"v.č. C.4 - situace bouraných konstrukcí, TZ"</t>
  </si>
  <si>
    <t>13,1*1,5</t>
  </si>
  <si>
    <t>Součet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</si>
  <si>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</si>
  <si>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</si>
  <si>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-1648027013</t>
  </si>
  <si>
    <t>https://podminky.urs.cz/item/CS_URS_2025_02/113106121</t>
  </si>
  <si>
    <t>3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</si>
  <si>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</si>
  <si>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</si>
  <si>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-1598421469</t>
  </si>
  <si>
    <t>https://podminky.urs.cz/item/CS_URS_2025_02/113106161</t>
  </si>
  <si>
    <t>49,31</t>
  </si>
  <si>
    <t>-dl1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</si>
  <si>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</si>
  <si>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</si>
  <si>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959690243</t>
  </si>
  <si>
    <t>https://podminky.urs.cz/item/CS_URS_2025_02/113107123</t>
  </si>
  <si>
    <t>5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</si>
  <si>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</si>
  <si>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</si>
  <si>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-632867810</t>
  </si>
  <si>
    <t>https://podminky.urs.cz/item/CS_URS_2025_02/113107124</t>
  </si>
  <si>
    <t>6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</si>
  <si>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</si>
  <si>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</si>
  <si>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-193371784</t>
  </si>
  <si>
    <t>https://podminky.urs.cz/item/CS_URS_2025_02/113107143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</si>
  <si>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</si>
  <si>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</si>
  <si>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</si>
  <si>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</si>
  <si>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1870476780</t>
  </si>
  <si>
    <t>https://podminky.urs.cz/item/CS_URS_2025_02/113202111</t>
  </si>
  <si>
    <t>3,5+5+3+14+1,2*2</t>
  </si>
  <si>
    <t>4,6+13,1</t>
  </si>
  <si>
    <t>Mezisoučet</t>
  </si>
  <si>
    <t>13,1</t>
  </si>
  <si>
    <t>8</t>
  </si>
  <si>
    <t>113203111</t>
  </si>
  <si>
    <t>Vytrhání obrub s vybouráním lože, s přemístěním hmot na skládku na vzdálenost do 3 m nebo s naložením na dopravní prostředek z dlažebních kostek</t>
  </si>
  <si>
    <t>1406287318</t>
  </si>
  <si>
    <t>https://podminky.urs.cz/item/CS_URS_2025_02/113203111</t>
  </si>
  <si>
    <t>obr1*2</t>
  </si>
  <si>
    <t>Odkopávky a prokopávky</t>
  </si>
  <si>
    <t>9</t>
  </si>
  <si>
    <t>121112003</t>
  </si>
  <si>
    <t>Sejmutí ornice ručně při souvislé ploše, tl. vrstvy do 200 mm</t>
  </si>
  <si>
    <t>1284959864</t>
  </si>
  <si>
    <t>https://podminky.urs.cz/item/CS_URS_2025_02/121112003</t>
  </si>
  <si>
    <t>10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</si>
  <si>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</si>
  <si>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</si>
  <si>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m3</t>
  </si>
  <si>
    <t>750948614</t>
  </si>
  <si>
    <t>https://podminky.urs.cz/item/CS_URS_2025_02/162211311</t>
  </si>
  <si>
    <t>162301501</t>
  </si>
  <si>
    <t>Vodorovné přemístění smýcených křovin do průměru kmene 100 mm na vzdálenost do 5 000 m</t>
  </si>
  <si>
    <t>1782968520</t>
  </si>
  <si>
    <t>https://podminky.urs.cz/item/CS_URS_2025_02/162301501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</si>
  <si>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</si>
  <si>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</si>
  <si>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425934833</t>
  </si>
  <si>
    <t>https://podminky.urs.cz/item/CS_URS_2025_02/162651112</t>
  </si>
  <si>
    <t>orn1*0,2</t>
  </si>
  <si>
    <t>13</t>
  </si>
  <si>
    <t>167111101</t>
  </si>
  <si>
    <t>Nakládání, skládání a překládání neulehlého výkopku nebo sypaniny ručně nakládání, z hornin třídy těžitelnosti I, skupiny 1 až 3</t>
  </si>
  <si>
    <t>1776079998</t>
  </si>
  <si>
    <t>https://podminky.urs.cz/item/CS_URS_2025_02/167111101</t>
  </si>
  <si>
    <t>14</t>
  </si>
  <si>
    <t>171251201</t>
  </si>
  <si>
    <t>Uložení sypaniny na skládky nebo meziskládky bez hutnění s upravením uložené sypaniny do předepsaného tvaru</t>
  </si>
  <si>
    <t>-980333331</t>
  </si>
  <si>
    <t>https://podminky.urs.cz/item/CS_URS_2025_02/171251201</t>
  </si>
  <si>
    <t>Ostatní konstrukce a práce, bourání</t>
  </si>
  <si>
    <t>15</t>
  </si>
  <si>
    <t>919735113</t>
  </si>
  <si>
    <t>Řezání stávajícího živičného krytu nebo podkladu hloubky přes 100 do 150 mm</t>
  </si>
  <si>
    <t>-1740573474</t>
  </si>
  <si>
    <t>https://podminky.urs.cz/item/CS_URS_2025_02/919735113</t>
  </si>
  <si>
    <t>12,3+5,3+3,5+4,6+13,1</t>
  </si>
  <si>
    <t>12,3*2+5,3*6</t>
  </si>
  <si>
    <t>řez1</t>
  </si>
  <si>
    <t>997</t>
  </si>
  <si>
    <t>Doprava suti a vybouraných hmot</t>
  </si>
  <si>
    <t>16</t>
  </si>
  <si>
    <t>997221131</t>
  </si>
  <si>
    <t>Vodorovná doprava vybouraných hmot nošením s naložením a se složením na vzdálenost do 50 m</t>
  </si>
  <si>
    <t>t</t>
  </si>
  <si>
    <t>899785540</t>
  </si>
  <si>
    <t>https://podminky.urs.cz/item/CS_URS_2025_02/997221131</t>
  </si>
  <si>
    <t>17</t>
  </si>
  <si>
    <t>997221141</t>
  </si>
  <si>
    <t>Vodorovná doprava suti stavebním kolečkem s naložením a se složením ze sypkých materiálů, na vzdálenost do 50 m</t>
  </si>
  <si>
    <t>1522911962</t>
  </si>
  <si>
    <t>https://podminky.urs.cz/item/CS_URS_2025_02/997221141</t>
  </si>
  <si>
    <t>18</t>
  </si>
  <si>
    <t>997221151</t>
  </si>
  <si>
    <t>Vodorovná doprava suti stavebním kolečkem s naložením a se složením z kusových materiálů, na vzdálenost do 50 m</t>
  </si>
  <si>
    <t>662842490</t>
  </si>
  <si>
    <t>https://podminky.urs.cz/item/CS_URS_2025_02/997221151</t>
  </si>
  <si>
    <t>19</t>
  </si>
  <si>
    <t>997221551</t>
  </si>
  <si>
    <t>Vodorovná doprava suti bez naložení, ale se složením a s hrubým urovnáním ze sypkých materiálů, na vzdálenost do 1 km</t>
  </si>
  <si>
    <t>1085003827</t>
  </si>
  <si>
    <t>https://podminky.urs.cz/item/CS_URS_2025_02/997221551</t>
  </si>
  <si>
    <t>21,696+41,677</t>
  </si>
  <si>
    <t>20</t>
  </si>
  <si>
    <t>997221559</t>
  </si>
  <si>
    <t>Vodorovná doprava suti bez naložení, ale se složením a s hrubým urovnáním ze sypkých materiálů, na vzdálenost Příplatek k ceně za každý další započatý 1 km přes 1 km</t>
  </si>
  <si>
    <t>602003910</t>
  </si>
  <si>
    <t>https://podminky.urs.cz/item/CS_URS_2025_02/997221559</t>
  </si>
  <si>
    <t>sut1*10</t>
  </si>
  <si>
    <t>997221561</t>
  </si>
  <si>
    <t>Vodorovná doprava suti bez naložení, ale se složením a s hrubým urovnáním z kusových materiálů, na vzdálenost do 1 km</t>
  </si>
  <si>
    <t>1510970889</t>
  </si>
  <si>
    <t>https://podminky.urs.cz/item/CS_URS_2025_02/997221561</t>
  </si>
  <si>
    <t>22</t>
  </si>
  <si>
    <t>997221569</t>
  </si>
  <si>
    <t>Vodorovná doprava suti bez naložení, ale se složením a s hrubým urovnáním z kusových materiálů, na vzdálenost Příplatek k ceně za každý další započatý 1 km přes 1 km</t>
  </si>
  <si>
    <t>-725251967</t>
  </si>
  <si>
    <t>https://podminky.urs.cz/item/CS_URS_2025_02/997221569</t>
  </si>
  <si>
    <t>sut2*10</t>
  </si>
  <si>
    <t>23</t>
  </si>
  <si>
    <t>997221571</t>
  </si>
  <si>
    <t>Vodorovná doprava vybouraných hmot bez naložení, ale se složením a s hrubým urovnáním na vzdálenost do 1 km</t>
  </si>
  <si>
    <t>-532344107</t>
  </si>
  <si>
    <t>https://podminky.urs.cz/item/CS_URS_2025_02/997221571</t>
  </si>
  <si>
    <t>5,01+9,491+12,034+10,488</t>
  </si>
  <si>
    <t>24</t>
  </si>
  <si>
    <t>997221579</t>
  </si>
  <si>
    <t>Vodorovná doprava vybouraných hmot bez naložení, ale se složením a s hrubým urovnáním na vzdálenost Příplatek k ceně za každý další započatý 1 km přes 1 km</t>
  </si>
  <si>
    <t>-53025326</t>
  </si>
  <si>
    <t>https://podminky.urs.cz/item/CS_URS_2025_02/997221579</t>
  </si>
  <si>
    <t>sut3*5</t>
  </si>
  <si>
    <t>25</t>
  </si>
  <si>
    <t>997221611</t>
  </si>
  <si>
    <t>Nakládání na dopravní prostředky pro vodorovnou dopravu suti</t>
  </si>
  <si>
    <t>-2039547188</t>
  </si>
  <si>
    <t>https://podminky.urs.cz/item/CS_URS_2025_02/997221611</t>
  </si>
  <si>
    <t>26</t>
  </si>
  <si>
    <t>997221612</t>
  </si>
  <si>
    <t>Nakládání na dopravní prostředky pro vodorovnou dopravu vybouraných hmot</t>
  </si>
  <si>
    <t>-1377398606</t>
  </si>
  <si>
    <t>https://podminky.urs.cz/item/CS_URS_2025_02/997221612</t>
  </si>
  <si>
    <t>27</t>
  </si>
  <si>
    <t>997221645</t>
  </si>
  <si>
    <t>Poplatek za uložení stavebního odpadu na skládce (skládkovné) asfaltového bez obsahu dehtu zatříděného do Katalogu odpadů pod kódem 17 03 02</t>
  </si>
  <si>
    <t>871005177</t>
  </si>
  <si>
    <t>https://podminky.urs.cz/item/CS_URS_2025_02/997221645</t>
  </si>
  <si>
    <t>28</t>
  </si>
  <si>
    <t>997221655</t>
  </si>
  <si>
    <t>Poplatek za uložení stavebního odpadu na skládce (skládkovné) zeminy a kamení zatříděného do Katalogu odpadů pod kódem 17 05 04</t>
  </si>
  <si>
    <t>1522875955</t>
  </si>
  <si>
    <t>https://podminky.urs.cz/item/CS_URS_2025_02/997221655</t>
  </si>
  <si>
    <t>geo1</t>
  </si>
  <si>
    <t>72,838</t>
  </si>
  <si>
    <t>geo11</t>
  </si>
  <si>
    <t>38,08</t>
  </si>
  <si>
    <t>geo2</t>
  </si>
  <si>
    <t>36,419</t>
  </si>
  <si>
    <t>hra1</t>
  </si>
  <si>
    <t>0,578</t>
  </si>
  <si>
    <t>kro1</t>
  </si>
  <si>
    <t>20,208</t>
  </si>
  <si>
    <t>li1</t>
  </si>
  <si>
    <t>19,2</t>
  </si>
  <si>
    <t>li2</t>
  </si>
  <si>
    <t>40,416</t>
  </si>
  <si>
    <t>ALFA-38102 - SO.1. - WC stavební + opěrná zeď z SO.2.</t>
  </si>
  <si>
    <t>pen1</t>
  </si>
  <si>
    <t>86,071</t>
  </si>
  <si>
    <t>plan11</t>
  </si>
  <si>
    <t>16,25</t>
  </si>
  <si>
    <t>rýha1</t>
  </si>
  <si>
    <t>33,551</t>
  </si>
  <si>
    <t>ti1</t>
  </si>
  <si>
    <t>19,04</t>
  </si>
  <si>
    <t>vodor2</t>
  </si>
  <si>
    <t>12,82</t>
  </si>
  <si>
    <t>zd1</t>
  </si>
  <si>
    <t>19,421</t>
  </si>
  <si>
    <t>zd2</t>
  </si>
  <si>
    <t>11,158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</si>
  <si>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</si>
  <si>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</si>
  <si>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</si>
  <si>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</si>
  <si>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95 - Dokončovací konstrukce a práce pozemních staveb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</si>
  <si>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</si>
  <si>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</si>
  <si>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</si>
  <si>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</si>
  <si>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</si>
  <si>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</si>
  <si>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</si>
  <si>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</si>
  <si>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</si>
  <si>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</si>
  <si>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>Zemní práce</t>
  </si>
  <si>
    <t>132212331</t>
  </si>
  <si>
    <t>Hloubení nezapažených rýh šířky přes 800 do 2 000 mm ručně s urovnáním dna do předepsaného profilu a spádu v hornině třídy těžitelnosti I skupiny 3 soudržných</t>
  </si>
  <si>
    <t>2110926760</t>
  </si>
  <si>
    <t>https://podminky.urs.cz/item/CS_URS_2025_02/132212331</t>
  </si>
  <si>
    <t>"v.č. D.1.1.2 - základy celkové, TZ"</t>
  </si>
  <si>
    <t>(7,3*2+2,2*2)*1,55*1,2*0,5</t>
  </si>
  <si>
    <t>(0,648+0,35)*1,44*1,2*0,5</t>
  </si>
  <si>
    <t>(1,693+1,261+0,35)*1,35*1,2*0,5</t>
  </si>
  <si>
    <t>14,187*1,45*1,2*0,5</t>
  </si>
  <si>
    <t>132312331</t>
  </si>
  <si>
    <t>Hloubení nezapažených rýh šířky přes 800 do 2 000 mm ručně s urovnáním dna do předepsaného profilu a spádu v hornině třídy těžitelnosti II skupiny 4 soudržných</t>
  </si>
  <si>
    <t>830771876</t>
  </si>
  <si>
    <t>https://podminky.urs.cz/item/CS_URS_2025_02/132312331</t>
  </si>
  <si>
    <t>-633061110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</si>
  <si>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</si>
  <si>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</si>
  <si>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1039196888</t>
  </si>
  <si>
    <t>https://podminky.urs.cz/item/CS_URS_2025_02/162211319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</si>
  <si>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</si>
  <si>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</si>
  <si>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-768449023</t>
  </si>
  <si>
    <t>https://podminky.urs.cz/item/CS_URS_2025_02/162211321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</si>
  <si>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</si>
  <si>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</si>
  <si>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-556344268</t>
  </si>
  <si>
    <t>https://podminky.urs.cz/item/CS_URS_2025_02/162211329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</si>
  <si>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</si>
  <si>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</si>
  <si>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993122271</t>
  </si>
  <si>
    <t>https://podminky.urs.cz/item/CS_URS_2025_02/162751137</t>
  </si>
  <si>
    <t>-20,731</t>
  </si>
  <si>
    <t>967737662</t>
  </si>
  <si>
    <t>167111102</t>
  </si>
  <si>
    <t>Nakládání, skládání a překládání neulehlého výkopku nebo sypaniny ručně nakládání, z hornin třídy těžitelnosti II, skupiny 4 a 5</t>
  </si>
  <si>
    <t>-397775411</t>
  </si>
  <si>
    <t>https://podminky.urs.cz/item/CS_URS_2025_02/167111102</t>
  </si>
  <si>
    <t>171201231</t>
  </si>
  <si>
    <t>Poplatek za uložení stavebního odpadu na recyklační skládce (skládkovné) zeminy a kamení zatříděného do Katalogu odpadů pod kódem 17 05 04</t>
  </si>
  <si>
    <t>1168387268</t>
  </si>
  <si>
    <t>https://podminky.urs.cz/item/CS_URS_2025_02/171201231</t>
  </si>
  <si>
    <t>vodor2*1,8</t>
  </si>
  <si>
    <t>1898725745</t>
  </si>
  <si>
    <t>174151101</t>
  </si>
  <si>
    <t>Zásyp sypaninou z jakékoliv horniny strojně s uložením výkopku ve vrstvách se zhutněním jam, šachet, rýh nebo kolem objektů v těchto vykopávkách</t>
  </si>
  <si>
    <t>-1033249036</t>
  </si>
  <si>
    <t>https://podminky.urs.cz/item/CS_URS_2025_02/174151101</t>
  </si>
  <si>
    <t>rýha1*2</t>
  </si>
  <si>
    <t>-(2,36+0,52+5,93)</t>
  </si>
  <si>
    <t>-(0,69+3,32)</t>
  </si>
  <si>
    <t>zás1</t>
  </si>
  <si>
    <t>181913112</t>
  </si>
  <si>
    <t>Úprava pláně vyrovnáním výškových rozdílů ručně v hornině třídy těžitelnosti II skupiny 4 se zhutněním</t>
  </si>
  <si>
    <t>103825916</t>
  </si>
  <si>
    <t>https://podminky.urs.cz/item/CS_URS_2025_02/181913112</t>
  </si>
  <si>
    <t>6,5*2,5</t>
  </si>
  <si>
    <t>Zakládání</t>
  </si>
  <si>
    <t>271532212</t>
  </si>
  <si>
    <t>Podsyp pod základové konstrukce se zhutněním a urovnáním povrchu z kameniva hrubého, frakce 16 - 32 mm</t>
  </si>
  <si>
    <t>734818099</t>
  </si>
  <si>
    <t>https://podminky.urs.cz/item/CS_URS_2025_02/271532212</t>
  </si>
  <si>
    <t>plan11*0,2</t>
  </si>
  <si>
    <t>274321411</t>
  </si>
  <si>
    <t>Základy z betonu železového (bez výztuže) pasy z betonu bez zvláštních nároků na prostředí tř. C 20/25</t>
  </si>
  <si>
    <t>-1606362552</t>
  </si>
  <si>
    <t>https://podminky.urs.cz/item/CS_URS_2025_02/274321411</t>
  </si>
  <si>
    <t>5,93+3,32</t>
  </si>
  <si>
    <t>274361821</t>
  </si>
  <si>
    <t>Výztuž základů pasů z betonářské oceli 10 505 (R) nebo BSt 500</t>
  </si>
  <si>
    <t>2009605217</t>
  </si>
  <si>
    <t>https://podminky.urs.cz/item/CS_URS_2025_02/274361821</t>
  </si>
  <si>
    <t>(7*2+2,5*2+0,648+0,35*2)*4*0,5*0,617*1,3*0,001</t>
  </si>
  <si>
    <t>(1,261+1,269)*4*0,5*0,617*1,3*0,001</t>
  </si>
  <si>
    <t>14,87*4*0,5*0,617*1,3*0,001</t>
  </si>
  <si>
    <t>279113133</t>
  </si>
  <si>
    <t>Základové zdi z tvárnic ztraceného bednění včetně výplně z betonu bez zvláštních nároků na vliv prostředí třídy C 16/20, tloušťky zdiva přes 200 do 250 mm</t>
  </si>
  <si>
    <t>1567180538</t>
  </si>
  <si>
    <t>https://podminky.urs.cz/item/CS_URS_2025_02/279113133</t>
  </si>
  <si>
    <t>9,48+2,08</t>
  </si>
  <si>
    <t>2,76+9,275*0,55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</si>
  <si>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</si>
  <si>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</si>
  <si>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-119416634</t>
  </si>
  <si>
    <t>https://podminky.urs.cz/item/CS_URS_2025_02/279361821</t>
  </si>
  <si>
    <t>zd1*5,628*1,3*0,001</t>
  </si>
  <si>
    <t>Svislé a kompletní konstrukce</t>
  </si>
  <si>
    <t>311113133</t>
  </si>
  <si>
    <t>Nadzákladové zdi z betonových tvárnic ztraceného bednění hladkých včetně výplně z betonu C 16/20, tloušťky zdiva přes 200 do 250 mm</t>
  </si>
  <si>
    <t>457278474</t>
  </si>
  <si>
    <t>https://podminky.urs.cz/item/CS_URS_2025_02/311113133</t>
  </si>
  <si>
    <t>"v.č. D.1.1.4 - půdorys celkový, TZ"</t>
  </si>
  <si>
    <t>9,275*1,203</t>
  </si>
  <si>
    <t>311361821</t>
  </si>
  <si>
    <t>Výztuž nadzákladových zdí nosných svislých nebo odkloněných od svislice, rovných nebo oblých z betonářské oceli 10 505 (R) nebo BSt 500</t>
  </si>
  <si>
    <t>1658561603</t>
  </si>
  <si>
    <t>https://podminky.urs.cz/item/CS_URS_2025_02/311361821</t>
  </si>
  <si>
    <t>zd2*5,628*1,3*0,001</t>
  </si>
  <si>
    <t>345244R0223</t>
  </si>
  <si>
    <t>koruna zdi - lícové cihly ostře pálené 290 x 150 x 65 mm D+M</t>
  </si>
  <si>
    <t>926610289</t>
  </si>
  <si>
    <t>(1,93+1,625+1,551)*0,3</t>
  </si>
  <si>
    <t>14,87*0,3</t>
  </si>
  <si>
    <t>Úpravy povrchů, podlahy a osazování výplní</t>
  </si>
  <si>
    <t>622142001</t>
  </si>
  <si>
    <t>Pletivo vnějších ploch v ploše nebo pruzích, na plném podkladu sklovláknité vtlačené do tmelu stěn</t>
  </si>
  <si>
    <t>-1570501870</t>
  </si>
  <si>
    <t>https://podminky.urs.cz/item/CS_URS_2025_02/622142001</t>
  </si>
  <si>
    <t>622151R0001</t>
  </si>
  <si>
    <t>Penetrační nátěr vnějších stěn - spojovací můstek D+M</t>
  </si>
  <si>
    <t>239673423</t>
  </si>
  <si>
    <t>"v.č. D.1.1.5 - půdorys toalety, TZ"</t>
  </si>
  <si>
    <t>(7,052+3)*2*3,275</t>
  </si>
  <si>
    <t>-1*2*3-1*0,6*3-0,7*2</t>
  </si>
  <si>
    <t>(1+0,6)*2*3*0,1</t>
  </si>
  <si>
    <t>(0,648+0,25+1,629+1,261)*2*0,3</t>
  </si>
  <si>
    <t>5,342*2*0,3+0,25*0,3+9,275*2*1,203+0,25*1,203*2</t>
  </si>
  <si>
    <t>95</t>
  </si>
  <si>
    <t>Dokončovací konstrukce a práce pozemních staveb</t>
  </si>
  <si>
    <t>95988R201</t>
  </si>
  <si>
    <t>kompletní výrobek - kontajner 7000 x 2990 x 3010 mm - kompletní vnitřní vybavení vč. sanitárních předmětů, okna, dveře, opláštění stěn laminovanou dřevotřískou, střecha trapézový plech D+M+osazení</t>
  </si>
  <si>
    <t>ks</t>
  </si>
  <si>
    <t>565327488</t>
  </si>
  <si>
    <t>998</t>
  </si>
  <si>
    <t>Přesun hmot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</si>
  <si>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</si>
  <si>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</si>
  <si>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-1278553274</t>
  </si>
  <si>
    <t>https://podminky.urs.cz/item/CS_URS_2025_02/998018001</t>
  </si>
  <si>
    <t>PSV</t>
  </si>
  <si>
    <t>Práce a dodávky PSV</t>
  </si>
  <si>
    <t>712</t>
  </si>
  <si>
    <t>Povlakové krytiny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</si>
  <si>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</si>
  <si>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</si>
  <si>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1987098690</t>
  </si>
  <si>
    <t>https://podminky.urs.cz/item/CS_URS_2025_02/712363005</t>
  </si>
  <si>
    <t>li1*0,1</t>
  </si>
  <si>
    <t>li2*0,1</t>
  </si>
  <si>
    <t>712363352</t>
  </si>
  <si>
    <t>Povlakové krytiny střech plochých do 10° z tvarovaných poplastovaných lišt pro mPVC vnitřní koutová lišta rš 100 mm</t>
  </si>
  <si>
    <t>-184096464</t>
  </si>
  <si>
    <t>https://podminky.urs.cz/item/CS_URS_2025_02/712363352</t>
  </si>
  <si>
    <t>"v.č. D.1.1.6 - střecha, TZ"</t>
  </si>
  <si>
    <t>6,8*2+2,8*2</t>
  </si>
  <si>
    <t>712363353</t>
  </si>
  <si>
    <t>Povlakové krytiny střech plochých do 10° z tvarovaných poplastovaných lišt pro mPVC vnější koutová lišta rš 100 mm</t>
  </si>
  <si>
    <t>-1653019208</t>
  </si>
  <si>
    <t>https://podminky.urs.cz/item/CS_URS_2025_02/712363353</t>
  </si>
  <si>
    <t>(7,052+3,052)*2*2</t>
  </si>
  <si>
    <t>29</t>
  </si>
  <si>
    <t>712363R0413</t>
  </si>
  <si>
    <t>Provedení povlakové krytiny střech plochých do 10° z mechanicky kotvených hydroizolačních fólií včetně položení fólie a horkovzdušného svaření tl. tepelné izolace do 100 mm budovy výšky do 18 m, kotvené do trapézového plechu nebo do dřeva rohové pole</t>
  </si>
  <si>
    <t>-151242268</t>
  </si>
  <si>
    <t>30</t>
  </si>
  <si>
    <t>M</t>
  </si>
  <si>
    <t>28322R0001</t>
  </si>
  <si>
    <t>fólie hydroizolační střešní mPVC mechanicky kotvená barevná tl 2,0mm</t>
  </si>
  <si>
    <t>32</t>
  </si>
  <si>
    <t>-777967551</t>
  </si>
  <si>
    <t>geo2*1,2</t>
  </si>
  <si>
    <t>31</t>
  </si>
  <si>
    <t>712391171</t>
  </si>
  <si>
    <t>Provedení povlakové krytiny střech plochých do 10° -ostatní práce provedení vrstvy textilní podkladní</t>
  </si>
  <si>
    <t>1038860040</t>
  </si>
  <si>
    <t>https://podminky.urs.cz/item/CS_URS_2025_02/712391171</t>
  </si>
  <si>
    <t>6,8*2,8*2</t>
  </si>
  <si>
    <t>(7,052+3,052)*2*(0,26+0,3+0,3)*2</t>
  </si>
  <si>
    <t>69311172</t>
  </si>
  <si>
    <t>geotextilie PP s ÚV stabilizací 300g/m2</t>
  </si>
  <si>
    <t>-1902056038</t>
  </si>
  <si>
    <t>geo1*1,2</t>
  </si>
  <si>
    <t>33</t>
  </si>
  <si>
    <t>712391172</t>
  </si>
  <si>
    <t>Provedení povlakové krytiny střech plochých do 10° -ostatní práce provedení vrstvy textilní ochranné</t>
  </si>
  <si>
    <t>-771067963</t>
  </si>
  <si>
    <t>https://podminky.urs.cz/item/CS_URS_2025_02/712391172</t>
  </si>
  <si>
    <t>geo1*0,5</t>
  </si>
  <si>
    <t>34</t>
  </si>
  <si>
    <t>69311175</t>
  </si>
  <si>
    <t>geotextilie PP s ÚV stabilizací 500g/m2</t>
  </si>
  <si>
    <t>529011549</t>
  </si>
  <si>
    <t>35</t>
  </si>
  <si>
    <t>712391382</t>
  </si>
  <si>
    <t>Provedení povlakové krytiny střech plochých do 10° -ostatní práce dokončení izolace násypem z hrubého kameniva frakce 16 - 22, tl. 50 mm</t>
  </si>
  <si>
    <t>1666532602</t>
  </si>
  <si>
    <t>https://podminky.urs.cz/item/CS_URS_2025_02/712391382</t>
  </si>
  <si>
    <t>36</t>
  </si>
  <si>
    <t>58337403</t>
  </si>
  <si>
    <t>kamenivo dekorační (kačírek) frakce 16/32</t>
  </si>
  <si>
    <t>-934892248</t>
  </si>
  <si>
    <t>ti1*0,05*2</t>
  </si>
  <si>
    <t>37</t>
  </si>
  <si>
    <t>712998201</t>
  </si>
  <si>
    <t>Provedení povlakové krytiny střech - ostatní práce montáž odvodňovacího prvku nouzového atikového přepadu z PVC na dešťovou vodu do DN 70</t>
  </si>
  <si>
    <t>kus</t>
  </si>
  <si>
    <t>-1348174429</t>
  </si>
  <si>
    <t>https://podminky.urs.cz/item/CS_URS_2025_02/712998201</t>
  </si>
  <si>
    <t>38</t>
  </si>
  <si>
    <t>28342R0475</t>
  </si>
  <si>
    <t>přepad bezpečnostní atikový s manžetou pro hydroizolaci z PVC-P</t>
  </si>
  <si>
    <t>1181781579</t>
  </si>
  <si>
    <t>39</t>
  </si>
  <si>
    <t>998712121</t>
  </si>
  <si>
    <t>Přesun hmot pro povlakové krytiny stanovený z hmotnosti přesunovaného materiálu vodorovná dopravní vzdálenost do 50 m ruční (bez užití mechanizace) v objektech výšky do 6 m</t>
  </si>
  <si>
    <t>-1487193181</t>
  </si>
  <si>
    <t>https://podminky.urs.cz/item/CS_URS_2025_02/998712121</t>
  </si>
  <si>
    <t>713</t>
  </si>
  <si>
    <t>Izolace tepelné</t>
  </si>
  <si>
    <t>40</t>
  </si>
  <si>
    <t>713141151</t>
  </si>
  <si>
    <t>Montáž tepelné izolace střech plochých rohožemi, pásy, deskami, dílci, bloky (izolační materiál ve specifikaci) kladenými volně jednovrstvá</t>
  </si>
  <si>
    <t>-1030441859</t>
  </si>
  <si>
    <t>https://podminky.urs.cz/item/CS_URS_2025_02/713141151</t>
  </si>
  <si>
    <t>41</t>
  </si>
  <si>
    <t>28375909</t>
  </si>
  <si>
    <t>deska EPS 150 pro konstrukce s vysokým zatížením λ=0,035 tl 50mm</t>
  </si>
  <si>
    <t>-1155906450</t>
  </si>
  <si>
    <t>ti1*1,05</t>
  </si>
  <si>
    <t>42</t>
  </si>
  <si>
    <t>713141311</t>
  </si>
  <si>
    <t>Montáž tepelné izolace střech plochých spádovými klíny v ploše kladenými volně</t>
  </si>
  <si>
    <t>1550860488</t>
  </si>
  <si>
    <t>https://podminky.urs.cz/item/CS_URS_2025_02/713141311</t>
  </si>
  <si>
    <t>geo11*0,5</t>
  </si>
  <si>
    <t>43</t>
  </si>
  <si>
    <t>28376142</t>
  </si>
  <si>
    <t>klín izolační spád do 5% EPS 150</t>
  </si>
  <si>
    <t>-663823715</t>
  </si>
  <si>
    <t>ti1*0,04*1,02</t>
  </si>
  <si>
    <t>44</t>
  </si>
  <si>
    <t>998713121</t>
  </si>
  <si>
    <t>Přesun hmot pro izolace tepelné stanovený z hmotnosti přesunovaného materiálu vodorovná dopravní vzdálenost do 50 m ruční (bez užití mechanizace) v objektech výšky do 6 m</t>
  </si>
  <si>
    <t>-412121519</t>
  </si>
  <si>
    <t>https://podminky.urs.cz/item/CS_URS_2025_02/998713121</t>
  </si>
  <si>
    <t>721</t>
  </si>
  <si>
    <t>Zdravotechnika - vnitřní kanalizace</t>
  </si>
  <si>
    <t>45</t>
  </si>
  <si>
    <t>721239114</t>
  </si>
  <si>
    <t>Střešní vtoky (vpusti) montáž střešních vtoků ostatních typů se svislým odtokem do DN 160</t>
  </si>
  <si>
    <t>67367965</t>
  </si>
  <si>
    <t>https://podminky.urs.cz/item/CS_URS_2025_02/721239114</t>
  </si>
  <si>
    <t>46</t>
  </si>
  <si>
    <t>56231111</t>
  </si>
  <si>
    <t>vtok střešní svislý s manžetou pro PVC-P hydroizolaci plochých střech DN 75</t>
  </si>
  <si>
    <t>2061379805</t>
  </si>
  <si>
    <t>47</t>
  </si>
  <si>
    <t>998721121</t>
  </si>
  <si>
    <t>Přesun hmot pro vnitřní kanalizaci stanovený z hmotnosti přesunovaného materiálu vodorovná dopravní vzdálenost do 50 m ruční (bez užití mechanizace) v objektech výšky do 6 m</t>
  </si>
  <si>
    <t>1578669493</t>
  </si>
  <si>
    <t>https://podminky.urs.cz/item/CS_URS_2025_02/998721121</t>
  </si>
  <si>
    <t>762</t>
  </si>
  <si>
    <t>Konstrukce tesařské</t>
  </si>
  <si>
    <t>48</t>
  </si>
  <si>
    <t>762332633</t>
  </si>
  <si>
    <t>Montáž vázaných konstrukcí krovů střech pultových, sedlových, valbových, stanových čtvercového nebo obdélníkového půdorysu z lepených hranolů pomocí tesařských spojů průřezové plochy přes 224 do 288 cm2</t>
  </si>
  <si>
    <t>973809711</t>
  </si>
  <si>
    <t>https://podminky.urs.cz/item/CS_URS_2025_02/762332633</t>
  </si>
  <si>
    <t>7,052*2+3,052*2</t>
  </si>
  <si>
    <t>49</t>
  </si>
  <si>
    <t>61223270</t>
  </si>
  <si>
    <t>hranol konstrukční KVH lepený průřezu 100x100-280mm pohledový</t>
  </si>
  <si>
    <t>492292672</t>
  </si>
  <si>
    <t>kro1*0,1*0,26*1,1</t>
  </si>
  <si>
    <t>50</t>
  </si>
  <si>
    <t>762361333</t>
  </si>
  <si>
    <t>Konstrukční vrstva pod klempířské prvky pro oplechování horních ploch zdí a nadezdívek (atik) z vodovzdorné překližky šroubovaných do podkladu, tloušťky desky 24 mm</t>
  </si>
  <si>
    <t>-1475252830</t>
  </si>
  <si>
    <t>https://podminky.urs.cz/item/CS_URS_2025_02/762361333</t>
  </si>
  <si>
    <t>(7,052+3,052)*2*0,15</t>
  </si>
  <si>
    <t>51</t>
  </si>
  <si>
    <t>762395000</t>
  </si>
  <si>
    <t>Spojovací prostředky krovů, bednění a laťování, nadstřešních konstrukcí svorníky, prkna, hřebíky, pásová ocel, vruty</t>
  </si>
  <si>
    <t>1890945606</t>
  </si>
  <si>
    <t>https://podminky.urs.cz/item/CS_URS_2025_02/762395000</t>
  </si>
  <si>
    <t>52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</si>
  <si>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</si>
  <si>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</si>
  <si>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246624844</t>
  </si>
  <si>
    <t>https://podminky.urs.cz/item/CS_URS_2025_02/998762121</t>
  </si>
  <si>
    <t>764</t>
  </si>
  <si>
    <t>Konstrukce klempířské</t>
  </si>
  <si>
    <t>53</t>
  </si>
  <si>
    <t>764234R0403</t>
  </si>
  <si>
    <t>Oplechování horních ploch zdí a nadezdívek (atik) z cortenového plechu mechanicky kotvených rš 210 mm ozn. K02 D+M</t>
  </si>
  <si>
    <t>-126453609</t>
  </si>
  <si>
    <t>"v.č. D.1.1.18 - klempířské a zámečnické výrobky, TZ"</t>
  </si>
  <si>
    <t>3,2*2</t>
  </si>
  <si>
    <t>54</t>
  </si>
  <si>
    <t>764234R04031</t>
  </si>
  <si>
    <t>Oplechování horních ploch zdí a nadezdívek (atik) z cortenového plechu mechanicky kotvených rš 210 mm ozn. K03 D+M</t>
  </si>
  <si>
    <t>339535639</t>
  </si>
  <si>
    <t>7,15*2</t>
  </si>
  <si>
    <t>55</t>
  </si>
  <si>
    <t>764236R0403</t>
  </si>
  <si>
    <t>Oplechování parapetů z cortenového plechu rovných mechanicky kotvených, rš 210 mm ozn. K05 D+M</t>
  </si>
  <si>
    <t>1880174728</t>
  </si>
  <si>
    <t>56</t>
  </si>
  <si>
    <t>764236R04031</t>
  </si>
  <si>
    <t>Oplechování parapetů z cortenového plechu rovných mechanicky kotvených, rš 210 mm ozn. K06 D+M</t>
  </si>
  <si>
    <t>-480806196</t>
  </si>
  <si>
    <t>1,1*3</t>
  </si>
  <si>
    <t>57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</si>
  <si>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</si>
  <si>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</si>
  <si>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63275223</t>
  </si>
  <si>
    <t>https://podminky.urs.cz/item/CS_URS_2025_02/998764121</t>
  </si>
  <si>
    <t>767</t>
  </si>
  <si>
    <t>Konstrukce zámečnické</t>
  </si>
  <si>
    <t>58</t>
  </si>
  <si>
    <t>767412R201</t>
  </si>
  <si>
    <t>obklad stěn cortenovým plechem tl. 1,5 mm, perforace70 % - 1060 x 1800 mm ozn. Z01, mechanicky kotvený na fasádu viz. detaily C vč. všech souv. dodávek a prací D+M</t>
  </si>
  <si>
    <t>-707517911</t>
  </si>
  <si>
    <t>59</t>
  </si>
  <si>
    <t>767412R202</t>
  </si>
  <si>
    <t>poutací tabule - obklad stěn cortenovým plechem tl. 1,5 mm, perforace perforace WC 960 x1960 mm ozn. Z02, mechanicky kotvený na fasádu viz. detaily C podsvícení LED osvětlovací páskou vč. všech souv. dodávek a prací D+M</t>
  </si>
  <si>
    <t>-1141428443</t>
  </si>
  <si>
    <t>60</t>
  </si>
  <si>
    <t>767412R203</t>
  </si>
  <si>
    <t>obklad dveří cortenovým plechem tl. 1,5 mm, s vyleptaným piktogramem 1000 x1970 mm ozn. Z03, lepených lepidlem vč. všech souv. dodávek a prací D+M</t>
  </si>
  <si>
    <t>-512235241</t>
  </si>
  <si>
    <t>61</t>
  </si>
  <si>
    <t>767412R204</t>
  </si>
  <si>
    <t>obklad dveří cortenovým plechem tl. 1,5 mm, s vyleptaným piktogramem 700 x1970 mm ozn. Z04, lepených lepidlem vč. všech souv. dodávek a prací D+M</t>
  </si>
  <si>
    <t>-1825351453</t>
  </si>
  <si>
    <t>62</t>
  </si>
  <si>
    <t>767412R205</t>
  </si>
  <si>
    <t>ocelové svařované zábradlí ozn. Z06,s cortenovou povrchovou úpravou, kotveno přes spodní pásnici do podezdívky vč. všech souv. dodávek a prací D+M</t>
  </si>
  <si>
    <t>409246766</t>
  </si>
  <si>
    <t>1,366+1,629+0,948</t>
  </si>
  <si>
    <t>63</t>
  </si>
  <si>
    <t>767412R206</t>
  </si>
  <si>
    <t>ocelové svařované zábradlí ozn. Z05,s cortenovou povrchovou úpravou, kotveno přes spodní pásnici do podezdívky vč. všech souv. dodávek a prací D+M</t>
  </si>
  <si>
    <t>669574262</t>
  </si>
  <si>
    <t>5,277</t>
  </si>
  <si>
    <t>64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</si>
  <si>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</si>
  <si>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</si>
  <si>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1787051499</t>
  </si>
  <si>
    <t>https://podminky.urs.cz/item/CS_URS_2025_02/998767121</t>
  </si>
  <si>
    <t>781</t>
  </si>
  <si>
    <t>Dokončovací práce - obklady</t>
  </si>
  <si>
    <t>65</t>
  </si>
  <si>
    <t>781734112</t>
  </si>
  <si>
    <t>Montáž obkladů vnějších stěn z obkladaček nebo obkladových pásků cihelných lepených flexibilním lepidlem přes 50 do 85 ks/m2</t>
  </si>
  <si>
    <t>272851189</t>
  </si>
  <si>
    <t>https://podminky.urs.cz/item/CS_URS_2025_02/781734112</t>
  </si>
  <si>
    <t>66</t>
  </si>
  <si>
    <t>59623113</t>
  </si>
  <si>
    <t>pásek obkladový cihlový hladký 240x71x14mm červený</t>
  </si>
  <si>
    <t>-713972814</t>
  </si>
  <si>
    <t>86,071*64,559</t>
  </si>
  <si>
    <t>67</t>
  </si>
  <si>
    <t>781739R0195</t>
  </si>
  <si>
    <t xml:space="preserve">Montáž obkladů vnějších stěn z obkladaček nebo obkladových pásků cihelných Příplatek k cenám za spárování </t>
  </si>
  <si>
    <t>1632366321</t>
  </si>
  <si>
    <t>68</t>
  </si>
  <si>
    <t>998781121</t>
  </si>
  <si>
    <t>Přesun hmot pro obklady keramické stanovený z hmotnosti přesunovaného materiálu vodorovná dopravní vzdálenost do 50 m ruční (bez užití mechanizace) v objektech výšky do 6 m</t>
  </si>
  <si>
    <t>-1781842035</t>
  </si>
  <si>
    <t>https://podminky.urs.cz/item/CS_URS_2025_02/998781121</t>
  </si>
  <si>
    <t>783</t>
  </si>
  <si>
    <t>Dokončovací práce - nátěry</t>
  </si>
  <si>
    <t>69</t>
  </si>
  <si>
    <t>783213011</t>
  </si>
  <si>
    <t>Preventivní napouštěcí nátěr tesařských prvků proti dřevokazným houbám, hmyzu a plísním nezabudovaných do konstrukce jednonásobný syntetický</t>
  </si>
  <si>
    <t>806764938</t>
  </si>
  <si>
    <t>https://podminky.urs.cz/item/CS_URS_2025_02/783213011</t>
  </si>
  <si>
    <t>kro1*(0,1+0,26)*2</t>
  </si>
  <si>
    <t>70</t>
  </si>
  <si>
    <t>783213021</t>
  </si>
  <si>
    <t>Preventivní napouštěcí nátěr tesařských prvků proti dřevokazným houbám, hmyzu a plísním nezabudovaných do konstrukce dvojnásobný syntetický</t>
  </si>
  <si>
    <t>-2058380836</t>
  </si>
  <si>
    <t>https://podminky.urs.cz/item/CS_URS_2025_02/783213021</t>
  </si>
  <si>
    <t>18,686</t>
  </si>
  <si>
    <t>obr2</t>
  </si>
  <si>
    <t>9,151</t>
  </si>
  <si>
    <t>odkop1</t>
  </si>
  <si>
    <t>18,379</t>
  </si>
  <si>
    <t>odkop11</t>
  </si>
  <si>
    <t>2,059</t>
  </si>
  <si>
    <t>108,11</t>
  </si>
  <si>
    <t>šd1</t>
  </si>
  <si>
    <t>96</t>
  </si>
  <si>
    <t>vodor1</t>
  </si>
  <si>
    <t>14,262</t>
  </si>
  <si>
    <t>ALFA-38103 - SO.2. - Zpevněné plochy</t>
  </si>
  <si>
    <t>zem1</t>
  </si>
  <si>
    <t>32,641</t>
  </si>
  <si>
    <t>zk1</t>
  </si>
  <si>
    <t>4,117</t>
  </si>
  <si>
    <t xml:space="preserve">    5 - Komunikace pozemní</t>
  </si>
  <si>
    <t xml:space="preserve">    91 - Doplňující konstrukce a práce pozemních komunikací, letišť a ploch</t>
  </si>
  <si>
    <t>122211101</t>
  </si>
  <si>
    <t>Odkopávky a prokopávky ručně zapažené i nezapažené v hornině třídy těžitelnosti I skupiny 3</t>
  </si>
  <si>
    <t>-460459546</t>
  </si>
  <si>
    <t>https://podminky.urs.cz/item/CS_URS_2025_02/122211101</t>
  </si>
  <si>
    <t>"v.č. D.2.2 - půdorys, TZ"</t>
  </si>
  <si>
    <t>96*0,34*0,5</t>
  </si>
  <si>
    <t>(15,36+3,222+0,148)*0,5*0,34*0,5</t>
  </si>
  <si>
    <t>(1,551+5,6+2)*0,3*0,34*0,5</t>
  </si>
  <si>
    <t>122311101</t>
  </si>
  <si>
    <t>Odkopávky a prokopávky ručně zapažené i nezapažené v hornině třídy těžitelnosti II skupiny 4</t>
  </si>
  <si>
    <t>-1631345102</t>
  </si>
  <si>
    <t>https://podminky.urs.cz/item/CS_URS_2025_02/122311101</t>
  </si>
  <si>
    <t>-2001408518</t>
  </si>
  <si>
    <t>992485398</t>
  </si>
  <si>
    <t>-1090314953</t>
  </si>
  <si>
    <t>-480596235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</si>
  <si>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</si>
  <si>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</si>
  <si>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-1663411424</t>
  </si>
  <si>
    <t>https://podminky.urs.cz/item/CS_URS_2025_02/162751117</t>
  </si>
  <si>
    <t>-zk1</t>
  </si>
  <si>
    <t>1934916090</t>
  </si>
  <si>
    <t>-890228865</t>
  </si>
  <si>
    <t>395242550</t>
  </si>
  <si>
    <t>-1343286789</t>
  </si>
  <si>
    <t>zem1*1,8</t>
  </si>
  <si>
    <t>1461886773</t>
  </si>
  <si>
    <t>1150291357</t>
  </si>
  <si>
    <t>(15,36+3,222+0,148)*0,5</t>
  </si>
  <si>
    <t>(1,551+5,6+2)*0,3</t>
  </si>
  <si>
    <t>Komunikace pozemní</t>
  </si>
  <si>
    <t>564730001</t>
  </si>
  <si>
    <t>Podklad nebo kryt z kameniva hrubého drceného vel. 8-16 mm s rozprostřením a zhutněním plochy jednotlivě do 100 m2, po zhutnění tl. 100 mm</t>
  </si>
  <si>
    <t>1680674231</t>
  </si>
  <si>
    <t>https://podminky.urs.cz/item/CS_URS_2025_02/564730001</t>
  </si>
  <si>
    <t>564730101</t>
  </si>
  <si>
    <t>Podklad nebo kryt z kameniva hrubého drceného vel. 16-32 mm s rozprostřením a zhutněním plochy jednotlivě do 100 m2, po zhutnění tl. 100 mm</t>
  </si>
  <si>
    <t>-2063902929</t>
  </si>
  <si>
    <t>https://podminky.urs.cz/item/CS_URS_2025_02/564730101</t>
  </si>
  <si>
    <t>569903311</t>
  </si>
  <si>
    <t>Zřízení zemních krajnic z hornin jakékoliv třídy se zhutněním</t>
  </si>
  <si>
    <t>-369885078</t>
  </si>
  <si>
    <t>https://podminky.urs.cz/item/CS_URS_2025_02/569903311</t>
  </si>
  <si>
    <t>(15,36+3,222+0,148)*0,5*0,34</t>
  </si>
  <si>
    <t>(1,551+5,6+2)*0,3*0,34</t>
  </si>
  <si>
    <t>591111111</t>
  </si>
  <si>
    <t>Kladení dlažby z kostek s provedením lože do tl. 50 mm, s vyplněním spár, s dvojím beraněním a se smetením přebytečného materiálu na krajnici velkých z kamene, do lože z kameniva</t>
  </si>
  <si>
    <t>1138225832</t>
  </si>
  <si>
    <t>https://podminky.urs.cz/item/CS_URS_2025_02/591111111</t>
  </si>
  <si>
    <t>58381015</t>
  </si>
  <si>
    <t>kostka řezanoštípaná dlažební žula 10x10x10cm</t>
  </si>
  <si>
    <t>-1106319435</t>
  </si>
  <si>
    <t>šd1*1,03</t>
  </si>
  <si>
    <t>591111R201</t>
  </si>
  <si>
    <t>příplatek za plynulé napojení na stávající zpevněnou plochu D+M</t>
  </si>
  <si>
    <t>-715859422</t>
  </si>
  <si>
    <t>0,886+1,247+6,977+0,89+1,216+1,551</t>
  </si>
  <si>
    <t>91</t>
  </si>
  <si>
    <t>Doplňující konstrukce a práce pozemních komunikací, letišť a ploch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</si>
  <si>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</si>
  <si>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</si>
  <si>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-564011311</t>
  </si>
  <si>
    <t>https://podminky.urs.cz/item/CS_URS_2025_02/916131213</t>
  </si>
  <si>
    <t>15,316+3,222+0,148</t>
  </si>
  <si>
    <t>59217R0031</t>
  </si>
  <si>
    <t>obrubník silniční betonový ABO 1 - 16</t>
  </si>
  <si>
    <t>-1744410156</t>
  </si>
  <si>
    <t>obr1*1,03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</si>
  <si>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</si>
  <si>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</si>
  <si>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264368982</t>
  </si>
  <si>
    <t>https://podminky.urs.cz/item/CS_URS_2025_02/916231213</t>
  </si>
  <si>
    <t>1,551+5,6+2</t>
  </si>
  <si>
    <t>59217R0017</t>
  </si>
  <si>
    <t xml:space="preserve">obrubník betonový chodníkový ABO 14 - 10_x000d_
</t>
  </si>
  <si>
    <t>-1903475426</t>
  </si>
  <si>
    <t>obr2*1,03</t>
  </si>
  <si>
    <t>916991121</t>
  </si>
  <si>
    <t>Lože pod obrubníky, krajníky nebo obruby z dlažebních kostek z betonu prostého</t>
  </si>
  <si>
    <t>-1633876942</t>
  </si>
  <si>
    <t>https://podminky.urs.cz/item/CS_URS_2025_02/916991121</t>
  </si>
  <si>
    <t>obr1*0,5*0,1</t>
  </si>
  <si>
    <t>obr2*0,3*0,1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</si>
  <si>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</si>
  <si>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</si>
  <si>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-796227869</t>
  </si>
  <si>
    <t>https://podminky.urs.cz/item/CS_URS_2025_02/919732221</t>
  </si>
  <si>
    <t>924303167</t>
  </si>
  <si>
    <t>935114R0212</t>
  </si>
  <si>
    <t>odvodňovací žlab PP DN 100 se štěrbinovou vpustí vč. lože D+M</t>
  </si>
  <si>
    <t>1428295295</t>
  </si>
  <si>
    <t>13,066</t>
  </si>
  <si>
    <t>935114R201</t>
  </si>
  <si>
    <t>kompletní napojení žlabu na kanalizační potrubí vč. všech souv. dodávek a prací D+M</t>
  </si>
  <si>
    <t>114677395</t>
  </si>
  <si>
    <t>998223011</t>
  </si>
  <si>
    <t>Přesun hmot pro pozemní komunikace s krytem dlážděným dopravní vzdálenost do 200 m jakékoliv délky objektu</t>
  </si>
  <si>
    <t>-2122598308</t>
  </si>
  <si>
    <t>https://podminky.urs.cz/item/CS_URS_2025_02/998223011</t>
  </si>
  <si>
    <t>6,2</t>
  </si>
  <si>
    <t>2,282</t>
  </si>
  <si>
    <t>0,174</t>
  </si>
  <si>
    <t>13,425</t>
  </si>
  <si>
    <t>12,4</t>
  </si>
  <si>
    <t>1,934</t>
  </si>
  <si>
    <t>ALFA-38104 - SO.3. - Kontajnerové stání</t>
  </si>
  <si>
    <t>4,216</t>
  </si>
  <si>
    <t>0,348</t>
  </si>
  <si>
    <t>-1158515063</t>
  </si>
  <si>
    <t>"v.č. D.3.2 - půdorys,TZ"</t>
  </si>
  <si>
    <t>6,2*2*0,34*0,5</t>
  </si>
  <si>
    <t>(1,602+1,816)*0,3*0,34*0,5</t>
  </si>
  <si>
    <t>-1542801166</t>
  </si>
  <si>
    <t>-415398014</t>
  </si>
  <si>
    <t>749014327</t>
  </si>
  <si>
    <t>-47667860</t>
  </si>
  <si>
    <t>-460838988</t>
  </si>
  <si>
    <t>1315201628</t>
  </si>
  <si>
    <t>-1301463405</t>
  </si>
  <si>
    <t>-2113007422</t>
  </si>
  <si>
    <t>-255405159</t>
  </si>
  <si>
    <t>-1234913698</t>
  </si>
  <si>
    <t>1558164109</t>
  </si>
  <si>
    <t>-484721119</t>
  </si>
  <si>
    <t>6,2*2</t>
  </si>
  <si>
    <t>(1,602+1,816)*0,3</t>
  </si>
  <si>
    <t>657709288</t>
  </si>
  <si>
    <t>2038062047</t>
  </si>
  <si>
    <t>-471927069</t>
  </si>
  <si>
    <t>odkop11*2</t>
  </si>
  <si>
    <t>1518080508</t>
  </si>
  <si>
    <t>-1344986492</t>
  </si>
  <si>
    <t>2109948917</t>
  </si>
  <si>
    <t>59217029</t>
  </si>
  <si>
    <t>obrubník silniční betonový nájezdový 1000x150x150mm</t>
  </si>
  <si>
    <t>1123305841</t>
  </si>
  <si>
    <t>1816669029</t>
  </si>
  <si>
    <t>2*2</t>
  </si>
  <si>
    <t>obrubník betonový chodníkový ABO 14 - 10</t>
  </si>
  <si>
    <t>352199363</t>
  </si>
  <si>
    <t>1526730377</t>
  </si>
  <si>
    <t>-432644384</t>
  </si>
  <si>
    <t>-1617956085</t>
  </si>
  <si>
    <t>-1609332216</t>
  </si>
  <si>
    <t>22,92</t>
  </si>
  <si>
    <t>44,8</t>
  </si>
  <si>
    <t>lože1</t>
  </si>
  <si>
    <t>6,371</t>
  </si>
  <si>
    <t>lože2</t>
  </si>
  <si>
    <t>0,084</t>
  </si>
  <si>
    <t>obsyp</t>
  </si>
  <si>
    <t>obsyp1</t>
  </si>
  <si>
    <t>14,44</t>
  </si>
  <si>
    <t>paž1</t>
  </si>
  <si>
    <t>138,125</t>
  </si>
  <si>
    <t>pot1</t>
  </si>
  <si>
    <t>53,09</t>
  </si>
  <si>
    <t>ALFA-38105 - SO.4. - Přípojky inženýrských sítí - vodovod</t>
  </si>
  <si>
    <t>30,21</t>
  </si>
  <si>
    <t>39,278</t>
  </si>
  <si>
    <t>7,243</t>
  </si>
  <si>
    <t>3,736</t>
  </si>
  <si>
    <t>39,525</t>
  </si>
  <si>
    <t xml:space="preserve">    13 - Hloubené vykopávky</t>
  </si>
  <si>
    <t xml:space="preserve">    4 - Vodorovné konstrukce</t>
  </si>
  <si>
    <t xml:space="preserve">    8 - Vedení trubní dálková a přípojná</t>
  </si>
  <si>
    <t>113106051</t>
  </si>
  <si>
    <t>Rozebrání dlažeb a dílců při překopech inženýrských sítí s přemístěním hmot na skládku na vzdálenost do 3 m nebo s naložením na dopravní prostředek ručně vozovek a ploch, s jakoukoliv výplní spár z velkých kostek s ložem z kameniva těženého</t>
  </si>
  <si>
    <t>-2106657806</t>
  </si>
  <si>
    <t>https://podminky.urs.cz/item/CS_URS_2025_02/113106051</t>
  </si>
  <si>
    <t>"v.č. D.4.3 - přípojka vody - podélný profil, TZ"</t>
  </si>
  <si>
    <t>34*1,2+2*2</t>
  </si>
  <si>
    <t>113107024</t>
  </si>
  <si>
    <t>Odstranění podkladů nebo krytů při překopech inženýrských sítí s přemístěním hmot na skládku ve vzdálenosti do 3 m nebo s naložením na dopravní prostředek ručně z kameniva hrubého drceného, o tl. vrstvy přes 300 do 400 mm</t>
  </si>
  <si>
    <t>433526348</t>
  </si>
  <si>
    <t>https://podminky.urs.cz/item/CS_URS_2025_02/113107024</t>
  </si>
  <si>
    <t>113107043</t>
  </si>
  <si>
    <t>Odstranění podkladů nebo krytů při překopech inženýrských sítí s přemístěním hmot na skládku ve vzdálenosti do 3 m nebo s naložením na dopravní prostředek ručně živičných, o tl. vrstvy přes 100 do 150 mm</t>
  </si>
  <si>
    <t>1762878126</t>
  </si>
  <si>
    <t>https://podminky.urs.cz/item/CS_URS_2025_02/113107043</t>
  </si>
  <si>
    <t>19,1*1,2</t>
  </si>
  <si>
    <t>Hloubené vykopávky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</si>
  <si>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</si>
  <si>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</si>
  <si>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1153440733</t>
  </si>
  <si>
    <t>https://podminky.urs.cz/item/CS_URS_2025_02/119001405</t>
  </si>
  <si>
    <t>0,8*2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</si>
  <si>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</si>
  <si>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</si>
  <si>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-1159076708</t>
  </si>
  <si>
    <t>https://podminky.urs.cz/item/CS_URS_2025_02/119001421</t>
  </si>
  <si>
    <t>132212121</t>
  </si>
  <si>
    <t>Hloubení zapažených rýh šířky do 800 mm ručně s urovnáním dna do předepsaného profilu a spádu v hornině třídy těžitelnosti I skupiny 3 soudržných</t>
  </si>
  <si>
    <t>678107465</t>
  </si>
  <si>
    <t>https://podminky.urs.cz/item/CS_URS_2025_02/132212121</t>
  </si>
  <si>
    <t>(11,75*1,55+20,23*1,4+7,84*1,35+10,14*1,38)*0,8*0,5</t>
  </si>
  <si>
    <t>(3,13*1,41)*0,8*0,5</t>
  </si>
  <si>
    <t>132312121</t>
  </si>
  <si>
    <t>Hloubení zapažených rýh šířky do 800 mm ručně s urovnáním dna do předepsaného profilu a spádu v hornině třídy těžitelnosti II skupiny 4 soudržných</t>
  </si>
  <si>
    <t>-1989704016</t>
  </si>
  <si>
    <t>https://podminky.urs.cz/item/CS_URS_2025_02/132312121</t>
  </si>
  <si>
    <t>139001101</t>
  </si>
  <si>
    <t>Příplatek k cenám hloubených vykopávek za ztížení vykopávky v blízkosti podzemního vedení nebo výbušnin pro jakoukoliv třídu horniny</t>
  </si>
  <si>
    <t>-1566628820</t>
  </si>
  <si>
    <t>https://podminky.urs.cz/item/CS_URS_2025_02/139001101</t>
  </si>
  <si>
    <t>2*0,8*1,45*2+2*0,8*1,4*2</t>
  </si>
  <si>
    <t>151101101</t>
  </si>
  <si>
    <t>Zřízení pažení a rozepření stěn rýh pro podzemní vedení příložné pro jakoukoliv mezerovitost, hloubky do 2 m</t>
  </si>
  <si>
    <t>-989109496</t>
  </si>
  <si>
    <t>https://podminky.urs.cz/item/CS_URS_2025_02/151101101</t>
  </si>
  <si>
    <t>(11,75+20,23*1,4+7,84*1,35+10,14*1,38+3,13*1,41)*2</t>
  </si>
  <si>
    <t>151101111</t>
  </si>
  <si>
    <t>Odstranění pažení a rozepření stěn rýh pro podzemní vedení s uložením materiálu na vzdálenost do 3 m od kraje výkopu příložné, hloubky do 2 m</t>
  </si>
  <si>
    <t>-1117310173</t>
  </si>
  <si>
    <t>https://podminky.urs.cz/item/CS_URS_2025_02/151101111</t>
  </si>
  <si>
    <t>-1850894639</t>
  </si>
  <si>
    <t>-645397292</t>
  </si>
  <si>
    <t>-1890152952</t>
  </si>
  <si>
    <t>-418328503</t>
  </si>
  <si>
    <t>11150719</t>
  </si>
  <si>
    <t>"na meziskládku"</t>
  </si>
  <si>
    <t>"zpět k zásypům"</t>
  </si>
  <si>
    <t>-1893302660</t>
  </si>
  <si>
    <t>-rýha1</t>
  </si>
  <si>
    <t>1865173357</t>
  </si>
  <si>
    <t>75179303</t>
  </si>
  <si>
    <t>-1499317383</t>
  </si>
  <si>
    <t>vodor1*1,8</t>
  </si>
  <si>
    <t>712666107</t>
  </si>
  <si>
    <t>174111101</t>
  </si>
  <si>
    <t>Zásyp sypaninou z jakékoliv horniny ručně s uložením výkopku ve vrstvách se zhutněním jam, šachet, rýh nebo kolem objektů v těchto vykopávkách</t>
  </si>
  <si>
    <t>1583817083</t>
  </si>
  <si>
    <t>https://podminky.urs.cz/item/CS_URS_2025_02/174111101</t>
  </si>
  <si>
    <t>-obsyp</t>
  </si>
  <si>
    <t>-lože1</t>
  </si>
  <si>
    <t>-lože2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</si>
  <si>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</si>
  <si>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</si>
  <si>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2039720407</t>
  </si>
  <si>
    <t>https://podminky.urs.cz/item/CS_URS_2025_02/175111101</t>
  </si>
  <si>
    <t>53,09*0,8*0,34</t>
  </si>
  <si>
    <t>58341341</t>
  </si>
  <si>
    <t>kamenivo drcené drobné frakce 0/4</t>
  </si>
  <si>
    <t>679836696</t>
  </si>
  <si>
    <t>obsyp*2</t>
  </si>
  <si>
    <t>181912112</t>
  </si>
  <si>
    <t>Úprava pláně vyrovnáním výškových rozdílů ručně v hornině třídy těžitelnosti I skupiny 3 se zhutněním</t>
  </si>
  <si>
    <t>-1901281833</t>
  </si>
  <si>
    <t>https://podminky.urs.cz/item/CS_URS_2025_02/181912112</t>
  </si>
  <si>
    <t>Vodorovné konstrukce</t>
  </si>
  <si>
    <t>451573111</t>
  </si>
  <si>
    <t>Lože pod potrubí, stoky a drobné objekty v otevřeném výkopu z písku a štěrkopísku do 63 mm</t>
  </si>
  <si>
    <t>1806802932</t>
  </si>
  <si>
    <t>https://podminky.urs.cz/item/CS_URS_2025_02/451573111</t>
  </si>
  <si>
    <t>53,09*0,8*0,15</t>
  </si>
  <si>
    <t>452311151</t>
  </si>
  <si>
    <t>Podkladní a zajišťovací konstrukce z betonu prostého v otevřeném výkopu bez zvýšených nároků na prostředí desky pod potrubí, stoky a drobné objekty z betonu tř. C 20/25</t>
  </si>
  <si>
    <t>1136758005</t>
  </si>
  <si>
    <t>https://podminky.urs.cz/item/CS_URS_2025_02/452311151</t>
  </si>
  <si>
    <t>0,7*0,8*0,15</t>
  </si>
  <si>
    <t>124864234</t>
  </si>
  <si>
    <t>1725529246</t>
  </si>
  <si>
    <t>564752114</t>
  </si>
  <si>
    <t>Podklad nebo kryt z vibrovaného štěrku VŠ s rozprostřením, vlhčením a zhutněním, po zhutnění tl. 180 mm</t>
  </si>
  <si>
    <t>-21577205</t>
  </si>
  <si>
    <t>https://podminky.urs.cz/item/CS_URS_2025_02/564752114</t>
  </si>
  <si>
    <t>564851014</t>
  </si>
  <si>
    <t>Podklad ze štěrkodrti ŠD s rozprostřením a zhutněním plochy jednotlivě do 100 m2, po zhutnění tl. 180 mm</t>
  </si>
  <si>
    <t>-908888737</t>
  </si>
  <si>
    <t>https://podminky.urs.cz/item/CS_URS_2025_02/564851014</t>
  </si>
  <si>
    <t>565135101</t>
  </si>
  <si>
    <t>Asfaltový beton vrstva podkladní ACP 16 z nemodifikovaného asfaltu (obalované kamenivo střednězrnné - OKS) s rozprostřením a zhutněním ACP 16 S v pruhu šířky do 1,5 m, po zhutnění tl. 50 mm D+M</t>
  </si>
  <si>
    <t>950075047</t>
  </si>
  <si>
    <t>https://podminky.urs.cz/item/CS_URS_2025_02/565135101</t>
  </si>
  <si>
    <t>565145R0101</t>
  </si>
  <si>
    <t>Asfaltový beton vrstva podkladní (obalované kamenivo jemnozrnné OKJ) s rozprostřením a zhutněním v pruhu šířky do 1,5 m, po zhutnění tl. 60 mm D+M</t>
  </si>
  <si>
    <t>-674858208</t>
  </si>
  <si>
    <t>573111115</t>
  </si>
  <si>
    <t>Postřik infiltrační PI z asfaltu silničního s posypem kamenivem, v množství 2,50 kg/m2</t>
  </si>
  <si>
    <t>-1218220293</t>
  </si>
  <si>
    <t>https://podminky.urs.cz/item/CS_URS_2025_02/573111115</t>
  </si>
  <si>
    <t>573211112</t>
  </si>
  <si>
    <t>Postřik spojovací PS bez posypu kamenivem z asfaltu silničního, v množství 0,70 kg/m2</t>
  </si>
  <si>
    <t>-1964088765</t>
  </si>
  <si>
    <t>https://podminky.urs.cz/item/CS_URS_2025_02/573211112</t>
  </si>
  <si>
    <t>577144011</t>
  </si>
  <si>
    <t>Asfaltový beton vrstva obrusná ACO 11 z nemodifikovaného asfaltu s rozprostřením a se zhutněním ACO 11+ v pruhu šířky do 1,5 m, po zhutnění tl. 50 mm</t>
  </si>
  <si>
    <t>848187692</t>
  </si>
  <si>
    <t>https://podminky.urs.cz/item/CS_URS_2025_02/577144011</t>
  </si>
  <si>
    <t>1698353912</t>
  </si>
  <si>
    <t>156364724</t>
  </si>
  <si>
    <t>dl2*0,2</t>
  </si>
  <si>
    <t>Vedení trubní dálková a přípojná</t>
  </si>
  <si>
    <t>871171R0141</t>
  </si>
  <si>
    <t>Montáž vodovodního potrubí z polyetylenu IPE100 v otevřeném výkopu SDR 11 D 40 x 3,7 mm</t>
  </si>
  <si>
    <t>1484597904</t>
  </si>
  <si>
    <t>28613R0111</t>
  </si>
  <si>
    <t xml:space="preserve">potrubí vodovodní IPE100  PN 16 SDR11 40x3,7mm</t>
  </si>
  <si>
    <t>-20093169</t>
  </si>
  <si>
    <t>pot1*1,093</t>
  </si>
  <si>
    <t>42291R0053</t>
  </si>
  <si>
    <t xml:space="preserve">souprava zemní pro navrtávací pas se šoupátkem </t>
  </si>
  <si>
    <t>-1119226150</t>
  </si>
  <si>
    <t>877161101</t>
  </si>
  <si>
    <t>Montáž tvarovek na vodovodním plastovém potrubí z polyetylenu PE 100 elektrotvarovek SDR 11/PN16 spojek, oblouků nebo redukcí d 32</t>
  </si>
  <si>
    <t>1216644525</t>
  </si>
  <si>
    <t>https://podminky.urs.cz/item/CS_URS_2025_02/877161101</t>
  </si>
  <si>
    <t>"v.č. D.4.5 - detail napojení přípojky na hlavní řad, TZ"</t>
  </si>
  <si>
    <t>"varianta B"</t>
  </si>
  <si>
    <t>28615R0969</t>
  </si>
  <si>
    <t xml:space="preserve">spojka pro svaření  D 32mm</t>
  </si>
  <si>
    <t>-468472596</t>
  </si>
  <si>
    <t>877171212</t>
  </si>
  <si>
    <t>Montáž tvarovek na vodovodním plastovém potrubí z polyetylenu PE 100 svařovaných na tupo SDR 11/PN16 kolen 90° d 40</t>
  </si>
  <si>
    <t>1208886944</t>
  </si>
  <si>
    <t>https://podminky.urs.cz/item/CS_URS_2025_02/877171212</t>
  </si>
  <si>
    <t>28614811</t>
  </si>
  <si>
    <t>koleno 90° SDR11 PE 100 PN16 D 40mm</t>
  </si>
  <si>
    <t>1678195108</t>
  </si>
  <si>
    <t>891181R0222</t>
  </si>
  <si>
    <t>Montáž vodovodních armatur na potrubí šoupátek DN 32</t>
  </si>
  <si>
    <t>2068494772</t>
  </si>
  <si>
    <t>42221R0300</t>
  </si>
  <si>
    <t>měkce těsnící šoupátko pro systém HOD - LOCK DN 32</t>
  </si>
  <si>
    <t>-1261037824</t>
  </si>
  <si>
    <t>891269111</t>
  </si>
  <si>
    <t>Montáž vodovodních armatur na potrubí navrtávacích pasů s ventilem Jt 1 MPa, na potrubí z trub litinových, ocelových nebo plastických hmot DN 100</t>
  </si>
  <si>
    <t>-188399029</t>
  </si>
  <si>
    <t>https://podminky.urs.cz/item/CS_URS_2025_02/891269111</t>
  </si>
  <si>
    <t>42271R0414</t>
  </si>
  <si>
    <t>pás navrtávací HOD - LOCK, pro PE potrubí d 90</t>
  </si>
  <si>
    <t>-1417729075</t>
  </si>
  <si>
    <t>892233122</t>
  </si>
  <si>
    <t>Proplach a dezinfekce vodovodního potrubí DN od 40 do 70</t>
  </si>
  <si>
    <t>-663832501</t>
  </si>
  <si>
    <t>https://podminky.urs.cz/item/CS_URS_2025_02/892233122</t>
  </si>
  <si>
    <t>892241111</t>
  </si>
  <si>
    <t>Tlakové zkoušky vodou na potrubí DN do 80</t>
  </si>
  <si>
    <t>24259318</t>
  </si>
  <si>
    <t>https://podminky.urs.cz/item/CS_URS_2025_02/892241111</t>
  </si>
  <si>
    <t>892372111</t>
  </si>
  <si>
    <t>Tlakové zkoušky vodou zabezpečení konců potrubí při tlakových zkouškách DN do 300</t>
  </si>
  <si>
    <t>517104713</t>
  </si>
  <si>
    <t>https://podminky.urs.cz/item/CS_URS_2025_02/892372111</t>
  </si>
  <si>
    <t>893811R201</t>
  </si>
  <si>
    <t>samonosná vodoměrná šachta - kompletní pro 1 vodoměr vč. armatur s přejezdným poklopem 12,5 t vč. všech souv. dodávek a prací D+M</t>
  </si>
  <si>
    <t>1830560635</t>
  </si>
  <si>
    <t>899401111</t>
  </si>
  <si>
    <t>Osazení poklopů uličních s pevným rámem litinových ventilových</t>
  </si>
  <si>
    <t>1684144395</t>
  </si>
  <si>
    <t>https://podminky.urs.cz/item/CS_URS_2025_02/899401111</t>
  </si>
  <si>
    <t>42291402</t>
  </si>
  <si>
    <t>poklop litinový ventilový</t>
  </si>
  <si>
    <t>1693201564</t>
  </si>
  <si>
    <t>56230636</t>
  </si>
  <si>
    <t>deska podkladová uličního poklopu plastového ventilkového a šoupatového</t>
  </si>
  <si>
    <t>1678279062</t>
  </si>
  <si>
    <t>899713111</t>
  </si>
  <si>
    <t>Orientační tabulky na vodovodních a kanalizačních řadech na sloupku ocelovém nebo betonovém</t>
  </si>
  <si>
    <t>-1254010524</t>
  </si>
  <si>
    <t>https://podminky.urs.cz/item/CS_URS_2025_02/899713111</t>
  </si>
  <si>
    <t>899721111</t>
  </si>
  <si>
    <t>Signalizační vodič na potrubí DN do 150 mm</t>
  </si>
  <si>
    <t>490358372</t>
  </si>
  <si>
    <t>https://podminky.urs.cz/item/CS_URS_2025_02/899721111</t>
  </si>
  <si>
    <t>899722113</t>
  </si>
  <si>
    <t>Krytí potrubí z plastů výstražnou fólií z PVC šířky přes 25 do 34 cm</t>
  </si>
  <si>
    <t>61177060</t>
  </si>
  <si>
    <t>https://podminky.urs.cz/item/CS_URS_2025_02/899722113</t>
  </si>
  <si>
    <t>1174411647</t>
  </si>
  <si>
    <t>19,1*2</t>
  </si>
  <si>
    <t>-1310913788</t>
  </si>
  <si>
    <t>979071011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</si>
  <si>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</si>
  <si>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1915906988</t>
  </si>
  <si>
    <t>https://podminky.urs.cz/item/CS_URS_2025_02/979071011</t>
  </si>
  <si>
    <t>-1903027928</t>
  </si>
  <si>
    <t>-707045285</t>
  </si>
  <si>
    <t>1102469788</t>
  </si>
  <si>
    <t>2136516899</t>
  </si>
  <si>
    <t>-245128311</t>
  </si>
  <si>
    <t>1903836391</t>
  </si>
  <si>
    <t>-878365628</t>
  </si>
  <si>
    <t>-703966850</t>
  </si>
  <si>
    <t>18,682*0,2</t>
  </si>
  <si>
    <t>2043350676</t>
  </si>
  <si>
    <t>sut3*10</t>
  </si>
  <si>
    <t>71</t>
  </si>
  <si>
    <t>525521721</t>
  </si>
  <si>
    <t>72</t>
  </si>
  <si>
    <t>-543080013</t>
  </si>
  <si>
    <t>73</t>
  </si>
  <si>
    <t>-934297692</t>
  </si>
  <si>
    <t>74</t>
  </si>
  <si>
    <t>-807533181</t>
  </si>
  <si>
    <t>75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</si>
  <si>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</si>
  <si>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</si>
  <si>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-1056117670</t>
  </si>
  <si>
    <t>https://podminky.urs.cz/item/CS_URS_2025_02/998276101</t>
  </si>
  <si>
    <t>21,765</t>
  </si>
  <si>
    <t>1,725</t>
  </si>
  <si>
    <t>5,738</t>
  </si>
  <si>
    <t>29,402</t>
  </si>
  <si>
    <t>paž2</t>
  </si>
  <si>
    <t>23,68</t>
  </si>
  <si>
    <t>5,98</t>
  </si>
  <si>
    <t>pot2</t>
  </si>
  <si>
    <t>5,84</t>
  </si>
  <si>
    <t>ALFA-38106 - SO.4. - Přípojky inženýrských sítí - kanalizace</t>
  </si>
  <si>
    <t>15,108</t>
  </si>
  <si>
    <t>12,624</t>
  </si>
  <si>
    <t>6,878</t>
  </si>
  <si>
    <t>19,627</t>
  </si>
  <si>
    <t>1468361439</t>
  </si>
  <si>
    <t>-775943189</t>
  </si>
  <si>
    <t>"v.č. D.4.7 - kanalizace podélný profil, TZ"</t>
  </si>
  <si>
    <t>9,7*1,65+2,4*2,4</t>
  </si>
  <si>
    <t>-833308809</t>
  </si>
  <si>
    <t>1,25*2</t>
  </si>
  <si>
    <t>1899590619</t>
  </si>
  <si>
    <t>132212221</t>
  </si>
  <si>
    <t>Hloubení zapažených rýh šířky přes 800 do 2 000 mm ručně s urovnáním dna do předepsaného profilu a spádu v hornině třídy těžitelnosti I skupiny 3 soudržných</t>
  </si>
  <si>
    <t>193513497</t>
  </si>
  <si>
    <t>https://podminky.urs.cz/item/CS_URS_2025_02/132212221</t>
  </si>
  <si>
    <t>(2,85*2,25+6,85*1,21)*1,25*0,5</t>
  </si>
  <si>
    <t>2*2*2,96*0,5</t>
  </si>
  <si>
    <t>132312221</t>
  </si>
  <si>
    <t>Hloubení zapažených rýh šířky přes 800 do 2 000 mm ručně s urovnáním dna do předepsaného profilu a spádu v hornině třídy těžitelnosti II skupiny 4 soudržných</t>
  </si>
  <si>
    <t>-511560321</t>
  </si>
  <si>
    <t>https://podminky.urs.cz/item/CS_URS_2025_02/132312221</t>
  </si>
  <si>
    <t>-1672980136</t>
  </si>
  <si>
    <t>2*1,25*1,49*2+2*1,25*2,96*2</t>
  </si>
  <si>
    <t>253310738</t>
  </si>
  <si>
    <t>(2,85*2,25+6,85*1,21)*2</t>
  </si>
  <si>
    <t>-1949131096</t>
  </si>
  <si>
    <t>151101201</t>
  </si>
  <si>
    <t>Zřízení pažení stěn výkopu bez rozepření nebo vzepření příložné, hloubky do 4 m</t>
  </si>
  <si>
    <t>-1927889639</t>
  </si>
  <si>
    <t>https://podminky.urs.cz/item/CS_URS_2025_02/151101201</t>
  </si>
  <si>
    <t>2*2,96*4</t>
  </si>
  <si>
    <t>151101211</t>
  </si>
  <si>
    <t>Odstranění pažení stěn výkopu bez rozepření nebo vzepření s uložením pažin na vzdálenost do 3 m od okraje výkopu příložné, hloubky do 4 m</t>
  </si>
  <si>
    <t>-846712138</t>
  </si>
  <si>
    <t>https://podminky.urs.cz/item/CS_URS_2025_02/151101211</t>
  </si>
  <si>
    <t>151101401</t>
  </si>
  <si>
    <t>Zřízení vzepření zapažených stěn výkopů s potřebným přepažováním při pažení příložném, hloubky do 4 m</t>
  </si>
  <si>
    <t>232018678</t>
  </si>
  <si>
    <t>https://podminky.urs.cz/item/CS_URS_2025_02/151101401</t>
  </si>
  <si>
    <t>151101411</t>
  </si>
  <si>
    <t>Odstranění vzepření stěn výkopů s uložením materiálu na vzdálenost do 3 m od kraje výkopu při pažení příložném, hloubky do 4 m</t>
  </si>
  <si>
    <t>-221586214</t>
  </si>
  <si>
    <t>https://podminky.urs.cz/item/CS_URS_2025_02/151101411</t>
  </si>
  <si>
    <t>151401601</t>
  </si>
  <si>
    <t>Přepažování vzepření zapažených stěn výkopů při roubení příložném, hloubky do 4 m</t>
  </si>
  <si>
    <t>1033531786</t>
  </si>
  <si>
    <t>https://podminky.urs.cz/item/CS_URS_2025_02/151401601</t>
  </si>
  <si>
    <t>1221052035</t>
  </si>
  <si>
    <t>839596095</t>
  </si>
  <si>
    <t>1541230824</t>
  </si>
  <si>
    <t>-1058017204</t>
  </si>
  <si>
    <t>1080374910</t>
  </si>
  <si>
    <t xml:space="preserve">"zpět  k zásypům"</t>
  </si>
  <si>
    <t>1539012006</t>
  </si>
  <si>
    <t>1280172972</t>
  </si>
  <si>
    <t>-1893680008</t>
  </si>
  <si>
    <t>171201221</t>
  </si>
  <si>
    <t>624779523</t>
  </si>
  <si>
    <t>https://podminky.urs.cz/item/CS_URS_2025_02/171201221</t>
  </si>
  <si>
    <t>rýha1*2*1,8</t>
  </si>
  <si>
    <t>-zás1*1,8</t>
  </si>
  <si>
    <t>-225261108</t>
  </si>
  <si>
    <t>1437118586</t>
  </si>
  <si>
    <t>-obsyp1</t>
  </si>
  <si>
    <t>-1,056*2,96</t>
  </si>
  <si>
    <t>-33542571</t>
  </si>
  <si>
    <t>4,5*1,25*0,5+5,2*1,25*0,45</t>
  </si>
  <si>
    <t>-1435668519</t>
  </si>
  <si>
    <t>obsyp1*2</t>
  </si>
  <si>
    <t>997479162</t>
  </si>
  <si>
    <t>9,2*1,25*0,15</t>
  </si>
  <si>
    <t>242928539</t>
  </si>
  <si>
    <t>-1173323783</t>
  </si>
  <si>
    <t>-676198834</t>
  </si>
  <si>
    <t>1402880742</t>
  </si>
  <si>
    <t>-1872817229</t>
  </si>
  <si>
    <t>-597647068</t>
  </si>
  <si>
    <t>1203609283</t>
  </si>
  <si>
    <t>871310310</t>
  </si>
  <si>
    <t>Montáž kanalizačního potrubí z polypropylenu PP hladkého plnostěnného SN 10 DN 150</t>
  </si>
  <si>
    <t>48145391</t>
  </si>
  <si>
    <t>https://podminky.urs.cz/item/CS_URS_2025_02/871310310</t>
  </si>
  <si>
    <t>5,2+0,78</t>
  </si>
  <si>
    <t>28617003</t>
  </si>
  <si>
    <t>trubka kanalizační PP plnostěnná třívrstvá DN 150x1000mm SN10</t>
  </si>
  <si>
    <t>34248318</t>
  </si>
  <si>
    <t>871350310</t>
  </si>
  <si>
    <t>Montáž kanalizačního potrubí z polypropylenu PP hladkého plnostěnného SN 10 DN 200</t>
  </si>
  <si>
    <t>1603613224</t>
  </si>
  <si>
    <t>https://podminky.urs.cz/item/CS_URS_2025_02/871350310</t>
  </si>
  <si>
    <t>4,5+1,34</t>
  </si>
  <si>
    <t>28617004</t>
  </si>
  <si>
    <t>trubka kanalizační PP plnostěnná třívrstvá DN 200x1000mm SN10</t>
  </si>
  <si>
    <t>-122118425</t>
  </si>
  <si>
    <t>pot2*1,093</t>
  </si>
  <si>
    <t>877310310</t>
  </si>
  <si>
    <t>Montáž tvarovek na kanalizačním plastovém potrubí z PP nebo PVC-U hladkého plnostěnného kolen, víček nebo hrdlových uzávěrů DN 150</t>
  </si>
  <si>
    <t>444452894</t>
  </si>
  <si>
    <t>https://podminky.urs.cz/item/CS_URS_2025_02/877310310</t>
  </si>
  <si>
    <t>28617R0182</t>
  </si>
  <si>
    <t>patní koleno kanalizační PP třívrstvé SN16 DN 150x45°</t>
  </si>
  <si>
    <t>640473917</t>
  </si>
  <si>
    <t>877350310</t>
  </si>
  <si>
    <t>Montáž tvarovek na kanalizačním plastovém potrubí z PP nebo PVC-U hladkého plnostěnného kolen, víček nebo hrdlových uzávěrů DN 200</t>
  </si>
  <si>
    <t>1561740607</t>
  </si>
  <si>
    <t>https://podminky.urs.cz/item/CS_URS_2025_02/877350310</t>
  </si>
  <si>
    <t>28617183</t>
  </si>
  <si>
    <t>koleno kanalizační PP třívrstvé SN16 DN 200x45°</t>
  </si>
  <si>
    <t>30223287</t>
  </si>
  <si>
    <t>877350320</t>
  </si>
  <si>
    <t>Montáž tvarovek na kanalizačním plastovém potrubí z PP nebo PVC-U hladkého plnostěnného odboček DN 200</t>
  </si>
  <si>
    <t>1380427961</t>
  </si>
  <si>
    <t>https://podminky.urs.cz/item/CS_URS_2025_02/877350320</t>
  </si>
  <si>
    <t>28617R0208</t>
  </si>
  <si>
    <t>odbočka kanalizační PP třívrstvá SN16 60° DN 200/200</t>
  </si>
  <si>
    <t>1487574865</t>
  </si>
  <si>
    <t>877350330</t>
  </si>
  <si>
    <t>Montáž tvarovek na kanalizačním plastovém potrubí z PP nebo PVC-U hladkého plnostěnného spojek nebo redukcí DN 200</t>
  </si>
  <si>
    <t>1459443893</t>
  </si>
  <si>
    <t>https://podminky.urs.cz/item/CS_URS_2025_02/877350330</t>
  </si>
  <si>
    <t>28617245</t>
  </si>
  <si>
    <t>redukce kanalizační PP třívrstvá DN 200/150</t>
  </si>
  <si>
    <t>364297050</t>
  </si>
  <si>
    <t>879230191</t>
  </si>
  <si>
    <t>Příplatek k ceně kanalizačního potrubí za montáž v otevřeném výkopu ve sklonu přes 20 % DN od 40 do 550</t>
  </si>
  <si>
    <t>-1996556297</t>
  </si>
  <si>
    <t>https://podminky.urs.cz/item/CS_URS_2025_02/879230191</t>
  </si>
  <si>
    <t>0,78+1,34</t>
  </si>
  <si>
    <t>892351111</t>
  </si>
  <si>
    <t>Tlakové zkoušky vodou na potrubí DN 150 nebo 200</t>
  </si>
  <si>
    <t>-2089443647</t>
  </si>
  <si>
    <t>https://podminky.urs.cz/item/CS_URS_2025_02/892351111</t>
  </si>
  <si>
    <t>1937801449</t>
  </si>
  <si>
    <t>896212R0212</t>
  </si>
  <si>
    <t xml:space="preserve">Spadiště kanalizační z prostého betonu kruhové boční s obložením čedičem vč. beton. skruží a napojení kanalizace vč. všech souv. dodávek a prací D+M </t>
  </si>
  <si>
    <t>-515733824</t>
  </si>
  <si>
    <t>"v.č. D.4.8 - spádiště, TZ"</t>
  </si>
  <si>
    <t>899104112</t>
  </si>
  <si>
    <t>Osazení poklopů šachtových litinových, ocelových nebo železobetonových včetně rámů pro třídu zatížení D400, E600</t>
  </si>
  <si>
    <t>70358171</t>
  </si>
  <si>
    <t>https://podminky.urs.cz/item/CS_URS_2025_02/899104112</t>
  </si>
  <si>
    <t>28661935</t>
  </si>
  <si>
    <t>poklop šachtový litinový DN 600 pro třídu zatížení D400</t>
  </si>
  <si>
    <t>-664451698</t>
  </si>
  <si>
    <t>-2039604270</t>
  </si>
  <si>
    <t>9,7*2+2,4*4</t>
  </si>
  <si>
    <t>-760693502</t>
  </si>
  <si>
    <t>1717568544</t>
  </si>
  <si>
    <t>297063821</t>
  </si>
  <si>
    <t>699475417</t>
  </si>
  <si>
    <t>267386897</t>
  </si>
  <si>
    <t>372665136</t>
  </si>
  <si>
    <t>736499786</t>
  </si>
  <si>
    <t>1648319241</t>
  </si>
  <si>
    <t>997221873</t>
  </si>
  <si>
    <t>461006925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</si>
  <si>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</si>
  <si>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</si>
  <si>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</si>
  <si>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773019840</t>
  </si>
  <si>
    <t>https://podminky.urs.cz/item/CS_URS_2025_02/997221875</t>
  </si>
  <si>
    <t>-1091915125</t>
  </si>
  <si>
    <t>ALFA-38107 - SO.4. - Přípojky inženýrských sítí - elektro, data</t>
  </si>
  <si>
    <t xml:space="preserve">a) veškeré položky na lešení, plošiny, přesuny hmot, demontážní práce, dopravu, montáž, atd... jsou zahrnuty v jednotlivých jednotkových cenách  b) součástí prací jsou veškeré zkoušky, potřebná měření, inspekce, uvedení zařízení do provozu,  zaškolení obsluhy a revize  c) součástí dodávky je zpracování veškeré dílenské dokumentace a projektu skutečného provedení  d) ceny zahrnují VRP, VRN a jsou uváděny vč. montáže  e) záruka na vše včetně svítidel 5 let  f) součástí ceny není finální zapravení kabeláží - pouze sádrování krabic a kabelů pro uchycení</t>
  </si>
  <si>
    <t xml:space="preserve">    7411 - uzemnění - příprava hromosvody</t>
  </si>
  <si>
    <t xml:space="preserve">    7412 - přípojka elektro - venkovní rozvody silové</t>
  </si>
  <si>
    <t xml:space="preserve">    7413 - venkovní rozvody - datové</t>
  </si>
  <si>
    <t xml:space="preserve">    7417 - související práce</t>
  </si>
  <si>
    <t>7411</t>
  </si>
  <si>
    <t>uzemnění - příprava hromosvody</t>
  </si>
  <si>
    <t>1.1.1</t>
  </si>
  <si>
    <t>uzemňovací vedení pásek 30x4 FeZn</t>
  </si>
  <si>
    <t>598023609</t>
  </si>
  <si>
    <t>1.1.2</t>
  </si>
  <si>
    <t>vývod z uzemnění drát 10 mm2 FeZn</t>
  </si>
  <si>
    <t>1558851496</t>
  </si>
  <si>
    <t>1.1.3</t>
  </si>
  <si>
    <t>svorky na propojení uzemňovacího vedení pásovina - drát 10mm2</t>
  </si>
  <si>
    <t>130833280</t>
  </si>
  <si>
    <t>1.1.4</t>
  </si>
  <si>
    <t>svorky na propojení a provedenínáhodných svodů FeZn</t>
  </si>
  <si>
    <t>1631907999</t>
  </si>
  <si>
    <t>1.1.5</t>
  </si>
  <si>
    <t>zkušební svorka FeZn včetně označení</t>
  </si>
  <si>
    <t>715751537</t>
  </si>
  <si>
    <t>1.1.6</t>
  </si>
  <si>
    <t>Svorky Drát/ Drát kulatý - křížové - rovné</t>
  </si>
  <si>
    <t>346826230</t>
  </si>
  <si>
    <t>1.1.7</t>
  </si>
  <si>
    <t>průběžné měření spojů v zemi, fotodokumentace</t>
  </si>
  <si>
    <t>kpl</t>
  </si>
  <si>
    <t>-1433819468</t>
  </si>
  <si>
    <t>1.1.8</t>
  </si>
  <si>
    <t>izolace přechodu beton/vzduch</t>
  </si>
  <si>
    <t>-341317079</t>
  </si>
  <si>
    <t>1.1.9</t>
  </si>
  <si>
    <t>izolační páska na ochranu zemních spojů</t>
  </si>
  <si>
    <t>-886883367</t>
  </si>
  <si>
    <t>1.1.10</t>
  </si>
  <si>
    <t>koordinace se stavbou</t>
  </si>
  <si>
    <t>hod</t>
  </si>
  <si>
    <t>-1201557630</t>
  </si>
  <si>
    <t>1.1.11</t>
  </si>
  <si>
    <t>výchozí revize - měření</t>
  </si>
  <si>
    <t>776053887</t>
  </si>
  <si>
    <t>1.1.12</t>
  </si>
  <si>
    <t>pomocný materiál</t>
  </si>
  <si>
    <t>%</t>
  </si>
  <si>
    <t>-18684401</t>
  </si>
  <si>
    <t>7412</t>
  </si>
  <si>
    <t>přípojka elektro - venkovní rozvody silové</t>
  </si>
  <si>
    <t>1.2.1</t>
  </si>
  <si>
    <t>rozvaděč RE dle připojovacích podmínek E.ON přímé měření, 3F, jistič 3x20A, zapuštěné provedení, termoset, komplet</t>
  </si>
  <si>
    <t>1904715563</t>
  </si>
  <si>
    <t>1.2.2</t>
  </si>
  <si>
    <t>CYKY 4x10</t>
  </si>
  <si>
    <t>865123002</t>
  </si>
  <si>
    <t>1.2.3</t>
  </si>
  <si>
    <t>FeZn 10 mm2</t>
  </si>
  <si>
    <t>1698584048</t>
  </si>
  <si>
    <t>1.2.4</t>
  </si>
  <si>
    <t>chránička KPF 63 korundovaná</t>
  </si>
  <si>
    <t>589878562</t>
  </si>
  <si>
    <t>1.2.5</t>
  </si>
  <si>
    <t>koordinace s E.ON</t>
  </si>
  <si>
    <t>-1763171476</t>
  </si>
  <si>
    <t>1.2.6</t>
  </si>
  <si>
    <t>-2097831265</t>
  </si>
  <si>
    <t>7413</t>
  </si>
  <si>
    <t>venkovní rozvody - datové</t>
  </si>
  <si>
    <t>1.3.1</t>
  </si>
  <si>
    <t>chránička HDPE 40</t>
  </si>
  <si>
    <t>594392814</t>
  </si>
  <si>
    <t>1.3.2</t>
  </si>
  <si>
    <t>kabel optický SOLARIX SXKO-DROP-8-OS-LSOH</t>
  </si>
  <si>
    <t>-1669343474</t>
  </si>
  <si>
    <t>1.3.3</t>
  </si>
  <si>
    <t>FTP cat.5e - zemní provedení SXKD-5E-FTP-PE</t>
  </si>
  <si>
    <t>-558127659</t>
  </si>
  <si>
    <t>1.3.4</t>
  </si>
  <si>
    <t>napojení chráničky na sloup VO - vrtání a úprava stožárového pouzdra</t>
  </si>
  <si>
    <t>1806452492</t>
  </si>
  <si>
    <t>1.3.5</t>
  </si>
  <si>
    <t>odpojení kamerového systému - koordinace</t>
  </si>
  <si>
    <t>534002303</t>
  </si>
  <si>
    <t>1.3.6</t>
  </si>
  <si>
    <t>prohlídka - místa - zemního kolektoru</t>
  </si>
  <si>
    <t>-1270621056</t>
  </si>
  <si>
    <t>1.3.7</t>
  </si>
  <si>
    <t>nástěnný datový rozvaděč Triton 6 U - uzamykatelný</t>
  </si>
  <si>
    <t>4197722</t>
  </si>
  <si>
    <t>1.3.8</t>
  </si>
  <si>
    <t>napaječ s SPO + VF filtrem 1U Saltek rack protector</t>
  </si>
  <si>
    <t>1451504517</t>
  </si>
  <si>
    <t>1.3.9</t>
  </si>
  <si>
    <t>optická vana 1 U</t>
  </si>
  <si>
    <t>285441119</t>
  </si>
  <si>
    <t>1.3.10</t>
  </si>
  <si>
    <t>vaření optického konektoru SC - modrý - včetně konektoru</t>
  </si>
  <si>
    <t>-2141902486</t>
  </si>
  <si>
    <t>1.3.11</t>
  </si>
  <si>
    <t>vaření konektoru LC - ukončení optické trasy v kolektoru</t>
  </si>
  <si>
    <t>-1935698701</t>
  </si>
  <si>
    <t>1.3.12</t>
  </si>
  <si>
    <t>protažení optického kabelu stávající chráničkou do kolektoru</t>
  </si>
  <si>
    <t>-247465401</t>
  </si>
  <si>
    <t>1.3.13</t>
  </si>
  <si>
    <t>krimpování FTP RJ45</t>
  </si>
  <si>
    <t>-1071528004</t>
  </si>
  <si>
    <t>1.3.14</t>
  </si>
  <si>
    <t>kontrola, měření, kabelové trasy</t>
  </si>
  <si>
    <t>-2049204769</t>
  </si>
  <si>
    <t>1.3.15</t>
  </si>
  <si>
    <t>připojení kamerového systému, kontrola funkčnosti</t>
  </si>
  <si>
    <t>-831504976</t>
  </si>
  <si>
    <t>1.3.16</t>
  </si>
  <si>
    <t>323873486</t>
  </si>
  <si>
    <t>7417</t>
  </si>
  <si>
    <t>související práce</t>
  </si>
  <si>
    <t>1.7.1</t>
  </si>
  <si>
    <t>měření UTP kabelů a optiky</t>
  </si>
  <si>
    <t>-836040372</t>
  </si>
  <si>
    <t>1.7.2</t>
  </si>
  <si>
    <t>koordinace se zástupcem investora</t>
  </si>
  <si>
    <t>1323931365</t>
  </si>
  <si>
    <t>1.7.3</t>
  </si>
  <si>
    <t>stavební přípomoce</t>
  </si>
  <si>
    <t>147206578</t>
  </si>
  <si>
    <t>1.7.4</t>
  </si>
  <si>
    <t>PD skutečného provedení</t>
  </si>
  <si>
    <t>-1716566079</t>
  </si>
  <si>
    <t>1.7.5</t>
  </si>
  <si>
    <t>výchozí revize</t>
  </si>
  <si>
    <t>631924070</t>
  </si>
  <si>
    <t>ALFA-38108 - Vedlejší a ostatní náklady</t>
  </si>
  <si>
    <t>OST - Ostatní</t>
  </si>
  <si>
    <t xml:space="preserve">    O01 - Ostatní</t>
  </si>
  <si>
    <t xml:space="preserve">    O02 - Vedlejší náklady</t>
  </si>
  <si>
    <t>OST</t>
  </si>
  <si>
    <t>Ostatní</t>
  </si>
  <si>
    <t>O01</t>
  </si>
  <si>
    <t>R10001</t>
  </si>
  <si>
    <t>vytyčovací práce</t>
  </si>
  <si>
    <t>512</t>
  </si>
  <si>
    <t>906226137</t>
  </si>
  <si>
    <t>"vytyčení nově budovaných inženýrských a stavebních objektů, vytyčení hranice pozemku"</t>
  </si>
  <si>
    <t>"vytyčení stávajících inženýrských sítí"sítí</t>
  </si>
  <si>
    <t>R10002</t>
  </si>
  <si>
    <t xml:space="preserve">dokumentace skutečného provedení díla </t>
  </si>
  <si>
    <t>-1568769554</t>
  </si>
  <si>
    <t>"dokumentace skutečného provedení díla "</t>
  </si>
  <si>
    <t>R10003</t>
  </si>
  <si>
    <t>geometrické zaměření díla</t>
  </si>
  <si>
    <t>-1897284523</t>
  </si>
  <si>
    <t>"náklady na zhotovení geometrického zaměření (polohopisné a výškopisné) skutečného provedení díla včetně přeložek inženýrských sítí"</t>
  </si>
  <si>
    <t>"ověřeno zeměměřičským inženýrem (3 x v tištěné a 1 x v digitální podobě)"</t>
  </si>
  <si>
    <t>R10004</t>
  </si>
  <si>
    <t>geodetický plán</t>
  </si>
  <si>
    <t>622845877</t>
  </si>
  <si>
    <t>"geometrický plán objektů podléhajících vkladu do katastru nemovitostí (budovy, inženýrské sítě, věcná břemena k částem pozemků"</t>
  </si>
  <si>
    <t>R100072</t>
  </si>
  <si>
    <t>náklady na kompletaci dokladů</t>
  </si>
  <si>
    <t>2070934856</t>
  </si>
  <si>
    <t xml:space="preserve">"náklady na vyhotovení a kompletaci dokladů předávaných při předání a převzetí díla nebo nutných  ke kolaudaci -  2 x v tištěné podobě"</t>
  </si>
  <si>
    <t>R1000721</t>
  </si>
  <si>
    <t xml:space="preserve">náklady na předepsané zkoušky a měření </t>
  </si>
  <si>
    <t>1720793310</t>
  </si>
  <si>
    <t xml:space="preserve">"náklady na předepsané zkoušky a měření nutných k předání a převzetí díla nebo nutných  ke kolaudaci -  2 x v tištěné podobě"</t>
  </si>
  <si>
    <t>R1000723</t>
  </si>
  <si>
    <t>zpracování a předložení harmonogramů před podpisem smlouvy</t>
  </si>
  <si>
    <t>-1588339991</t>
  </si>
  <si>
    <t>"náklady na předložení podrobného časového harmonogramu prací a plnění, termín před podpisem smlouvy"</t>
  </si>
  <si>
    <t>O02</t>
  </si>
  <si>
    <t>Vedlejší náklady</t>
  </si>
  <si>
    <t>R20001</t>
  </si>
  <si>
    <t>vybudování a odstranění staveniště</t>
  </si>
  <si>
    <t>-1843213030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</si>
  <si>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</si>
  <si>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</si>
  <si>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</si>
  <si>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</si>
  <si>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</si>
  <si>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</si>
  <si>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R20002</t>
  </si>
  <si>
    <t>provoz zařízení staveniště</t>
  </si>
  <si>
    <t>569086057</t>
  </si>
  <si>
    <t>"náklady na související s provozem zařízení staveniště po dobu provádění stavebních prací"</t>
  </si>
  <si>
    <t>"(zejména náklady na spotřebované energie, náklady na nutnou údržbu a opravu zařízení staveniště a na přípojkách energií"</t>
  </si>
  <si>
    <t>" ostrahu staveniště a hrubý denní úklid v prostorách staveniště"</t>
  </si>
  <si>
    <t>R20005</t>
  </si>
  <si>
    <t>dopravně inženýrská opatření</t>
  </si>
  <si>
    <t>-903121234</t>
  </si>
  <si>
    <t>"náklady na vyhotovení návrhu dočasného dopravního značení, jeho projednání s dotčenými orgány a organizacemi"</t>
  </si>
  <si>
    <t xml:space="preserve">"dodání dopravních značek, semafory,  jejich rozmístění, přemis´tování a údržba v průběhu stavby, provoz semaforů"</t>
  </si>
  <si>
    <t>" vč. následného odstranění po skončení stavby"</t>
  </si>
  <si>
    <t>R20008</t>
  </si>
  <si>
    <t>ochrana stávajících vedení a zařízení před poškozením</t>
  </si>
  <si>
    <t>-398857580</t>
  </si>
  <si>
    <t xml:space="preserve">"ochrana stávajících inženýrských sítí a stavebních objektů před poškozením" </t>
  </si>
  <si>
    <t>R95290002</t>
  </si>
  <si>
    <t>průběžný denní úklid prostor dotčených stavebním provozem vnitřních i vnějších</t>
  </si>
  <si>
    <t>672695830</t>
  </si>
  <si>
    <t>"kompletní úklid ploch dotčených stavebním provozem, uvedení dotčených prostor do původního stvu"</t>
  </si>
  <si>
    <t>R95290004</t>
  </si>
  <si>
    <t>ztížené dopravní podmínky</t>
  </si>
  <si>
    <t>-1004537216</t>
  </si>
  <si>
    <t>"ztížené dopravní podmínky - centrum města"</t>
  </si>
  <si>
    <t>SEZNAM FIGUR</t>
  </si>
  <si>
    <t>Výměra</t>
  </si>
  <si>
    <t>Použití figury:</t>
  </si>
  <si>
    <t>Odstranění podkladu živičného tl přes 100 do 150 mm ručně</t>
  </si>
  <si>
    <t>Odstranění podkladu z kameniva drceného tl přes 300 do 400 mm ručně</t>
  </si>
  <si>
    <t>Rozebrání dlažeb z betonových nebo kamenných dlaždic komunikací pro pěší ručně</t>
  </si>
  <si>
    <t>Rozebrání dlažeb vozovek z drobných kostek s ložem z kameniva ručně</t>
  </si>
  <si>
    <t>Odstranění podkladu z kameniva drceného tl přes 200 do 300 mm ručně</t>
  </si>
  <si>
    <t>Odstranění nevhodných dřevin do 100 m2 v do 1 m s odstraněním pařezů v rovině nebo svahu do 1:5</t>
  </si>
  <si>
    <t>Vodorovné přemístění křovin do 5 km D kmene do 100 mm</t>
  </si>
  <si>
    <t>Vytrhání obrub krajníků obrubníků stojatých</t>
  </si>
  <si>
    <t>Vytrhání obrub z dlažebních kostek</t>
  </si>
  <si>
    <t>Sejmutí ornice tl vrstvy do 200 mm ručně</t>
  </si>
  <si>
    <t>Vodorovné přemístění přes 4 000 do 5000 m výkopku/sypaniny z horniny třídy těžitelnosti I skupiny 1 až 3</t>
  </si>
  <si>
    <t>orn2</t>
  </si>
  <si>
    <t>Vodorovné přemístění výkopku z horniny třídy těžitelnosti I skupiny 1 až 3 stavebním kolečkem do 10 m</t>
  </si>
  <si>
    <t>Nakládání výkopku z hornin třídy těžitelnosti I skupiny 1 až 3 ručně</t>
  </si>
  <si>
    <t>Uložení sypaniny na skládky nebo meziskládky</t>
  </si>
  <si>
    <t>Vodorovná doprava suti ze sypkých materiálů do 1 km</t>
  </si>
  <si>
    <t>Vodorovná doprava suti ze sypkých materiálů stavebním kolečkem do 50 m</t>
  </si>
  <si>
    <t>Příplatek ZKD 1 km u vodorovné dopravy suti ze sypkých materiálů</t>
  </si>
  <si>
    <t>Nakládání suti na dopravní prostředky pro vodorovnou dopravu</t>
  </si>
  <si>
    <t>Poplatek za uložení na skládce (skládkovné) zeminy a kamení kód odpadu 17 05 04</t>
  </si>
  <si>
    <t>Vodorovná doprava suti z kusových materiálů do 1 km</t>
  </si>
  <si>
    <t>Vodorovná doprava suti z kusových materiálů stavebním kolečkem do 50 m</t>
  </si>
  <si>
    <t>Příplatek ZKD 1 km u vodorovné dopravy suti z kusových materiálů</t>
  </si>
  <si>
    <t>Poplatek za uložení na skládce (skládkovné) odpadu asfaltového bez dehtu kód odpadu 17 03 02</t>
  </si>
  <si>
    <t>Vodorovná doprava vybouraných hmot do 1 km</t>
  </si>
  <si>
    <t>Vodorovná doprava vybouraných hmot nošením do 50 m</t>
  </si>
  <si>
    <t>Příplatek ZKD 1 km u vodorovné dopravy vybouraných hmot</t>
  </si>
  <si>
    <t>Nakládání vybouraných hmot na dopravní prostředky pro vodorovnou dopravu</t>
  </si>
  <si>
    <t>Provedení povlakové krytiny střech do 10° podkladní textilní vrstvy</t>
  </si>
  <si>
    <t>Provedení povlakové krytiny střech do 10° ochranné textilní vrstvy</t>
  </si>
  <si>
    <t>Montáž izolace tepelné střech plochých kladené volně, spádová vrstva</t>
  </si>
  <si>
    <t>Provedení povlak krytiny mechanicky kotvenou do trapézu TI tl do 100 mm rohové pole, budova v do 18 m</t>
  </si>
  <si>
    <t>Spojovací prostředky krovů, bednění, laťování, nadstřešních konstrukcí</t>
  </si>
  <si>
    <t>Montáž vázaných kcí krovů pravidelných pomocí tesařských spojů z lepených hranolů průřezové pl přes 224 do 288 cm2</t>
  </si>
  <si>
    <t>Napouštěcí jednonásobný syntetický biocidní nátěr tesařských prvků nezabudovaných do konstrukce</t>
  </si>
  <si>
    <t>Napouštěcí dvojnásobný syntetický biodní nátěr tesařských prvků nezabudovaných do konstrukce</t>
  </si>
  <si>
    <t>Povlakové krytiny střech do 10° z tvarovaných poplastovaných lišt délky 2 m koutová lišta vnitřní rš 100 mm</t>
  </si>
  <si>
    <t>Provedení povlakové krytiny střech do 10° navařením fólie PVC na oplechování v plné ploše</t>
  </si>
  <si>
    <t>Povlakové krytiny střech do 10° z tvarovaných poplastovaných lišt délky 2 m koutová lišta vnější rš 100 mm</t>
  </si>
  <si>
    <t>Penetrační akrylátový nátěr vnějších pastovitých tenkovrstvých omítek stěn</t>
  </si>
  <si>
    <t>Sklovláknité pletivo vnějších stěn vtlačené do tmelu</t>
  </si>
  <si>
    <t>Montáž obkladů vnějších z obkladaček nebo obkladových pásků cihelných přes 50 do 85 ks/m2 lepené flexibilním lepidlem</t>
  </si>
  <si>
    <t>Příplatek k montáži obkladů vnějších z obkladaček nebo obkladových pásků cihelných za spárování bílým cementem</t>
  </si>
  <si>
    <t>Úprava pláně v hornině třídy těžitelnosti II skupiny 4 se zhutněním ručně</t>
  </si>
  <si>
    <t>Podsyp pod základové konstrukce se zhutněním z hrubého kameniva frakce 16 až 32 mm</t>
  </si>
  <si>
    <t>Hloubení nezapažených rýh šířky do 2000 mm v soudržných horninách třídy těžitelnosti I skupiny 3 ručně</t>
  </si>
  <si>
    <t>Hloubení nezapažených rýh šířky do 2000 mm v soudržných horninách třídy těžitelnosti II skupiny 4 ručně</t>
  </si>
  <si>
    <t>Příplatek k vodorovnému přemístění výkopku z horniny třídy těžitelnosti I skupiny 1 až 3 stavebním kolečkem za každých dalších 10 m</t>
  </si>
  <si>
    <t>Vodorovné přemístění výkopku z horniny třídy těžitelnosti II skupiny 4 a 5 stavebním kolečkem do 10 m</t>
  </si>
  <si>
    <t>Příplatek k vodorovnému přemístění výkopku z horniny třídy těžitelnosti II skupiny 4 a 5 stavebním kolečkem za každých dalších 10 m</t>
  </si>
  <si>
    <t>Vodorovné přemístění přes 9 000 do 10000 m výkopku/sypaniny z horniny třídy těžitelnosti II skupiny 4 a 5</t>
  </si>
  <si>
    <t>Nakládání výkopku z hornin třídy těžitelnosti II skupiny 4 a 5 ručně</t>
  </si>
  <si>
    <t>Zásyp jam, šachet rýh nebo kolem objektů sypaninou se zhutněním</t>
  </si>
  <si>
    <t>Provedení povlakové krytiny střech do 10° násypem z hrubého kameniva tl 50 mm</t>
  </si>
  <si>
    <t>Montáž izolace tepelné střech plochých kladené volně 1 vrstva rohoží, pásů, dílců, desek</t>
  </si>
  <si>
    <t>Poplatek za uložení zeminy a kamení na recyklační skládce (skládkovné) kód odpadu 17 05 04</t>
  </si>
  <si>
    <t>Základová zeď tl přes 200 do 250 mm z tvárnic ztraceného bednění včetně výplně z betonu tř. C 16/20</t>
  </si>
  <si>
    <t>Výztuž základových zdí nosných betonářskou ocelí 10 505</t>
  </si>
  <si>
    <t>Nadzákladová zeď tl přes 200 do 250 mm z hladkých tvárnic ztraceného bednění včetně výplně z betonu tř. C 16/20</t>
  </si>
  <si>
    <t>Výztuž nosných zdí betonářskou ocelí 10 505</t>
  </si>
  <si>
    <t>Osazení silničního obrubníku betonového stojatého s boční opěrou do lože z betonu prostého</t>
  </si>
  <si>
    <t>obrubník silniční betonový ABO 14 - 10</t>
  </si>
  <si>
    <t>Osazení chodníkového obrubníku betonového stojatého s boční opěrou do lože z betonu prostého</t>
  </si>
  <si>
    <t>obrubník betonový chodníkový 1000x100x250mm</t>
  </si>
  <si>
    <t>Odkopávky a prokopávky v hornině třídy těžitelnosti I, skupiny 3 ručně</t>
  </si>
  <si>
    <t>Odkopávky a prokopávky v hornině třídy těžitelnosti II, skupiny 4 ručně</t>
  </si>
  <si>
    <t>Vodorovné přemístění přes 9 000 do 10000 m výkopku/sypaniny z horniny třídy těžitelnosti I skupiny 1 až 3</t>
  </si>
  <si>
    <t>Podklad nebo kryt z kameniva hrubého drceného vel. 16-32 mm plochy do 100 m2 tl 100 mm</t>
  </si>
  <si>
    <t>Podklad nebo kryt z kameniva hrubého drceného vel. 8-16 mm plochy do 100 m2 tl 100 mm</t>
  </si>
  <si>
    <t>Kladení dlažby z kostek velkých z kamene do lože z kameniva tl 50 mm</t>
  </si>
  <si>
    <t>Zřízení zemních krajnic se zhutněním</t>
  </si>
  <si>
    <t>Styčná spára napojení nového živičného povrchu na stávající za tepla š 15 mm hl 25 mm bez prořezání</t>
  </si>
  <si>
    <t>Řezání stávajícího živičného krytu hl přes 100 do 150 mm</t>
  </si>
  <si>
    <t>Odstranění podkladu živičných tl přes 100 do 150 mm při překopech ručně</t>
  </si>
  <si>
    <t>Odstranění podkladu z kameniva drceného tl přes 300 do 400 mm při překopech ručně</t>
  </si>
  <si>
    <t>Úprava pláně v hornině třídy těžitelnosti I skupiny 3 se zhutněním ručně</t>
  </si>
  <si>
    <t>Podklad z vibrovaného štěrku VŠ tl 180 mm</t>
  </si>
  <si>
    <t>Podklad ze štěrkodrtě ŠD plochy do 100 m2 tl 180 mm</t>
  </si>
  <si>
    <t>Asfaltový beton vrstva podkladní ACP 16 S tl 50 mm š do 1,5 m z nemodifikovaného asfaltu</t>
  </si>
  <si>
    <t>Asfaltový beton vrstva podkladní ACP 16 S tl 60 mm š do 1,5 m z nemodifikovaného asfaltu</t>
  </si>
  <si>
    <t>Postřik živičný infiltrační s posypem z asfaltu množství 2,5 kg/m2</t>
  </si>
  <si>
    <t>Postřik živičný spojovací z asfaltu v množství 0,70 kg/m2</t>
  </si>
  <si>
    <t>Asfaltový beton vrstva obrusná ACO 11+ tř. I tl 50 mm š do 1,5 m z nemodifikovaného asfaltu</t>
  </si>
  <si>
    <t>Rozebrání dlažeb při překopech vozovek z velkých kostek s ložem z kameniva ručně</t>
  </si>
  <si>
    <t>Očištění dlažebních kostek velkých s původním spárováním kamenivem těženým při překopech inženýrských sítí</t>
  </si>
  <si>
    <t>Lože pod potrubí otevřený výkop ze štěrkopísku</t>
  </si>
  <si>
    <t>Zásyp jam, šachet rýh nebo kolem objektů sypaninou se zhutněním ručně</t>
  </si>
  <si>
    <t>Podkladní desky z betonu prostého bez zvýšených nároků na prostředí tř. C 20/25 otevřený výkop</t>
  </si>
  <si>
    <t>Obsypání potrubí ručně sypaninou bez prohození, uloženou do 3 m</t>
  </si>
  <si>
    <t>Zřízení příložného pažení a rozepření stěn rýh hl do 2 m</t>
  </si>
  <si>
    <t>Odstranění příložného pažení a rozepření stěn rýh hl do 2 m</t>
  </si>
  <si>
    <t>Montáž potrubí z PE100 RC SDR 11 otevřený výkop svařovaných na tupo d 40 x 3,7 mm</t>
  </si>
  <si>
    <t>Tlaková zkouška vodou potrubí DN do 80</t>
  </si>
  <si>
    <t>Signalizační vodič DN do 150 mm na potrubí</t>
  </si>
  <si>
    <t>Krytí potrubí z plastů výstražnou fólií z PVC přes 25 do 34cm</t>
  </si>
  <si>
    <t>potrubí vodovodní jednovrstvé PE100 RC PN 16 SDR11 40x3,7mm</t>
  </si>
  <si>
    <t>Hloubení zapažených rýh šířky do 800 mm v soudržných horninách třídy těžitelnosti I skupiny 3 ručně</t>
  </si>
  <si>
    <t>Hloubení zapažených rýh šířky do 800 mm v soudržných horninách třídy těžitelnosti II skupiny 4 ručně</t>
  </si>
  <si>
    <t>Zřízení příložného pažení stěn výkopu hl do 4 m</t>
  </si>
  <si>
    <t>Odstranění příložného pažení stěn hl do 4 m</t>
  </si>
  <si>
    <t>Zřízení vzepření stěn při pažení příložném hl do 4 m</t>
  </si>
  <si>
    <t>Odstranění vzepření stěn při pažení příložném hl do 4 m</t>
  </si>
  <si>
    <t>Přepažování vzepření při pažení příložném hl do 4 m</t>
  </si>
  <si>
    <t>Montáž kanalizačního potrubí hladkého plnostěnného SN 10 z polypropylenu DN 150</t>
  </si>
  <si>
    <t>Tlaková zkouška vodou potrubí DN 150 nebo 200</t>
  </si>
  <si>
    <t>Montáž kanalizačního potrubí hladkého plnostěnného SN 10 z polypropylenu DN 200</t>
  </si>
  <si>
    <t>Hloubení zapažených rýh šířky do 2000 mm v soudržných horninách třídy těžitelnosti I skupiny 3 ručně</t>
  </si>
  <si>
    <t>Hloubení zapažených rýh šířky do 2000 mm v soudržných horninách třídy těžitelnosti II skupiny 4 ručně</t>
  </si>
  <si>
    <t>Poplatek za uložení na recyklační skládce (skládkovné) stavebního odpadu zeminy a kamení zatříděného do Katalogu odpadů pod kódem 17 05 04</t>
  </si>
  <si>
    <t>Poplatek za uložení na recyklační skládce (skládkovné) stavebního odpadu asfaltového bez obsahu dehtu zatříděného do Katalogu odpadů pod kódem 17 03 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</si>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</sst>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2211" TargetMode="External" /><Relationship Id="rId2" Type="http://schemas.openxmlformats.org/officeDocument/2006/relationships/hyperlink" Target="https://podminky.urs.cz/item/CS_URS_2025_02/113106121" TargetMode="External" /><Relationship Id="rId3" Type="http://schemas.openxmlformats.org/officeDocument/2006/relationships/hyperlink" Target="https://podminky.urs.cz/item/CS_URS_2025_02/113106161" TargetMode="External" /><Relationship Id="rId4" Type="http://schemas.openxmlformats.org/officeDocument/2006/relationships/hyperlink" Target="https://podminky.urs.cz/item/CS_URS_2025_02/113107123" TargetMode="External" /><Relationship Id="rId5" Type="http://schemas.openxmlformats.org/officeDocument/2006/relationships/hyperlink" Target="https://podminky.urs.cz/item/CS_URS_2025_02/113107124" TargetMode="External" /><Relationship Id="rId6" Type="http://schemas.openxmlformats.org/officeDocument/2006/relationships/hyperlink" Target="https://podminky.urs.cz/item/CS_URS_2025_02/113107143" TargetMode="External" /><Relationship Id="rId7" Type="http://schemas.openxmlformats.org/officeDocument/2006/relationships/hyperlink" Target="https://podminky.urs.cz/item/CS_URS_2025_02/113202111" TargetMode="External" /><Relationship Id="rId8" Type="http://schemas.openxmlformats.org/officeDocument/2006/relationships/hyperlink" Target="https://podminky.urs.cz/item/CS_URS_2025_02/113203111" TargetMode="External" /><Relationship Id="rId9" Type="http://schemas.openxmlformats.org/officeDocument/2006/relationships/hyperlink" Target="https://podminky.urs.cz/item/CS_URS_2025_02/121112003" TargetMode="External" /><Relationship Id="rId10" Type="http://schemas.openxmlformats.org/officeDocument/2006/relationships/hyperlink" Target="https://podminky.urs.cz/item/CS_URS_2025_02/162211311" TargetMode="External" /><Relationship Id="rId11" Type="http://schemas.openxmlformats.org/officeDocument/2006/relationships/hyperlink" Target="https://podminky.urs.cz/item/CS_URS_2025_02/162301501" TargetMode="External" /><Relationship Id="rId12" Type="http://schemas.openxmlformats.org/officeDocument/2006/relationships/hyperlink" Target="https://podminky.urs.cz/item/CS_URS_2025_02/162651112" TargetMode="External" /><Relationship Id="rId13" Type="http://schemas.openxmlformats.org/officeDocument/2006/relationships/hyperlink" Target="https://podminky.urs.cz/item/CS_URS_2025_02/16711110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919735113" TargetMode="External" /><Relationship Id="rId16" Type="http://schemas.openxmlformats.org/officeDocument/2006/relationships/hyperlink" Target="https://podminky.urs.cz/item/CS_URS_2025_02/997221131" TargetMode="External" /><Relationship Id="rId17" Type="http://schemas.openxmlformats.org/officeDocument/2006/relationships/hyperlink" Target="https://podminky.urs.cz/item/CS_URS_2025_02/997221141" TargetMode="External" /><Relationship Id="rId18" Type="http://schemas.openxmlformats.org/officeDocument/2006/relationships/hyperlink" Target="https://podminky.urs.cz/item/CS_URS_2025_02/997221151" TargetMode="External" /><Relationship Id="rId19" Type="http://schemas.openxmlformats.org/officeDocument/2006/relationships/hyperlink" Target="https://podminky.urs.cz/item/CS_URS_2025_02/997221551" TargetMode="External" /><Relationship Id="rId20" Type="http://schemas.openxmlformats.org/officeDocument/2006/relationships/hyperlink" Target="https://podminky.urs.cz/item/CS_URS_2025_02/997221559" TargetMode="External" /><Relationship Id="rId21" Type="http://schemas.openxmlformats.org/officeDocument/2006/relationships/hyperlink" Target="https://podminky.urs.cz/item/CS_URS_2025_02/997221561" TargetMode="External" /><Relationship Id="rId22" Type="http://schemas.openxmlformats.org/officeDocument/2006/relationships/hyperlink" Target="https://podminky.urs.cz/item/CS_URS_2025_02/997221569" TargetMode="External" /><Relationship Id="rId23" Type="http://schemas.openxmlformats.org/officeDocument/2006/relationships/hyperlink" Target="https://podminky.urs.cz/item/CS_URS_2025_02/997221571" TargetMode="External" /><Relationship Id="rId24" Type="http://schemas.openxmlformats.org/officeDocument/2006/relationships/hyperlink" Target="https://podminky.urs.cz/item/CS_URS_2025_02/997221579" TargetMode="External" /><Relationship Id="rId25" Type="http://schemas.openxmlformats.org/officeDocument/2006/relationships/hyperlink" Target="https://podminky.urs.cz/item/CS_URS_2025_02/997221611" TargetMode="External" /><Relationship Id="rId26" Type="http://schemas.openxmlformats.org/officeDocument/2006/relationships/hyperlink" Target="https://podminky.urs.cz/item/CS_URS_2025_02/997221612" TargetMode="External" /><Relationship Id="rId27" Type="http://schemas.openxmlformats.org/officeDocument/2006/relationships/hyperlink" Target="https://podminky.urs.cz/item/CS_URS_2025_02/997221645" TargetMode="External" /><Relationship Id="rId28" Type="http://schemas.openxmlformats.org/officeDocument/2006/relationships/hyperlink" Target="https://podminky.urs.cz/item/CS_URS_2025_02/997221655" TargetMode="External" /><Relationship Id="rId2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12331" TargetMode="External" /><Relationship Id="rId2" Type="http://schemas.openxmlformats.org/officeDocument/2006/relationships/hyperlink" Target="https://podminky.urs.cz/item/CS_URS_2025_02/132312331" TargetMode="External" /><Relationship Id="rId3" Type="http://schemas.openxmlformats.org/officeDocument/2006/relationships/hyperlink" Target="https://podminky.urs.cz/item/CS_URS_2025_02/162211311" TargetMode="External" /><Relationship Id="rId4" Type="http://schemas.openxmlformats.org/officeDocument/2006/relationships/hyperlink" Target="https://podminky.urs.cz/item/CS_URS_2025_02/162211319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37" TargetMode="External" /><Relationship Id="rId8" Type="http://schemas.openxmlformats.org/officeDocument/2006/relationships/hyperlink" Target="https://podminky.urs.cz/item/CS_URS_2025_02/167111101" TargetMode="External" /><Relationship Id="rId9" Type="http://schemas.openxmlformats.org/officeDocument/2006/relationships/hyperlink" Target="https://podminky.urs.cz/item/CS_URS_2025_02/167111102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81913112" TargetMode="External" /><Relationship Id="rId14" Type="http://schemas.openxmlformats.org/officeDocument/2006/relationships/hyperlink" Target="https://podminky.urs.cz/item/CS_URS_2025_02/271532212" TargetMode="External" /><Relationship Id="rId15" Type="http://schemas.openxmlformats.org/officeDocument/2006/relationships/hyperlink" Target="https://podminky.urs.cz/item/CS_URS_2025_02/274321411" TargetMode="External" /><Relationship Id="rId16" Type="http://schemas.openxmlformats.org/officeDocument/2006/relationships/hyperlink" Target="https://podminky.urs.cz/item/CS_URS_2025_02/274361821" TargetMode="External" /><Relationship Id="rId17" Type="http://schemas.openxmlformats.org/officeDocument/2006/relationships/hyperlink" Target="https://podminky.urs.cz/item/CS_URS_2025_02/279113133" TargetMode="External" /><Relationship Id="rId18" Type="http://schemas.openxmlformats.org/officeDocument/2006/relationships/hyperlink" Target="https://podminky.urs.cz/item/CS_URS_2025_02/279361821" TargetMode="External" /><Relationship Id="rId19" Type="http://schemas.openxmlformats.org/officeDocument/2006/relationships/hyperlink" Target="https://podminky.urs.cz/item/CS_URS_2025_02/311113133" TargetMode="External" /><Relationship Id="rId20" Type="http://schemas.openxmlformats.org/officeDocument/2006/relationships/hyperlink" Target="https://podminky.urs.cz/item/CS_URS_2025_02/311361821" TargetMode="External" /><Relationship Id="rId21" Type="http://schemas.openxmlformats.org/officeDocument/2006/relationships/hyperlink" Target="https://podminky.urs.cz/item/CS_URS_2025_02/622142001" TargetMode="External" /><Relationship Id="rId22" Type="http://schemas.openxmlformats.org/officeDocument/2006/relationships/hyperlink" Target="https://podminky.urs.cz/item/CS_URS_2025_02/998018001" TargetMode="External" /><Relationship Id="rId23" Type="http://schemas.openxmlformats.org/officeDocument/2006/relationships/hyperlink" Target="https://podminky.urs.cz/item/CS_URS_2025_02/712363005" TargetMode="External" /><Relationship Id="rId24" Type="http://schemas.openxmlformats.org/officeDocument/2006/relationships/hyperlink" Target="https://podminky.urs.cz/item/CS_URS_2025_02/712363352" TargetMode="External" /><Relationship Id="rId25" Type="http://schemas.openxmlformats.org/officeDocument/2006/relationships/hyperlink" Target="https://podminky.urs.cz/item/CS_URS_2025_02/712363353" TargetMode="External" /><Relationship Id="rId26" Type="http://schemas.openxmlformats.org/officeDocument/2006/relationships/hyperlink" Target="https://podminky.urs.cz/item/CS_URS_2025_02/712391171" TargetMode="External" /><Relationship Id="rId27" Type="http://schemas.openxmlformats.org/officeDocument/2006/relationships/hyperlink" Target="https://podminky.urs.cz/item/CS_URS_2025_02/712391172" TargetMode="External" /><Relationship Id="rId28" Type="http://schemas.openxmlformats.org/officeDocument/2006/relationships/hyperlink" Target="https://podminky.urs.cz/item/CS_URS_2025_02/712391382" TargetMode="External" /><Relationship Id="rId29" Type="http://schemas.openxmlformats.org/officeDocument/2006/relationships/hyperlink" Target="https://podminky.urs.cz/item/CS_URS_2025_02/712998201" TargetMode="External" /><Relationship Id="rId30" Type="http://schemas.openxmlformats.org/officeDocument/2006/relationships/hyperlink" Target="https://podminky.urs.cz/item/CS_URS_2025_02/998712121" TargetMode="External" /><Relationship Id="rId31" Type="http://schemas.openxmlformats.org/officeDocument/2006/relationships/hyperlink" Target="https://podminky.urs.cz/item/CS_URS_2025_02/713141151" TargetMode="External" /><Relationship Id="rId32" Type="http://schemas.openxmlformats.org/officeDocument/2006/relationships/hyperlink" Target="https://podminky.urs.cz/item/CS_URS_2025_02/713141311" TargetMode="External" /><Relationship Id="rId33" Type="http://schemas.openxmlformats.org/officeDocument/2006/relationships/hyperlink" Target="https://podminky.urs.cz/item/CS_URS_2025_02/998713121" TargetMode="External" /><Relationship Id="rId34" Type="http://schemas.openxmlformats.org/officeDocument/2006/relationships/hyperlink" Target="https://podminky.urs.cz/item/CS_URS_2025_02/721239114" TargetMode="External" /><Relationship Id="rId35" Type="http://schemas.openxmlformats.org/officeDocument/2006/relationships/hyperlink" Target="https://podminky.urs.cz/item/CS_URS_2025_02/998721121" TargetMode="External" /><Relationship Id="rId36" Type="http://schemas.openxmlformats.org/officeDocument/2006/relationships/hyperlink" Target="https://podminky.urs.cz/item/CS_URS_2025_02/762332633" TargetMode="External" /><Relationship Id="rId37" Type="http://schemas.openxmlformats.org/officeDocument/2006/relationships/hyperlink" Target="https://podminky.urs.cz/item/CS_URS_2025_02/762361333" TargetMode="External" /><Relationship Id="rId38" Type="http://schemas.openxmlformats.org/officeDocument/2006/relationships/hyperlink" Target="https://podminky.urs.cz/item/CS_URS_2025_02/762395000" TargetMode="External" /><Relationship Id="rId39" Type="http://schemas.openxmlformats.org/officeDocument/2006/relationships/hyperlink" Target="https://podminky.urs.cz/item/CS_URS_2025_02/998762121" TargetMode="External" /><Relationship Id="rId40" Type="http://schemas.openxmlformats.org/officeDocument/2006/relationships/hyperlink" Target="https://podminky.urs.cz/item/CS_URS_2025_02/998764121" TargetMode="External" /><Relationship Id="rId41" Type="http://schemas.openxmlformats.org/officeDocument/2006/relationships/hyperlink" Target="https://podminky.urs.cz/item/CS_URS_2025_02/998767121" TargetMode="External" /><Relationship Id="rId42" Type="http://schemas.openxmlformats.org/officeDocument/2006/relationships/hyperlink" Target="https://podminky.urs.cz/item/CS_URS_2025_02/781734112" TargetMode="External" /><Relationship Id="rId43" Type="http://schemas.openxmlformats.org/officeDocument/2006/relationships/hyperlink" Target="https://podminky.urs.cz/item/CS_URS_2025_02/998781121" TargetMode="External" /><Relationship Id="rId44" Type="http://schemas.openxmlformats.org/officeDocument/2006/relationships/hyperlink" Target="https://podminky.urs.cz/item/CS_URS_2025_02/783213011" TargetMode="External" /><Relationship Id="rId45" Type="http://schemas.openxmlformats.org/officeDocument/2006/relationships/hyperlink" Target="https://podminky.urs.cz/item/CS_URS_2025_02/783213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11101" TargetMode="External" /><Relationship Id="rId2" Type="http://schemas.openxmlformats.org/officeDocument/2006/relationships/hyperlink" Target="https://podminky.urs.cz/item/CS_URS_2025_02/122311101" TargetMode="External" /><Relationship Id="rId3" Type="http://schemas.openxmlformats.org/officeDocument/2006/relationships/hyperlink" Target="https://podminky.urs.cz/item/CS_URS_2025_02/162211311" TargetMode="External" /><Relationship Id="rId4" Type="http://schemas.openxmlformats.org/officeDocument/2006/relationships/hyperlink" Target="https://podminky.urs.cz/item/CS_URS_2025_02/162211319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37" TargetMode="External" /><Relationship Id="rId9" Type="http://schemas.openxmlformats.org/officeDocument/2006/relationships/hyperlink" Target="https://podminky.urs.cz/item/CS_URS_2025_02/167111101" TargetMode="External" /><Relationship Id="rId10" Type="http://schemas.openxmlformats.org/officeDocument/2006/relationships/hyperlink" Target="https://podminky.urs.cz/item/CS_URS_2025_02/167111102" TargetMode="External" /><Relationship Id="rId11" Type="http://schemas.openxmlformats.org/officeDocument/2006/relationships/hyperlink" Target="https://podminky.urs.cz/item/CS_URS_2025_02/171201231" TargetMode="External" /><Relationship Id="rId12" Type="http://schemas.openxmlformats.org/officeDocument/2006/relationships/hyperlink" Target="https://podminky.urs.cz/item/CS_URS_2025_02/171251201" TargetMode="External" /><Relationship Id="rId13" Type="http://schemas.openxmlformats.org/officeDocument/2006/relationships/hyperlink" Target="https://podminky.urs.cz/item/CS_URS_2025_02/181913112" TargetMode="External" /><Relationship Id="rId14" Type="http://schemas.openxmlformats.org/officeDocument/2006/relationships/hyperlink" Target="https://podminky.urs.cz/item/CS_URS_2025_02/564730001" TargetMode="External" /><Relationship Id="rId15" Type="http://schemas.openxmlformats.org/officeDocument/2006/relationships/hyperlink" Target="https://podminky.urs.cz/item/CS_URS_2025_02/564730101" TargetMode="External" /><Relationship Id="rId16" Type="http://schemas.openxmlformats.org/officeDocument/2006/relationships/hyperlink" Target="https://podminky.urs.cz/item/CS_URS_2025_02/569903311" TargetMode="External" /><Relationship Id="rId17" Type="http://schemas.openxmlformats.org/officeDocument/2006/relationships/hyperlink" Target="https://podminky.urs.cz/item/CS_URS_2025_02/591111111" TargetMode="External" /><Relationship Id="rId18" Type="http://schemas.openxmlformats.org/officeDocument/2006/relationships/hyperlink" Target="https://podminky.urs.cz/item/CS_URS_2025_02/916131213" TargetMode="External" /><Relationship Id="rId19" Type="http://schemas.openxmlformats.org/officeDocument/2006/relationships/hyperlink" Target="https://podminky.urs.cz/item/CS_URS_2025_02/916231213" TargetMode="External" /><Relationship Id="rId20" Type="http://schemas.openxmlformats.org/officeDocument/2006/relationships/hyperlink" Target="https://podminky.urs.cz/item/CS_URS_2025_02/916991121" TargetMode="External" /><Relationship Id="rId21" Type="http://schemas.openxmlformats.org/officeDocument/2006/relationships/hyperlink" Target="https://podminky.urs.cz/item/CS_URS_2025_02/919732221" TargetMode="External" /><Relationship Id="rId22" Type="http://schemas.openxmlformats.org/officeDocument/2006/relationships/hyperlink" Target="https://podminky.urs.cz/item/CS_URS_2025_02/919735113" TargetMode="External" /><Relationship Id="rId23" Type="http://schemas.openxmlformats.org/officeDocument/2006/relationships/hyperlink" Target="https://podminky.urs.cz/item/CS_URS_2025_02/998223011" TargetMode="External" /><Relationship Id="rId2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11101" TargetMode="External" /><Relationship Id="rId2" Type="http://schemas.openxmlformats.org/officeDocument/2006/relationships/hyperlink" Target="https://podminky.urs.cz/item/CS_URS_2025_02/122311101" TargetMode="External" /><Relationship Id="rId3" Type="http://schemas.openxmlformats.org/officeDocument/2006/relationships/hyperlink" Target="https://podminky.urs.cz/item/CS_URS_2025_02/162211311" TargetMode="External" /><Relationship Id="rId4" Type="http://schemas.openxmlformats.org/officeDocument/2006/relationships/hyperlink" Target="https://podminky.urs.cz/item/CS_URS_2025_02/162211319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37" TargetMode="External" /><Relationship Id="rId9" Type="http://schemas.openxmlformats.org/officeDocument/2006/relationships/hyperlink" Target="https://podminky.urs.cz/item/CS_URS_2025_02/167111101" TargetMode="External" /><Relationship Id="rId10" Type="http://schemas.openxmlformats.org/officeDocument/2006/relationships/hyperlink" Target="https://podminky.urs.cz/item/CS_URS_2025_02/167111102" TargetMode="External" /><Relationship Id="rId11" Type="http://schemas.openxmlformats.org/officeDocument/2006/relationships/hyperlink" Target="https://podminky.urs.cz/item/CS_URS_2025_02/171201231" TargetMode="External" /><Relationship Id="rId12" Type="http://schemas.openxmlformats.org/officeDocument/2006/relationships/hyperlink" Target="https://podminky.urs.cz/item/CS_URS_2025_02/171251201" TargetMode="External" /><Relationship Id="rId13" Type="http://schemas.openxmlformats.org/officeDocument/2006/relationships/hyperlink" Target="https://podminky.urs.cz/item/CS_URS_2025_02/181913112" TargetMode="External" /><Relationship Id="rId14" Type="http://schemas.openxmlformats.org/officeDocument/2006/relationships/hyperlink" Target="https://podminky.urs.cz/item/CS_URS_2025_02/564730001" TargetMode="External" /><Relationship Id="rId15" Type="http://schemas.openxmlformats.org/officeDocument/2006/relationships/hyperlink" Target="https://podminky.urs.cz/item/CS_URS_2025_02/564730101" TargetMode="External" /><Relationship Id="rId16" Type="http://schemas.openxmlformats.org/officeDocument/2006/relationships/hyperlink" Target="https://podminky.urs.cz/item/CS_URS_2025_02/569903311" TargetMode="External" /><Relationship Id="rId17" Type="http://schemas.openxmlformats.org/officeDocument/2006/relationships/hyperlink" Target="https://podminky.urs.cz/item/CS_URS_2025_02/591111111" TargetMode="External" /><Relationship Id="rId18" Type="http://schemas.openxmlformats.org/officeDocument/2006/relationships/hyperlink" Target="https://podminky.urs.cz/item/CS_URS_2025_02/916131213" TargetMode="External" /><Relationship Id="rId19" Type="http://schemas.openxmlformats.org/officeDocument/2006/relationships/hyperlink" Target="https://podminky.urs.cz/item/CS_URS_2025_02/916231213" TargetMode="External" /><Relationship Id="rId20" Type="http://schemas.openxmlformats.org/officeDocument/2006/relationships/hyperlink" Target="https://podminky.urs.cz/item/CS_URS_2025_02/916991121" TargetMode="External" /><Relationship Id="rId21" Type="http://schemas.openxmlformats.org/officeDocument/2006/relationships/hyperlink" Target="https://podminky.urs.cz/item/CS_URS_2025_02/919732221" TargetMode="External" /><Relationship Id="rId22" Type="http://schemas.openxmlformats.org/officeDocument/2006/relationships/hyperlink" Target="https://podminky.urs.cz/item/CS_URS_2025_02/919735113" TargetMode="External" /><Relationship Id="rId23" Type="http://schemas.openxmlformats.org/officeDocument/2006/relationships/hyperlink" Target="https://podminky.urs.cz/item/CS_URS_2025_02/998223011" TargetMode="External" /><Relationship Id="rId2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051" TargetMode="External" /><Relationship Id="rId2" Type="http://schemas.openxmlformats.org/officeDocument/2006/relationships/hyperlink" Target="https://podminky.urs.cz/item/CS_URS_2025_02/113107024" TargetMode="External" /><Relationship Id="rId3" Type="http://schemas.openxmlformats.org/officeDocument/2006/relationships/hyperlink" Target="https://podminky.urs.cz/item/CS_URS_2025_02/113107043" TargetMode="External" /><Relationship Id="rId4" Type="http://schemas.openxmlformats.org/officeDocument/2006/relationships/hyperlink" Target="https://podminky.urs.cz/item/CS_URS_2025_02/119001405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12121" TargetMode="External" /><Relationship Id="rId7" Type="http://schemas.openxmlformats.org/officeDocument/2006/relationships/hyperlink" Target="https://podminky.urs.cz/item/CS_URS_2025_02/132312121" TargetMode="External" /><Relationship Id="rId8" Type="http://schemas.openxmlformats.org/officeDocument/2006/relationships/hyperlink" Target="https://podminky.urs.cz/item/CS_URS_2025_02/139001101" TargetMode="External" /><Relationship Id="rId9" Type="http://schemas.openxmlformats.org/officeDocument/2006/relationships/hyperlink" Target="https://podminky.urs.cz/item/CS_URS_2025_02/151101101" TargetMode="External" /><Relationship Id="rId10" Type="http://schemas.openxmlformats.org/officeDocument/2006/relationships/hyperlink" Target="https://podminky.urs.cz/item/CS_URS_2025_02/151101111" TargetMode="External" /><Relationship Id="rId11" Type="http://schemas.openxmlformats.org/officeDocument/2006/relationships/hyperlink" Target="https://podminky.urs.cz/item/CS_URS_2025_02/162211311" TargetMode="External" /><Relationship Id="rId12" Type="http://schemas.openxmlformats.org/officeDocument/2006/relationships/hyperlink" Target="https://podminky.urs.cz/item/CS_URS_2025_02/162211319" TargetMode="External" /><Relationship Id="rId13" Type="http://schemas.openxmlformats.org/officeDocument/2006/relationships/hyperlink" Target="https://podminky.urs.cz/item/CS_URS_2025_02/162211321" TargetMode="External" /><Relationship Id="rId14" Type="http://schemas.openxmlformats.org/officeDocument/2006/relationships/hyperlink" Target="https://podminky.urs.cz/item/CS_URS_2025_02/162211329" TargetMode="External" /><Relationship Id="rId15" Type="http://schemas.openxmlformats.org/officeDocument/2006/relationships/hyperlink" Target="https://podminky.urs.cz/item/CS_URS_2025_02/162751117" TargetMode="External" /><Relationship Id="rId16" Type="http://schemas.openxmlformats.org/officeDocument/2006/relationships/hyperlink" Target="https://podminky.urs.cz/item/CS_URS_2025_02/162751137" TargetMode="External" /><Relationship Id="rId17" Type="http://schemas.openxmlformats.org/officeDocument/2006/relationships/hyperlink" Target="https://podminky.urs.cz/item/CS_URS_2025_02/167111101" TargetMode="External" /><Relationship Id="rId18" Type="http://schemas.openxmlformats.org/officeDocument/2006/relationships/hyperlink" Target="https://podminky.urs.cz/item/CS_URS_2025_02/167111102" TargetMode="External" /><Relationship Id="rId19" Type="http://schemas.openxmlformats.org/officeDocument/2006/relationships/hyperlink" Target="https://podminky.urs.cz/item/CS_URS_2025_02/171201231" TargetMode="External" /><Relationship Id="rId20" Type="http://schemas.openxmlformats.org/officeDocument/2006/relationships/hyperlink" Target="https://podminky.urs.cz/item/CS_URS_2025_02/171251201" TargetMode="External" /><Relationship Id="rId21" Type="http://schemas.openxmlformats.org/officeDocument/2006/relationships/hyperlink" Target="https://podminky.urs.cz/item/CS_URS_2025_02/174111101" TargetMode="External" /><Relationship Id="rId22" Type="http://schemas.openxmlformats.org/officeDocument/2006/relationships/hyperlink" Target="https://podminky.urs.cz/item/CS_URS_2025_02/175111101" TargetMode="External" /><Relationship Id="rId23" Type="http://schemas.openxmlformats.org/officeDocument/2006/relationships/hyperlink" Target="https://podminky.urs.cz/item/CS_URS_2025_02/181912112" TargetMode="External" /><Relationship Id="rId24" Type="http://schemas.openxmlformats.org/officeDocument/2006/relationships/hyperlink" Target="https://podminky.urs.cz/item/CS_URS_2025_02/451573111" TargetMode="External" /><Relationship Id="rId25" Type="http://schemas.openxmlformats.org/officeDocument/2006/relationships/hyperlink" Target="https://podminky.urs.cz/item/CS_URS_2025_02/452311151" TargetMode="External" /><Relationship Id="rId26" Type="http://schemas.openxmlformats.org/officeDocument/2006/relationships/hyperlink" Target="https://podminky.urs.cz/item/CS_URS_2025_02/564730001" TargetMode="External" /><Relationship Id="rId27" Type="http://schemas.openxmlformats.org/officeDocument/2006/relationships/hyperlink" Target="https://podminky.urs.cz/item/CS_URS_2025_02/564730101" TargetMode="External" /><Relationship Id="rId28" Type="http://schemas.openxmlformats.org/officeDocument/2006/relationships/hyperlink" Target="https://podminky.urs.cz/item/CS_URS_2025_02/564752114" TargetMode="External" /><Relationship Id="rId29" Type="http://schemas.openxmlformats.org/officeDocument/2006/relationships/hyperlink" Target="https://podminky.urs.cz/item/CS_URS_2025_02/564851014" TargetMode="External" /><Relationship Id="rId30" Type="http://schemas.openxmlformats.org/officeDocument/2006/relationships/hyperlink" Target="https://podminky.urs.cz/item/CS_URS_2025_02/565135101" TargetMode="External" /><Relationship Id="rId31" Type="http://schemas.openxmlformats.org/officeDocument/2006/relationships/hyperlink" Target="https://podminky.urs.cz/item/CS_URS_2025_02/573111115" TargetMode="External" /><Relationship Id="rId32" Type="http://schemas.openxmlformats.org/officeDocument/2006/relationships/hyperlink" Target="https://podminky.urs.cz/item/CS_URS_2025_02/573211112" TargetMode="External" /><Relationship Id="rId33" Type="http://schemas.openxmlformats.org/officeDocument/2006/relationships/hyperlink" Target="https://podminky.urs.cz/item/CS_URS_2025_02/577144011" TargetMode="External" /><Relationship Id="rId34" Type="http://schemas.openxmlformats.org/officeDocument/2006/relationships/hyperlink" Target="https://podminky.urs.cz/item/CS_URS_2025_02/591111111" TargetMode="External" /><Relationship Id="rId35" Type="http://schemas.openxmlformats.org/officeDocument/2006/relationships/hyperlink" Target="https://podminky.urs.cz/item/CS_URS_2025_02/877161101" TargetMode="External" /><Relationship Id="rId36" Type="http://schemas.openxmlformats.org/officeDocument/2006/relationships/hyperlink" Target="https://podminky.urs.cz/item/CS_URS_2025_02/877171212" TargetMode="External" /><Relationship Id="rId37" Type="http://schemas.openxmlformats.org/officeDocument/2006/relationships/hyperlink" Target="https://podminky.urs.cz/item/CS_URS_2025_02/891269111" TargetMode="External" /><Relationship Id="rId38" Type="http://schemas.openxmlformats.org/officeDocument/2006/relationships/hyperlink" Target="https://podminky.urs.cz/item/CS_URS_2025_02/892233122" TargetMode="External" /><Relationship Id="rId39" Type="http://schemas.openxmlformats.org/officeDocument/2006/relationships/hyperlink" Target="https://podminky.urs.cz/item/CS_URS_2025_02/892241111" TargetMode="External" /><Relationship Id="rId40" Type="http://schemas.openxmlformats.org/officeDocument/2006/relationships/hyperlink" Target="https://podminky.urs.cz/item/CS_URS_2025_02/892372111" TargetMode="External" /><Relationship Id="rId41" Type="http://schemas.openxmlformats.org/officeDocument/2006/relationships/hyperlink" Target="https://podminky.urs.cz/item/CS_URS_2025_02/899401111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1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19732221" TargetMode="External" /><Relationship Id="rId46" Type="http://schemas.openxmlformats.org/officeDocument/2006/relationships/hyperlink" Target="https://podminky.urs.cz/item/CS_URS_2025_02/919735113" TargetMode="External" /><Relationship Id="rId47" Type="http://schemas.openxmlformats.org/officeDocument/2006/relationships/hyperlink" Target="https://podminky.urs.cz/item/CS_URS_2025_02/979071011" TargetMode="External" /><Relationship Id="rId48" Type="http://schemas.openxmlformats.org/officeDocument/2006/relationships/hyperlink" Target="https://podminky.urs.cz/item/CS_URS_2025_02/997221131" TargetMode="External" /><Relationship Id="rId49" Type="http://schemas.openxmlformats.org/officeDocument/2006/relationships/hyperlink" Target="https://podminky.urs.cz/item/CS_URS_2025_02/997221141" TargetMode="External" /><Relationship Id="rId50" Type="http://schemas.openxmlformats.org/officeDocument/2006/relationships/hyperlink" Target="https://podminky.urs.cz/item/CS_URS_2025_02/997221151" TargetMode="External" /><Relationship Id="rId51" Type="http://schemas.openxmlformats.org/officeDocument/2006/relationships/hyperlink" Target="https://podminky.urs.cz/item/CS_URS_2025_02/997221551" TargetMode="External" /><Relationship Id="rId52" Type="http://schemas.openxmlformats.org/officeDocument/2006/relationships/hyperlink" Target="https://podminky.urs.cz/item/CS_URS_2025_02/997221559" TargetMode="External" /><Relationship Id="rId53" Type="http://schemas.openxmlformats.org/officeDocument/2006/relationships/hyperlink" Target="https://podminky.urs.cz/item/CS_URS_2025_02/997221561" TargetMode="External" /><Relationship Id="rId54" Type="http://schemas.openxmlformats.org/officeDocument/2006/relationships/hyperlink" Target="https://podminky.urs.cz/item/CS_URS_2025_02/997221569" TargetMode="External" /><Relationship Id="rId55" Type="http://schemas.openxmlformats.org/officeDocument/2006/relationships/hyperlink" Target="https://podminky.urs.cz/item/CS_URS_2025_02/997221571" TargetMode="External" /><Relationship Id="rId56" Type="http://schemas.openxmlformats.org/officeDocument/2006/relationships/hyperlink" Target="https://podminky.urs.cz/item/CS_URS_2025_02/997221579" TargetMode="External" /><Relationship Id="rId57" Type="http://schemas.openxmlformats.org/officeDocument/2006/relationships/hyperlink" Target="https://podminky.urs.cz/item/CS_URS_2025_02/997221611" TargetMode="External" /><Relationship Id="rId58" Type="http://schemas.openxmlformats.org/officeDocument/2006/relationships/hyperlink" Target="https://podminky.urs.cz/item/CS_URS_2025_02/997221612" TargetMode="External" /><Relationship Id="rId59" Type="http://schemas.openxmlformats.org/officeDocument/2006/relationships/hyperlink" Target="https://podminky.urs.cz/item/CS_URS_2025_02/997221645" TargetMode="External" /><Relationship Id="rId60" Type="http://schemas.openxmlformats.org/officeDocument/2006/relationships/hyperlink" Target="https://podminky.urs.cz/item/CS_URS_2025_02/997221655" TargetMode="External" /><Relationship Id="rId61" Type="http://schemas.openxmlformats.org/officeDocument/2006/relationships/hyperlink" Target="https://podminky.urs.cz/item/CS_URS_2025_02/998276101" TargetMode="External" /><Relationship Id="rId6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024" TargetMode="External" /><Relationship Id="rId2" Type="http://schemas.openxmlformats.org/officeDocument/2006/relationships/hyperlink" Target="https://podminky.urs.cz/item/CS_URS_2025_02/113107043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32212221" TargetMode="External" /><Relationship Id="rId6" Type="http://schemas.openxmlformats.org/officeDocument/2006/relationships/hyperlink" Target="https://podminky.urs.cz/item/CS_URS_2025_02/132312221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51101101" TargetMode="External" /><Relationship Id="rId9" Type="http://schemas.openxmlformats.org/officeDocument/2006/relationships/hyperlink" Target="https://podminky.urs.cz/item/CS_URS_2025_02/151101111" TargetMode="External" /><Relationship Id="rId10" Type="http://schemas.openxmlformats.org/officeDocument/2006/relationships/hyperlink" Target="https://podminky.urs.cz/item/CS_URS_2025_02/151101201" TargetMode="External" /><Relationship Id="rId11" Type="http://schemas.openxmlformats.org/officeDocument/2006/relationships/hyperlink" Target="https://podminky.urs.cz/item/CS_URS_2025_02/151101211" TargetMode="External" /><Relationship Id="rId12" Type="http://schemas.openxmlformats.org/officeDocument/2006/relationships/hyperlink" Target="https://podminky.urs.cz/item/CS_URS_2025_02/151101401" TargetMode="External" /><Relationship Id="rId13" Type="http://schemas.openxmlformats.org/officeDocument/2006/relationships/hyperlink" Target="https://podminky.urs.cz/item/CS_URS_2025_02/151101411" TargetMode="External" /><Relationship Id="rId14" Type="http://schemas.openxmlformats.org/officeDocument/2006/relationships/hyperlink" Target="https://podminky.urs.cz/item/CS_URS_2025_02/151401601" TargetMode="External" /><Relationship Id="rId15" Type="http://schemas.openxmlformats.org/officeDocument/2006/relationships/hyperlink" Target="https://podminky.urs.cz/item/CS_URS_2025_02/162211311" TargetMode="External" /><Relationship Id="rId16" Type="http://schemas.openxmlformats.org/officeDocument/2006/relationships/hyperlink" Target="https://podminky.urs.cz/item/CS_URS_2025_02/162211319" TargetMode="External" /><Relationship Id="rId17" Type="http://schemas.openxmlformats.org/officeDocument/2006/relationships/hyperlink" Target="https://podminky.urs.cz/item/CS_URS_2025_02/162211321" TargetMode="External" /><Relationship Id="rId18" Type="http://schemas.openxmlformats.org/officeDocument/2006/relationships/hyperlink" Target="https://podminky.urs.cz/item/CS_URS_2025_02/162211329" TargetMode="External" /><Relationship Id="rId19" Type="http://schemas.openxmlformats.org/officeDocument/2006/relationships/hyperlink" Target="https://podminky.urs.cz/item/CS_URS_2025_02/162751117" TargetMode="External" /><Relationship Id="rId20" Type="http://schemas.openxmlformats.org/officeDocument/2006/relationships/hyperlink" Target="https://podminky.urs.cz/item/CS_URS_2025_02/162751137" TargetMode="External" /><Relationship Id="rId21" Type="http://schemas.openxmlformats.org/officeDocument/2006/relationships/hyperlink" Target="https://podminky.urs.cz/item/CS_URS_2025_02/167111101" TargetMode="External" /><Relationship Id="rId22" Type="http://schemas.openxmlformats.org/officeDocument/2006/relationships/hyperlink" Target="https://podminky.urs.cz/item/CS_URS_2025_02/167111102" TargetMode="External" /><Relationship Id="rId23" Type="http://schemas.openxmlformats.org/officeDocument/2006/relationships/hyperlink" Target="https://podminky.urs.cz/item/CS_URS_2025_02/171201221" TargetMode="External" /><Relationship Id="rId24" Type="http://schemas.openxmlformats.org/officeDocument/2006/relationships/hyperlink" Target="https://podminky.urs.cz/item/CS_URS_2025_02/171251201" TargetMode="External" /><Relationship Id="rId25" Type="http://schemas.openxmlformats.org/officeDocument/2006/relationships/hyperlink" Target="https://podminky.urs.cz/item/CS_URS_2025_02/174111101" TargetMode="External" /><Relationship Id="rId26" Type="http://schemas.openxmlformats.org/officeDocument/2006/relationships/hyperlink" Target="https://podminky.urs.cz/item/CS_URS_2025_02/175111101" TargetMode="External" /><Relationship Id="rId27" Type="http://schemas.openxmlformats.org/officeDocument/2006/relationships/hyperlink" Target="https://podminky.urs.cz/item/CS_URS_2025_02/451573111" TargetMode="External" /><Relationship Id="rId28" Type="http://schemas.openxmlformats.org/officeDocument/2006/relationships/hyperlink" Target="https://podminky.urs.cz/item/CS_URS_2025_02/564752114" TargetMode="External" /><Relationship Id="rId29" Type="http://schemas.openxmlformats.org/officeDocument/2006/relationships/hyperlink" Target="https://podminky.urs.cz/item/CS_URS_2025_02/564851014" TargetMode="External" /><Relationship Id="rId30" Type="http://schemas.openxmlformats.org/officeDocument/2006/relationships/hyperlink" Target="https://podminky.urs.cz/item/CS_URS_2025_02/565135101" TargetMode="External" /><Relationship Id="rId31" Type="http://schemas.openxmlformats.org/officeDocument/2006/relationships/hyperlink" Target="https://podminky.urs.cz/item/CS_URS_2025_02/573111115" TargetMode="External" /><Relationship Id="rId32" Type="http://schemas.openxmlformats.org/officeDocument/2006/relationships/hyperlink" Target="https://podminky.urs.cz/item/CS_URS_2025_02/573211112" TargetMode="External" /><Relationship Id="rId33" Type="http://schemas.openxmlformats.org/officeDocument/2006/relationships/hyperlink" Target="https://podminky.urs.cz/item/CS_URS_2025_02/577144011" TargetMode="External" /><Relationship Id="rId34" Type="http://schemas.openxmlformats.org/officeDocument/2006/relationships/hyperlink" Target="https://podminky.urs.cz/item/CS_URS_2025_02/871310310" TargetMode="External" /><Relationship Id="rId35" Type="http://schemas.openxmlformats.org/officeDocument/2006/relationships/hyperlink" Target="https://podminky.urs.cz/item/CS_URS_2025_02/871350310" TargetMode="External" /><Relationship Id="rId36" Type="http://schemas.openxmlformats.org/officeDocument/2006/relationships/hyperlink" Target="https://podminky.urs.cz/item/CS_URS_2025_02/877310310" TargetMode="External" /><Relationship Id="rId37" Type="http://schemas.openxmlformats.org/officeDocument/2006/relationships/hyperlink" Target="https://podminky.urs.cz/item/CS_URS_2025_02/877350310" TargetMode="External" /><Relationship Id="rId38" Type="http://schemas.openxmlformats.org/officeDocument/2006/relationships/hyperlink" Target="https://podminky.urs.cz/item/CS_URS_2025_02/877350320" TargetMode="External" /><Relationship Id="rId39" Type="http://schemas.openxmlformats.org/officeDocument/2006/relationships/hyperlink" Target="https://podminky.urs.cz/item/CS_URS_2025_02/877350330" TargetMode="External" /><Relationship Id="rId40" Type="http://schemas.openxmlformats.org/officeDocument/2006/relationships/hyperlink" Target="https://podminky.urs.cz/item/CS_URS_2025_02/879230191" TargetMode="External" /><Relationship Id="rId41" Type="http://schemas.openxmlformats.org/officeDocument/2006/relationships/hyperlink" Target="https://podminky.urs.cz/item/CS_URS_2025_02/892351111" TargetMode="External" /><Relationship Id="rId42" Type="http://schemas.openxmlformats.org/officeDocument/2006/relationships/hyperlink" Target="https://podminky.urs.cz/item/CS_URS_2025_02/892372111" TargetMode="External" /><Relationship Id="rId43" Type="http://schemas.openxmlformats.org/officeDocument/2006/relationships/hyperlink" Target="https://podminky.urs.cz/item/CS_URS_2025_02/899104112" TargetMode="External" /><Relationship Id="rId44" Type="http://schemas.openxmlformats.org/officeDocument/2006/relationships/hyperlink" Target="https://podminky.urs.cz/item/CS_URS_2025_02/919732221" TargetMode="External" /><Relationship Id="rId45" Type="http://schemas.openxmlformats.org/officeDocument/2006/relationships/hyperlink" Target="https://podminky.urs.cz/item/CS_URS_2025_02/919735113" TargetMode="External" /><Relationship Id="rId46" Type="http://schemas.openxmlformats.org/officeDocument/2006/relationships/hyperlink" Target="https://podminky.urs.cz/item/CS_URS_2025_02/997221141" TargetMode="External" /><Relationship Id="rId47" Type="http://schemas.openxmlformats.org/officeDocument/2006/relationships/hyperlink" Target="https://podminky.urs.cz/item/CS_URS_2025_02/997221151" TargetMode="External" /><Relationship Id="rId48" Type="http://schemas.openxmlformats.org/officeDocument/2006/relationships/hyperlink" Target="https://podminky.urs.cz/item/CS_URS_2025_02/997221551" TargetMode="External" /><Relationship Id="rId49" Type="http://schemas.openxmlformats.org/officeDocument/2006/relationships/hyperlink" Target="https://podminky.urs.cz/item/CS_URS_2025_02/997221559" TargetMode="External" /><Relationship Id="rId50" Type="http://schemas.openxmlformats.org/officeDocument/2006/relationships/hyperlink" Target="https://podminky.urs.cz/item/CS_URS_2025_02/997221561" TargetMode="External" /><Relationship Id="rId51" Type="http://schemas.openxmlformats.org/officeDocument/2006/relationships/hyperlink" Target="https://podminky.urs.cz/item/CS_URS_2025_02/997221569" TargetMode="External" /><Relationship Id="rId52" Type="http://schemas.openxmlformats.org/officeDocument/2006/relationships/hyperlink" Target="https://podminky.urs.cz/item/CS_URS_2025_02/997221611" TargetMode="External" /><Relationship Id="rId53" Type="http://schemas.openxmlformats.org/officeDocument/2006/relationships/hyperlink" Target="https://podminky.urs.cz/item/CS_URS_2025_02/997221873" TargetMode="External" /><Relationship Id="rId54" Type="http://schemas.openxmlformats.org/officeDocument/2006/relationships/hyperlink" Target="https://podminky.urs.cz/item/CS_URS_2025_02/997221875" TargetMode="External" /><Relationship Id="rId55" Type="http://schemas.openxmlformats.org/officeDocument/2006/relationships/hyperlink" Target="https://podminky.urs.cz/item/CS_URS_2025_02/998276101" TargetMode="External" /><Relationship Id="rId5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28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28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ALFA-3811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Ulice Židovská Jihlava - výstavba veřejného WC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5" t="str">
        <f>IF(AN8= "","",AN8)</f>
        <v>22. 8. 2025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Jihlava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Atelier Alfa, spol. s r.o., Jihlava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ROUND(SUM(AG55:AG62),2)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28</v>
      </c>
      <c r="AR54" s="107"/>
      <c r="AS54" s="108">
        <f>ROUND(SUM(AS55:AS62),2)</f>
        <v>0</v>
      </c>
      <c r="AT54" s="109">
        <f>ROUND(SUM(AV54:AW54),2)</f>
        <v>0</v>
      </c>
      <c r="AU54" s="110">
        <f>ROUND(SUM(AU55:AU62),5)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ROUND(SUM(AZ55:AZ62),2)</f>
        <v>0</v>
      </c>
      <c r="BA54" s="109">
        <f>ROUND(SUM(BA55:BA62),2)</f>
        <v>0</v>
      </c>
      <c r="BB54" s="109">
        <f>ROUND(SUM(BB55:BB62),2)</f>
        <v>0</v>
      </c>
      <c r="BC54" s="109">
        <f>ROUND(SUM(BC55:BC62),2)</f>
        <v>0</v>
      </c>
      <c r="BD54" s="111">
        <f>ROUND(SUM(BD55:BD62),2)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24.7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'ALFA-38101 - SO.0. - Bour...'!J30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'ALFA-38101 - SO.0. - Bour...'!P84</f>
        <v>0</v>
      </c>
      <c r="AV55" s="123">
        <f>'ALFA-38101 - SO.0. - Bour...'!J33</f>
        <v>0</v>
      </c>
      <c r="AW55" s="123">
        <f>'ALFA-38101 - SO.0. - Bour...'!J34</f>
        <v>0</v>
      </c>
      <c r="AX55" s="123">
        <f>'ALFA-38101 - SO.0. - Bour...'!J35</f>
        <v>0</v>
      </c>
      <c r="AY55" s="123">
        <f>'ALFA-38101 - SO.0. - Bour...'!J36</f>
        <v>0</v>
      </c>
      <c r="AZ55" s="123">
        <f>'ALFA-38101 - SO.0. - Bour...'!F33</f>
        <v>0</v>
      </c>
      <c r="BA55" s="123">
        <f>'ALFA-38101 - SO.0. - Bour...'!F34</f>
        <v>0</v>
      </c>
      <c r="BB55" s="123">
        <f>'ALFA-38101 - SO.0. - Bour...'!F35</f>
        <v>0</v>
      </c>
      <c r="BC55" s="123">
        <f>'ALFA-38101 - SO.0. - Bour...'!F36</f>
        <v>0</v>
      </c>
      <c r="BD55" s="125">
        <f>'ALFA-38101 - SO.0. - Bour...'!F37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24.7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'ALFA-38102 - SO.1. - WC s...'!J30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2">
        <v>0</v>
      </c>
      <c r="AT56" s="123">
        <f>ROUND(SUM(AV56:AW56),2)</f>
        <v>0</v>
      </c>
      <c r="AU56" s="124">
        <f>'ALFA-38102 - SO.1. - WC s...'!P95</f>
        <v>0</v>
      </c>
      <c r="AV56" s="123">
        <f>'ALFA-38102 - SO.1. - WC s...'!J33</f>
        <v>0</v>
      </c>
      <c r="AW56" s="123">
        <f>'ALFA-38102 - SO.1. - WC s...'!J34</f>
        <v>0</v>
      </c>
      <c r="AX56" s="123">
        <f>'ALFA-38102 - SO.1. - WC s...'!J35</f>
        <v>0</v>
      </c>
      <c r="AY56" s="123">
        <f>'ALFA-38102 - SO.1. - WC s...'!J36</f>
        <v>0</v>
      </c>
      <c r="AZ56" s="123">
        <f>'ALFA-38102 - SO.1. - WC s...'!F33</f>
        <v>0</v>
      </c>
      <c r="BA56" s="123">
        <f>'ALFA-38102 - SO.1. - WC s...'!F34</f>
        <v>0</v>
      </c>
      <c r="BB56" s="123">
        <f>'ALFA-38102 - SO.1. - WC s...'!F35</f>
        <v>0</v>
      </c>
      <c r="BC56" s="123">
        <f>'ALFA-38102 - SO.1. - WC s...'!F36</f>
        <v>0</v>
      </c>
      <c r="BD56" s="125">
        <f>'ALFA-38102 - SO.1. - WC s...'!F37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7" customFormat="1" ht="24.75" customHeight="1">
      <c r="A57" s="114" t="s">
        <v>78</v>
      </c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'ALFA-38103 - SO.2. - Zpev...'!J30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81</v>
      </c>
      <c r="AR57" s="121"/>
      <c r="AS57" s="122">
        <v>0</v>
      </c>
      <c r="AT57" s="123">
        <f>ROUND(SUM(AV57:AW57),2)</f>
        <v>0</v>
      </c>
      <c r="AU57" s="124">
        <f>'ALFA-38103 - SO.2. - Zpev...'!P84</f>
        <v>0</v>
      </c>
      <c r="AV57" s="123">
        <f>'ALFA-38103 - SO.2. - Zpev...'!J33</f>
        <v>0</v>
      </c>
      <c r="AW57" s="123">
        <f>'ALFA-38103 - SO.2. - Zpev...'!J34</f>
        <v>0</v>
      </c>
      <c r="AX57" s="123">
        <f>'ALFA-38103 - SO.2. - Zpev...'!J35</f>
        <v>0</v>
      </c>
      <c r="AY57" s="123">
        <f>'ALFA-38103 - SO.2. - Zpev...'!J36</f>
        <v>0</v>
      </c>
      <c r="AZ57" s="123">
        <f>'ALFA-38103 - SO.2. - Zpev...'!F33</f>
        <v>0</v>
      </c>
      <c r="BA57" s="123">
        <f>'ALFA-38103 - SO.2. - Zpev...'!F34</f>
        <v>0</v>
      </c>
      <c r="BB57" s="123">
        <f>'ALFA-38103 - SO.2. - Zpev...'!F35</f>
        <v>0</v>
      </c>
      <c r="BC57" s="123">
        <f>'ALFA-38103 - SO.2. - Zpev...'!F36</f>
        <v>0</v>
      </c>
      <c r="BD57" s="125">
        <f>'ALFA-38103 - SO.2. - Zpev...'!F37</f>
        <v>0</v>
      </c>
      <c r="BE57" s="7"/>
      <c r="BT57" s="126" t="s">
        <v>82</v>
      </c>
      <c r="BV57" s="126" t="s">
        <v>76</v>
      </c>
      <c r="BW57" s="126" t="s">
        <v>90</v>
      </c>
      <c r="BX57" s="126" t="s">
        <v>5</v>
      </c>
      <c r="CL57" s="126" t="s">
        <v>19</v>
      </c>
      <c r="CM57" s="126" t="s">
        <v>84</v>
      </c>
    </row>
    <row r="58" s="7" customFormat="1" ht="24.75" customHeight="1">
      <c r="A58" s="114" t="s">
        <v>78</v>
      </c>
      <c r="B58" s="115"/>
      <c r="C58" s="116"/>
      <c r="D58" s="117" t="s">
        <v>91</v>
      </c>
      <c r="E58" s="117"/>
      <c r="F58" s="117"/>
      <c r="G58" s="117"/>
      <c r="H58" s="117"/>
      <c r="I58" s="118"/>
      <c r="J58" s="117" t="s">
        <v>92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'ALFA-38104 - SO.3. - Kont...'!J30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93</v>
      </c>
      <c r="AR58" s="121"/>
      <c r="AS58" s="122">
        <v>0</v>
      </c>
      <c r="AT58" s="123">
        <f>ROUND(SUM(AV58:AW58),2)</f>
        <v>0</v>
      </c>
      <c r="AU58" s="124">
        <f>'ALFA-38104 - SO.3. - Kont...'!P84</f>
        <v>0</v>
      </c>
      <c r="AV58" s="123">
        <f>'ALFA-38104 - SO.3. - Kont...'!J33</f>
        <v>0</v>
      </c>
      <c r="AW58" s="123">
        <f>'ALFA-38104 - SO.3. - Kont...'!J34</f>
        <v>0</v>
      </c>
      <c r="AX58" s="123">
        <f>'ALFA-38104 - SO.3. - Kont...'!J35</f>
        <v>0</v>
      </c>
      <c r="AY58" s="123">
        <f>'ALFA-38104 - SO.3. - Kont...'!J36</f>
        <v>0</v>
      </c>
      <c r="AZ58" s="123">
        <f>'ALFA-38104 - SO.3. - Kont...'!F33</f>
        <v>0</v>
      </c>
      <c r="BA58" s="123">
        <f>'ALFA-38104 - SO.3. - Kont...'!F34</f>
        <v>0</v>
      </c>
      <c r="BB58" s="123">
        <f>'ALFA-38104 - SO.3. - Kont...'!F35</f>
        <v>0</v>
      </c>
      <c r="BC58" s="123">
        <f>'ALFA-38104 - SO.3. - Kont...'!F36</f>
        <v>0</v>
      </c>
      <c r="BD58" s="125">
        <f>'ALFA-38104 - SO.3. - Kont...'!F37</f>
        <v>0</v>
      </c>
      <c r="BE58" s="7"/>
      <c r="BT58" s="126" t="s">
        <v>82</v>
      </c>
      <c r="BV58" s="126" t="s">
        <v>76</v>
      </c>
      <c r="BW58" s="126" t="s">
        <v>94</v>
      </c>
      <c r="BX58" s="126" t="s">
        <v>5</v>
      </c>
      <c r="CL58" s="126" t="s">
        <v>19</v>
      </c>
      <c r="CM58" s="126" t="s">
        <v>84</v>
      </c>
    </row>
    <row r="59" s="7" customFormat="1" ht="24.75" customHeight="1">
      <c r="A59" s="114" t="s">
        <v>78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'ALFA-38105 - SO.4. - Příp...'!J30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93</v>
      </c>
      <c r="AR59" s="121"/>
      <c r="AS59" s="122">
        <v>0</v>
      </c>
      <c r="AT59" s="123">
        <f>ROUND(SUM(AV59:AW59),2)</f>
        <v>0</v>
      </c>
      <c r="AU59" s="124">
        <f>'ALFA-38105 - SO.4. - Příp...'!P88</f>
        <v>0</v>
      </c>
      <c r="AV59" s="123">
        <f>'ALFA-38105 - SO.4. - Příp...'!J33</f>
        <v>0</v>
      </c>
      <c r="AW59" s="123">
        <f>'ALFA-38105 - SO.4. - Příp...'!J34</f>
        <v>0</v>
      </c>
      <c r="AX59" s="123">
        <f>'ALFA-38105 - SO.4. - Příp...'!J35</f>
        <v>0</v>
      </c>
      <c r="AY59" s="123">
        <f>'ALFA-38105 - SO.4. - Příp...'!J36</f>
        <v>0</v>
      </c>
      <c r="AZ59" s="123">
        <f>'ALFA-38105 - SO.4. - Příp...'!F33</f>
        <v>0</v>
      </c>
      <c r="BA59" s="123">
        <f>'ALFA-38105 - SO.4. - Příp...'!F34</f>
        <v>0</v>
      </c>
      <c r="BB59" s="123">
        <f>'ALFA-38105 - SO.4. - Příp...'!F35</f>
        <v>0</v>
      </c>
      <c r="BC59" s="123">
        <f>'ALFA-38105 - SO.4. - Příp...'!F36</f>
        <v>0</v>
      </c>
      <c r="BD59" s="125">
        <f>'ALFA-38105 - SO.4. - Příp...'!F37</f>
        <v>0</v>
      </c>
      <c r="BE59" s="7"/>
      <c r="BT59" s="126" t="s">
        <v>82</v>
      </c>
      <c r="BV59" s="126" t="s">
        <v>76</v>
      </c>
      <c r="BW59" s="126" t="s">
        <v>97</v>
      </c>
      <c r="BX59" s="126" t="s">
        <v>5</v>
      </c>
      <c r="CL59" s="126" t="s">
        <v>19</v>
      </c>
      <c r="CM59" s="126" t="s">
        <v>84</v>
      </c>
    </row>
    <row r="60" s="7" customFormat="1" ht="24.75" customHeight="1">
      <c r="A60" s="114" t="s">
        <v>78</v>
      </c>
      <c r="B60" s="115"/>
      <c r="C60" s="116"/>
      <c r="D60" s="117" t="s">
        <v>98</v>
      </c>
      <c r="E60" s="117"/>
      <c r="F60" s="117"/>
      <c r="G60" s="117"/>
      <c r="H60" s="117"/>
      <c r="I60" s="118"/>
      <c r="J60" s="117" t="s">
        <v>99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'ALFA-38106 - SO.4. - Příp...'!J30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93</v>
      </c>
      <c r="AR60" s="121"/>
      <c r="AS60" s="122">
        <v>0</v>
      </c>
      <c r="AT60" s="123">
        <f>ROUND(SUM(AV60:AW60),2)</f>
        <v>0</v>
      </c>
      <c r="AU60" s="124">
        <f>'ALFA-38106 - SO.4. - Příp...'!P88</f>
        <v>0</v>
      </c>
      <c r="AV60" s="123">
        <f>'ALFA-38106 - SO.4. - Příp...'!J33</f>
        <v>0</v>
      </c>
      <c r="AW60" s="123">
        <f>'ALFA-38106 - SO.4. - Příp...'!J34</f>
        <v>0</v>
      </c>
      <c r="AX60" s="123">
        <f>'ALFA-38106 - SO.4. - Příp...'!J35</f>
        <v>0</v>
      </c>
      <c r="AY60" s="123">
        <f>'ALFA-38106 - SO.4. - Příp...'!J36</f>
        <v>0</v>
      </c>
      <c r="AZ60" s="123">
        <f>'ALFA-38106 - SO.4. - Příp...'!F33</f>
        <v>0</v>
      </c>
      <c r="BA60" s="123">
        <f>'ALFA-38106 - SO.4. - Příp...'!F34</f>
        <v>0</v>
      </c>
      <c r="BB60" s="123">
        <f>'ALFA-38106 - SO.4. - Příp...'!F35</f>
        <v>0</v>
      </c>
      <c r="BC60" s="123">
        <f>'ALFA-38106 - SO.4. - Příp...'!F36</f>
        <v>0</v>
      </c>
      <c r="BD60" s="125">
        <f>'ALFA-38106 - SO.4. - Příp...'!F37</f>
        <v>0</v>
      </c>
      <c r="BE60" s="7"/>
      <c r="BT60" s="126" t="s">
        <v>82</v>
      </c>
      <c r="BV60" s="126" t="s">
        <v>76</v>
      </c>
      <c r="BW60" s="126" t="s">
        <v>100</v>
      </c>
      <c r="BX60" s="126" t="s">
        <v>5</v>
      </c>
      <c r="CL60" s="126" t="s">
        <v>19</v>
      </c>
      <c r="CM60" s="126" t="s">
        <v>84</v>
      </c>
    </row>
    <row r="61" s="7" customFormat="1" ht="24.75" customHeight="1">
      <c r="A61" s="114" t="s">
        <v>78</v>
      </c>
      <c r="B61" s="115"/>
      <c r="C61" s="116"/>
      <c r="D61" s="117" t="s">
        <v>101</v>
      </c>
      <c r="E61" s="117"/>
      <c r="F61" s="117"/>
      <c r="G61" s="117"/>
      <c r="H61" s="117"/>
      <c r="I61" s="118"/>
      <c r="J61" s="117" t="s">
        <v>102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'ALFA-38107 - SO.4. - Příp...'!J30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93</v>
      </c>
      <c r="AR61" s="121"/>
      <c r="AS61" s="122">
        <v>0</v>
      </c>
      <c r="AT61" s="123">
        <f>ROUND(SUM(AV61:AW61),2)</f>
        <v>0</v>
      </c>
      <c r="AU61" s="124">
        <f>'ALFA-38107 - SO.4. - Příp...'!P84</f>
        <v>0</v>
      </c>
      <c r="AV61" s="123">
        <f>'ALFA-38107 - SO.4. - Příp...'!J33</f>
        <v>0</v>
      </c>
      <c r="AW61" s="123">
        <f>'ALFA-38107 - SO.4. - Příp...'!J34</f>
        <v>0</v>
      </c>
      <c r="AX61" s="123">
        <f>'ALFA-38107 - SO.4. - Příp...'!J35</f>
        <v>0</v>
      </c>
      <c r="AY61" s="123">
        <f>'ALFA-38107 - SO.4. - Příp...'!J36</f>
        <v>0</v>
      </c>
      <c r="AZ61" s="123">
        <f>'ALFA-38107 - SO.4. - Příp...'!F33</f>
        <v>0</v>
      </c>
      <c r="BA61" s="123">
        <f>'ALFA-38107 - SO.4. - Příp...'!F34</f>
        <v>0</v>
      </c>
      <c r="BB61" s="123">
        <f>'ALFA-38107 - SO.4. - Příp...'!F35</f>
        <v>0</v>
      </c>
      <c r="BC61" s="123">
        <f>'ALFA-38107 - SO.4. - Příp...'!F36</f>
        <v>0</v>
      </c>
      <c r="BD61" s="125">
        <f>'ALFA-38107 - SO.4. - Příp...'!F37</f>
        <v>0</v>
      </c>
      <c r="BE61" s="7"/>
      <c r="BT61" s="126" t="s">
        <v>82</v>
      </c>
      <c r="BV61" s="126" t="s">
        <v>76</v>
      </c>
      <c r="BW61" s="126" t="s">
        <v>103</v>
      </c>
      <c r="BX61" s="126" t="s">
        <v>5</v>
      </c>
      <c r="CL61" s="126" t="s">
        <v>19</v>
      </c>
      <c r="CM61" s="126" t="s">
        <v>84</v>
      </c>
    </row>
    <row r="62" s="7" customFormat="1" ht="24.75" customHeight="1">
      <c r="A62" s="114" t="s">
        <v>78</v>
      </c>
      <c r="B62" s="115"/>
      <c r="C62" s="116"/>
      <c r="D62" s="117" t="s">
        <v>104</v>
      </c>
      <c r="E62" s="117"/>
      <c r="F62" s="117"/>
      <c r="G62" s="117"/>
      <c r="H62" s="117"/>
      <c r="I62" s="118"/>
      <c r="J62" s="117" t="s">
        <v>105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'ALFA-38108 - Vedlejší a o...'!J30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106</v>
      </c>
      <c r="AR62" s="121"/>
      <c r="AS62" s="127">
        <v>0</v>
      </c>
      <c r="AT62" s="128">
        <f>ROUND(SUM(AV62:AW62),2)</f>
        <v>0</v>
      </c>
      <c r="AU62" s="129">
        <f>'ALFA-38108 - Vedlejší a o...'!P82</f>
        <v>0</v>
      </c>
      <c r="AV62" s="128">
        <f>'ALFA-38108 - Vedlejší a o...'!J33</f>
        <v>0</v>
      </c>
      <c r="AW62" s="128">
        <f>'ALFA-38108 - Vedlejší a o...'!J34</f>
        <v>0</v>
      </c>
      <c r="AX62" s="128">
        <f>'ALFA-38108 - Vedlejší a o...'!J35</f>
        <v>0</v>
      </c>
      <c r="AY62" s="128">
        <f>'ALFA-38108 - Vedlejší a o...'!J36</f>
        <v>0</v>
      </c>
      <c r="AZ62" s="128">
        <f>'ALFA-38108 - Vedlejší a o...'!F33</f>
        <v>0</v>
      </c>
      <c r="BA62" s="128">
        <f>'ALFA-38108 - Vedlejší a o...'!F34</f>
        <v>0</v>
      </c>
      <c r="BB62" s="128">
        <f>'ALFA-38108 - Vedlejší a o...'!F35</f>
        <v>0</v>
      </c>
      <c r="BC62" s="128">
        <f>'ALFA-38108 - Vedlejší a o...'!F36</f>
        <v>0</v>
      </c>
      <c r="BD62" s="130">
        <f>'ALFA-38108 - Vedlejší a o...'!F37</f>
        <v>0</v>
      </c>
      <c r="BE62" s="7"/>
      <c r="BT62" s="126" t="s">
        <v>82</v>
      </c>
      <c r="BV62" s="126" t="s">
        <v>76</v>
      </c>
      <c r="BW62" s="126" t="s">
        <v>107</v>
      </c>
      <c r="BX62" s="126" t="s">
        <v>5</v>
      </c>
      <c r="CL62" s="126" t="s">
        <v>19</v>
      </c>
      <c r="CM62" s="126" t="s">
        <v>84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7/5+tr1+Mtga/bXbepHqWylk8FvT5lxyCJwtr2TAMX89ytjDuhUVMGslrMix78WQQaUs1jgrWt093LWUR7Co3Q==" hashValue="g7dU9rT42VlYqaL/FwpEvW03bD8BXlphzw4wjtiJTd5nim50CGczobiU+/wIsn5NnhTaY+0t9K4ZeExezhsU3g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ALFA-38101 - SO.0. - Bour...'!C2" display="/"/>
    <hyperlink ref="A56" location="'ALFA-38102 - SO.1. - WC s...'!C2" display="/"/>
    <hyperlink ref="A57" location="'ALFA-38103 - SO.2. - Zpev...'!C2" display="/"/>
    <hyperlink ref="A58" location="'ALFA-38104 - SO.3. - Kont...'!C2" display="/"/>
    <hyperlink ref="A59" location="'ALFA-38105 - SO.4. - Příp...'!C2" display="/"/>
    <hyperlink ref="A60" location="'ALFA-38106 - SO.4. - Příp...'!C2" display="/"/>
    <hyperlink ref="A61" location="'ALFA-38107 - SO.4. - Příp...'!C2" display="/"/>
    <hyperlink ref="A62" location="'ALFA-38108 - Vedlejší a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1536</v>
      </c>
      <c r="H4" s="23"/>
    </row>
    <row r="5" s="1" customFormat="1" ht="12" customHeight="1">
      <c r="B5" s="23"/>
      <c r="C5" s="292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93" t="s">
        <v>16</v>
      </c>
      <c r="D6" s="294" t="s">
        <v>17</v>
      </c>
      <c r="E6" s="1"/>
      <c r="F6" s="1"/>
      <c r="H6" s="23"/>
    </row>
    <row r="7" s="1" customFormat="1" ht="16.5" customHeight="1">
      <c r="B7" s="23"/>
      <c r="C7" s="136" t="s">
        <v>24</v>
      </c>
      <c r="D7" s="141" t="str">
        <f>'Rekapitulace stavby'!AN8</f>
        <v>22. 8. 2025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95"/>
      <c r="C9" s="296" t="s">
        <v>55</v>
      </c>
      <c r="D9" s="297" t="s">
        <v>56</v>
      </c>
      <c r="E9" s="297" t="s">
        <v>141</v>
      </c>
      <c r="F9" s="298" t="s">
        <v>1537</v>
      </c>
      <c r="G9" s="181"/>
      <c r="H9" s="295"/>
    </row>
    <row r="10" s="2" customFormat="1" ht="26.4" customHeight="1">
      <c r="A10" s="41"/>
      <c r="B10" s="47"/>
      <c r="C10" s="299" t="s">
        <v>79</v>
      </c>
      <c r="D10" s="299" t="s">
        <v>80</v>
      </c>
      <c r="E10" s="41"/>
      <c r="F10" s="41"/>
      <c r="G10" s="41"/>
      <c r="H10" s="47"/>
    </row>
    <row r="11" s="2" customFormat="1" ht="16.8" customHeight="1">
      <c r="A11" s="41"/>
      <c r="B11" s="47"/>
      <c r="C11" s="300" t="s">
        <v>108</v>
      </c>
      <c r="D11" s="301" t="s">
        <v>108</v>
      </c>
      <c r="E11" s="302" t="s">
        <v>28</v>
      </c>
      <c r="F11" s="303">
        <v>71.856999999999999</v>
      </c>
      <c r="G11" s="41"/>
      <c r="H11" s="47"/>
    </row>
    <row r="12" s="2" customFormat="1" ht="16.8" customHeight="1">
      <c r="A12" s="41"/>
      <c r="B12" s="47"/>
      <c r="C12" s="304" t="s">
        <v>28</v>
      </c>
      <c r="D12" s="304" t="s">
        <v>167</v>
      </c>
      <c r="E12" s="20" t="s">
        <v>28</v>
      </c>
      <c r="F12" s="305">
        <v>0</v>
      </c>
      <c r="G12" s="41"/>
      <c r="H12" s="47"/>
    </row>
    <row r="13" s="2" customFormat="1" ht="16.8" customHeight="1">
      <c r="A13" s="41"/>
      <c r="B13" s="47"/>
      <c r="C13" s="304" t="s">
        <v>28</v>
      </c>
      <c r="D13" s="304" t="s">
        <v>109</v>
      </c>
      <c r="E13" s="20" t="s">
        <v>28</v>
      </c>
      <c r="F13" s="305">
        <v>71.856999999999999</v>
      </c>
      <c r="G13" s="41"/>
      <c r="H13" s="47"/>
    </row>
    <row r="14" s="2" customFormat="1" ht="16.8" customHeight="1">
      <c r="A14" s="41"/>
      <c r="B14" s="47"/>
      <c r="C14" s="304" t="s">
        <v>108</v>
      </c>
      <c r="D14" s="304" t="s">
        <v>169</v>
      </c>
      <c r="E14" s="20" t="s">
        <v>28</v>
      </c>
      <c r="F14" s="305">
        <v>71.856999999999999</v>
      </c>
      <c r="G14" s="41"/>
      <c r="H14" s="47"/>
    </row>
    <row r="15" s="2" customFormat="1" ht="16.8" customHeight="1">
      <c r="A15" s="41"/>
      <c r="B15" s="47"/>
      <c r="C15" s="306" t="s">
        <v>1538</v>
      </c>
      <c r="D15" s="41"/>
      <c r="E15" s="41"/>
      <c r="F15" s="41"/>
      <c r="G15" s="41"/>
      <c r="H15" s="47"/>
    </row>
    <row r="16" s="2" customFormat="1" ht="16.8" customHeight="1">
      <c r="A16" s="41"/>
      <c r="B16" s="47"/>
      <c r="C16" s="304" t="s">
        <v>191</v>
      </c>
      <c r="D16" s="304" t="s">
        <v>1539</v>
      </c>
      <c r="E16" s="20" t="s">
        <v>160</v>
      </c>
      <c r="F16" s="305">
        <v>71.856999999999999</v>
      </c>
      <c r="G16" s="41"/>
      <c r="H16" s="47"/>
    </row>
    <row r="17" s="2" customFormat="1" ht="16.8" customHeight="1">
      <c r="A17" s="41"/>
      <c r="B17" s="47"/>
      <c r="C17" s="304" t="s">
        <v>186</v>
      </c>
      <c r="D17" s="304" t="s">
        <v>1540</v>
      </c>
      <c r="E17" s="20" t="s">
        <v>160</v>
      </c>
      <c r="F17" s="305">
        <v>71.856999999999999</v>
      </c>
      <c r="G17" s="41"/>
      <c r="H17" s="47"/>
    </row>
    <row r="18" s="2" customFormat="1" ht="16.8" customHeight="1">
      <c r="A18" s="41"/>
      <c r="B18" s="47"/>
      <c r="C18" s="300" t="s">
        <v>110</v>
      </c>
      <c r="D18" s="301" t="s">
        <v>110</v>
      </c>
      <c r="E18" s="302" t="s">
        <v>28</v>
      </c>
      <c r="F18" s="303">
        <v>19.649999999999999</v>
      </c>
      <c r="G18" s="41"/>
      <c r="H18" s="47"/>
    </row>
    <row r="19" s="2" customFormat="1" ht="16.8" customHeight="1">
      <c r="A19" s="41"/>
      <c r="B19" s="47"/>
      <c r="C19" s="304" t="s">
        <v>28</v>
      </c>
      <c r="D19" s="304" t="s">
        <v>167</v>
      </c>
      <c r="E19" s="20" t="s">
        <v>28</v>
      </c>
      <c r="F19" s="305">
        <v>0</v>
      </c>
      <c r="G19" s="41"/>
      <c r="H19" s="47"/>
    </row>
    <row r="20" s="2" customFormat="1" ht="16.8" customHeight="1">
      <c r="A20" s="41"/>
      <c r="B20" s="47"/>
      <c r="C20" s="304" t="s">
        <v>28</v>
      </c>
      <c r="D20" s="304" t="s">
        <v>168</v>
      </c>
      <c r="E20" s="20" t="s">
        <v>28</v>
      </c>
      <c r="F20" s="305">
        <v>19.649999999999999</v>
      </c>
      <c r="G20" s="41"/>
      <c r="H20" s="47"/>
    </row>
    <row r="21" s="2" customFormat="1" ht="16.8" customHeight="1">
      <c r="A21" s="41"/>
      <c r="B21" s="47"/>
      <c r="C21" s="304" t="s">
        <v>110</v>
      </c>
      <c r="D21" s="304" t="s">
        <v>169</v>
      </c>
      <c r="E21" s="20" t="s">
        <v>28</v>
      </c>
      <c r="F21" s="305">
        <v>19.649999999999999</v>
      </c>
      <c r="G21" s="41"/>
      <c r="H21" s="47"/>
    </row>
    <row r="22" s="2" customFormat="1" ht="16.8" customHeight="1">
      <c r="A22" s="41"/>
      <c r="B22" s="47"/>
      <c r="C22" s="306" t="s">
        <v>1538</v>
      </c>
      <c r="D22" s="41"/>
      <c r="E22" s="41"/>
      <c r="F22" s="41"/>
      <c r="G22" s="41"/>
      <c r="H22" s="47"/>
    </row>
    <row r="23" s="2" customFormat="1" ht="16.8" customHeight="1">
      <c r="A23" s="41"/>
      <c r="B23" s="47"/>
      <c r="C23" s="304" t="s">
        <v>170</v>
      </c>
      <c r="D23" s="304" t="s">
        <v>1541</v>
      </c>
      <c r="E23" s="20" t="s">
        <v>160</v>
      </c>
      <c r="F23" s="305">
        <v>19.649999999999999</v>
      </c>
      <c r="G23" s="41"/>
      <c r="H23" s="47"/>
    </row>
    <row r="24" s="2" customFormat="1" ht="16.8" customHeight="1">
      <c r="A24" s="41"/>
      <c r="B24" s="47"/>
      <c r="C24" s="304" t="s">
        <v>175</v>
      </c>
      <c r="D24" s="304" t="s">
        <v>1542</v>
      </c>
      <c r="E24" s="20" t="s">
        <v>160</v>
      </c>
      <c r="F24" s="305">
        <v>29.66</v>
      </c>
      <c r="G24" s="41"/>
      <c r="H24" s="47"/>
    </row>
    <row r="25" s="2" customFormat="1" ht="16.8" customHeight="1">
      <c r="A25" s="41"/>
      <c r="B25" s="47"/>
      <c r="C25" s="304" t="s">
        <v>181</v>
      </c>
      <c r="D25" s="304" t="s">
        <v>1543</v>
      </c>
      <c r="E25" s="20" t="s">
        <v>160</v>
      </c>
      <c r="F25" s="305">
        <v>49.310000000000002</v>
      </c>
      <c r="G25" s="41"/>
      <c r="H25" s="47"/>
    </row>
    <row r="26" s="2" customFormat="1" ht="16.8" customHeight="1">
      <c r="A26" s="41"/>
      <c r="B26" s="47"/>
      <c r="C26" s="300" t="s">
        <v>113</v>
      </c>
      <c r="D26" s="301" t="s">
        <v>113</v>
      </c>
      <c r="E26" s="302" t="s">
        <v>28</v>
      </c>
      <c r="F26" s="303">
        <v>29.66</v>
      </c>
      <c r="G26" s="41"/>
      <c r="H26" s="47"/>
    </row>
    <row r="27" s="2" customFormat="1" ht="16.8" customHeight="1">
      <c r="A27" s="41"/>
      <c r="B27" s="47"/>
      <c r="C27" s="304" t="s">
        <v>28</v>
      </c>
      <c r="D27" s="304" t="s">
        <v>167</v>
      </c>
      <c r="E27" s="20" t="s">
        <v>28</v>
      </c>
      <c r="F27" s="305">
        <v>0</v>
      </c>
      <c r="G27" s="41"/>
      <c r="H27" s="47"/>
    </row>
    <row r="28" s="2" customFormat="1" ht="16.8" customHeight="1">
      <c r="A28" s="41"/>
      <c r="B28" s="47"/>
      <c r="C28" s="304" t="s">
        <v>28</v>
      </c>
      <c r="D28" s="304" t="s">
        <v>179</v>
      </c>
      <c r="E28" s="20" t="s">
        <v>28</v>
      </c>
      <c r="F28" s="305">
        <v>49.310000000000002</v>
      </c>
      <c r="G28" s="41"/>
      <c r="H28" s="47"/>
    </row>
    <row r="29" s="2" customFormat="1" ht="16.8" customHeight="1">
      <c r="A29" s="41"/>
      <c r="B29" s="47"/>
      <c r="C29" s="304" t="s">
        <v>28</v>
      </c>
      <c r="D29" s="304" t="s">
        <v>180</v>
      </c>
      <c r="E29" s="20" t="s">
        <v>28</v>
      </c>
      <c r="F29" s="305">
        <v>-19.649999999999999</v>
      </c>
      <c r="G29" s="41"/>
      <c r="H29" s="47"/>
    </row>
    <row r="30" s="2" customFormat="1" ht="16.8" customHeight="1">
      <c r="A30" s="41"/>
      <c r="B30" s="47"/>
      <c r="C30" s="304" t="s">
        <v>113</v>
      </c>
      <c r="D30" s="304" t="s">
        <v>169</v>
      </c>
      <c r="E30" s="20" t="s">
        <v>28</v>
      </c>
      <c r="F30" s="305">
        <v>29.66</v>
      </c>
      <c r="G30" s="41"/>
      <c r="H30" s="47"/>
    </row>
    <row r="31" s="2" customFormat="1" ht="16.8" customHeight="1">
      <c r="A31" s="41"/>
      <c r="B31" s="47"/>
      <c r="C31" s="306" t="s">
        <v>1538</v>
      </c>
      <c r="D31" s="41"/>
      <c r="E31" s="41"/>
      <c r="F31" s="41"/>
      <c r="G31" s="41"/>
      <c r="H31" s="47"/>
    </row>
    <row r="32" s="2" customFormat="1" ht="16.8" customHeight="1">
      <c r="A32" s="41"/>
      <c r="B32" s="47"/>
      <c r="C32" s="304" t="s">
        <v>175</v>
      </c>
      <c r="D32" s="304" t="s">
        <v>1542</v>
      </c>
      <c r="E32" s="20" t="s">
        <v>160</v>
      </c>
      <c r="F32" s="305">
        <v>29.66</v>
      </c>
      <c r="G32" s="41"/>
      <c r="H32" s="47"/>
    </row>
    <row r="33" s="2" customFormat="1" ht="16.8" customHeight="1">
      <c r="A33" s="41"/>
      <c r="B33" s="47"/>
      <c r="C33" s="304" t="s">
        <v>181</v>
      </c>
      <c r="D33" s="304" t="s">
        <v>1543</v>
      </c>
      <c r="E33" s="20" t="s">
        <v>160</v>
      </c>
      <c r="F33" s="305">
        <v>49.310000000000002</v>
      </c>
      <c r="G33" s="41"/>
      <c r="H33" s="47"/>
    </row>
    <row r="34" s="2" customFormat="1" ht="16.8" customHeight="1">
      <c r="A34" s="41"/>
      <c r="B34" s="47"/>
      <c r="C34" s="300" t="s">
        <v>115</v>
      </c>
      <c r="D34" s="301" t="s">
        <v>115</v>
      </c>
      <c r="E34" s="302" t="s">
        <v>28</v>
      </c>
      <c r="F34" s="303">
        <v>19.649999999999999</v>
      </c>
      <c r="G34" s="41"/>
      <c r="H34" s="47"/>
    </row>
    <row r="35" s="2" customFormat="1" ht="16.8" customHeight="1">
      <c r="A35" s="41"/>
      <c r="B35" s="47"/>
      <c r="C35" s="304" t="s">
        <v>28</v>
      </c>
      <c r="D35" s="304" t="s">
        <v>167</v>
      </c>
      <c r="E35" s="20" t="s">
        <v>28</v>
      </c>
      <c r="F35" s="305">
        <v>0</v>
      </c>
      <c r="G35" s="41"/>
      <c r="H35" s="47"/>
    </row>
    <row r="36" s="2" customFormat="1" ht="16.8" customHeight="1">
      <c r="A36" s="41"/>
      <c r="B36" s="47"/>
      <c r="C36" s="304" t="s">
        <v>28</v>
      </c>
      <c r="D36" s="304" t="s">
        <v>168</v>
      </c>
      <c r="E36" s="20" t="s">
        <v>28</v>
      </c>
      <c r="F36" s="305">
        <v>19.649999999999999</v>
      </c>
      <c r="G36" s="41"/>
      <c r="H36" s="47"/>
    </row>
    <row r="37" s="2" customFormat="1" ht="16.8" customHeight="1">
      <c r="A37" s="41"/>
      <c r="B37" s="47"/>
      <c r="C37" s="304" t="s">
        <v>115</v>
      </c>
      <c r="D37" s="304" t="s">
        <v>169</v>
      </c>
      <c r="E37" s="20" t="s">
        <v>28</v>
      </c>
      <c r="F37" s="305">
        <v>19.649999999999999</v>
      </c>
      <c r="G37" s="41"/>
      <c r="H37" s="47"/>
    </row>
    <row r="38" s="2" customFormat="1" ht="16.8" customHeight="1">
      <c r="A38" s="41"/>
      <c r="B38" s="47"/>
      <c r="C38" s="306" t="s">
        <v>1538</v>
      </c>
      <c r="D38" s="41"/>
      <c r="E38" s="41"/>
      <c r="F38" s="41"/>
      <c r="G38" s="41"/>
      <c r="H38" s="47"/>
    </row>
    <row r="39" s="2" customFormat="1">
      <c r="A39" s="41"/>
      <c r="B39" s="47"/>
      <c r="C39" s="304" t="s">
        <v>158</v>
      </c>
      <c r="D39" s="304" t="s">
        <v>1544</v>
      </c>
      <c r="E39" s="20" t="s">
        <v>160</v>
      </c>
      <c r="F39" s="305">
        <v>19.649999999999999</v>
      </c>
      <c r="G39" s="41"/>
      <c r="H39" s="47"/>
    </row>
    <row r="40" s="2" customFormat="1" ht="16.8" customHeight="1">
      <c r="A40" s="41"/>
      <c r="B40" s="47"/>
      <c r="C40" s="304" t="s">
        <v>223</v>
      </c>
      <c r="D40" s="304" t="s">
        <v>1545</v>
      </c>
      <c r="E40" s="20" t="s">
        <v>160</v>
      </c>
      <c r="F40" s="305">
        <v>19.649999999999999</v>
      </c>
      <c r="G40" s="41"/>
      <c r="H40" s="47"/>
    </row>
    <row r="41" s="2" customFormat="1" ht="16.8" customHeight="1">
      <c r="A41" s="41"/>
      <c r="B41" s="47"/>
      <c r="C41" s="300" t="s">
        <v>116</v>
      </c>
      <c r="D41" s="301" t="s">
        <v>116</v>
      </c>
      <c r="E41" s="302" t="s">
        <v>28</v>
      </c>
      <c r="F41" s="303">
        <v>45.600000000000001</v>
      </c>
      <c r="G41" s="41"/>
      <c r="H41" s="47"/>
    </row>
    <row r="42" s="2" customFormat="1" ht="16.8" customHeight="1">
      <c r="A42" s="41"/>
      <c r="B42" s="47"/>
      <c r="C42" s="304" t="s">
        <v>28</v>
      </c>
      <c r="D42" s="304" t="s">
        <v>167</v>
      </c>
      <c r="E42" s="20" t="s">
        <v>28</v>
      </c>
      <c r="F42" s="305">
        <v>0</v>
      </c>
      <c r="G42" s="41"/>
      <c r="H42" s="47"/>
    </row>
    <row r="43" s="2" customFormat="1" ht="16.8" customHeight="1">
      <c r="A43" s="41"/>
      <c r="B43" s="47"/>
      <c r="C43" s="304" t="s">
        <v>28</v>
      </c>
      <c r="D43" s="304" t="s">
        <v>201</v>
      </c>
      <c r="E43" s="20" t="s">
        <v>28</v>
      </c>
      <c r="F43" s="305">
        <v>27.899999999999999</v>
      </c>
      <c r="G43" s="41"/>
      <c r="H43" s="47"/>
    </row>
    <row r="44" s="2" customFormat="1" ht="16.8" customHeight="1">
      <c r="A44" s="41"/>
      <c r="B44" s="47"/>
      <c r="C44" s="304" t="s">
        <v>28</v>
      </c>
      <c r="D44" s="304" t="s">
        <v>202</v>
      </c>
      <c r="E44" s="20" t="s">
        <v>28</v>
      </c>
      <c r="F44" s="305">
        <v>17.699999999999999</v>
      </c>
      <c r="G44" s="41"/>
      <c r="H44" s="47"/>
    </row>
    <row r="45" s="2" customFormat="1" ht="16.8" customHeight="1">
      <c r="A45" s="41"/>
      <c r="B45" s="47"/>
      <c r="C45" s="304" t="s">
        <v>116</v>
      </c>
      <c r="D45" s="304" t="s">
        <v>203</v>
      </c>
      <c r="E45" s="20" t="s">
        <v>28</v>
      </c>
      <c r="F45" s="305">
        <v>45.600000000000001</v>
      </c>
      <c r="G45" s="41"/>
      <c r="H45" s="47"/>
    </row>
    <row r="46" s="2" customFormat="1" ht="16.8" customHeight="1">
      <c r="A46" s="41"/>
      <c r="B46" s="47"/>
      <c r="C46" s="306" t="s">
        <v>1538</v>
      </c>
      <c r="D46" s="41"/>
      <c r="E46" s="41"/>
      <c r="F46" s="41"/>
      <c r="G46" s="41"/>
      <c r="H46" s="47"/>
    </row>
    <row r="47" s="2" customFormat="1" ht="16.8" customHeight="1">
      <c r="A47" s="41"/>
      <c r="B47" s="47"/>
      <c r="C47" s="304" t="s">
        <v>196</v>
      </c>
      <c r="D47" s="304" t="s">
        <v>1546</v>
      </c>
      <c r="E47" s="20" t="s">
        <v>198</v>
      </c>
      <c r="F47" s="305">
        <v>58.700000000000003</v>
      </c>
      <c r="G47" s="41"/>
      <c r="H47" s="47"/>
    </row>
    <row r="48" s="2" customFormat="1" ht="16.8" customHeight="1">
      <c r="A48" s="41"/>
      <c r="B48" s="47"/>
      <c r="C48" s="304" t="s">
        <v>206</v>
      </c>
      <c r="D48" s="304" t="s">
        <v>1547</v>
      </c>
      <c r="E48" s="20" t="s">
        <v>198</v>
      </c>
      <c r="F48" s="305">
        <v>91.200000000000003</v>
      </c>
      <c r="G48" s="41"/>
      <c r="H48" s="47"/>
    </row>
    <row r="49" s="2" customFormat="1" ht="16.8" customHeight="1">
      <c r="A49" s="41"/>
      <c r="B49" s="47"/>
      <c r="C49" s="300" t="s">
        <v>118</v>
      </c>
      <c r="D49" s="301" t="s">
        <v>118</v>
      </c>
      <c r="E49" s="302" t="s">
        <v>28</v>
      </c>
      <c r="F49" s="303">
        <v>19.649999999999999</v>
      </c>
      <c r="G49" s="41"/>
      <c r="H49" s="47"/>
    </row>
    <row r="50" s="2" customFormat="1" ht="16.8" customHeight="1">
      <c r="A50" s="41"/>
      <c r="B50" s="47"/>
      <c r="C50" s="304" t="s">
        <v>28</v>
      </c>
      <c r="D50" s="304" t="s">
        <v>167</v>
      </c>
      <c r="E50" s="20" t="s">
        <v>28</v>
      </c>
      <c r="F50" s="305">
        <v>0</v>
      </c>
      <c r="G50" s="41"/>
      <c r="H50" s="47"/>
    </row>
    <row r="51" s="2" customFormat="1" ht="16.8" customHeight="1">
      <c r="A51" s="41"/>
      <c r="B51" s="47"/>
      <c r="C51" s="304" t="s">
        <v>28</v>
      </c>
      <c r="D51" s="304" t="s">
        <v>168</v>
      </c>
      <c r="E51" s="20" t="s">
        <v>28</v>
      </c>
      <c r="F51" s="305">
        <v>19.649999999999999</v>
      </c>
      <c r="G51" s="41"/>
      <c r="H51" s="47"/>
    </row>
    <row r="52" s="2" customFormat="1" ht="16.8" customHeight="1">
      <c r="A52" s="41"/>
      <c r="B52" s="47"/>
      <c r="C52" s="304" t="s">
        <v>118</v>
      </c>
      <c r="D52" s="304" t="s">
        <v>169</v>
      </c>
      <c r="E52" s="20" t="s">
        <v>28</v>
      </c>
      <c r="F52" s="305">
        <v>19.649999999999999</v>
      </c>
      <c r="G52" s="41"/>
      <c r="H52" s="47"/>
    </row>
    <row r="53" s="2" customFormat="1" ht="16.8" customHeight="1">
      <c r="A53" s="41"/>
      <c r="B53" s="47"/>
      <c r="C53" s="306" t="s">
        <v>1538</v>
      </c>
      <c r="D53" s="41"/>
      <c r="E53" s="41"/>
      <c r="F53" s="41"/>
      <c r="G53" s="41"/>
      <c r="H53" s="47"/>
    </row>
    <row r="54" s="2" customFormat="1" ht="16.8" customHeight="1">
      <c r="A54" s="41"/>
      <c r="B54" s="47"/>
      <c r="C54" s="304" t="s">
        <v>213</v>
      </c>
      <c r="D54" s="304" t="s">
        <v>1548</v>
      </c>
      <c r="E54" s="20" t="s">
        <v>160</v>
      </c>
      <c r="F54" s="305">
        <v>19.649999999999999</v>
      </c>
      <c r="G54" s="41"/>
      <c r="H54" s="47"/>
    </row>
    <row r="55" s="2" customFormat="1">
      <c r="A55" s="41"/>
      <c r="B55" s="47"/>
      <c r="C55" s="304" t="s">
        <v>227</v>
      </c>
      <c r="D55" s="304" t="s">
        <v>1549</v>
      </c>
      <c r="E55" s="20" t="s">
        <v>220</v>
      </c>
      <c r="F55" s="305">
        <v>3.9300000000000002</v>
      </c>
      <c r="G55" s="41"/>
      <c r="H55" s="47"/>
    </row>
    <row r="56" s="2" customFormat="1" ht="16.8" customHeight="1">
      <c r="A56" s="41"/>
      <c r="B56" s="47"/>
      <c r="C56" s="300" t="s">
        <v>1550</v>
      </c>
      <c r="D56" s="301" t="s">
        <v>1550</v>
      </c>
      <c r="E56" s="302" t="s">
        <v>28</v>
      </c>
      <c r="F56" s="303">
        <v>19.649999999999999</v>
      </c>
      <c r="G56" s="41"/>
      <c r="H56" s="47"/>
    </row>
    <row r="57" s="2" customFormat="1" ht="16.8" customHeight="1">
      <c r="A57" s="41"/>
      <c r="B57" s="47"/>
      <c r="C57" s="300" t="s">
        <v>120</v>
      </c>
      <c r="D57" s="301" t="s">
        <v>120</v>
      </c>
      <c r="E57" s="302" t="s">
        <v>28</v>
      </c>
      <c r="F57" s="303">
        <v>3.9300000000000002</v>
      </c>
      <c r="G57" s="41"/>
      <c r="H57" s="47"/>
    </row>
    <row r="58" s="2" customFormat="1" ht="16.8" customHeight="1">
      <c r="A58" s="41"/>
      <c r="B58" s="47"/>
      <c r="C58" s="304" t="s">
        <v>28</v>
      </c>
      <c r="D58" s="304" t="s">
        <v>231</v>
      </c>
      <c r="E58" s="20" t="s">
        <v>28</v>
      </c>
      <c r="F58" s="305">
        <v>3.9300000000000002</v>
      </c>
      <c r="G58" s="41"/>
      <c r="H58" s="47"/>
    </row>
    <row r="59" s="2" customFormat="1" ht="16.8" customHeight="1">
      <c r="A59" s="41"/>
      <c r="B59" s="47"/>
      <c r="C59" s="304" t="s">
        <v>120</v>
      </c>
      <c r="D59" s="304" t="s">
        <v>169</v>
      </c>
      <c r="E59" s="20" t="s">
        <v>28</v>
      </c>
      <c r="F59" s="305">
        <v>3.9300000000000002</v>
      </c>
      <c r="G59" s="41"/>
      <c r="H59" s="47"/>
    </row>
    <row r="60" s="2" customFormat="1" ht="16.8" customHeight="1">
      <c r="A60" s="41"/>
      <c r="B60" s="47"/>
      <c r="C60" s="306" t="s">
        <v>1538</v>
      </c>
      <c r="D60" s="41"/>
      <c r="E60" s="41"/>
      <c r="F60" s="41"/>
      <c r="G60" s="41"/>
      <c r="H60" s="47"/>
    </row>
    <row r="61" s="2" customFormat="1">
      <c r="A61" s="41"/>
      <c r="B61" s="47"/>
      <c r="C61" s="304" t="s">
        <v>227</v>
      </c>
      <c r="D61" s="304" t="s">
        <v>1549</v>
      </c>
      <c r="E61" s="20" t="s">
        <v>220</v>
      </c>
      <c r="F61" s="305">
        <v>3.9300000000000002</v>
      </c>
      <c r="G61" s="41"/>
      <c r="H61" s="47"/>
    </row>
    <row r="62" s="2" customFormat="1">
      <c r="A62" s="41"/>
      <c r="B62" s="47"/>
      <c r="C62" s="304" t="s">
        <v>218</v>
      </c>
      <c r="D62" s="304" t="s">
        <v>1551</v>
      </c>
      <c r="E62" s="20" t="s">
        <v>220</v>
      </c>
      <c r="F62" s="305">
        <v>3.9300000000000002</v>
      </c>
      <c r="G62" s="41"/>
      <c r="H62" s="47"/>
    </row>
    <row r="63" s="2" customFormat="1" ht="16.8" customHeight="1">
      <c r="A63" s="41"/>
      <c r="B63" s="47"/>
      <c r="C63" s="304" t="s">
        <v>233</v>
      </c>
      <c r="D63" s="304" t="s">
        <v>1552</v>
      </c>
      <c r="E63" s="20" t="s">
        <v>220</v>
      </c>
      <c r="F63" s="305">
        <v>3.9300000000000002</v>
      </c>
      <c r="G63" s="41"/>
      <c r="H63" s="47"/>
    </row>
    <row r="64" s="2" customFormat="1" ht="16.8" customHeight="1">
      <c r="A64" s="41"/>
      <c r="B64" s="47"/>
      <c r="C64" s="304" t="s">
        <v>238</v>
      </c>
      <c r="D64" s="304" t="s">
        <v>1553</v>
      </c>
      <c r="E64" s="20" t="s">
        <v>220</v>
      </c>
      <c r="F64" s="305">
        <v>3.9300000000000002</v>
      </c>
      <c r="G64" s="41"/>
      <c r="H64" s="47"/>
    </row>
    <row r="65" s="2" customFormat="1" ht="16.8" customHeight="1">
      <c r="A65" s="41"/>
      <c r="B65" s="47"/>
      <c r="C65" s="300" t="s">
        <v>250</v>
      </c>
      <c r="D65" s="301" t="s">
        <v>250</v>
      </c>
      <c r="E65" s="302" t="s">
        <v>28</v>
      </c>
      <c r="F65" s="303">
        <v>95.200000000000003</v>
      </c>
      <c r="G65" s="41"/>
      <c r="H65" s="47"/>
    </row>
    <row r="66" s="2" customFormat="1" ht="16.8" customHeight="1">
      <c r="A66" s="41"/>
      <c r="B66" s="47"/>
      <c r="C66" s="304" t="s">
        <v>28</v>
      </c>
      <c r="D66" s="304" t="s">
        <v>167</v>
      </c>
      <c r="E66" s="20" t="s">
        <v>28</v>
      </c>
      <c r="F66" s="305">
        <v>0</v>
      </c>
      <c r="G66" s="41"/>
      <c r="H66" s="47"/>
    </row>
    <row r="67" s="2" customFormat="1" ht="16.8" customHeight="1">
      <c r="A67" s="41"/>
      <c r="B67" s="47"/>
      <c r="C67" s="304" t="s">
        <v>28</v>
      </c>
      <c r="D67" s="304" t="s">
        <v>248</v>
      </c>
      <c r="E67" s="20" t="s">
        <v>28</v>
      </c>
      <c r="F67" s="305">
        <v>38.799999999999997</v>
      </c>
      <c r="G67" s="41"/>
      <c r="H67" s="47"/>
    </row>
    <row r="68" s="2" customFormat="1" ht="16.8" customHeight="1">
      <c r="A68" s="41"/>
      <c r="B68" s="47"/>
      <c r="C68" s="304" t="s">
        <v>28</v>
      </c>
      <c r="D68" s="304" t="s">
        <v>249</v>
      </c>
      <c r="E68" s="20" t="s">
        <v>28</v>
      </c>
      <c r="F68" s="305">
        <v>56.399999999999999</v>
      </c>
      <c r="G68" s="41"/>
      <c r="H68" s="47"/>
    </row>
    <row r="69" s="2" customFormat="1" ht="16.8" customHeight="1">
      <c r="A69" s="41"/>
      <c r="B69" s="47"/>
      <c r="C69" s="304" t="s">
        <v>250</v>
      </c>
      <c r="D69" s="304" t="s">
        <v>169</v>
      </c>
      <c r="E69" s="20" t="s">
        <v>28</v>
      </c>
      <c r="F69" s="305">
        <v>95.200000000000003</v>
      </c>
      <c r="G69" s="41"/>
      <c r="H69" s="47"/>
    </row>
    <row r="70" s="2" customFormat="1" ht="16.8" customHeight="1">
      <c r="A70" s="41"/>
      <c r="B70" s="47"/>
      <c r="C70" s="300" t="s">
        <v>123</v>
      </c>
      <c r="D70" s="301" t="s">
        <v>123</v>
      </c>
      <c r="E70" s="302" t="s">
        <v>28</v>
      </c>
      <c r="F70" s="303">
        <v>63.372999999999998</v>
      </c>
      <c r="G70" s="41"/>
      <c r="H70" s="47"/>
    </row>
    <row r="71" s="2" customFormat="1" ht="16.8" customHeight="1">
      <c r="A71" s="41"/>
      <c r="B71" s="47"/>
      <c r="C71" s="304" t="s">
        <v>28</v>
      </c>
      <c r="D71" s="304" t="s">
        <v>274</v>
      </c>
      <c r="E71" s="20" t="s">
        <v>28</v>
      </c>
      <c r="F71" s="305">
        <v>63.372999999999998</v>
      </c>
      <c r="G71" s="41"/>
      <c r="H71" s="47"/>
    </row>
    <row r="72" s="2" customFormat="1" ht="16.8" customHeight="1">
      <c r="A72" s="41"/>
      <c r="B72" s="47"/>
      <c r="C72" s="304" t="s">
        <v>123</v>
      </c>
      <c r="D72" s="304" t="s">
        <v>169</v>
      </c>
      <c r="E72" s="20" t="s">
        <v>28</v>
      </c>
      <c r="F72" s="305">
        <v>63.372999999999998</v>
      </c>
      <c r="G72" s="41"/>
      <c r="H72" s="47"/>
    </row>
    <row r="73" s="2" customFormat="1" ht="16.8" customHeight="1">
      <c r="A73" s="41"/>
      <c r="B73" s="47"/>
      <c r="C73" s="306" t="s">
        <v>1538</v>
      </c>
      <c r="D73" s="41"/>
      <c r="E73" s="41"/>
      <c r="F73" s="41"/>
      <c r="G73" s="41"/>
      <c r="H73" s="47"/>
    </row>
    <row r="74" s="2" customFormat="1" ht="16.8" customHeight="1">
      <c r="A74" s="41"/>
      <c r="B74" s="47"/>
      <c r="C74" s="304" t="s">
        <v>270</v>
      </c>
      <c r="D74" s="304" t="s">
        <v>1554</v>
      </c>
      <c r="E74" s="20" t="s">
        <v>256</v>
      </c>
      <c r="F74" s="305">
        <v>63.372999999999998</v>
      </c>
      <c r="G74" s="41"/>
      <c r="H74" s="47"/>
    </row>
    <row r="75" s="2" customFormat="1" ht="16.8" customHeight="1">
      <c r="A75" s="41"/>
      <c r="B75" s="47"/>
      <c r="C75" s="304" t="s">
        <v>260</v>
      </c>
      <c r="D75" s="304" t="s">
        <v>1555</v>
      </c>
      <c r="E75" s="20" t="s">
        <v>256</v>
      </c>
      <c r="F75" s="305">
        <v>63.372999999999998</v>
      </c>
      <c r="G75" s="41"/>
      <c r="H75" s="47"/>
    </row>
    <row r="76" s="2" customFormat="1" ht="16.8" customHeight="1">
      <c r="A76" s="41"/>
      <c r="B76" s="47"/>
      <c r="C76" s="304" t="s">
        <v>276</v>
      </c>
      <c r="D76" s="304" t="s">
        <v>1556</v>
      </c>
      <c r="E76" s="20" t="s">
        <v>256</v>
      </c>
      <c r="F76" s="305">
        <v>633.73000000000002</v>
      </c>
      <c r="G76" s="41"/>
      <c r="H76" s="47"/>
    </row>
    <row r="77" s="2" customFormat="1" ht="16.8" customHeight="1">
      <c r="A77" s="41"/>
      <c r="B77" s="47"/>
      <c r="C77" s="304" t="s">
        <v>304</v>
      </c>
      <c r="D77" s="304" t="s">
        <v>1557</v>
      </c>
      <c r="E77" s="20" t="s">
        <v>256</v>
      </c>
      <c r="F77" s="305">
        <v>86.079999999999998</v>
      </c>
      <c r="G77" s="41"/>
      <c r="H77" s="47"/>
    </row>
    <row r="78" s="2" customFormat="1" ht="16.8" customHeight="1">
      <c r="A78" s="41"/>
      <c r="B78" s="47"/>
      <c r="C78" s="304" t="s">
        <v>319</v>
      </c>
      <c r="D78" s="304" t="s">
        <v>1558</v>
      </c>
      <c r="E78" s="20" t="s">
        <v>256</v>
      </c>
      <c r="F78" s="305">
        <v>63.372999999999998</v>
      </c>
      <c r="G78" s="41"/>
      <c r="H78" s="47"/>
    </row>
    <row r="79" s="2" customFormat="1" ht="16.8" customHeight="1">
      <c r="A79" s="41"/>
      <c r="B79" s="47"/>
      <c r="C79" s="300" t="s">
        <v>125</v>
      </c>
      <c r="D79" s="301" t="s">
        <v>125</v>
      </c>
      <c r="E79" s="302" t="s">
        <v>28</v>
      </c>
      <c r="F79" s="303">
        <v>22.707000000000001</v>
      </c>
      <c r="G79" s="41"/>
      <c r="H79" s="47"/>
    </row>
    <row r="80" s="2" customFormat="1" ht="16.8" customHeight="1">
      <c r="A80" s="41"/>
      <c r="B80" s="47"/>
      <c r="C80" s="304" t="s">
        <v>28</v>
      </c>
      <c r="D80" s="304" t="s">
        <v>126</v>
      </c>
      <c r="E80" s="20" t="s">
        <v>28</v>
      </c>
      <c r="F80" s="305">
        <v>22.707000000000001</v>
      </c>
      <c r="G80" s="41"/>
      <c r="H80" s="47"/>
    </row>
    <row r="81" s="2" customFormat="1" ht="16.8" customHeight="1">
      <c r="A81" s="41"/>
      <c r="B81" s="47"/>
      <c r="C81" s="304" t="s">
        <v>125</v>
      </c>
      <c r="D81" s="304" t="s">
        <v>169</v>
      </c>
      <c r="E81" s="20" t="s">
        <v>28</v>
      </c>
      <c r="F81" s="305">
        <v>22.707000000000001</v>
      </c>
      <c r="G81" s="41"/>
      <c r="H81" s="47"/>
    </row>
    <row r="82" s="2" customFormat="1" ht="16.8" customHeight="1">
      <c r="A82" s="41"/>
      <c r="B82" s="47"/>
      <c r="C82" s="306" t="s">
        <v>1538</v>
      </c>
      <c r="D82" s="41"/>
      <c r="E82" s="41"/>
      <c r="F82" s="41"/>
      <c r="G82" s="41"/>
      <c r="H82" s="47"/>
    </row>
    <row r="83" s="2" customFormat="1" ht="16.8" customHeight="1">
      <c r="A83" s="41"/>
      <c r="B83" s="47"/>
      <c r="C83" s="304" t="s">
        <v>281</v>
      </c>
      <c r="D83" s="304" t="s">
        <v>1559</v>
      </c>
      <c r="E83" s="20" t="s">
        <v>256</v>
      </c>
      <c r="F83" s="305">
        <v>22.707000000000001</v>
      </c>
      <c r="G83" s="41"/>
      <c r="H83" s="47"/>
    </row>
    <row r="84" s="2" customFormat="1" ht="16.8" customHeight="1">
      <c r="A84" s="41"/>
      <c r="B84" s="47"/>
      <c r="C84" s="304" t="s">
        <v>265</v>
      </c>
      <c r="D84" s="304" t="s">
        <v>1560</v>
      </c>
      <c r="E84" s="20" t="s">
        <v>256</v>
      </c>
      <c r="F84" s="305">
        <v>22.707000000000001</v>
      </c>
      <c r="G84" s="41"/>
      <c r="H84" s="47"/>
    </row>
    <row r="85" s="2" customFormat="1" ht="16.8" customHeight="1">
      <c r="A85" s="41"/>
      <c r="B85" s="47"/>
      <c r="C85" s="304" t="s">
        <v>286</v>
      </c>
      <c r="D85" s="304" t="s">
        <v>1561</v>
      </c>
      <c r="E85" s="20" t="s">
        <v>256</v>
      </c>
      <c r="F85" s="305">
        <v>227.06999999999999</v>
      </c>
      <c r="G85" s="41"/>
      <c r="H85" s="47"/>
    </row>
    <row r="86" s="2" customFormat="1" ht="16.8" customHeight="1">
      <c r="A86" s="41"/>
      <c r="B86" s="47"/>
      <c r="C86" s="304" t="s">
        <v>304</v>
      </c>
      <c r="D86" s="304" t="s">
        <v>1557</v>
      </c>
      <c r="E86" s="20" t="s">
        <v>256</v>
      </c>
      <c r="F86" s="305">
        <v>86.079999999999998</v>
      </c>
      <c r="G86" s="41"/>
      <c r="H86" s="47"/>
    </row>
    <row r="87" s="2" customFormat="1">
      <c r="A87" s="41"/>
      <c r="B87" s="47"/>
      <c r="C87" s="304" t="s">
        <v>314</v>
      </c>
      <c r="D87" s="304" t="s">
        <v>1562</v>
      </c>
      <c r="E87" s="20" t="s">
        <v>256</v>
      </c>
      <c r="F87" s="305">
        <v>22.707000000000001</v>
      </c>
      <c r="G87" s="41"/>
      <c r="H87" s="47"/>
    </row>
    <row r="88" s="2" customFormat="1" ht="16.8" customHeight="1">
      <c r="A88" s="41"/>
      <c r="B88" s="47"/>
      <c r="C88" s="300" t="s">
        <v>127</v>
      </c>
      <c r="D88" s="301" t="s">
        <v>127</v>
      </c>
      <c r="E88" s="302" t="s">
        <v>28</v>
      </c>
      <c r="F88" s="303">
        <v>37.023000000000003</v>
      </c>
      <c r="G88" s="41"/>
      <c r="H88" s="47"/>
    </row>
    <row r="89" s="2" customFormat="1" ht="16.8" customHeight="1">
      <c r="A89" s="41"/>
      <c r="B89" s="47"/>
      <c r="C89" s="304" t="s">
        <v>28</v>
      </c>
      <c r="D89" s="304" t="s">
        <v>296</v>
      </c>
      <c r="E89" s="20" t="s">
        <v>28</v>
      </c>
      <c r="F89" s="305">
        <v>37.023000000000003</v>
      </c>
      <c r="G89" s="41"/>
      <c r="H89" s="47"/>
    </row>
    <row r="90" s="2" customFormat="1" ht="16.8" customHeight="1">
      <c r="A90" s="41"/>
      <c r="B90" s="47"/>
      <c r="C90" s="304" t="s">
        <v>127</v>
      </c>
      <c r="D90" s="304" t="s">
        <v>169</v>
      </c>
      <c r="E90" s="20" t="s">
        <v>28</v>
      </c>
      <c r="F90" s="305">
        <v>37.023000000000003</v>
      </c>
      <c r="G90" s="41"/>
      <c r="H90" s="47"/>
    </row>
    <row r="91" s="2" customFormat="1" ht="16.8" customHeight="1">
      <c r="A91" s="41"/>
      <c r="B91" s="47"/>
      <c r="C91" s="306" t="s">
        <v>1538</v>
      </c>
      <c r="D91" s="41"/>
      <c r="E91" s="41"/>
      <c r="F91" s="41"/>
      <c r="G91" s="41"/>
      <c r="H91" s="47"/>
    </row>
    <row r="92" s="2" customFormat="1" ht="16.8" customHeight="1">
      <c r="A92" s="41"/>
      <c r="B92" s="47"/>
      <c r="C92" s="304" t="s">
        <v>292</v>
      </c>
      <c r="D92" s="304" t="s">
        <v>1563</v>
      </c>
      <c r="E92" s="20" t="s">
        <v>256</v>
      </c>
      <c r="F92" s="305">
        <v>37.023000000000003</v>
      </c>
      <c r="G92" s="41"/>
      <c r="H92" s="47"/>
    </row>
    <row r="93" s="2" customFormat="1" ht="16.8" customHeight="1">
      <c r="A93" s="41"/>
      <c r="B93" s="47"/>
      <c r="C93" s="304" t="s">
        <v>254</v>
      </c>
      <c r="D93" s="304" t="s">
        <v>1564</v>
      </c>
      <c r="E93" s="20" t="s">
        <v>256</v>
      </c>
      <c r="F93" s="305">
        <v>37.023000000000003</v>
      </c>
      <c r="G93" s="41"/>
      <c r="H93" s="47"/>
    </row>
    <row r="94" s="2" customFormat="1" ht="16.8" customHeight="1">
      <c r="A94" s="41"/>
      <c r="B94" s="47"/>
      <c r="C94" s="304" t="s">
        <v>298</v>
      </c>
      <c r="D94" s="304" t="s">
        <v>1565</v>
      </c>
      <c r="E94" s="20" t="s">
        <v>256</v>
      </c>
      <c r="F94" s="305">
        <v>185.11500000000001</v>
      </c>
      <c r="G94" s="41"/>
      <c r="H94" s="47"/>
    </row>
    <row r="95" s="2" customFormat="1" ht="16.8" customHeight="1">
      <c r="A95" s="41"/>
      <c r="B95" s="47"/>
      <c r="C95" s="304" t="s">
        <v>309</v>
      </c>
      <c r="D95" s="304" t="s">
        <v>1566</v>
      </c>
      <c r="E95" s="20" t="s">
        <v>256</v>
      </c>
      <c r="F95" s="305">
        <v>37.023000000000003</v>
      </c>
      <c r="G95" s="41"/>
      <c r="H95" s="47"/>
    </row>
    <row r="96" s="2" customFormat="1" ht="26.4" customHeight="1">
      <c r="A96" s="41"/>
      <c r="B96" s="47"/>
      <c r="C96" s="299" t="s">
        <v>85</v>
      </c>
      <c r="D96" s="299" t="s">
        <v>86</v>
      </c>
      <c r="E96" s="41"/>
      <c r="F96" s="41"/>
      <c r="G96" s="41"/>
      <c r="H96" s="47"/>
    </row>
    <row r="97" s="2" customFormat="1" ht="16.8" customHeight="1">
      <c r="A97" s="41"/>
      <c r="B97" s="47"/>
      <c r="C97" s="300" t="s">
        <v>323</v>
      </c>
      <c r="D97" s="301" t="s">
        <v>323</v>
      </c>
      <c r="E97" s="302" t="s">
        <v>28</v>
      </c>
      <c r="F97" s="303">
        <v>72.837999999999994</v>
      </c>
      <c r="G97" s="41"/>
      <c r="H97" s="47"/>
    </row>
    <row r="98" s="2" customFormat="1" ht="16.8" customHeight="1">
      <c r="A98" s="41"/>
      <c r="B98" s="47"/>
      <c r="C98" s="304" t="s">
        <v>28</v>
      </c>
      <c r="D98" s="304" t="s">
        <v>509</v>
      </c>
      <c r="E98" s="20" t="s">
        <v>28</v>
      </c>
      <c r="F98" s="305">
        <v>0</v>
      </c>
      <c r="G98" s="41"/>
      <c r="H98" s="47"/>
    </row>
    <row r="99" s="2" customFormat="1" ht="16.8" customHeight="1">
      <c r="A99" s="41"/>
      <c r="B99" s="47"/>
      <c r="C99" s="304" t="s">
        <v>325</v>
      </c>
      <c r="D99" s="304" t="s">
        <v>532</v>
      </c>
      <c r="E99" s="20" t="s">
        <v>28</v>
      </c>
      <c r="F99" s="305">
        <v>38.079999999999998</v>
      </c>
      <c r="G99" s="41"/>
      <c r="H99" s="47"/>
    </row>
    <row r="100" s="2" customFormat="1" ht="16.8" customHeight="1">
      <c r="A100" s="41"/>
      <c r="B100" s="47"/>
      <c r="C100" s="304" t="s">
        <v>28</v>
      </c>
      <c r="D100" s="304" t="s">
        <v>533</v>
      </c>
      <c r="E100" s="20" t="s">
        <v>28</v>
      </c>
      <c r="F100" s="305">
        <v>34.758000000000003</v>
      </c>
      <c r="G100" s="41"/>
      <c r="H100" s="47"/>
    </row>
    <row r="101" s="2" customFormat="1" ht="16.8" customHeight="1">
      <c r="A101" s="41"/>
      <c r="B101" s="47"/>
      <c r="C101" s="304" t="s">
        <v>323</v>
      </c>
      <c r="D101" s="304" t="s">
        <v>169</v>
      </c>
      <c r="E101" s="20" t="s">
        <v>28</v>
      </c>
      <c r="F101" s="305">
        <v>72.837999999999994</v>
      </c>
      <c r="G101" s="41"/>
      <c r="H101" s="47"/>
    </row>
    <row r="102" s="2" customFormat="1" ht="16.8" customHeight="1">
      <c r="A102" s="41"/>
      <c r="B102" s="47"/>
      <c r="C102" s="306" t="s">
        <v>1538</v>
      </c>
      <c r="D102" s="41"/>
      <c r="E102" s="41"/>
      <c r="F102" s="41"/>
      <c r="G102" s="41"/>
      <c r="H102" s="47"/>
    </row>
    <row r="103" s="2" customFormat="1" ht="16.8" customHeight="1">
      <c r="A103" s="41"/>
      <c r="B103" s="47"/>
      <c r="C103" s="304" t="s">
        <v>528</v>
      </c>
      <c r="D103" s="304" t="s">
        <v>1567</v>
      </c>
      <c r="E103" s="20" t="s">
        <v>160</v>
      </c>
      <c r="F103" s="305">
        <v>72.837999999999994</v>
      </c>
      <c r="G103" s="41"/>
      <c r="H103" s="47"/>
    </row>
    <row r="104" s="2" customFormat="1" ht="16.8" customHeight="1">
      <c r="A104" s="41"/>
      <c r="B104" s="47"/>
      <c r="C104" s="304" t="s">
        <v>539</v>
      </c>
      <c r="D104" s="304" t="s">
        <v>1568</v>
      </c>
      <c r="E104" s="20" t="s">
        <v>160</v>
      </c>
      <c r="F104" s="305">
        <v>36.418999999999997</v>
      </c>
      <c r="G104" s="41"/>
      <c r="H104" s="47"/>
    </row>
    <row r="105" s="2" customFormat="1" ht="16.8" customHeight="1">
      <c r="A105" s="41"/>
      <c r="B105" s="47"/>
      <c r="C105" s="304" t="s">
        <v>534</v>
      </c>
      <c r="D105" s="304" t="s">
        <v>535</v>
      </c>
      <c r="E105" s="20" t="s">
        <v>160</v>
      </c>
      <c r="F105" s="305">
        <v>87.406000000000006</v>
      </c>
      <c r="G105" s="41"/>
      <c r="H105" s="47"/>
    </row>
    <row r="106" s="2" customFormat="1" ht="16.8" customHeight="1">
      <c r="A106" s="41"/>
      <c r="B106" s="47"/>
      <c r="C106" s="300" t="s">
        <v>325</v>
      </c>
      <c r="D106" s="301" t="s">
        <v>325</v>
      </c>
      <c r="E106" s="302" t="s">
        <v>28</v>
      </c>
      <c r="F106" s="303">
        <v>38.079999999999998</v>
      </c>
      <c r="G106" s="41"/>
      <c r="H106" s="47"/>
    </row>
    <row r="107" s="2" customFormat="1" ht="16.8" customHeight="1">
      <c r="A107" s="41"/>
      <c r="B107" s="47"/>
      <c r="C107" s="304" t="s">
        <v>28</v>
      </c>
      <c r="D107" s="304" t="s">
        <v>509</v>
      </c>
      <c r="E107" s="20" t="s">
        <v>28</v>
      </c>
      <c r="F107" s="305">
        <v>0</v>
      </c>
      <c r="G107" s="41"/>
      <c r="H107" s="47"/>
    </row>
    <row r="108" s="2" customFormat="1" ht="16.8" customHeight="1">
      <c r="A108" s="41"/>
      <c r="B108" s="47"/>
      <c r="C108" s="304" t="s">
        <v>325</v>
      </c>
      <c r="D108" s="304" t="s">
        <v>532</v>
      </c>
      <c r="E108" s="20" t="s">
        <v>28</v>
      </c>
      <c r="F108" s="305">
        <v>38.079999999999998</v>
      </c>
      <c r="G108" s="41"/>
      <c r="H108" s="47"/>
    </row>
    <row r="109" s="2" customFormat="1" ht="16.8" customHeight="1">
      <c r="A109" s="41"/>
      <c r="B109" s="47"/>
      <c r="C109" s="306" t="s">
        <v>1538</v>
      </c>
      <c r="D109" s="41"/>
      <c r="E109" s="41"/>
      <c r="F109" s="41"/>
      <c r="G109" s="41"/>
      <c r="H109" s="47"/>
    </row>
    <row r="110" s="2" customFormat="1" ht="16.8" customHeight="1">
      <c r="A110" s="41"/>
      <c r="B110" s="47"/>
      <c r="C110" s="304" t="s">
        <v>528</v>
      </c>
      <c r="D110" s="304" t="s">
        <v>1567</v>
      </c>
      <c r="E110" s="20" t="s">
        <v>160</v>
      </c>
      <c r="F110" s="305">
        <v>72.837999999999994</v>
      </c>
      <c r="G110" s="41"/>
      <c r="H110" s="47"/>
    </row>
    <row r="111" s="2" customFormat="1" ht="16.8" customHeight="1">
      <c r="A111" s="41"/>
      <c r="B111" s="47"/>
      <c r="C111" s="304" t="s">
        <v>586</v>
      </c>
      <c r="D111" s="304" t="s">
        <v>1569</v>
      </c>
      <c r="E111" s="20" t="s">
        <v>160</v>
      </c>
      <c r="F111" s="305">
        <v>19.039999999999999</v>
      </c>
      <c r="G111" s="41"/>
      <c r="H111" s="47"/>
    </row>
    <row r="112" s="2" customFormat="1" ht="16.8" customHeight="1">
      <c r="A112" s="41"/>
      <c r="B112" s="47"/>
      <c r="C112" s="300" t="s">
        <v>327</v>
      </c>
      <c r="D112" s="301" t="s">
        <v>327</v>
      </c>
      <c r="E112" s="302" t="s">
        <v>28</v>
      </c>
      <c r="F112" s="303">
        <v>36.418999999999997</v>
      </c>
      <c r="G112" s="41"/>
      <c r="H112" s="47"/>
    </row>
    <row r="113" s="2" customFormat="1" ht="16.8" customHeight="1">
      <c r="A113" s="41"/>
      <c r="B113" s="47"/>
      <c r="C113" s="304" t="s">
        <v>28</v>
      </c>
      <c r="D113" s="304" t="s">
        <v>543</v>
      </c>
      <c r="E113" s="20" t="s">
        <v>28</v>
      </c>
      <c r="F113" s="305">
        <v>36.418999999999997</v>
      </c>
      <c r="G113" s="41"/>
      <c r="H113" s="47"/>
    </row>
    <row r="114" s="2" customFormat="1" ht="16.8" customHeight="1">
      <c r="A114" s="41"/>
      <c r="B114" s="47"/>
      <c r="C114" s="304" t="s">
        <v>327</v>
      </c>
      <c r="D114" s="304" t="s">
        <v>169</v>
      </c>
      <c r="E114" s="20" t="s">
        <v>28</v>
      </c>
      <c r="F114" s="305">
        <v>36.418999999999997</v>
      </c>
      <c r="G114" s="41"/>
      <c r="H114" s="47"/>
    </row>
    <row r="115" s="2" customFormat="1" ht="16.8" customHeight="1">
      <c r="A115" s="41"/>
      <c r="B115" s="47"/>
      <c r="C115" s="306" t="s">
        <v>1538</v>
      </c>
      <c r="D115" s="41"/>
      <c r="E115" s="41"/>
      <c r="F115" s="41"/>
      <c r="G115" s="41"/>
      <c r="H115" s="47"/>
    </row>
    <row r="116" s="2" customFormat="1" ht="16.8" customHeight="1">
      <c r="A116" s="41"/>
      <c r="B116" s="47"/>
      <c r="C116" s="304" t="s">
        <v>539</v>
      </c>
      <c r="D116" s="304" t="s">
        <v>1568</v>
      </c>
      <c r="E116" s="20" t="s">
        <v>160</v>
      </c>
      <c r="F116" s="305">
        <v>36.418999999999997</v>
      </c>
      <c r="G116" s="41"/>
      <c r="H116" s="47"/>
    </row>
    <row r="117" s="2" customFormat="1">
      <c r="A117" s="41"/>
      <c r="B117" s="47"/>
      <c r="C117" s="304" t="s">
        <v>517</v>
      </c>
      <c r="D117" s="304" t="s">
        <v>1570</v>
      </c>
      <c r="E117" s="20" t="s">
        <v>160</v>
      </c>
      <c r="F117" s="305">
        <v>36.418999999999997</v>
      </c>
      <c r="G117" s="41"/>
      <c r="H117" s="47"/>
    </row>
    <row r="118" s="2" customFormat="1" ht="16.8" customHeight="1">
      <c r="A118" s="41"/>
      <c r="B118" s="47"/>
      <c r="C118" s="304" t="s">
        <v>522</v>
      </c>
      <c r="D118" s="304" t="s">
        <v>523</v>
      </c>
      <c r="E118" s="20" t="s">
        <v>160</v>
      </c>
      <c r="F118" s="305">
        <v>43.703000000000003</v>
      </c>
      <c r="G118" s="41"/>
      <c r="H118" s="47"/>
    </row>
    <row r="119" s="2" customFormat="1" ht="16.8" customHeight="1">
      <c r="A119" s="41"/>
      <c r="B119" s="47"/>
      <c r="C119" s="304" t="s">
        <v>545</v>
      </c>
      <c r="D119" s="304" t="s">
        <v>546</v>
      </c>
      <c r="E119" s="20" t="s">
        <v>160</v>
      </c>
      <c r="F119" s="305">
        <v>43.703000000000003</v>
      </c>
      <c r="G119" s="41"/>
      <c r="H119" s="47"/>
    </row>
    <row r="120" s="2" customFormat="1" ht="16.8" customHeight="1">
      <c r="A120" s="41"/>
      <c r="B120" s="47"/>
      <c r="C120" s="300" t="s">
        <v>329</v>
      </c>
      <c r="D120" s="301" t="s">
        <v>329</v>
      </c>
      <c r="E120" s="302" t="s">
        <v>28</v>
      </c>
      <c r="F120" s="303">
        <v>0.57799999999999996</v>
      </c>
      <c r="G120" s="41"/>
      <c r="H120" s="47"/>
    </row>
    <row r="121" s="2" customFormat="1" ht="16.8" customHeight="1">
      <c r="A121" s="41"/>
      <c r="B121" s="47"/>
      <c r="C121" s="304" t="s">
        <v>28</v>
      </c>
      <c r="D121" s="304" t="s">
        <v>629</v>
      </c>
      <c r="E121" s="20" t="s">
        <v>28</v>
      </c>
      <c r="F121" s="305">
        <v>0.57799999999999996</v>
      </c>
      <c r="G121" s="41"/>
      <c r="H121" s="47"/>
    </row>
    <row r="122" s="2" customFormat="1" ht="16.8" customHeight="1">
      <c r="A122" s="41"/>
      <c r="B122" s="47"/>
      <c r="C122" s="304" t="s">
        <v>329</v>
      </c>
      <c r="D122" s="304" t="s">
        <v>169</v>
      </c>
      <c r="E122" s="20" t="s">
        <v>28</v>
      </c>
      <c r="F122" s="305">
        <v>0.57799999999999996</v>
      </c>
      <c r="G122" s="41"/>
      <c r="H122" s="47"/>
    </row>
    <row r="123" s="2" customFormat="1" ht="16.8" customHeight="1">
      <c r="A123" s="41"/>
      <c r="B123" s="47"/>
      <c r="C123" s="306" t="s">
        <v>1538</v>
      </c>
      <c r="D123" s="41"/>
      <c r="E123" s="41"/>
      <c r="F123" s="41"/>
      <c r="G123" s="41"/>
      <c r="H123" s="47"/>
    </row>
    <row r="124" s="2" customFormat="1" ht="16.8" customHeight="1">
      <c r="A124" s="41"/>
      <c r="B124" s="47"/>
      <c r="C124" s="304" t="s">
        <v>626</v>
      </c>
      <c r="D124" s="304" t="s">
        <v>627</v>
      </c>
      <c r="E124" s="20" t="s">
        <v>220</v>
      </c>
      <c r="F124" s="305">
        <v>0.57799999999999996</v>
      </c>
      <c r="G124" s="41"/>
      <c r="H124" s="47"/>
    </row>
    <row r="125" s="2" customFormat="1" ht="16.8" customHeight="1">
      <c r="A125" s="41"/>
      <c r="B125" s="47"/>
      <c r="C125" s="304" t="s">
        <v>637</v>
      </c>
      <c r="D125" s="304" t="s">
        <v>1571</v>
      </c>
      <c r="E125" s="20" t="s">
        <v>220</v>
      </c>
      <c r="F125" s="305">
        <v>0.57799999999999996</v>
      </c>
      <c r="G125" s="41"/>
      <c r="H125" s="47"/>
    </row>
    <row r="126" s="2" customFormat="1" ht="16.8" customHeight="1">
      <c r="A126" s="41"/>
      <c r="B126" s="47"/>
      <c r="C126" s="300" t="s">
        <v>331</v>
      </c>
      <c r="D126" s="301" t="s">
        <v>331</v>
      </c>
      <c r="E126" s="302" t="s">
        <v>28</v>
      </c>
      <c r="F126" s="303">
        <v>20.207999999999998</v>
      </c>
      <c r="G126" s="41"/>
      <c r="H126" s="47"/>
    </row>
    <row r="127" s="2" customFormat="1" ht="16.8" customHeight="1">
      <c r="A127" s="41"/>
      <c r="B127" s="47"/>
      <c r="C127" s="304" t="s">
        <v>28</v>
      </c>
      <c r="D127" s="304" t="s">
        <v>509</v>
      </c>
      <c r="E127" s="20" t="s">
        <v>28</v>
      </c>
      <c r="F127" s="305">
        <v>0</v>
      </c>
      <c r="G127" s="41"/>
      <c r="H127" s="47"/>
    </row>
    <row r="128" s="2" customFormat="1" ht="16.8" customHeight="1">
      <c r="A128" s="41"/>
      <c r="B128" s="47"/>
      <c r="C128" s="304" t="s">
        <v>28</v>
      </c>
      <c r="D128" s="304" t="s">
        <v>624</v>
      </c>
      <c r="E128" s="20" t="s">
        <v>28</v>
      </c>
      <c r="F128" s="305">
        <v>20.207999999999998</v>
      </c>
      <c r="G128" s="41"/>
      <c r="H128" s="47"/>
    </row>
    <row r="129" s="2" customFormat="1" ht="16.8" customHeight="1">
      <c r="A129" s="41"/>
      <c r="B129" s="47"/>
      <c r="C129" s="304" t="s">
        <v>331</v>
      </c>
      <c r="D129" s="304" t="s">
        <v>169</v>
      </c>
      <c r="E129" s="20" t="s">
        <v>28</v>
      </c>
      <c r="F129" s="305">
        <v>20.207999999999998</v>
      </c>
      <c r="G129" s="41"/>
      <c r="H129" s="47"/>
    </row>
    <row r="130" s="2" customFormat="1" ht="16.8" customHeight="1">
      <c r="A130" s="41"/>
      <c r="B130" s="47"/>
      <c r="C130" s="306" t="s">
        <v>1538</v>
      </c>
      <c r="D130" s="41"/>
      <c r="E130" s="41"/>
      <c r="F130" s="41"/>
      <c r="G130" s="41"/>
      <c r="H130" s="47"/>
    </row>
    <row r="131" s="2" customFormat="1">
      <c r="A131" s="41"/>
      <c r="B131" s="47"/>
      <c r="C131" s="304" t="s">
        <v>620</v>
      </c>
      <c r="D131" s="304" t="s">
        <v>1572</v>
      </c>
      <c r="E131" s="20" t="s">
        <v>198</v>
      </c>
      <c r="F131" s="305">
        <v>20.207999999999998</v>
      </c>
      <c r="G131" s="41"/>
      <c r="H131" s="47"/>
    </row>
    <row r="132" s="2" customFormat="1">
      <c r="A132" s="41"/>
      <c r="B132" s="47"/>
      <c r="C132" s="304" t="s">
        <v>730</v>
      </c>
      <c r="D132" s="304" t="s">
        <v>1573</v>
      </c>
      <c r="E132" s="20" t="s">
        <v>160</v>
      </c>
      <c r="F132" s="305">
        <v>14.550000000000001</v>
      </c>
      <c r="G132" s="41"/>
      <c r="H132" s="47"/>
    </row>
    <row r="133" s="2" customFormat="1">
      <c r="A133" s="41"/>
      <c r="B133" s="47"/>
      <c r="C133" s="304" t="s">
        <v>736</v>
      </c>
      <c r="D133" s="304" t="s">
        <v>1574</v>
      </c>
      <c r="E133" s="20" t="s">
        <v>160</v>
      </c>
      <c r="F133" s="305">
        <v>14.550000000000001</v>
      </c>
      <c r="G133" s="41"/>
      <c r="H133" s="47"/>
    </row>
    <row r="134" s="2" customFormat="1" ht="16.8" customHeight="1">
      <c r="A134" s="41"/>
      <c r="B134" s="47"/>
      <c r="C134" s="304" t="s">
        <v>626</v>
      </c>
      <c r="D134" s="304" t="s">
        <v>627</v>
      </c>
      <c r="E134" s="20" t="s">
        <v>220</v>
      </c>
      <c r="F134" s="305">
        <v>0.57799999999999996</v>
      </c>
      <c r="G134" s="41"/>
      <c r="H134" s="47"/>
    </row>
    <row r="135" s="2" customFormat="1" ht="16.8" customHeight="1">
      <c r="A135" s="41"/>
      <c r="B135" s="47"/>
      <c r="C135" s="300" t="s">
        <v>333</v>
      </c>
      <c r="D135" s="301" t="s">
        <v>333</v>
      </c>
      <c r="E135" s="302" t="s">
        <v>28</v>
      </c>
      <c r="F135" s="303">
        <v>19.199999999999999</v>
      </c>
      <c r="G135" s="41"/>
      <c r="H135" s="47"/>
    </row>
    <row r="136" s="2" customFormat="1" ht="16.8" customHeight="1">
      <c r="A136" s="41"/>
      <c r="B136" s="47"/>
      <c r="C136" s="304" t="s">
        <v>28</v>
      </c>
      <c r="D136" s="304" t="s">
        <v>509</v>
      </c>
      <c r="E136" s="20" t="s">
        <v>28</v>
      </c>
      <c r="F136" s="305">
        <v>0</v>
      </c>
      <c r="G136" s="41"/>
      <c r="H136" s="47"/>
    </row>
    <row r="137" s="2" customFormat="1" ht="16.8" customHeight="1">
      <c r="A137" s="41"/>
      <c r="B137" s="47"/>
      <c r="C137" s="304" t="s">
        <v>28</v>
      </c>
      <c r="D137" s="304" t="s">
        <v>510</v>
      </c>
      <c r="E137" s="20" t="s">
        <v>28</v>
      </c>
      <c r="F137" s="305">
        <v>19.199999999999999</v>
      </c>
      <c r="G137" s="41"/>
      <c r="H137" s="47"/>
    </row>
    <row r="138" s="2" customFormat="1" ht="16.8" customHeight="1">
      <c r="A138" s="41"/>
      <c r="B138" s="47"/>
      <c r="C138" s="304" t="s">
        <v>333</v>
      </c>
      <c r="D138" s="304" t="s">
        <v>169</v>
      </c>
      <c r="E138" s="20" t="s">
        <v>28</v>
      </c>
      <c r="F138" s="305">
        <v>19.199999999999999</v>
      </c>
      <c r="G138" s="41"/>
      <c r="H138" s="47"/>
    </row>
    <row r="139" s="2" customFormat="1" ht="16.8" customHeight="1">
      <c r="A139" s="41"/>
      <c r="B139" s="47"/>
      <c r="C139" s="306" t="s">
        <v>1538</v>
      </c>
      <c r="D139" s="41"/>
      <c r="E139" s="41"/>
      <c r="F139" s="41"/>
      <c r="G139" s="41"/>
      <c r="H139" s="47"/>
    </row>
    <row r="140" s="2" customFormat="1">
      <c r="A140" s="41"/>
      <c r="B140" s="47"/>
      <c r="C140" s="304" t="s">
        <v>505</v>
      </c>
      <c r="D140" s="304" t="s">
        <v>1575</v>
      </c>
      <c r="E140" s="20" t="s">
        <v>198</v>
      </c>
      <c r="F140" s="305">
        <v>19.199999999999999</v>
      </c>
      <c r="G140" s="41"/>
      <c r="H140" s="47"/>
    </row>
    <row r="141" s="2" customFormat="1" ht="16.8" customHeight="1">
      <c r="A141" s="41"/>
      <c r="B141" s="47"/>
      <c r="C141" s="304" t="s">
        <v>499</v>
      </c>
      <c r="D141" s="304" t="s">
        <v>1576</v>
      </c>
      <c r="E141" s="20" t="s">
        <v>160</v>
      </c>
      <c r="F141" s="305">
        <v>5.9619999999999997</v>
      </c>
      <c r="G141" s="41"/>
      <c r="H141" s="47"/>
    </row>
    <row r="142" s="2" customFormat="1" ht="16.8" customHeight="1">
      <c r="A142" s="41"/>
      <c r="B142" s="47"/>
      <c r="C142" s="300" t="s">
        <v>335</v>
      </c>
      <c r="D142" s="301" t="s">
        <v>335</v>
      </c>
      <c r="E142" s="302" t="s">
        <v>28</v>
      </c>
      <c r="F142" s="303">
        <v>40.415999999999997</v>
      </c>
      <c r="G142" s="41"/>
      <c r="H142" s="47"/>
    </row>
    <row r="143" s="2" customFormat="1" ht="16.8" customHeight="1">
      <c r="A143" s="41"/>
      <c r="B143" s="47"/>
      <c r="C143" s="304" t="s">
        <v>28</v>
      </c>
      <c r="D143" s="304" t="s">
        <v>509</v>
      </c>
      <c r="E143" s="20" t="s">
        <v>28</v>
      </c>
      <c r="F143" s="305">
        <v>0</v>
      </c>
      <c r="G143" s="41"/>
      <c r="H143" s="47"/>
    </row>
    <row r="144" s="2" customFormat="1" ht="16.8" customHeight="1">
      <c r="A144" s="41"/>
      <c r="B144" s="47"/>
      <c r="C144" s="304" t="s">
        <v>28</v>
      </c>
      <c r="D144" s="304" t="s">
        <v>515</v>
      </c>
      <c r="E144" s="20" t="s">
        <v>28</v>
      </c>
      <c r="F144" s="305">
        <v>40.415999999999997</v>
      </c>
      <c r="G144" s="41"/>
      <c r="H144" s="47"/>
    </row>
    <row r="145" s="2" customFormat="1" ht="16.8" customHeight="1">
      <c r="A145" s="41"/>
      <c r="B145" s="47"/>
      <c r="C145" s="304" t="s">
        <v>335</v>
      </c>
      <c r="D145" s="304" t="s">
        <v>169</v>
      </c>
      <c r="E145" s="20" t="s">
        <v>28</v>
      </c>
      <c r="F145" s="305">
        <v>40.415999999999997</v>
      </c>
      <c r="G145" s="41"/>
      <c r="H145" s="47"/>
    </row>
    <row r="146" s="2" customFormat="1" ht="16.8" customHeight="1">
      <c r="A146" s="41"/>
      <c r="B146" s="47"/>
      <c r="C146" s="306" t="s">
        <v>1538</v>
      </c>
      <c r="D146" s="41"/>
      <c r="E146" s="41"/>
      <c r="F146" s="41"/>
      <c r="G146" s="41"/>
      <c r="H146" s="47"/>
    </row>
    <row r="147" s="2" customFormat="1">
      <c r="A147" s="41"/>
      <c r="B147" s="47"/>
      <c r="C147" s="304" t="s">
        <v>511</v>
      </c>
      <c r="D147" s="304" t="s">
        <v>1577</v>
      </c>
      <c r="E147" s="20" t="s">
        <v>198</v>
      </c>
      <c r="F147" s="305">
        <v>40.415999999999997</v>
      </c>
      <c r="G147" s="41"/>
      <c r="H147" s="47"/>
    </row>
    <row r="148" s="2" customFormat="1" ht="16.8" customHeight="1">
      <c r="A148" s="41"/>
      <c r="B148" s="47"/>
      <c r="C148" s="304" t="s">
        <v>499</v>
      </c>
      <c r="D148" s="304" t="s">
        <v>1576</v>
      </c>
      <c r="E148" s="20" t="s">
        <v>160</v>
      </c>
      <c r="F148" s="305">
        <v>5.9619999999999997</v>
      </c>
      <c r="G148" s="41"/>
      <c r="H148" s="47"/>
    </row>
    <row r="149" s="2" customFormat="1" ht="16.8" customHeight="1">
      <c r="A149" s="41"/>
      <c r="B149" s="47"/>
      <c r="C149" s="300" t="s">
        <v>338</v>
      </c>
      <c r="D149" s="301" t="s">
        <v>338</v>
      </c>
      <c r="E149" s="302" t="s">
        <v>28</v>
      </c>
      <c r="F149" s="303">
        <v>86.070999999999998</v>
      </c>
      <c r="G149" s="41"/>
      <c r="H149" s="47"/>
    </row>
    <row r="150" s="2" customFormat="1" ht="16.8" customHeight="1">
      <c r="A150" s="41"/>
      <c r="B150" s="47"/>
      <c r="C150" s="304" t="s">
        <v>28</v>
      </c>
      <c r="D150" s="304" t="s">
        <v>477</v>
      </c>
      <c r="E150" s="20" t="s">
        <v>28</v>
      </c>
      <c r="F150" s="305">
        <v>0</v>
      </c>
      <c r="G150" s="41"/>
      <c r="H150" s="47"/>
    </row>
    <row r="151" s="2" customFormat="1" ht="16.8" customHeight="1">
      <c r="A151" s="41"/>
      <c r="B151" s="47"/>
      <c r="C151" s="304" t="s">
        <v>28</v>
      </c>
      <c r="D151" s="304" t="s">
        <v>478</v>
      </c>
      <c r="E151" s="20" t="s">
        <v>28</v>
      </c>
      <c r="F151" s="305">
        <v>65.840999999999994</v>
      </c>
      <c r="G151" s="41"/>
      <c r="H151" s="47"/>
    </row>
    <row r="152" s="2" customFormat="1" ht="16.8" customHeight="1">
      <c r="A152" s="41"/>
      <c r="B152" s="47"/>
      <c r="C152" s="304" t="s">
        <v>28</v>
      </c>
      <c r="D152" s="304" t="s">
        <v>479</v>
      </c>
      <c r="E152" s="20" t="s">
        <v>28</v>
      </c>
      <c r="F152" s="305">
        <v>-9.1999999999999993</v>
      </c>
      <c r="G152" s="41"/>
      <c r="H152" s="47"/>
    </row>
    <row r="153" s="2" customFormat="1" ht="16.8" customHeight="1">
      <c r="A153" s="41"/>
      <c r="B153" s="47"/>
      <c r="C153" s="304" t="s">
        <v>28</v>
      </c>
      <c r="D153" s="304" t="s">
        <v>480</v>
      </c>
      <c r="E153" s="20" t="s">
        <v>28</v>
      </c>
      <c r="F153" s="305">
        <v>0.95999999999999996</v>
      </c>
      <c r="G153" s="41"/>
      <c r="H153" s="47"/>
    </row>
    <row r="154" s="2" customFormat="1" ht="16.8" customHeight="1">
      <c r="A154" s="41"/>
      <c r="B154" s="47"/>
      <c r="C154" s="304" t="s">
        <v>28</v>
      </c>
      <c r="D154" s="304" t="s">
        <v>481</v>
      </c>
      <c r="E154" s="20" t="s">
        <v>28</v>
      </c>
      <c r="F154" s="305">
        <v>2.2730000000000001</v>
      </c>
      <c r="G154" s="41"/>
      <c r="H154" s="47"/>
    </row>
    <row r="155" s="2" customFormat="1" ht="16.8" customHeight="1">
      <c r="A155" s="41"/>
      <c r="B155" s="47"/>
      <c r="C155" s="304" t="s">
        <v>28</v>
      </c>
      <c r="D155" s="304" t="s">
        <v>482</v>
      </c>
      <c r="E155" s="20" t="s">
        <v>28</v>
      </c>
      <c r="F155" s="305">
        <v>26.196999999999999</v>
      </c>
      <c r="G155" s="41"/>
      <c r="H155" s="47"/>
    </row>
    <row r="156" s="2" customFormat="1" ht="16.8" customHeight="1">
      <c r="A156" s="41"/>
      <c r="B156" s="47"/>
      <c r="C156" s="304" t="s">
        <v>338</v>
      </c>
      <c r="D156" s="304" t="s">
        <v>169</v>
      </c>
      <c r="E156" s="20" t="s">
        <v>28</v>
      </c>
      <c r="F156" s="305">
        <v>86.070999999999998</v>
      </c>
      <c r="G156" s="41"/>
      <c r="H156" s="47"/>
    </row>
    <row r="157" s="2" customFormat="1" ht="16.8" customHeight="1">
      <c r="A157" s="41"/>
      <c r="B157" s="47"/>
      <c r="C157" s="306" t="s">
        <v>1538</v>
      </c>
      <c r="D157" s="41"/>
      <c r="E157" s="41"/>
      <c r="F157" s="41"/>
      <c r="G157" s="41"/>
      <c r="H157" s="47"/>
    </row>
    <row r="158" s="2" customFormat="1" ht="16.8" customHeight="1">
      <c r="A158" s="41"/>
      <c r="B158" s="47"/>
      <c r="C158" s="304" t="s">
        <v>474</v>
      </c>
      <c r="D158" s="304" t="s">
        <v>1578</v>
      </c>
      <c r="E158" s="20" t="s">
        <v>160</v>
      </c>
      <c r="F158" s="305">
        <v>86.070999999999998</v>
      </c>
      <c r="G158" s="41"/>
      <c r="H158" s="47"/>
    </row>
    <row r="159" s="2" customFormat="1" ht="16.8" customHeight="1">
      <c r="A159" s="41"/>
      <c r="B159" s="47"/>
      <c r="C159" s="304" t="s">
        <v>470</v>
      </c>
      <c r="D159" s="304" t="s">
        <v>1579</v>
      </c>
      <c r="E159" s="20" t="s">
        <v>160</v>
      </c>
      <c r="F159" s="305">
        <v>86.070999999999998</v>
      </c>
      <c r="G159" s="41"/>
      <c r="H159" s="47"/>
    </row>
    <row r="160" s="2" customFormat="1">
      <c r="A160" s="41"/>
      <c r="B160" s="47"/>
      <c r="C160" s="304" t="s">
        <v>709</v>
      </c>
      <c r="D160" s="304" t="s">
        <v>1580</v>
      </c>
      <c r="E160" s="20" t="s">
        <v>160</v>
      </c>
      <c r="F160" s="305">
        <v>86.070999999999998</v>
      </c>
      <c r="G160" s="41"/>
      <c r="H160" s="47"/>
    </row>
    <row r="161" s="2" customFormat="1">
      <c r="A161" s="41"/>
      <c r="B161" s="47"/>
      <c r="C161" s="304" t="s">
        <v>719</v>
      </c>
      <c r="D161" s="304" t="s">
        <v>1581</v>
      </c>
      <c r="E161" s="20" t="s">
        <v>160</v>
      </c>
      <c r="F161" s="305">
        <v>86.070999999999998</v>
      </c>
      <c r="G161" s="41"/>
      <c r="H161" s="47"/>
    </row>
    <row r="162" s="2" customFormat="1" ht="16.8" customHeight="1">
      <c r="A162" s="41"/>
      <c r="B162" s="47"/>
      <c r="C162" s="300" t="s">
        <v>340</v>
      </c>
      <c r="D162" s="301" t="s">
        <v>340</v>
      </c>
      <c r="E162" s="302" t="s">
        <v>28</v>
      </c>
      <c r="F162" s="303">
        <v>16.25</v>
      </c>
      <c r="G162" s="41"/>
      <c r="H162" s="47"/>
    </row>
    <row r="163" s="2" customFormat="1" ht="16.8" customHeight="1">
      <c r="A163" s="41"/>
      <c r="B163" s="47"/>
      <c r="C163" s="304" t="s">
        <v>28</v>
      </c>
      <c r="D163" s="304" t="s">
        <v>372</v>
      </c>
      <c r="E163" s="20" t="s">
        <v>28</v>
      </c>
      <c r="F163" s="305">
        <v>0</v>
      </c>
      <c r="G163" s="41"/>
      <c r="H163" s="47"/>
    </row>
    <row r="164" s="2" customFormat="1" ht="16.8" customHeight="1">
      <c r="A164" s="41"/>
      <c r="B164" s="47"/>
      <c r="C164" s="304" t="s">
        <v>28</v>
      </c>
      <c r="D164" s="304" t="s">
        <v>422</v>
      </c>
      <c r="E164" s="20" t="s">
        <v>28</v>
      </c>
      <c r="F164" s="305">
        <v>16.25</v>
      </c>
      <c r="G164" s="41"/>
      <c r="H164" s="47"/>
    </row>
    <row r="165" s="2" customFormat="1" ht="16.8" customHeight="1">
      <c r="A165" s="41"/>
      <c r="B165" s="47"/>
      <c r="C165" s="304" t="s">
        <v>340</v>
      </c>
      <c r="D165" s="304" t="s">
        <v>169</v>
      </c>
      <c r="E165" s="20" t="s">
        <v>28</v>
      </c>
      <c r="F165" s="305">
        <v>16.25</v>
      </c>
      <c r="G165" s="41"/>
      <c r="H165" s="47"/>
    </row>
    <row r="166" s="2" customFormat="1" ht="16.8" customHeight="1">
      <c r="A166" s="41"/>
      <c r="B166" s="47"/>
      <c r="C166" s="306" t="s">
        <v>1538</v>
      </c>
      <c r="D166" s="41"/>
      <c r="E166" s="41"/>
      <c r="F166" s="41"/>
      <c r="G166" s="41"/>
      <c r="H166" s="47"/>
    </row>
    <row r="167" s="2" customFormat="1" ht="16.8" customHeight="1">
      <c r="A167" s="41"/>
      <c r="B167" s="47"/>
      <c r="C167" s="304" t="s">
        <v>418</v>
      </c>
      <c r="D167" s="304" t="s">
        <v>1582</v>
      </c>
      <c r="E167" s="20" t="s">
        <v>160</v>
      </c>
      <c r="F167" s="305">
        <v>16.25</v>
      </c>
      <c r="G167" s="41"/>
      <c r="H167" s="47"/>
    </row>
    <row r="168" s="2" customFormat="1" ht="16.8" customHeight="1">
      <c r="A168" s="41"/>
      <c r="B168" s="47"/>
      <c r="C168" s="304" t="s">
        <v>424</v>
      </c>
      <c r="D168" s="304" t="s">
        <v>1583</v>
      </c>
      <c r="E168" s="20" t="s">
        <v>220</v>
      </c>
      <c r="F168" s="305">
        <v>3.25</v>
      </c>
      <c r="G168" s="41"/>
      <c r="H168" s="47"/>
    </row>
    <row r="169" s="2" customFormat="1" ht="16.8" customHeight="1">
      <c r="A169" s="41"/>
      <c r="B169" s="47"/>
      <c r="C169" s="300" t="s">
        <v>342</v>
      </c>
      <c r="D169" s="301" t="s">
        <v>342</v>
      </c>
      <c r="E169" s="302" t="s">
        <v>28</v>
      </c>
      <c r="F169" s="303">
        <v>33.551000000000002</v>
      </c>
      <c r="G169" s="41"/>
      <c r="H169" s="47"/>
    </row>
    <row r="170" s="2" customFormat="1" ht="16.8" customHeight="1">
      <c r="A170" s="41"/>
      <c r="B170" s="47"/>
      <c r="C170" s="304" t="s">
        <v>28</v>
      </c>
      <c r="D170" s="304" t="s">
        <v>372</v>
      </c>
      <c r="E170" s="20" t="s">
        <v>28</v>
      </c>
      <c r="F170" s="305">
        <v>0</v>
      </c>
      <c r="G170" s="41"/>
      <c r="H170" s="47"/>
    </row>
    <row r="171" s="2" customFormat="1" ht="16.8" customHeight="1">
      <c r="A171" s="41"/>
      <c r="B171" s="47"/>
      <c r="C171" s="304" t="s">
        <v>28</v>
      </c>
      <c r="D171" s="304" t="s">
        <v>373</v>
      </c>
      <c r="E171" s="20" t="s">
        <v>28</v>
      </c>
      <c r="F171" s="305">
        <v>17.670000000000002</v>
      </c>
      <c r="G171" s="41"/>
      <c r="H171" s="47"/>
    </row>
    <row r="172" s="2" customFormat="1" ht="16.8" customHeight="1">
      <c r="A172" s="41"/>
      <c r="B172" s="47"/>
      <c r="C172" s="304" t="s">
        <v>28</v>
      </c>
      <c r="D172" s="304" t="s">
        <v>374</v>
      </c>
      <c r="E172" s="20" t="s">
        <v>28</v>
      </c>
      <c r="F172" s="305">
        <v>0.86199999999999999</v>
      </c>
      <c r="G172" s="41"/>
      <c r="H172" s="47"/>
    </row>
    <row r="173" s="2" customFormat="1" ht="16.8" customHeight="1">
      <c r="A173" s="41"/>
      <c r="B173" s="47"/>
      <c r="C173" s="304" t="s">
        <v>28</v>
      </c>
      <c r="D173" s="304" t="s">
        <v>375</v>
      </c>
      <c r="E173" s="20" t="s">
        <v>28</v>
      </c>
      <c r="F173" s="305">
        <v>2.6760000000000002</v>
      </c>
      <c r="G173" s="41"/>
      <c r="H173" s="47"/>
    </row>
    <row r="174" s="2" customFormat="1" ht="16.8" customHeight="1">
      <c r="A174" s="41"/>
      <c r="B174" s="47"/>
      <c r="C174" s="304" t="s">
        <v>28</v>
      </c>
      <c r="D174" s="304" t="s">
        <v>376</v>
      </c>
      <c r="E174" s="20" t="s">
        <v>28</v>
      </c>
      <c r="F174" s="305">
        <v>12.343</v>
      </c>
      <c r="G174" s="41"/>
      <c r="H174" s="47"/>
    </row>
    <row r="175" s="2" customFormat="1" ht="16.8" customHeight="1">
      <c r="A175" s="41"/>
      <c r="B175" s="47"/>
      <c r="C175" s="304" t="s">
        <v>342</v>
      </c>
      <c r="D175" s="304" t="s">
        <v>169</v>
      </c>
      <c r="E175" s="20" t="s">
        <v>28</v>
      </c>
      <c r="F175" s="305">
        <v>33.551000000000002</v>
      </c>
      <c r="G175" s="41"/>
      <c r="H175" s="47"/>
    </row>
    <row r="176" s="2" customFormat="1" ht="16.8" customHeight="1">
      <c r="A176" s="41"/>
      <c r="B176" s="47"/>
      <c r="C176" s="306" t="s">
        <v>1538</v>
      </c>
      <c r="D176" s="41"/>
      <c r="E176" s="41"/>
      <c r="F176" s="41"/>
      <c r="G176" s="41"/>
      <c r="H176" s="47"/>
    </row>
    <row r="177" s="2" customFormat="1">
      <c r="A177" s="41"/>
      <c r="B177" s="47"/>
      <c r="C177" s="304" t="s">
        <v>368</v>
      </c>
      <c r="D177" s="304" t="s">
        <v>1584</v>
      </c>
      <c r="E177" s="20" t="s">
        <v>220</v>
      </c>
      <c r="F177" s="305">
        <v>33.551000000000002</v>
      </c>
      <c r="G177" s="41"/>
      <c r="H177" s="47"/>
    </row>
    <row r="178" s="2" customFormat="1">
      <c r="A178" s="41"/>
      <c r="B178" s="47"/>
      <c r="C178" s="304" t="s">
        <v>377</v>
      </c>
      <c r="D178" s="304" t="s">
        <v>1585</v>
      </c>
      <c r="E178" s="20" t="s">
        <v>220</v>
      </c>
      <c r="F178" s="305">
        <v>33.551000000000002</v>
      </c>
      <c r="G178" s="41"/>
      <c r="H178" s="47"/>
    </row>
    <row r="179" s="2" customFormat="1">
      <c r="A179" s="41"/>
      <c r="B179" s="47"/>
      <c r="C179" s="304" t="s">
        <v>218</v>
      </c>
      <c r="D179" s="304" t="s">
        <v>1551</v>
      </c>
      <c r="E179" s="20" t="s">
        <v>220</v>
      </c>
      <c r="F179" s="305">
        <v>33.551000000000002</v>
      </c>
      <c r="G179" s="41"/>
      <c r="H179" s="47"/>
    </row>
    <row r="180" s="2" customFormat="1">
      <c r="A180" s="41"/>
      <c r="B180" s="47"/>
      <c r="C180" s="304" t="s">
        <v>382</v>
      </c>
      <c r="D180" s="304" t="s">
        <v>1586</v>
      </c>
      <c r="E180" s="20" t="s">
        <v>220</v>
      </c>
      <c r="F180" s="305">
        <v>33.551000000000002</v>
      </c>
      <c r="G180" s="41"/>
      <c r="H180" s="47"/>
    </row>
    <row r="181" s="2" customFormat="1">
      <c r="A181" s="41"/>
      <c r="B181" s="47"/>
      <c r="C181" s="304" t="s">
        <v>386</v>
      </c>
      <c r="D181" s="304" t="s">
        <v>1587</v>
      </c>
      <c r="E181" s="20" t="s">
        <v>220</v>
      </c>
      <c r="F181" s="305">
        <v>33.551000000000002</v>
      </c>
      <c r="G181" s="41"/>
      <c r="H181" s="47"/>
    </row>
    <row r="182" s="2" customFormat="1">
      <c r="A182" s="41"/>
      <c r="B182" s="47"/>
      <c r="C182" s="304" t="s">
        <v>390</v>
      </c>
      <c r="D182" s="304" t="s">
        <v>1588</v>
      </c>
      <c r="E182" s="20" t="s">
        <v>220</v>
      </c>
      <c r="F182" s="305">
        <v>33.551000000000002</v>
      </c>
      <c r="G182" s="41"/>
      <c r="H182" s="47"/>
    </row>
    <row r="183" s="2" customFormat="1">
      <c r="A183" s="41"/>
      <c r="B183" s="47"/>
      <c r="C183" s="304" t="s">
        <v>394</v>
      </c>
      <c r="D183" s="304" t="s">
        <v>1589</v>
      </c>
      <c r="E183" s="20" t="s">
        <v>220</v>
      </c>
      <c r="F183" s="305">
        <v>12.82</v>
      </c>
      <c r="G183" s="41"/>
      <c r="H183" s="47"/>
    </row>
    <row r="184" s="2" customFormat="1" ht="16.8" customHeight="1">
      <c r="A184" s="41"/>
      <c r="B184" s="47"/>
      <c r="C184" s="304" t="s">
        <v>233</v>
      </c>
      <c r="D184" s="304" t="s">
        <v>1552</v>
      </c>
      <c r="E184" s="20" t="s">
        <v>220</v>
      </c>
      <c r="F184" s="305">
        <v>33.551000000000002</v>
      </c>
      <c r="G184" s="41"/>
      <c r="H184" s="47"/>
    </row>
    <row r="185" s="2" customFormat="1" ht="16.8" customHeight="1">
      <c r="A185" s="41"/>
      <c r="B185" s="47"/>
      <c r="C185" s="304" t="s">
        <v>400</v>
      </c>
      <c r="D185" s="304" t="s">
        <v>1590</v>
      </c>
      <c r="E185" s="20" t="s">
        <v>220</v>
      </c>
      <c r="F185" s="305">
        <v>33.551000000000002</v>
      </c>
      <c r="G185" s="41"/>
      <c r="H185" s="47"/>
    </row>
    <row r="186" s="2" customFormat="1" ht="16.8" customHeight="1">
      <c r="A186" s="41"/>
      <c r="B186" s="47"/>
      <c r="C186" s="304" t="s">
        <v>410</v>
      </c>
      <c r="D186" s="304" t="s">
        <v>1591</v>
      </c>
      <c r="E186" s="20" t="s">
        <v>220</v>
      </c>
      <c r="F186" s="305">
        <v>54.281999999999996</v>
      </c>
      <c r="G186" s="41"/>
      <c r="H186" s="47"/>
    </row>
    <row r="187" s="2" customFormat="1" ht="16.8" customHeight="1">
      <c r="A187" s="41"/>
      <c r="B187" s="47"/>
      <c r="C187" s="300" t="s">
        <v>344</v>
      </c>
      <c r="D187" s="301" t="s">
        <v>344</v>
      </c>
      <c r="E187" s="302" t="s">
        <v>28</v>
      </c>
      <c r="F187" s="303">
        <v>19.039999999999999</v>
      </c>
      <c r="G187" s="41"/>
      <c r="H187" s="47"/>
    </row>
    <row r="188" s="2" customFormat="1" ht="16.8" customHeight="1">
      <c r="A188" s="41"/>
      <c r="B188" s="47"/>
      <c r="C188" s="304" t="s">
        <v>28</v>
      </c>
      <c r="D188" s="304" t="s">
        <v>590</v>
      </c>
      <c r="E188" s="20" t="s">
        <v>28</v>
      </c>
      <c r="F188" s="305">
        <v>19.039999999999999</v>
      </c>
      <c r="G188" s="41"/>
      <c r="H188" s="47"/>
    </row>
    <row r="189" s="2" customFormat="1" ht="16.8" customHeight="1">
      <c r="A189" s="41"/>
      <c r="B189" s="47"/>
      <c r="C189" s="304" t="s">
        <v>344</v>
      </c>
      <c r="D189" s="304" t="s">
        <v>169</v>
      </c>
      <c r="E189" s="20" t="s">
        <v>28</v>
      </c>
      <c r="F189" s="305">
        <v>19.039999999999999</v>
      </c>
      <c r="G189" s="41"/>
      <c r="H189" s="47"/>
    </row>
    <row r="190" s="2" customFormat="1" ht="16.8" customHeight="1">
      <c r="A190" s="41"/>
      <c r="B190" s="47"/>
      <c r="C190" s="306" t="s">
        <v>1538</v>
      </c>
      <c r="D190" s="41"/>
      <c r="E190" s="41"/>
      <c r="F190" s="41"/>
      <c r="G190" s="41"/>
      <c r="H190" s="47"/>
    </row>
    <row r="191" s="2" customFormat="1" ht="16.8" customHeight="1">
      <c r="A191" s="41"/>
      <c r="B191" s="47"/>
      <c r="C191" s="304" t="s">
        <v>586</v>
      </c>
      <c r="D191" s="304" t="s">
        <v>1569</v>
      </c>
      <c r="E191" s="20" t="s">
        <v>160</v>
      </c>
      <c r="F191" s="305">
        <v>19.039999999999999</v>
      </c>
      <c r="G191" s="41"/>
      <c r="H191" s="47"/>
    </row>
    <row r="192" s="2" customFormat="1" ht="16.8" customHeight="1">
      <c r="A192" s="41"/>
      <c r="B192" s="47"/>
      <c r="C192" s="304" t="s">
        <v>549</v>
      </c>
      <c r="D192" s="304" t="s">
        <v>1592</v>
      </c>
      <c r="E192" s="20" t="s">
        <v>160</v>
      </c>
      <c r="F192" s="305">
        <v>19.039999999999999</v>
      </c>
      <c r="G192" s="41"/>
      <c r="H192" s="47"/>
    </row>
    <row r="193" s="2" customFormat="1" ht="16.8" customHeight="1">
      <c r="A193" s="41"/>
      <c r="B193" s="47"/>
      <c r="C193" s="304" t="s">
        <v>576</v>
      </c>
      <c r="D193" s="304" t="s">
        <v>1593</v>
      </c>
      <c r="E193" s="20" t="s">
        <v>160</v>
      </c>
      <c r="F193" s="305">
        <v>19.039999999999999</v>
      </c>
      <c r="G193" s="41"/>
      <c r="H193" s="47"/>
    </row>
    <row r="194" s="2" customFormat="1" ht="16.8" customHeight="1">
      <c r="A194" s="41"/>
      <c r="B194" s="47"/>
      <c r="C194" s="304" t="s">
        <v>581</v>
      </c>
      <c r="D194" s="304" t="s">
        <v>582</v>
      </c>
      <c r="E194" s="20" t="s">
        <v>160</v>
      </c>
      <c r="F194" s="305">
        <v>19.992000000000001</v>
      </c>
      <c r="G194" s="41"/>
      <c r="H194" s="47"/>
    </row>
    <row r="195" s="2" customFormat="1" ht="16.8" customHeight="1">
      <c r="A195" s="41"/>
      <c r="B195" s="47"/>
      <c r="C195" s="304" t="s">
        <v>592</v>
      </c>
      <c r="D195" s="304" t="s">
        <v>593</v>
      </c>
      <c r="E195" s="20" t="s">
        <v>220</v>
      </c>
      <c r="F195" s="305">
        <v>0.77700000000000002</v>
      </c>
      <c r="G195" s="41"/>
      <c r="H195" s="47"/>
    </row>
    <row r="196" s="2" customFormat="1" ht="16.8" customHeight="1">
      <c r="A196" s="41"/>
      <c r="B196" s="47"/>
      <c r="C196" s="304" t="s">
        <v>554</v>
      </c>
      <c r="D196" s="304" t="s">
        <v>555</v>
      </c>
      <c r="E196" s="20" t="s">
        <v>256</v>
      </c>
      <c r="F196" s="305">
        <v>1.9039999999999999</v>
      </c>
      <c r="G196" s="41"/>
      <c r="H196" s="47"/>
    </row>
    <row r="197" s="2" customFormat="1" ht="16.8" customHeight="1">
      <c r="A197" s="41"/>
      <c r="B197" s="47"/>
      <c r="C197" s="300" t="s">
        <v>346</v>
      </c>
      <c r="D197" s="301" t="s">
        <v>346</v>
      </c>
      <c r="E197" s="302" t="s">
        <v>28</v>
      </c>
      <c r="F197" s="303">
        <v>12.82</v>
      </c>
      <c r="G197" s="41"/>
      <c r="H197" s="47"/>
    </row>
    <row r="198" s="2" customFormat="1" ht="16.8" customHeight="1">
      <c r="A198" s="41"/>
      <c r="B198" s="47"/>
      <c r="C198" s="304" t="s">
        <v>28</v>
      </c>
      <c r="D198" s="304" t="s">
        <v>342</v>
      </c>
      <c r="E198" s="20" t="s">
        <v>28</v>
      </c>
      <c r="F198" s="305">
        <v>33.551000000000002</v>
      </c>
      <c r="G198" s="41"/>
      <c r="H198" s="47"/>
    </row>
    <row r="199" s="2" customFormat="1" ht="16.8" customHeight="1">
      <c r="A199" s="41"/>
      <c r="B199" s="47"/>
      <c r="C199" s="304" t="s">
        <v>28</v>
      </c>
      <c r="D199" s="304" t="s">
        <v>398</v>
      </c>
      <c r="E199" s="20" t="s">
        <v>28</v>
      </c>
      <c r="F199" s="305">
        <v>-20.731000000000002</v>
      </c>
      <c r="G199" s="41"/>
      <c r="H199" s="47"/>
    </row>
    <row r="200" s="2" customFormat="1" ht="16.8" customHeight="1">
      <c r="A200" s="41"/>
      <c r="B200" s="47"/>
      <c r="C200" s="304" t="s">
        <v>346</v>
      </c>
      <c r="D200" s="304" t="s">
        <v>169</v>
      </c>
      <c r="E200" s="20" t="s">
        <v>28</v>
      </c>
      <c r="F200" s="305">
        <v>12.82</v>
      </c>
      <c r="G200" s="41"/>
      <c r="H200" s="47"/>
    </row>
    <row r="201" s="2" customFormat="1" ht="16.8" customHeight="1">
      <c r="A201" s="41"/>
      <c r="B201" s="47"/>
      <c r="C201" s="306" t="s">
        <v>1538</v>
      </c>
      <c r="D201" s="41"/>
      <c r="E201" s="41"/>
      <c r="F201" s="41"/>
      <c r="G201" s="41"/>
      <c r="H201" s="47"/>
    </row>
    <row r="202" s="2" customFormat="1">
      <c r="A202" s="41"/>
      <c r="B202" s="47"/>
      <c r="C202" s="304" t="s">
        <v>394</v>
      </c>
      <c r="D202" s="304" t="s">
        <v>1589</v>
      </c>
      <c r="E202" s="20" t="s">
        <v>220</v>
      </c>
      <c r="F202" s="305">
        <v>12.82</v>
      </c>
      <c r="G202" s="41"/>
      <c r="H202" s="47"/>
    </row>
    <row r="203" s="2" customFormat="1">
      <c r="A203" s="41"/>
      <c r="B203" s="47"/>
      <c r="C203" s="304" t="s">
        <v>404</v>
      </c>
      <c r="D203" s="304" t="s">
        <v>1594</v>
      </c>
      <c r="E203" s="20" t="s">
        <v>256</v>
      </c>
      <c r="F203" s="305">
        <v>23.076000000000001</v>
      </c>
      <c r="G203" s="41"/>
      <c r="H203" s="47"/>
    </row>
    <row r="204" s="2" customFormat="1" ht="16.8" customHeight="1">
      <c r="A204" s="41"/>
      <c r="B204" s="47"/>
      <c r="C204" s="304" t="s">
        <v>238</v>
      </c>
      <c r="D204" s="304" t="s">
        <v>1553</v>
      </c>
      <c r="E204" s="20" t="s">
        <v>220</v>
      </c>
      <c r="F204" s="305">
        <v>12.82</v>
      </c>
      <c r="G204" s="41"/>
      <c r="H204" s="47"/>
    </row>
    <row r="205" s="2" customFormat="1" ht="16.8" customHeight="1">
      <c r="A205" s="41"/>
      <c r="B205" s="47"/>
      <c r="C205" s="300" t="s">
        <v>417</v>
      </c>
      <c r="D205" s="301" t="s">
        <v>417</v>
      </c>
      <c r="E205" s="302" t="s">
        <v>28</v>
      </c>
      <c r="F205" s="303">
        <v>54.281999999999996</v>
      </c>
      <c r="G205" s="41"/>
      <c r="H205" s="47"/>
    </row>
    <row r="206" s="2" customFormat="1" ht="16.8" customHeight="1">
      <c r="A206" s="41"/>
      <c r="B206" s="47"/>
      <c r="C206" s="304" t="s">
        <v>28</v>
      </c>
      <c r="D206" s="304" t="s">
        <v>414</v>
      </c>
      <c r="E206" s="20" t="s">
        <v>28</v>
      </c>
      <c r="F206" s="305">
        <v>67.102000000000004</v>
      </c>
      <c r="G206" s="41"/>
      <c r="H206" s="47"/>
    </row>
    <row r="207" s="2" customFormat="1" ht="16.8" customHeight="1">
      <c r="A207" s="41"/>
      <c r="B207" s="47"/>
      <c r="C207" s="304" t="s">
        <v>28</v>
      </c>
      <c r="D207" s="304" t="s">
        <v>415</v>
      </c>
      <c r="E207" s="20" t="s">
        <v>28</v>
      </c>
      <c r="F207" s="305">
        <v>-8.8100000000000005</v>
      </c>
      <c r="G207" s="41"/>
      <c r="H207" s="47"/>
    </row>
    <row r="208" s="2" customFormat="1" ht="16.8" customHeight="1">
      <c r="A208" s="41"/>
      <c r="B208" s="47"/>
      <c r="C208" s="304" t="s">
        <v>28</v>
      </c>
      <c r="D208" s="304" t="s">
        <v>416</v>
      </c>
      <c r="E208" s="20" t="s">
        <v>28</v>
      </c>
      <c r="F208" s="305">
        <v>-4.0099999999999998</v>
      </c>
      <c r="G208" s="41"/>
      <c r="H208" s="47"/>
    </row>
    <row r="209" s="2" customFormat="1" ht="16.8" customHeight="1">
      <c r="A209" s="41"/>
      <c r="B209" s="47"/>
      <c r="C209" s="304" t="s">
        <v>417</v>
      </c>
      <c r="D209" s="304" t="s">
        <v>169</v>
      </c>
      <c r="E209" s="20" t="s">
        <v>28</v>
      </c>
      <c r="F209" s="305">
        <v>54.281999999999996</v>
      </c>
      <c r="G209" s="41"/>
      <c r="H209" s="47"/>
    </row>
    <row r="210" s="2" customFormat="1" ht="16.8" customHeight="1">
      <c r="A210" s="41"/>
      <c r="B210" s="47"/>
      <c r="C210" s="300" t="s">
        <v>348</v>
      </c>
      <c r="D210" s="301" t="s">
        <v>348</v>
      </c>
      <c r="E210" s="302" t="s">
        <v>28</v>
      </c>
      <c r="F210" s="303">
        <v>19.420999999999999</v>
      </c>
      <c r="G210" s="41"/>
      <c r="H210" s="47"/>
    </row>
    <row r="211" s="2" customFormat="1" ht="16.8" customHeight="1">
      <c r="A211" s="41"/>
      <c r="B211" s="47"/>
      <c r="C211" s="304" t="s">
        <v>28</v>
      </c>
      <c r="D211" s="304" t="s">
        <v>372</v>
      </c>
      <c r="E211" s="20" t="s">
        <v>28</v>
      </c>
      <c r="F211" s="305">
        <v>0</v>
      </c>
      <c r="G211" s="41"/>
      <c r="H211" s="47"/>
    </row>
    <row r="212" s="2" customFormat="1" ht="16.8" customHeight="1">
      <c r="A212" s="41"/>
      <c r="B212" s="47"/>
      <c r="C212" s="304" t="s">
        <v>28</v>
      </c>
      <c r="D212" s="304" t="s">
        <v>445</v>
      </c>
      <c r="E212" s="20" t="s">
        <v>28</v>
      </c>
      <c r="F212" s="305">
        <v>11.560000000000001</v>
      </c>
      <c r="G212" s="41"/>
      <c r="H212" s="47"/>
    </row>
    <row r="213" s="2" customFormat="1" ht="16.8" customHeight="1">
      <c r="A213" s="41"/>
      <c r="B213" s="47"/>
      <c r="C213" s="304" t="s">
        <v>28</v>
      </c>
      <c r="D213" s="304" t="s">
        <v>446</v>
      </c>
      <c r="E213" s="20" t="s">
        <v>28</v>
      </c>
      <c r="F213" s="305">
        <v>7.8609999999999998</v>
      </c>
      <c r="G213" s="41"/>
      <c r="H213" s="47"/>
    </row>
    <row r="214" s="2" customFormat="1" ht="16.8" customHeight="1">
      <c r="A214" s="41"/>
      <c r="B214" s="47"/>
      <c r="C214" s="304" t="s">
        <v>348</v>
      </c>
      <c r="D214" s="304" t="s">
        <v>169</v>
      </c>
      <c r="E214" s="20" t="s">
        <v>28</v>
      </c>
      <c r="F214" s="305">
        <v>19.420999999999999</v>
      </c>
      <c r="G214" s="41"/>
      <c r="H214" s="47"/>
    </row>
    <row r="215" s="2" customFormat="1" ht="16.8" customHeight="1">
      <c r="A215" s="41"/>
      <c r="B215" s="47"/>
      <c r="C215" s="306" t="s">
        <v>1538</v>
      </c>
      <c r="D215" s="41"/>
      <c r="E215" s="41"/>
      <c r="F215" s="41"/>
      <c r="G215" s="41"/>
      <c r="H215" s="47"/>
    </row>
    <row r="216" s="2" customFormat="1">
      <c r="A216" s="41"/>
      <c r="B216" s="47"/>
      <c r="C216" s="304" t="s">
        <v>441</v>
      </c>
      <c r="D216" s="304" t="s">
        <v>1595</v>
      </c>
      <c r="E216" s="20" t="s">
        <v>160</v>
      </c>
      <c r="F216" s="305">
        <v>19.420999999999999</v>
      </c>
      <c r="G216" s="41"/>
      <c r="H216" s="47"/>
    </row>
    <row r="217" s="2" customFormat="1" ht="16.8" customHeight="1">
      <c r="A217" s="41"/>
      <c r="B217" s="47"/>
      <c r="C217" s="304" t="s">
        <v>447</v>
      </c>
      <c r="D217" s="304" t="s">
        <v>1596</v>
      </c>
      <c r="E217" s="20" t="s">
        <v>256</v>
      </c>
      <c r="F217" s="305">
        <v>0.14199999999999999</v>
      </c>
      <c r="G217" s="41"/>
      <c r="H217" s="47"/>
    </row>
    <row r="218" s="2" customFormat="1" ht="16.8" customHeight="1">
      <c r="A218" s="41"/>
      <c r="B218" s="47"/>
      <c r="C218" s="300" t="s">
        <v>350</v>
      </c>
      <c r="D218" s="301" t="s">
        <v>350</v>
      </c>
      <c r="E218" s="302" t="s">
        <v>28</v>
      </c>
      <c r="F218" s="303">
        <v>11.158</v>
      </c>
      <c r="G218" s="41"/>
      <c r="H218" s="47"/>
    </row>
    <row r="219" s="2" customFormat="1" ht="16.8" customHeight="1">
      <c r="A219" s="41"/>
      <c r="B219" s="47"/>
      <c r="C219" s="304" t="s">
        <v>28</v>
      </c>
      <c r="D219" s="304" t="s">
        <v>457</v>
      </c>
      <c r="E219" s="20" t="s">
        <v>28</v>
      </c>
      <c r="F219" s="305">
        <v>0</v>
      </c>
      <c r="G219" s="41"/>
      <c r="H219" s="47"/>
    </row>
    <row r="220" s="2" customFormat="1" ht="16.8" customHeight="1">
      <c r="A220" s="41"/>
      <c r="B220" s="47"/>
      <c r="C220" s="304" t="s">
        <v>28</v>
      </c>
      <c r="D220" s="304" t="s">
        <v>458</v>
      </c>
      <c r="E220" s="20" t="s">
        <v>28</v>
      </c>
      <c r="F220" s="305">
        <v>11.158</v>
      </c>
      <c r="G220" s="41"/>
      <c r="H220" s="47"/>
    </row>
    <row r="221" s="2" customFormat="1" ht="16.8" customHeight="1">
      <c r="A221" s="41"/>
      <c r="B221" s="47"/>
      <c r="C221" s="304" t="s">
        <v>350</v>
      </c>
      <c r="D221" s="304" t="s">
        <v>169</v>
      </c>
      <c r="E221" s="20" t="s">
        <v>28</v>
      </c>
      <c r="F221" s="305">
        <v>11.158</v>
      </c>
      <c r="G221" s="41"/>
      <c r="H221" s="47"/>
    </row>
    <row r="222" s="2" customFormat="1" ht="16.8" customHeight="1">
      <c r="A222" s="41"/>
      <c r="B222" s="47"/>
      <c r="C222" s="306" t="s">
        <v>1538</v>
      </c>
      <c r="D222" s="41"/>
      <c r="E222" s="41"/>
      <c r="F222" s="41"/>
      <c r="G222" s="41"/>
      <c r="H222" s="47"/>
    </row>
    <row r="223" s="2" customFormat="1">
      <c r="A223" s="41"/>
      <c r="B223" s="47"/>
      <c r="C223" s="304" t="s">
        <v>453</v>
      </c>
      <c r="D223" s="304" t="s">
        <v>1597</v>
      </c>
      <c r="E223" s="20" t="s">
        <v>160</v>
      </c>
      <c r="F223" s="305">
        <v>11.158</v>
      </c>
      <c r="G223" s="41"/>
      <c r="H223" s="47"/>
    </row>
    <row r="224" s="2" customFormat="1" ht="16.8" customHeight="1">
      <c r="A224" s="41"/>
      <c r="B224" s="47"/>
      <c r="C224" s="304" t="s">
        <v>459</v>
      </c>
      <c r="D224" s="304" t="s">
        <v>1598</v>
      </c>
      <c r="E224" s="20" t="s">
        <v>256</v>
      </c>
      <c r="F224" s="305">
        <v>0.082000000000000003</v>
      </c>
      <c r="G224" s="41"/>
      <c r="H224" s="47"/>
    </row>
    <row r="225" s="2" customFormat="1" ht="26.4" customHeight="1">
      <c r="A225" s="41"/>
      <c r="B225" s="47"/>
      <c r="C225" s="299" t="s">
        <v>88</v>
      </c>
      <c r="D225" s="299" t="s">
        <v>89</v>
      </c>
      <c r="E225" s="41"/>
      <c r="F225" s="41"/>
      <c r="G225" s="41"/>
      <c r="H225" s="47"/>
    </row>
    <row r="226" s="2" customFormat="1" ht="16.8" customHeight="1">
      <c r="A226" s="41"/>
      <c r="B226" s="47"/>
      <c r="C226" s="300" t="s">
        <v>116</v>
      </c>
      <c r="D226" s="301" t="s">
        <v>116</v>
      </c>
      <c r="E226" s="302" t="s">
        <v>28</v>
      </c>
      <c r="F226" s="303">
        <v>18.686</v>
      </c>
      <c r="G226" s="41"/>
      <c r="H226" s="47"/>
    </row>
    <row r="227" s="2" customFormat="1" ht="16.8" customHeight="1">
      <c r="A227" s="41"/>
      <c r="B227" s="47"/>
      <c r="C227" s="304" t="s">
        <v>28</v>
      </c>
      <c r="D227" s="304" t="s">
        <v>763</v>
      </c>
      <c r="E227" s="20" t="s">
        <v>28</v>
      </c>
      <c r="F227" s="305">
        <v>0</v>
      </c>
      <c r="G227" s="41"/>
      <c r="H227" s="47"/>
    </row>
    <row r="228" s="2" customFormat="1" ht="16.8" customHeight="1">
      <c r="A228" s="41"/>
      <c r="B228" s="47"/>
      <c r="C228" s="304" t="s">
        <v>28</v>
      </c>
      <c r="D228" s="304" t="s">
        <v>822</v>
      </c>
      <c r="E228" s="20" t="s">
        <v>28</v>
      </c>
      <c r="F228" s="305">
        <v>18.686</v>
      </c>
      <c r="G228" s="41"/>
      <c r="H228" s="47"/>
    </row>
    <row r="229" s="2" customFormat="1" ht="16.8" customHeight="1">
      <c r="A229" s="41"/>
      <c r="B229" s="47"/>
      <c r="C229" s="304" t="s">
        <v>116</v>
      </c>
      <c r="D229" s="304" t="s">
        <v>169</v>
      </c>
      <c r="E229" s="20" t="s">
        <v>28</v>
      </c>
      <c r="F229" s="305">
        <v>18.686</v>
      </c>
      <c r="G229" s="41"/>
      <c r="H229" s="47"/>
    </row>
    <row r="230" s="2" customFormat="1" ht="16.8" customHeight="1">
      <c r="A230" s="41"/>
      <c r="B230" s="47"/>
      <c r="C230" s="306" t="s">
        <v>1538</v>
      </c>
      <c r="D230" s="41"/>
      <c r="E230" s="41"/>
      <c r="F230" s="41"/>
      <c r="G230" s="41"/>
      <c r="H230" s="47"/>
    </row>
    <row r="231" s="2" customFormat="1" ht="16.8" customHeight="1">
      <c r="A231" s="41"/>
      <c r="B231" s="47"/>
      <c r="C231" s="304" t="s">
        <v>818</v>
      </c>
      <c r="D231" s="304" t="s">
        <v>1599</v>
      </c>
      <c r="E231" s="20" t="s">
        <v>198</v>
      </c>
      <c r="F231" s="305">
        <v>18.686</v>
      </c>
      <c r="G231" s="41"/>
      <c r="H231" s="47"/>
    </row>
    <row r="232" s="2" customFormat="1" ht="16.8" customHeight="1">
      <c r="A232" s="41"/>
      <c r="B232" s="47"/>
      <c r="C232" s="304" t="s">
        <v>836</v>
      </c>
      <c r="D232" s="304" t="s">
        <v>837</v>
      </c>
      <c r="E232" s="20" t="s">
        <v>220</v>
      </c>
      <c r="F232" s="305">
        <v>1.2090000000000001</v>
      </c>
      <c r="G232" s="41"/>
      <c r="H232" s="47"/>
    </row>
    <row r="233" s="2" customFormat="1" ht="16.8" customHeight="1">
      <c r="A233" s="41"/>
      <c r="B233" s="47"/>
      <c r="C233" s="304" t="s">
        <v>823</v>
      </c>
      <c r="D233" s="304" t="s">
        <v>1600</v>
      </c>
      <c r="E233" s="20" t="s">
        <v>198</v>
      </c>
      <c r="F233" s="305">
        <v>19.247</v>
      </c>
      <c r="G233" s="41"/>
      <c r="H233" s="47"/>
    </row>
    <row r="234" s="2" customFormat="1" ht="16.8" customHeight="1">
      <c r="A234" s="41"/>
      <c r="B234" s="47"/>
      <c r="C234" s="300" t="s">
        <v>741</v>
      </c>
      <c r="D234" s="301" t="s">
        <v>741</v>
      </c>
      <c r="E234" s="302" t="s">
        <v>28</v>
      </c>
      <c r="F234" s="303">
        <v>9.1509999999999998</v>
      </c>
      <c r="G234" s="41"/>
      <c r="H234" s="47"/>
    </row>
    <row r="235" s="2" customFormat="1" ht="16.8" customHeight="1">
      <c r="A235" s="41"/>
      <c r="B235" s="47"/>
      <c r="C235" s="304" t="s">
        <v>28</v>
      </c>
      <c r="D235" s="304" t="s">
        <v>763</v>
      </c>
      <c r="E235" s="20" t="s">
        <v>28</v>
      </c>
      <c r="F235" s="305">
        <v>0</v>
      </c>
      <c r="G235" s="41"/>
      <c r="H235" s="47"/>
    </row>
    <row r="236" s="2" customFormat="1" ht="16.8" customHeight="1">
      <c r="A236" s="41"/>
      <c r="B236" s="47"/>
      <c r="C236" s="304" t="s">
        <v>28</v>
      </c>
      <c r="D236" s="304" t="s">
        <v>831</v>
      </c>
      <c r="E236" s="20" t="s">
        <v>28</v>
      </c>
      <c r="F236" s="305">
        <v>9.1509999999999998</v>
      </c>
      <c r="G236" s="41"/>
      <c r="H236" s="47"/>
    </row>
    <row r="237" s="2" customFormat="1" ht="16.8" customHeight="1">
      <c r="A237" s="41"/>
      <c r="B237" s="47"/>
      <c r="C237" s="304" t="s">
        <v>741</v>
      </c>
      <c r="D237" s="304" t="s">
        <v>169</v>
      </c>
      <c r="E237" s="20" t="s">
        <v>28</v>
      </c>
      <c r="F237" s="305">
        <v>9.1509999999999998</v>
      </c>
      <c r="G237" s="41"/>
      <c r="H237" s="47"/>
    </row>
    <row r="238" s="2" customFormat="1" ht="16.8" customHeight="1">
      <c r="A238" s="41"/>
      <c r="B238" s="47"/>
      <c r="C238" s="306" t="s">
        <v>1538</v>
      </c>
      <c r="D238" s="41"/>
      <c r="E238" s="41"/>
      <c r="F238" s="41"/>
      <c r="G238" s="41"/>
      <c r="H238" s="47"/>
    </row>
    <row r="239" s="2" customFormat="1">
      <c r="A239" s="41"/>
      <c r="B239" s="47"/>
      <c r="C239" s="304" t="s">
        <v>827</v>
      </c>
      <c r="D239" s="304" t="s">
        <v>1601</v>
      </c>
      <c r="E239" s="20" t="s">
        <v>198</v>
      </c>
      <c r="F239" s="305">
        <v>9.1509999999999998</v>
      </c>
      <c r="G239" s="41"/>
      <c r="H239" s="47"/>
    </row>
    <row r="240" s="2" customFormat="1" ht="16.8" customHeight="1">
      <c r="A240" s="41"/>
      <c r="B240" s="47"/>
      <c r="C240" s="304" t="s">
        <v>836</v>
      </c>
      <c r="D240" s="304" t="s">
        <v>837</v>
      </c>
      <c r="E240" s="20" t="s">
        <v>220</v>
      </c>
      <c r="F240" s="305">
        <v>1.2090000000000001</v>
      </c>
      <c r="G240" s="41"/>
      <c r="H240" s="47"/>
    </row>
    <row r="241" s="2" customFormat="1" ht="16.8" customHeight="1">
      <c r="A241" s="41"/>
      <c r="B241" s="47"/>
      <c r="C241" s="304" t="s">
        <v>832</v>
      </c>
      <c r="D241" s="304" t="s">
        <v>1602</v>
      </c>
      <c r="E241" s="20" t="s">
        <v>198</v>
      </c>
      <c r="F241" s="305">
        <v>9.4260000000000002</v>
      </c>
      <c r="G241" s="41"/>
      <c r="H241" s="47"/>
    </row>
    <row r="242" s="2" customFormat="1" ht="16.8" customHeight="1">
      <c r="A242" s="41"/>
      <c r="B242" s="47"/>
      <c r="C242" s="300" t="s">
        <v>743</v>
      </c>
      <c r="D242" s="301" t="s">
        <v>743</v>
      </c>
      <c r="E242" s="302" t="s">
        <v>28</v>
      </c>
      <c r="F242" s="303">
        <v>18.379000000000001</v>
      </c>
      <c r="G242" s="41"/>
      <c r="H242" s="47"/>
    </row>
    <row r="243" s="2" customFormat="1" ht="16.8" customHeight="1">
      <c r="A243" s="41"/>
      <c r="B243" s="47"/>
      <c r="C243" s="304" t="s">
        <v>28</v>
      </c>
      <c r="D243" s="304" t="s">
        <v>763</v>
      </c>
      <c r="E243" s="20" t="s">
        <v>28</v>
      </c>
      <c r="F243" s="305">
        <v>0</v>
      </c>
      <c r="G243" s="41"/>
      <c r="H243" s="47"/>
    </row>
    <row r="244" s="2" customFormat="1" ht="16.8" customHeight="1">
      <c r="A244" s="41"/>
      <c r="B244" s="47"/>
      <c r="C244" s="304" t="s">
        <v>28</v>
      </c>
      <c r="D244" s="304" t="s">
        <v>764</v>
      </c>
      <c r="E244" s="20" t="s">
        <v>28</v>
      </c>
      <c r="F244" s="305">
        <v>16.32</v>
      </c>
      <c r="G244" s="41"/>
      <c r="H244" s="47"/>
    </row>
    <row r="245" s="2" customFormat="1" ht="16.8" customHeight="1">
      <c r="A245" s="41"/>
      <c r="B245" s="47"/>
      <c r="C245" s="304" t="s">
        <v>28</v>
      </c>
      <c r="D245" s="304" t="s">
        <v>765</v>
      </c>
      <c r="E245" s="20" t="s">
        <v>28</v>
      </c>
      <c r="F245" s="305">
        <v>1.5920000000000001</v>
      </c>
      <c r="G245" s="41"/>
      <c r="H245" s="47"/>
    </row>
    <row r="246" s="2" customFormat="1" ht="16.8" customHeight="1">
      <c r="A246" s="41"/>
      <c r="B246" s="47"/>
      <c r="C246" s="304" t="s">
        <v>28</v>
      </c>
      <c r="D246" s="304" t="s">
        <v>766</v>
      </c>
      <c r="E246" s="20" t="s">
        <v>28</v>
      </c>
      <c r="F246" s="305">
        <v>0.46700000000000003</v>
      </c>
      <c r="G246" s="41"/>
      <c r="H246" s="47"/>
    </row>
    <row r="247" s="2" customFormat="1" ht="16.8" customHeight="1">
      <c r="A247" s="41"/>
      <c r="B247" s="47"/>
      <c r="C247" s="304" t="s">
        <v>743</v>
      </c>
      <c r="D247" s="304" t="s">
        <v>169</v>
      </c>
      <c r="E247" s="20" t="s">
        <v>28</v>
      </c>
      <c r="F247" s="305">
        <v>18.379000000000001</v>
      </c>
      <c r="G247" s="41"/>
      <c r="H247" s="47"/>
    </row>
    <row r="248" s="2" customFormat="1" ht="16.8" customHeight="1">
      <c r="A248" s="41"/>
      <c r="B248" s="47"/>
      <c r="C248" s="306" t="s">
        <v>1538</v>
      </c>
      <c r="D248" s="41"/>
      <c r="E248" s="41"/>
      <c r="F248" s="41"/>
      <c r="G248" s="41"/>
      <c r="H248" s="47"/>
    </row>
    <row r="249" s="2" customFormat="1" ht="16.8" customHeight="1">
      <c r="A249" s="41"/>
      <c r="B249" s="47"/>
      <c r="C249" s="304" t="s">
        <v>759</v>
      </c>
      <c r="D249" s="304" t="s">
        <v>1603</v>
      </c>
      <c r="E249" s="20" t="s">
        <v>220</v>
      </c>
      <c r="F249" s="305">
        <v>18.379000000000001</v>
      </c>
      <c r="G249" s="41"/>
      <c r="H249" s="47"/>
    </row>
    <row r="250" s="2" customFormat="1" ht="16.8" customHeight="1">
      <c r="A250" s="41"/>
      <c r="B250" s="47"/>
      <c r="C250" s="304" t="s">
        <v>767</v>
      </c>
      <c r="D250" s="304" t="s">
        <v>1604</v>
      </c>
      <c r="E250" s="20" t="s">
        <v>220</v>
      </c>
      <c r="F250" s="305">
        <v>18.379000000000001</v>
      </c>
      <c r="G250" s="41"/>
      <c r="H250" s="47"/>
    </row>
    <row r="251" s="2" customFormat="1">
      <c r="A251" s="41"/>
      <c r="B251" s="47"/>
      <c r="C251" s="304" t="s">
        <v>218</v>
      </c>
      <c r="D251" s="304" t="s">
        <v>1551</v>
      </c>
      <c r="E251" s="20" t="s">
        <v>220</v>
      </c>
      <c r="F251" s="305">
        <v>18.379000000000001</v>
      </c>
      <c r="G251" s="41"/>
      <c r="H251" s="47"/>
    </row>
    <row r="252" s="2" customFormat="1">
      <c r="A252" s="41"/>
      <c r="B252" s="47"/>
      <c r="C252" s="304" t="s">
        <v>382</v>
      </c>
      <c r="D252" s="304" t="s">
        <v>1586</v>
      </c>
      <c r="E252" s="20" t="s">
        <v>220</v>
      </c>
      <c r="F252" s="305">
        <v>18.379000000000001</v>
      </c>
      <c r="G252" s="41"/>
      <c r="H252" s="47"/>
    </row>
    <row r="253" s="2" customFormat="1">
      <c r="A253" s="41"/>
      <c r="B253" s="47"/>
      <c r="C253" s="304" t="s">
        <v>386</v>
      </c>
      <c r="D253" s="304" t="s">
        <v>1587</v>
      </c>
      <c r="E253" s="20" t="s">
        <v>220</v>
      </c>
      <c r="F253" s="305">
        <v>18.379000000000001</v>
      </c>
      <c r="G253" s="41"/>
      <c r="H253" s="47"/>
    </row>
    <row r="254" s="2" customFormat="1">
      <c r="A254" s="41"/>
      <c r="B254" s="47"/>
      <c r="C254" s="304" t="s">
        <v>775</v>
      </c>
      <c r="D254" s="304" t="s">
        <v>1605</v>
      </c>
      <c r="E254" s="20" t="s">
        <v>220</v>
      </c>
      <c r="F254" s="305">
        <v>14.262000000000001</v>
      </c>
      <c r="G254" s="41"/>
      <c r="H254" s="47"/>
    </row>
    <row r="255" s="2" customFormat="1">
      <c r="A255" s="41"/>
      <c r="B255" s="47"/>
      <c r="C255" s="304" t="s">
        <v>394</v>
      </c>
      <c r="D255" s="304" t="s">
        <v>1589</v>
      </c>
      <c r="E255" s="20" t="s">
        <v>220</v>
      </c>
      <c r="F255" s="305">
        <v>18.379000000000001</v>
      </c>
      <c r="G255" s="41"/>
      <c r="H255" s="47"/>
    </row>
    <row r="256" s="2" customFormat="1" ht="16.8" customHeight="1">
      <c r="A256" s="41"/>
      <c r="B256" s="47"/>
      <c r="C256" s="304" t="s">
        <v>233</v>
      </c>
      <c r="D256" s="304" t="s">
        <v>1552</v>
      </c>
      <c r="E256" s="20" t="s">
        <v>220</v>
      </c>
      <c r="F256" s="305">
        <v>18.379000000000001</v>
      </c>
      <c r="G256" s="41"/>
      <c r="H256" s="47"/>
    </row>
    <row r="257" s="2" customFormat="1" ht="16.8" customHeight="1">
      <c r="A257" s="41"/>
      <c r="B257" s="47"/>
      <c r="C257" s="304" t="s">
        <v>400</v>
      </c>
      <c r="D257" s="304" t="s">
        <v>1590</v>
      </c>
      <c r="E257" s="20" t="s">
        <v>220</v>
      </c>
      <c r="F257" s="305">
        <v>18.379000000000001</v>
      </c>
      <c r="G257" s="41"/>
      <c r="H257" s="47"/>
    </row>
    <row r="258" s="2" customFormat="1" ht="16.8" customHeight="1">
      <c r="A258" s="41"/>
      <c r="B258" s="47"/>
      <c r="C258" s="304" t="s">
        <v>238</v>
      </c>
      <c r="D258" s="304" t="s">
        <v>1553</v>
      </c>
      <c r="E258" s="20" t="s">
        <v>220</v>
      </c>
      <c r="F258" s="305">
        <v>32.640999999999998</v>
      </c>
      <c r="G258" s="41"/>
      <c r="H258" s="47"/>
    </row>
    <row r="259" s="2" customFormat="1" ht="16.8" customHeight="1">
      <c r="A259" s="41"/>
      <c r="B259" s="47"/>
      <c r="C259" s="300" t="s">
        <v>745</v>
      </c>
      <c r="D259" s="301" t="s">
        <v>745</v>
      </c>
      <c r="E259" s="302" t="s">
        <v>28</v>
      </c>
      <c r="F259" s="303">
        <v>2.0590000000000002</v>
      </c>
      <c r="G259" s="41"/>
      <c r="H259" s="47"/>
    </row>
    <row r="260" s="2" customFormat="1" ht="16.8" customHeight="1">
      <c r="A260" s="41"/>
      <c r="B260" s="47"/>
      <c r="C260" s="304" t="s">
        <v>28</v>
      </c>
      <c r="D260" s="304" t="s">
        <v>765</v>
      </c>
      <c r="E260" s="20" t="s">
        <v>28</v>
      </c>
      <c r="F260" s="305">
        <v>1.5920000000000001</v>
      </c>
      <c r="G260" s="41"/>
      <c r="H260" s="47"/>
    </row>
    <row r="261" s="2" customFormat="1" ht="16.8" customHeight="1">
      <c r="A261" s="41"/>
      <c r="B261" s="47"/>
      <c r="C261" s="304" t="s">
        <v>28</v>
      </c>
      <c r="D261" s="304" t="s">
        <v>766</v>
      </c>
      <c r="E261" s="20" t="s">
        <v>28</v>
      </c>
      <c r="F261" s="305">
        <v>0.46700000000000003</v>
      </c>
      <c r="G261" s="41"/>
      <c r="H261" s="47"/>
    </row>
    <row r="262" s="2" customFormat="1" ht="16.8" customHeight="1">
      <c r="A262" s="41"/>
      <c r="B262" s="47"/>
      <c r="C262" s="304" t="s">
        <v>745</v>
      </c>
      <c r="D262" s="304" t="s">
        <v>203</v>
      </c>
      <c r="E262" s="20" t="s">
        <v>28</v>
      </c>
      <c r="F262" s="305">
        <v>2.0590000000000002</v>
      </c>
      <c r="G262" s="41"/>
      <c r="H262" s="47"/>
    </row>
    <row r="263" s="2" customFormat="1" ht="16.8" customHeight="1">
      <c r="A263" s="41"/>
      <c r="B263" s="47"/>
      <c r="C263" s="306" t="s">
        <v>1538</v>
      </c>
      <c r="D263" s="41"/>
      <c r="E263" s="41"/>
      <c r="F263" s="41"/>
      <c r="G263" s="41"/>
      <c r="H263" s="47"/>
    </row>
    <row r="264" s="2" customFormat="1" ht="16.8" customHeight="1">
      <c r="A264" s="41"/>
      <c r="B264" s="47"/>
      <c r="C264" s="304" t="s">
        <v>759</v>
      </c>
      <c r="D264" s="304" t="s">
        <v>1603</v>
      </c>
      <c r="E264" s="20" t="s">
        <v>220</v>
      </c>
      <c r="F264" s="305">
        <v>18.379000000000001</v>
      </c>
      <c r="G264" s="41"/>
      <c r="H264" s="47"/>
    </row>
    <row r="265" s="2" customFormat="1">
      <c r="A265" s="41"/>
      <c r="B265" s="47"/>
      <c r="C265" s="304" t="s">
        <v>390</v>
      </c>
      <c r="D265" s="304" t="s">
        <v>1588</v>
      </c>
      <c r="E265" s="20" t="s">
        <v>220</v>
      </c>
      <c r="F265" s="305">
        <v>2.0590000000000002</v>
      </c>
      <c r="G265" s="41"/>
      <c r="H265" s="47"/>
    </row>
    <row r="266" s="2" customFormat="1" ht="16.8" customHeight="1">
      <c r="A266" s="41"/>
      <c r="B266" s="47"/>
      <c r="C266" s="300" t="s">
        <v>340</v>
      </c>
      <c r="D266" s="301" t="s">
        <v>340</v>
      </c>
      <c r="E266" s="302" t="s">
        <v>28</v>
      </c>
      <c r="F266" s="303">
        <v>108.11</v>
      </c>
      <c r="G266" s="41"/>
      <c r="H266" s="47"/>
    </row>
    <row r="267" s="2" customFormat="1" ht="16.8" customHeight="1">
      <c r="A267" s="41"/>
      <c r="B267" s="47"/>
      <c r="C267" s="304" t="s">
        <v>28</v>
      </c>
      <c r="D267" s="304" t="s">
        <v>763</v>
      </c>
      <c r="E267" s="20" t="s">
        <v>28</v>
      </c>
      <c r="F267" s="305">
        <v>0</v>
      </c>
      <c r="G267" s="41"/>
      <c r="H267" s="47"/>
    </row>
    <row r="268" s="2" customFormat="1" ht="16.8" customHeight="1">
      <c r="A268" s="41"/>
      <c r="B268" s="47"/>
      <c r="C268" s="304" t="s">
        <v>28</v>
      </c>
      <c r="D268" s="304" t="s">
        <v>749</v>
      </c>
      <c r="E268" s="20" t="s">
        <v>28</v>
      </c>
      <c r="F268" s="305">
        <v>96</v>
      </c>
      <c r="G268" s="41"/>
      <c r="H268" s="47"/>
    </row>
    <row r="269" s="2" customFormat="1" ht="16.8" customHeight="1">
      <c r="A269" s="41"/>
      <c r="B269" s="47"/>
      <c r="C269" s="304" t="s">
        <v>28</v>
      </c>
      <c r="D269" s="304" t="s">
        <v>787</v>
      </c>
      <c r="E269" s="20" t="s">
        <v>28</v>
      </c>
      <c r="F269" s="305">
        <v>9.3650000000000002</v>
      </c>
      <c r="G269" s="41"/>
      <c r="H269" s="47"/>
    </row>
    <row r="270" s="2" customFormat="1" ht="16.8" customHeight="1">
      <c r="A270" s="41"/>
      <c r="B270" s="47"/>
      <c r="C270" s="304" t="s">
        <v>28</v>
      </c>
      <c r="D270" s="304" t="s">
        <v>788</v>
      </c>
      <c r="E270" s="20" t="s">
        <v>28</v>
      </c>
      <c r="F270" s="305">
        <v>2.7450000000000001</v>
      </c>
      <c r="G270" s="41"/>
      <c r="H270" s="47"/>
    </row>
    <row r="271" s="2" customFormat="1" ht="16.8" customHeight="1">
      <c r="A271" s="41"/>
      <c r="B271" s="47"/>
      <c r="C271" s="304" t="s">
        <v>340</v>
      </c>
      <c r="D271" s="304" t="s">
        <v>169</v>
      </c>
      <c r="E271" s="20" t="s">
        <v>28</v>
      </c>
      <c r="F271" s="305">
        <v>108.11</v>
      </c>
      <c r="G271" s="41"/>
      <c r="H271" s="47"/>
    </row>
    <row r="272" s="2" customFormat="1" ht="16.8" customHeight="1">
      <c r="A272" s="41"/>
      <c r="B272" s="47"/>
      <c r="C272" s="306" t="s">
        <v>1538</v>
      </c>
      <c r="D272" s="41"/>
      <c r="E272" s="41"/>
      <c r="F272" s="41"/>
      <c r="G272" s="41"/>
      <c r="H272" s="47"/>
    </row>
    <row r="273" s="2" customFormat="1" ht="16.8" customHeight="1">
      <c r="A273" s="41"/>
      <c r="B273" s="47"/>
      <c r="C273" s="304" t="s">
        <v>418</v>
      </c>
      <c r="D273" s="304" t="s">
        <v>1582</v>
      </c>
      <c r="E273" s="20" t="s">
        <v>160</v>
      </c>
      <c r="F273" s="305">
        <v>108.11</v>
      </c>
      <c r="G273" s="41"/>
      <c r="H273" s="47"/>
    </row>
    <row r="274" s="2" customFormat="1" ht="16.8" customHeight="1">
      <c r="A274" s="41"/>
      <c r="B274" s="47"/>
      <c r="C274" s="304" t="s">
        <v>794</v>
      </c>
      <c r="D274" s="304" t="s">
        <v>1606</v>
      </c>
      <c r="E274" s="20" t="s">
        <v>160</v>
      </c>
      <c r="F274" s="305">
        <v>108.11</v>
      </c>
      <c r="G274" s="41"/>
      <c r="H274" s="47"/>
    </row>
    <row r="275" s="2" customFormat="1" ht="16.8" customHeight="1">
      <c r="A275" s="41"/>
      <c r="B275" s="47"/>
      <c r="C275" s="300" t="s">
        <v>748</v>
      </c>
      <c r="D275" s="301" t="s">
        <v>748</v>
      </c>
      <c r="E275" s="302" t="s">
        <v>28</v>
      </c>
      <c r="F275" s="303">
        <v>96</v>
      </c>
      <c r="G275" s="41"/>
      <c r="H275" s="47"/>
    </row>
    <row r="276" s="2" customFormat="1" ht="16.8" customHeight="1">
      <c r="A276" s="41"/>
      <c r="B276" s="47"/>
      <c r="C276" s="304" t="s">
        <v>28</v>
      </c>
      <c r="D276" s="304" t="s">
        <v>763</v>
      </c>
      <c r="E276" s="20" t="s">
        <v>28</v>
      </c>
      <c r="F276" s="305">
        <v>0</v>
      </c>
      <c r="G276" s="41"/>
      <c r="H276" s="47"/>
    </row>
    <row r="277" s="2" customFormat="1" ht="16.8" customHeight="1">
      <c r="A277" s="41"/>
      <c r="B277" s="47"/>
      <c r="C277" s="304" t="s">
        <v>28</v>
      </c>
      <c r="D277" s="304" t="s">
        <v>749</v>
      </c>
      <c r="E277" s="20" t="s">
        <v>28</v>
      </c>
      <c r="F277" s="305">
        <v>96</v>
      </c>
      <c r="G277" s="41"/>
      <c r="H277" s="47"/>
    </row>
    <row r="278" s="2" customFormat="1" ht="16.8" customHeight="1">
      <c r="A278" s="41"/>
      <c r="B278" s="47"/>
      <c r="C278" s="304" t="s">
        <v>748</v>
      </c>
      <c r="D278" s="304" t="s">
        <v>169</v>
      </c>
      <c r="E278" s="20" t="s">
        <v>28</v>
      </c>
      <c r="F278" s="305">
        <v>96</v>
      </c>
      <c r="G278" s="41"/>
      <c r="H278" s="47"/>
    </row>
    <row r="279" s="2" customFormat="1" ht="16.8" customHeight="1">
      <c r="A279" s="41"/>
      <c r="B279" s="47"/>
      <c r="C279" s="306" t="s">
        <v>1538</v>
      </c>
      <c r="D279" s="41"/>
      <c r="E279" s="41"/>
      <c r="F279" s="41"/>
      <c r="G279" s="41"/>
      <c r="H279" s="47"/>
    </row>
    <row r="280" s="2" customFormat="1" ht="16.8" customHeight="1">
      <c r="A280" s="41"/>
      <c r="B280" s="47"/>
      <c r="C280" s="304" t="s">
        <v>790</v>
      </c>
      <c r="D280" s="304" t="s">
        <v>1607</v>
      </c>
      <c r="E280" s="20" t="s">
        <v>160</v>
      </c>
      <c r="F280" s="305">
        <v>96</v>
      </c>
      <c r="G280" s="41"/>
      <c r="H280" s="47"/>
    </row>
    <row r="281" s="2" customFormat="1" ht="16.8" customHeight="1">
      <c r="A281" s="41"/>
      <c r="B281" s="47"/>
      <c r="C281" s="304" t="s">
        <v>804</v>
      </c>
      <c r="D281" s="304" t="s">
        <v>1608</v>
      </c>
      <c r="E281" s="20" t="s">
        <v>160</v>
      </c>
      <c r="F281" s="305">
        <v>96</v>
      </c>
      <c r="G281" s="41"/>
      <c r="H281" s="47"/>
    </row>
    <row r="282" s="2" customFormat="1" ht="16.8" customHeight="1">
      <c r="A282" s="41"/>
      <c r="B282" s="47"/>
      <c r="C282" s="304" t="s">
        <v>808</v>
      </c>
      <c r="D282" s="304" t="s">
        <v>809</v>
      </c>
      <c r="E282" s="20" t="s">
        <v>160</v>
      </c>
      <c r="F282" s="305">
        <v>98.879999999999995</v>
      </c>
      <c r="G282" s="41"/>
      <c r="H282" s="47"/>
    </row>
    <row r="283" s="2" customFormat="1" ht="16.8" customHeight="1">
      <c r="A283" s="41"/>
      <c r="B283" s="47"/>
      <c r="C283" s="300" t="s">
        <v>750</v>
      </c>
      <c r="D283" s="301" t="s">
        <v>750</v>
      </c>
      <c r="E283" s="302" t="s">
        <v>28</v>
      </c>
      <c r="F283" s="303">
        <v>14.262000000000001</v>
      </c>
      <c r="G283" s="41"/>
      <c r="H283" s="47"/>
    </row>
    <row r="284" s="2" customFormat="1" ht="16.8" customHeight="1">
      <c r="A284" s="41"/>
      <c r="B284" s="47"/>
      <c r="C284" s="304" t="s">
        <v>28</v>
      </c>
      <c r="D284" s="304" t="s">
        <v>743</v>
      </c>
      <c r="E284" s="20" t="s">
        <v>28</v>
      </c>
      <c r="F284" s="305">
        <v>18.379000000000001</v>
      </c>
      <c r="G284" s="41"/>
      <c r="H284" s="47"/>
    </row>
    <row r="285" s="2" customFormat="1" ht="16.8" customHeight="1">
      <c r="A285" s="41"/>
      <c r="B285" s="47"/>
      <c r="C285" s="304" t="s">
        <v>28</v>
      </c>
      <c r="D285" s="304" t="s">
        <v>779</v>
      </c>
      <c r="E285" s="20" t="s">
        <v>28</v>
      </c>
      <c r="F285" s="305">
        <v>-4.117</v>
      </c>
      <c r="G285" s="41"/>
      <c r="H285" s="47"/>
    </row>
    <row r="286" s="2" customFormat="1" ht="16.8" customHeight="1">
      <c r="A286" s="41"/>
      <c r="B286" s="47"/>
      <c r="C286" s="304" t="s">
        <v>750</v>
      </c>
      <c r="D286" s="304" t="s">
        <v>169</v>
      </c>
      <c r="E286" s="20" t="s">
        <v>28</v>
      </c>
      <c r="F286" s="305">
        <v>14.262000000000001</v>
      </c>
      <c r="G286" s="41"/>
      <c r="H286" s="47"/>
    </row>
    <row r="287" s="2" customFormat="1" ht="16.8" customHeight="1">
      <c r="A287" s="41"/>
      <c r="B287" s="47"/>
      <c r="C287" s="306" t="s">
        <v>1538</v>
      </c>
      <c r="D287" s="41"/>
      <c r="E287" s="41"/>
      <c r="F287" s="41"/>
      <c r="G287" s="41"/>
      <c r="H287" s="47"/>
    </row>
    <row r="288" s="2" customFormat="1">
      <c r="A288" s="41"/>
      <c r="B288" s="47"/>
      <c r="C288" s="304" t="s">
        <v>775</v>
      </c>
      <c r="D288" s="304" t="s">
        <v>1605</v>
      </c>
      <c r="E288" s="20" t="s">
        <v>220</v>
      </c>
      <c r="F288" s="305">
        <v>14.262000000000001</v>
      </c>
      <c r="G288" s="41"/>
      <c r="H288" s="47"/>
    </row>
    <row r="289" s="2" customFormat="1" ht="16.8" customHeight="1">
      <c r="A289" s="41"/>
      <c r="B289" s="47"/>
      <c r="C289" s="304" t="s">
        <v>238</v>
      </c>
      <c r="D289" s="304" t="s">
        <v>1553</v>
      </c>
      <c r="E289" s="20" t="s">
        <v>220</v>
      </c>
      <c r="F289" s="305">
        <v>32.640999999999998</v>
      </c>
      <c r="G289" s="41"/>
      <c r="H289" s="47"/>
    </row>
    <row r="290" s="2" customFormat="1" ht="16.8" customHeight="1">
      <c r="A290" s="41"/>
      <c r="B290" s="47"/>
      <c r="C290" s="300" t="s">
        <v>753</v>
      </c>
      <c r="D290" s="301" t="s">
        <v>753</v>
      </c>
      <c r="E290" s="302" t="s">
        <v>28</v>
      </c>
      <c r="F290" s="303">
        <v>32.640999999999998</v>
      </c>
      <c r="G290" s="41"/>
      <c r="H290" s="47"/>
    </row>
    <row r="291" s="2" customFormat="1" ht="16.8" customHeight="1">
      <c r="A291" s="41"/>
      <c r="B291" s="47"/>
      <c r="C291" s="304" t="s">
        <v>28</v>
      </c>
      <c r="D291" s="304" t="s">
        <v>743</v>
      </c>
      <c r="E291" s="20" t="s">
        <v>28</v>
      </c>
      <c r="F291" s="305">
        <v>18.379000000000001</v>
      </c>
      <c r="G291" s="41"/>
      <c r="H291" s="47"/>
    </row>
    <row r="292" s="2" customFormat="1" ht="16.8" customHeight="1">
      <c r="A292" s="41"/>
      <c r="B292" s="47"/>
      <c r="C292" s="304" t="s">
        <v>28</v>
      </c>
      <c r="D292" s="304" t="s">
        <v>750</v>
      </c>
      <c r="E292" s="20" t="s">
        <v>28</v>
      </c>
      <c r="F292" s="305">
        <v>14.262000000000001</v>
      </c>
      <c r="G292" s="41"/>
      <c r="H292" s="47"/>
    </row>
    <row r="293" s="2" customFormat="1" ht="16.8" customHeight="1">
      <c r="A293" s="41"/>
      <c r="B293" s="47"/>
      <c r="C293" s="304" t="s">
        <v>753</v>
      </c>
      <c r="D293" s="304" t="s">
        <v>169</v>
      </c>
      <c r="E293" s="20" t="s">
        <v>28</v>
      </c>
      <c r="F293" s="305">
        <v>32.640999999999998</v>
      </c>
      <c r="G293" s="41"/>
      <c r="H293" s="47"/>
    </row>
    <row r="294" s="2" customFormat="1" ht="16.8" customHeight="1">
      <c r="A294" s="41"/>
      <c r="B294" s="47"/>
      <c r="C294" s="306" t="s">
        <v>1538</v>
      </c>
      <c r="D294" s="41"/>
      <c r="E294" s="41"/>
      <c r="F294" s="41"/>
      <c r="G294" s="41"/>
      <c r="H294" s="47"/>
    </row>
    <row r="295" s="2" customFormat="1" ht="16.8" customHeight="1">
      <c r="A295" s="41"/>
      <c r="B295" s="47"/>
      <c r="C295" s="304" t="s">
        <v>238</v>
      </c>
      <c r="D295" s="304" t="s">
        <v>1553</v>
      </c>
      <c r="E295" s="20" t="s">
        <v>220</v>
      </c>
      <c r="F295" s="305">
        <v>32.640999999999998</v>
      </c>
      <c r="G295" s="41"/>
      <c r="H295" s="47"/>
    </row>
    <row r="296" s="2" customFormat="1">
      <c r="A296" s="41"/>
      <c r="B296" s="47"/>
      <c r="C296" s="304" t="s">
        <v>404</v>
      </c>
      <c r="D296" s="304" t="s">
        <v>1594</v>
      </c>
      <c r="E296" s="20" t="s">
        <v>256</v>
      </c>
      <c r="F296" s="305">
        <v>58.753999999999998</v>
      </c>
      <c r="G296" s="41"/>
      <c r="H296" s="47"/>
    </row>
    <row r="297" s="2" customFormat="1" ht="16.8" customHeight="1">
      <c r="A297" s="41"/>
      <c r="B297" s="47"/>
      <c r="C297" s="300" t="s">
        <v>755</v>
      </c>
      <c r="D297" s="301" t="s">
        <v>755</v>
      </c>
      <c r="E297" s="302" t="s">
        <v>28</v>
      </c>
      <c r="F297" s="303">
        <v>4.117</v>
      </c>
      <c r="G297" s="41"/>
      <c r="H297" s="47"/>
    </row>
    <row r="298" s="2" customFormat="1" ht="16.8" customHeight="1">
      <c r="A298" s="41"/>
      <c r="B298" s="47"/>
      <c r="C298" s="304" t="s">
        <v>28</v>
      </c>
      <c r="D298" s="304" t="s">
        <v>763</v>
      </c>
      <c r="E298" s="20" t="s">
        <v>28</v>
      </c>
      <c r="F298" s="305">
        <v>0</v>
      </c>
      <c r="G298" s="41"/>
      <c r="H298" s="47"/>
    </row>
    <row r="299" s="2" customFormat="1" ht="16.8" customHeight="1">
      <c r="A299" s="41"/>
      <c r="B299" s="47"/>
      <c r="C299" s="304" t="s">
        <v>28</v>
      </c>
      <c r="D299" s="304" t="s">
        <v>802</v>
      </c>
      <c r="E299" s="20" t="s">
        <v>28</v>
      </c>
      <c r="F299" s="305">
        <v>3.1840000000000002</v>
      </c>
      <c r="G299" s="41"/>
      <c r="H299" s="47"/>
    </row>
    <row r="300" s="2" customFormat="1" ht="16.8" customHeight="1">
      <c r="A300" s="41"/>
      <c r="B300" s="47"/>
      <c r="C300" s="304" t="s">
        <v>28</v>
      </c>
      <c r="D300" s="304" t="s">
        <v>803</v>
      </c>
      <c r="E300" s="20" t="s">
        <v>28</v>
      </c>
      <c r="F300" s="305">
        <v>0.93300000000000005</v>
      </c>
      <c r="G300" s="41"/>
      <c r="H300" s="47"/>
    </row>
    <row r="301" s="2" customFormat="1" ht="16.8" customHeight="1">
      <c r="A301" s="41"/>
      <c r="B301" s="47"/>
      <c r="C301" s="304" t="s">
        <v>755</v>
      </c>
      <c r="D301" s="304" t="s">
        <v>169</v>
      </c>
      <c r="E301" s="20" t="s">
        <v>28</v>
      </c>
      <c r="F301" s="305">
        <v>4.117</v>
      </c>
      <c r="G301" s="41"/>
      <c r="H301" s="47"/>
    </row>
    <row r="302" s="2" customFormat="1" ht="16.8" customHeight="1">
      <c r="A302" s="41"/>
      <c r="B302" s="47"/>
      <c r="C302" s="306" t="s">
        <v>1538</v>
      </c>
      <c r="D302" s="41"/>
      <c r="E302" s="41"/>
      <c r="F302" s="41"/>
      <c r="G302" s="41"/>
      <c r="H302" s="47"/>
    </row>
    <row r="303" s="2" customFormat="1" ht="16.8" customHeight="1">
      <c r="A303" s="41"/>
      <c r="B303" s="47"/>
      <c r="C303" s="304" t="s">
        <v>798</v>
      </c>
      <c r="D303" s="304" t="s">
        <v>1609</v>
      </c>
      <c r="E303" s="20" t="s">
        <v>220</v>
      </c>
      <c r="F303" s="305">
        <v>4.117</v>
      </c>
      <c r="G303" s="41"/>
      <c r="H303" s="47"/>
    </row>
    <row r="304" s="2" customFormat="1">
      <c r="A304" s="41"/>
      <c r="B304" s="47"/>
      <c r="C304" s="304" t="s">
        <v>775</v>
      </c>
      <c r="D304" s="304" t="s">
        <v>1605</v>
      </c>
      <c r="E304" s="20" t="s">
        <v>220</v>
      </c>
      <c r="F304" s="305">
        <v>14.262000000000001</v>
      </c>
      <c r="G304" s="41"/>
      <c r="H304" s="47"/>
    </row>
    <row r="305" s="2" customFormat="1" ht="26.4" customHeight="1">
      <c r="A305" s="41"/>
      <c r="B305" s="47"/>
      <c r="C305" s="299" t="s">
        <v>91</v>
      </c>
      <c r="D305" s="299" t="s">
        <v>92</v>
      </c>
      <c r="E305" s="41"/>
      <c r="F305" s="41"/>
      <c r="G305" s="41"/>
      <c r="H305" s="47"/>
    </row>
    <row r="306" s="2" customFormat="1" ht="16.8" customHeight="1">
      <c r="A306" s="41"/>
      <c r="B306" s="47"/>
      <c r="C306" s="300" t="s">
        <v>116</v>
      </c>
      <c r="D306" s="301" t="s">
        <v>116</v>
      </c>
      <c r="E306" s="302" t="s">
        <v>28</v>
      </c>
      <c r="F306" s="303">
        <v>6.2000000000000002</v>
      </c>
      <c r="G306" s="41"/>
      <c r="H306" s="47"/>
    </row>
    <row r="307" s="2" customFormat="1" ht="16.8" customHeight="1">
      <c r="A307" s="41"/>
      <c r="B307" s="47"/>
      <c r="C307" s="304" t="s">
        <v>28</v>
      </c>
      <c r="D307" s="304" t="s">
        <v>868</v>
      </c>
      <c r="E307" s="20" t="s">
        <v>28</v>
      </c>
      <c r="F307" s="305">
        <v>0</v>
      </c>
      <c r="G307" s="41"/>
      <c r="H307" s="47"/>
    </row>
    <row r="308" s="2" customFormat="1" ht="16.8" customHeight="1">
      <c r="A308" s="41"/>
      <c r="B308" s="47"/>
      <c r="C308" s="304" t="s">
        <v>28</v>
      </c>
      <c r="D308" s="304" t="s">
        <v>858</v>
      </c>
      <c r="E308" s="20" t="s">
        <v>28</v>
      </c>
      <c r="F308" s="305">
        <v>6.2000000000000002</v>
      </c>
      <c r="G308" s="41"/>
      <c r="H308" s="47"/>
    </row>
    <row r="309" s="2" customFormat="1" ht="16.8" customHeight="1">
      <c r="A309" s="41"/>
      <c r="B309" s="47"/>
      <c r="C309" s="304" t="s">
        <v>116</v>
      </c>
      <c r="D309" s="304" t="s">
        <v>169</v>
      </c>
      <c r="E309" s="20" t="s">
        <v>28</v>
      </c>
      <c r="F309" s="305">
        <v>6.2000000000000002</v>
      </c>
      <c r="G309" s="41"/>
      <c r="H309" s="47"/>
    </row>
    <row r="310" s="2" customFormat="1" ht="16.8" customHeight="1">
      <c r="A310" s="41"/>
      <c r="B310" s="47"/>
      <c r="C310" s="306" t="s">
        <v>1538</v>
      </c>
      <c r="D310" s="41"/>
      <c r="E310" s="41"/>
      <c r="F310" s="41"/>
      <c r="G310" s="41"/>
      <c r="H310" s="47"/>
    </row>
    <row r="311" s="2" customFormat="1" ht="16.8" customHeight="1">
      <c r="A311" s="41"/>
      <c r="B311" s="47"/>
      <c r="C311" s="304" t="s">
        <v>818</v>
      </c>
      <c r="D311" s="304" t="s">
        <v>1599</v>
      </c>
      <c r="E311" s="20" t="s">
        <v>198</v>
      </c>
      <c r="F311" s="305">
        <v>6.2000000000000002</v>
      </c>
      <c r="G311" s="41"/>
      <c r="H311" s="47"/>
    </row>
    <row r="312" s="2" customFormat="1" ht="16.8" customHeight="1">
      <c r="A312" s="41"/>
      <c r="B312" s="47"/>
      <c r="C312" s="304" t="s">
        <v>836</v>
      </c>
      <c r="D312" s="304" t="s">
        <v>837</v>
      </c>
      <c r="E312" s="20" t="s">
        <v>220</v>
      </c>
      <c r="F312" s="305">
        <v>0.42999999999999999</v>
      </c>
      <c r="G312" s="41"/>
      <c r="H312" s="47"/>
    </row>
    <row r="313" s="2" customFormat="1">
      <c r="A313" s="41"/>
      <c r="B313" s="47"/>
      <c r="C313" s="304" t="s">
        <v>842</v>
      </c>
      <c r="D313" s="304" t="s">
        <v>1610</v>
      </c>
      <c r="E313" s="20" t="s">
        <v>198</v>
      </c>
      <c r="F313" s="305">
        <v>6.2000000000000002</v>
      </c>
      <c r="G313" s="41"/>
      <c r="H313" s="47"/>
    </row>
    <row r="314" s="2" customFormat="1" ht="16.8" customHeight="1">
      <c r="A314" s="41"/>
      <c r="B314" s="47"/>
      <c r="C314" s="304" t="s">
        <v>244</v>
      </c>
      <c r="D314" s="304" t="s">
        <v>1611</v>
      </c>
      <c r="E314" s="20" t="s">
        <v>198</v>
      </c>
      <c r="F314" s="305">
        <v>6.2000000000000002</v>
      </c>
      <c r="G314" s="41"/>
      <c r="H314" s="47"/>
    </row>
    <row r="315" s="2" customFormat="1" ht="16.8" customHeight="1">
      <c r="A315" s="41"/>
      <c r="B315" s="47"/>
      <c r="C315" s="304" t="s">
        <v>892</v>
      </c>
      <c r="D315" s="304" t="s">
        <v>893</v>
      </c>
      <c r="E315" s="20" t="s">
        <v>198</v>
      </c>
      <c r="F315" s="305">
        <v>6.3860000000000001</v>
      </c>
      <c r="G315" s="41"/>
      <c r="H315" s="47"/>
    </row>
    <row r="316" s="2" customFormat="1" ht="16.8" customHeight="1">
      <c r="A316" s="41"/>
      <c r="B316" s="47"/>
      <c r="C316" s="300" t="s">
        <v>741</v>
      </c>
      <c r="D316" s="301" t="s">
        <v>741</v>
      </c>
      <c r="E316" s="302" t="s">
        <v>28</v>
      </c>
      <c r="F316" s="303">
        <v>4</v>
      </c>
      <c r="G316" s="41"/>
      <c r="H316" s="47"/>
    </row>
    <row r="317" s="2" customFormat="1" ht="16.8" customHeight="1">
      <c r="A317" s="41"/>
      <c r="B317" s="47"/>
      <c r="C317" s="304" t="s">
        <v>28</v>
      </c>
      <c r="D317" s="304" t="s">
        <v>868</v>
      </c>
      <c r="E317" s="20" t="s">
        <v>28</v>
      </c>
      <c r="F317" s="305">
        <v>0</v>
      </c>
      <c r="G317" s="41"/>
      <c r="H317" s="47"/>
    </row>
    <row r="318" s="2" customFormat="1" ht="16.8" customHeight="1">
      <c r="A318" s="41"/>
      <c r="B318" s="47"/>
      <c r="C318" s="304" t="s">
        <v>28</v>
      </c>
      <c r="D318" s="304" t="s">
        <v>896</v>
      </c>
      <c r="E318" s="20" t="s">
        <v>28</v>
      </c>
      <c r="F318" s="305">
        <v>4</v>
      </c>
      <c r="G318" s="41"/>
      <c r="H318" s="47"/>
    </row>
    <row r="319" s="2" customFormat="1" ht="16.8" customHeight="1">
      <c r="A319" s="41"/>
      <c r="B319" s="47"/>
      <c r="C319" s="304" t="s">
        <v>741</v>
      </c>
      <c r="D319" s="304" t="s">
        <v>169</v>
      </c>
      <c r="E319" s="20" t="s">
        <v>28</v>
      </c>
      <c r="F319" s="305">
        <v>4</v>
      </c>
      <c r="G319" s="41"/>
      <c r="H319" s="47"/>
    </row>
    <row r="320" s="2" customFormat="1" ht="16.8" customHeight="1">
      <c r="A320" s="41"/>
      <c r="B320" s="47"/>
      <c r="C320" s="306" t="s">
        <v>1538</v>
      </c>
      <c r="D320" s="41"/>
      <c r="E320" s="41"/>
      <c r="F320" s="41"/>
      <c r="G320" s="41"/>
      <c r="H320" s="47"/>
    </row>
    <row r="321" s="2" customFormat="1">
      <c r="A321" s="41"/>
      <c r="B321" s="47"/>
      <c r="C321" s="304" t="s">
        <v>827</v>
      </c>
      <c r="D321" s="304" t="s">
        <v>1601</v>
      </c>
      <c r="E321" s="20" t="s">
        <v>198</v>
      </c>
      <c r="F321" s="305">
        <v>4</v>
      </c>
      <c r="G321" s="41"/>
      <c r="H321" s="47"/>
    </row>
    <row r="322" s="2" customFormat="1" ht="16.8" customHeight="1">
      <c r="A322" s="41"/>
      <c r="B322" s="47"/>
      <c r="C322" s="304" t="s">
        <v>836</v>
      </c>
      <c r="D322" s="304" t="s">
        <v>837</v>
      </c>
      <c r="E322" s="20" t="s">
        <v>220</v>
      </c>
      <c r="F322" s="305">
        <v>0.42999999999999999</v>
      </c>
      <c r="G322" s="41"/>
      <c r="H322" s="47"/>
    </row>
    <row r="323" s="2" customFormat="1" ht="16.8" customHeight="1">
      <c r="A323" s="41"/>
      <c r="B323" s="47"/>
      <c r="C323" s="300" t="s">
        <v>743</v>
      </c>
      <c r="D323" s="301" t="s">
        <v>743</v>
      </c>
      <c r="E323" s="302" t="s">
        <v>28</v>
      </c>
      <c r="F323" s="303">
        <v>2.282</v>
      </c>
      <c r="G323" s="41"/>
      <c r="H323" s="47"/>
    </row>
    <row r="324" s="2" customFormat="1" ht="16.8" customHeight="1">
      <c r="A324" s="41"/>
      <c r="B324" s="47"/>
      <c r="C324" s="304" t="s">
        <v>28</v>
      </c>
      <c r="D324" s="304" t="s">
        <v>868</v>
      </c>
      <c r="E324" s="20" t="s">
        <v>28</v>
      </c>
      <c r="F324" s="305">
        <v>0</v>
      </c>
      <c r="G324" s="41"/>
      <c r="H324" s="47"/>
    </row>
    <row r="325" s="2" customFormat="1" ht="16.8" customHeight="1">
      <c r="A325" s="41"/>
      <c r="B325" s="47"/>
      <c r="C325" s="304" t="s">
        <v>28</v>
      </c>
      <c r="D325" s="304" t="s">
        <v>869</v>
      </c>
      <c r="E325" s="20" t="s">
        <v>28</v>
      </c>
      <c r="F325" s="305">
        <v>2.1080000000000001</v>
      </c>
      <c r="G325" s="41"/>
      <c r="H325" s="47"/>
    </row>
    <row r="326" s="2" customFormat="1" ht="16.8" customHeight="1">
      <c r="A326" s="41"/>
      <c r="B326" s="47"/>
      <c r="C326" s="304" t="s">
        <v>745</v>
      </c>
      <c r="D326" s="304" t="s">
        <v>870</v>
      </c>
      <c r="E326" s="20" t="s">
        <v>28</v>
      </c>
      <c r="F326" s="305">
        <v>0.17399999999999999</v>
      </c>
      <c r="G326" s="41"/>
      <c r="H326" s="47"/>
    </row>
    <row r="327" s="2" customFormat="1" ht="16.8" customHeight="1">
      <c r="A327" s="41"/>
      <c r="B327" s="47"/>
      <c r="C327" s="304" t="s">
        <v>743</v>
      </c>
      <c r="D327" s="304" t="s">
        <v>169</v>
      </c>
      <c r="E327" s="20" t="s">
        <v>28</v>
      </c>
      <c r="F327" s="305">
        <v>2.282</v>
      </c>
      <c r="G327" s="41"/>
      <c r="H327" s="47"/>
    </row>
    <row r="328" s="2" customFormat="1" ht="16.8" customHeight="1">
      <c r="A328" s="41"/>
      <c r="B328" s="47"/>
      <c r="C328" s="306" t="s">
        <v>1538</v>
      </c>
      <c r="D328" s="41"/>
      <c r="E328" s="41"/>
      <c r="F328" s="41"/>
      <c r="G328" s="41"/>
      <c r="H328" s="47"/>
    </row>
    <row r="329" s="2" customFormat="1" ht="16.8" customHeight="1">
      <c r="A329" s="41"/>
      <c r="B329" s="47"/>
      <c r="C329" s="304" t="s">
        <v>759</v>
      </c>
      <c r="D329" s="304" t="s">
        <v>1603</v>
      </c>
      <c r="E329" s="20" t="s">
        <v>220</v>
      </c>
      <c r="F329" s="305">
        <v>2.282</v>
      </c>
      <c r="G329" s="41"/>
      <c r="H329" s="47"/>
    </row>
    <row r="330" s="2" customFormat="1" ht="16.8" customHeight="1">
      <c r="A330" s="41"/>
      <c r="B330" s="47"/>
      <c r="C330" s="304" t="s">
        <v>767</v>
      </c>
      <c r="D330" s="304" t="s">
        <v>1604</v>
      </c>
      <c r="E330" s="20" t="s">
        <v>220</v>
      </c>
      <c r="F330" s="305">
        <v>2.282</v>
      </c>
      <c r="G330" s="41"/>
      <c r="H330" s="47"/>
    </row>
    <row r="331" s="2" customFormat="1">
      <c r="A331" s="41"/>
      <c r="B331" s="47"/>
      <c r="C331" s="304" t="s">
        <v>218</v>
      </c>
      <c r="D331" s="304" t="s">
        <v>1551</v>
      </c>
      <c r="E331" s="20" t="s">
        <v>220</v>
      </c>
      <c r="F331" s="305">
        <v>2.282</v>
      </c>
      <c r="G331" s="41"/>
      <c r="H331" s="47"/>
    </row>
    <row r="332" s="2" customFormat="1">
      <c r="A332" s="41"/>
      <c r="B332" s="47"/>
      <c r="C332" s="304" t="s">
        <v>382</v>
      </c>
      <c r="D332" s="304" t="s">
        <v>1586</v>
      </c>
      <c r="E332" s="20" t="s">
        <v>220</v>
      </c>
      <c r="F332" s="305">
        <v>2.282</v>
      </c>
      <c r="G332" s="41"/>
      <c r="H332" s="47"/>
    </row>
    <row r="333" s="2" customFormat="1">
      <c r="A333" s="41"/>
      <c r="B333" s="47"/>
      <c r="C333" s="304" t="s">
        <v>386</v>
      </c>
      <c r="D333" s="304" t="s">
        <v>1587</v>
      </c>
      <c r="E333" s="20" t="s">
        <v>220</v>
      </c>
      <c r="F333" s="305">
        <v>2.282</v>
      </c>
      <c r="G333" s="41"/>
      <c r="H333" s="47"/>
    </row>
    <row r="334" s="2" customFormat="1">
      <c r="A334" s="41"/>
      <c r="B334" s="47"/>
      <c r="C334" s="304" t="s">
        <v>390</v>
      </c>
      <c r="D334" s="304" t="s">
        <v>1588</v>
      </c>
      <c r="E334" s="20" t="s">
        <v>220</v>
      </c>
      <c r="F334" s="305">
        <v>2.282</v>
      </c>
      <c r="G334" s="41"/>
      <c r="H334" s="47"/>
    </row>
    <row r="335" s="2" customFormat="1">
      <c r="A335" s="41"/>
      <c r="B335" s="47"/>
      <c r="C335" s="304" t="s">
        <v>775</v>
      </c>
      <c r="D335" s="304" t="s">
        <v>1605</v>
      </c>
      <c r="E335" s="20" t="s">
        <v>220</v>
      </c>
      <c r="F335" s="305">
        <v>1.9339999999999999</v>
      </c>
      <c r="G335" s="41"/>
      <c r="H335" s="47"/>
    </row>
    <row r="336" s="2" customFormat="1">
      <c r="A336" s="41"/>
      <c r="B336" s="47"/>
      <c r="C336" s="304" t="s">
        <v>394</v>
      </c>
      <c r="D336" s="304" t="s">
        <v>1589</v>
      </c>
      <c r="E336" s="20" t="s">
        <v>220</v>
      </c>
      <c r="F336" s="305">
        <v>2.282</v>
      </c>
      <c r="G336" s="41"/>
      <c r="H336" s="47"/>
    </row>
    <row r="337" s="2" customFormat="1" ht="16.8" customHeight="1">
      <c r="A337" s="41"/>
      <c r="B337" s="47"/>
      <c r="C337" s="304" t="s">
        <v>400</v>
      </c>
      <c r="D337" s="304" t="s">
        <v>1590</v>
      </c>
      <c r="E337" s="20" t="s">
        <v>220</v>
      </c>
      <c r="F337" s="305">
        <v>2.282</v>
      </c>
      <c r="G337" s="41"/>
      <c r="H337" s="47"/>
    </row>
    <row r="338" s="2" customFormat="1" ht="16.8" customHeight="1">
      <c r="A338" s="41"/>
      <c r="B338" s="47"/>
      <c r="C338" s="304" t="s">
        <v>238</v>
      </c>
      <c r="D338" s="304" t="s">
        <v>1553</v>
      </c>
      <c r="E338" s="20" t="s">
        <v>220</v>
      </c>
      <c r="F338" s="305">
        <v>4.2160000000000002</v>
      </c>
      <c r="G338" s="41"/>
      <c r="H338" s="47"/>
    </row>
    <row r="339" s="2" customFormat="1" ht="16.8" customHeight="1">
      <c r="A339" s="41"/>
      <c r="B339" s="47"/>
      <c r="C339" s="300" t="s">
        <v>745</v>
      </c>
      <c r="D339" s="301" t="s">
        <v>745</v>
      </c>
      <c r="E339" s="302" t="s">
        <v>28</v>
      </c>
      <c r="F339" s="303">
        <v>0.17399999999999999</v>
      </c>
      <c r="G339" s="41"/>
      <c r="H339" s="47"/>
    </row>
    <row r="340" s="2" customFormat="1" ht="16.8" customHeight="1">
      <c r="A340" s="41"/>
      <c r="B340" s="47"/>
      <c r="C340" s="304" t="s">
        <v>745</v>
      </c>
      <c r="D340" s="304" t="s">
        <v>870</v>
      </c>
      <c r="E340" s="20" t="s">
        <v>28</v>
      </c>
      <c r="F340" s="305">
        <v>0.17399999999999999</v>
      </c>
      <c r="G340" s="41"/>
      <c r="H340" s="47"/>
    </row>
    <row r="341" s="2" customFormat="1" ht="16.8" customHeight="1">
      <c r="A341" s="41"/>
      <c r="B341" s="47"/>
      <c r="C341" s="306" t="s">
        <v>1538</v>
      </c>
      <c r="D341" s="41"/>
      <c r="E341" s="41"/>
      <c r="F341" s="41"/>
      <c r="G341" s="41"/>
      <c r="H341" s="47"/>
    </row>
    <row r="342" s="2" customFormat="1" ht="16.8" customHeight="1">
      <c r="A342" s="41"/>
      <c r="B342" s="47"/>
      <c r="C342" s="304" t="s">
        <v>759</v>
      </c>
      <c r="D342" s="304" t="s">
        <v>1603</v>
      </c>
      <c r="E342" s="20" t="s">
        <v>220</v>
      </c>
      <c r="F342" s="305">
        <v>2.282</v>
      </c>
      <c r="G342" s="41"/>
      <c r="H342" s="47"/>
    </row>
    <row r="343" s="2" customFormat="1" ht="16.8" customHeight="1">
      <c r="A343" s="41"/>
      <c r="B343" s="47"/>
      <c r="C343" s="304" t="s">
        <v>798</v>
      </c>
      <c r="D343" s="304" t="s">
        <v>1609</v>
      </c>
      <c r="E343" s="20" t="s">
        <v>220</v>
      </c>
      <c r="F343" s="305">
        <v>0.34799999999999998</v>
      </c>
      <c r="G343" s="41"/>
      <c r="H343" s="47"/>
    </row>
    <row r="344" s="2" customFormat="1" ht="16.8" customHeight="1">
      <c r="A344" s="41"/>
      <c r="B344" s="47"/>
      <c r="C344" s="300" t="s">
        <v>340</v>
      </c>
      <c r="D344" s="301" t="s">
        <v>340</v>
      </c>
      <c r="E344" s="302" t="s">
        <v>28</v>
      </c>
      <c r="F344" s="303">
        <v>13.425000000000001</v>
      </c>
      <c r="G344" s="41"/>
      <c r="H344" s="47"/>
    </row>
    <row r="345" s="2" customFormat="1" ht="16.8" customHeight="1">
      <c r="A345" s="41"/>
      <c r="B345" s="47"/>
      <c r="C345" s="304" t="s">
        <v>28</v>
      </c>
      <c r="D345" s="304" t="s">
        <v>868</v>
      </c>
      <c r="E345" s="20" t="s">
        <v>28</v>
      </c>
      <c r="F345" s="305">
        <v>0</v>
      </c>
      <c r="G345" s="41"/>
      <c r="H345" s="47"/>
    </row>
    <row r="346" s="2" customFormat="1" ht="16.8" customHeight="1">
      <c r="A346" s="41"/>
      <c r="B346" s="47"/>
      <c r="C346" s="304" t="s">
        <v>28</v>
      </c>
      <c r="D346" s="304" t="s">
        <v>883</v>
      </c>
      <c r="E346" s="20" t="s">
        <v>28</v>
      </c>
      <c r="F346" s="305">
        <v>12.4</v>
      </c>
      <c r="G346" s="41"/>
      <c r="H346" s="47"/>
    </row>
    <row r="347" s="2" customFormat="1" ht="16.8" customHeight="1">
      <c r="A347" s="41"/>
      <c r="B347" s="47"/>
      <c r="C347" s="304" t="s">
        <v>28</v>
      </c>
      <c r="D347" s="304" t="s">
        <v>884</v>
      </c>
      <c r="E347" s="20" t="s">
        <v>28</v>
      </c>
      <c r="F347" s="305">
        <v>1.0249999999999999</v>
      </c>
      <c r="G347" s="41"/>
      <c r="H347" s="47"/>
    </row>
    <row r="348" s="2" customFormat="1" ht="16.8" customHeight="1">
      <c r="A348" s="41"/>
      <c r="B348" s="47"/>
      <c r="C348" s="304" t="s">
        <v>340</v>
      </c>
      <c r="D348" s="304" t="s">
        <v>169</v>
      </c>
      <c r="E348" s="20" t="s">
        <v>28</v>
      </c>
      <c r="F348" s="305">
        <v>13.425000000000001</v>
      </c>
      <c r="G348" s="41"/>
      <c r="H348" s="47"/>
    </row>
    <row r="349" s="2" customFormat="1" ht="16.8" customHeight="1">
      <c r="A349" s="41"/>
      <c r="B349" s="47"/>
      <c r="C349" s="306" t="s">
        <v>1538</v>
      </c>
      <c r="D349" s="41"/>
      <c r="E349" s="41"/>
      <c r="F349" s="41"/>
      <c r="G349" s="41"/>
      <c r="H349" s="47"/>
    </row>
    <row r="350" s="2" customFormat="1" ht="16.8" customHeight="1">
      <c r="A350" s="41"/>
      <c r="B350" s="47"/>
      <c r="C350" s="304" t="s">
        <v>418</v>
      </c>
      <c r="D350" s="304" t="s">
        <v>1582</v>
      </c>
      <c r="E350" s="20" t="s">
        <v>160</v>
      </c>
      <c r="F350" s="305">
        <v>13.425000000000001</v>
      </c>
      <c r="G350" s="41"/>
      <c r="H350" s="47"/>
    </row>
    <row r="351" s="2" customFormat="1" ht="16.8" customHeight="1">
      <c r="A351" s="41"/>
      <c r="B351" s="47"/>
      <c r="C351" s="304" t="s">
        <v>794</v>
      </c>
      <c r="D351" s="304" t="s">
        <v>1606</v>
      </c>
      <c r="E351" s="20" t="s">
        <v>160</v>
      </c>
      <c r="F351" s="305">
        <v>13.425000000000001</v>
      </c>
      <c r="G351" s="41"/>
      <c r="H351" s="47"/>
    </row>
    <row r="352" s="2" customFormat="1" ht="16.8" customHeight="1">
      <c r="A352" s="41"/>
      <c r="B352" s="47"/>
      <c r="C352" s="300" t="s">
        <v>748</v>
      </c>
      <c r="D352" s="301" t="s">
        <v>748</v>
      </c>
      <c r="E352" s="302" t="s">
        <v>28</v>
      </c>
      <c r="F352" s="303">
        <v>12.4</v>
      </c>
      <c r="G352" s="41"/>
      <c r="H352" s="47"/>
    </row>
    <row r="353" s="2" customFormat="1" ht="16.8" customHeight="1">
      <c r="A353" s="41"/>
      <c r="B353" s="47"/>
      <c r="C353" s="304" t="s">
        <v>28</v>
      </c>
      <c r="D353" s="304" t="s">
        <v>868</v>
      </c>
      <c r="E353" s="20" t="s">
        <v>28</v>
      </c>
      <c r="F353" s="305">
        <v>0</v>
      </c>
      <c r="G353" s="41"/>
      <c r="H353" s="47"/>
    </row>
    <row r="354" s="2" customFormat="1" ht="16.8" customHeight="1">
      <c r="A354" s="41"/>
      <c r="B354" s="47"/>
      <c r="C354" s="304" t="s">
        <v>28</v>
      </c>
      <c r="D354" s="304" t="s">
        <v>883</v>
      </c>
      <c r="E354" s="20" t="s">
        <v>28</v>
      </c>
      <c r="F354" s="305">
        <v>12.4</v>
      </c>
      <c r="G354" s="41"/>
      <c r="H354" s="47"/>
    </row>
    <row r="355" s="2" customFormat="1" ht="16.8" customHeight="1">
      <c r="A355" s="41"/>
      <c r="B355" s="47"/>
      <c r="C355" s="304" t="s">
        <v>748</v>
      </c>
      <c r="D355" s="304" t="s">
        <v>169</v>
      </c>
      <c r="E355" s="20" t="s">
        <v>28</v>
      </c>
      <c r="F355" s="305">
        <v>12.4</v>
      </c>
      <c r="G355" s="41"/>
      <c r="H355" s="47"/>
    </row>
    <row r="356" s="2" customFormat="1" ht="16.8" customHeight="1">
      <c r="A356" s="41"/>
      <c r="B356" s="47"/>
      <c r="C356" s="306" t="s">
        <v>1538</v>
      </c>
      <c r="D356" s="41"/>
      <c r="E356" s="41"/>
      <c r="F356" s="41"/>
      <c r="G356" s="41"/>
      <c r="H356" s="47"/>
    </row>
    <row r="357" s="2" customFormat="1" ht="16.8" customHeight="1">
      <c r="A357" s="41"/>
      <c r="B357" s="47"/>
      <c r="C357" s="304" t="s">
        <v>790</v>
      </c>
      <c r="D357" s="304" t="s">
        <v>1607</v>
      </c>
      <c r="E357" s="20" t="s">
        <v>160</v>
      </c>
      <c r="F357" s="305">
        <v>12.4</v>
      </c>
      <c r="G357" s="41"/>
      <c r="H357" s="47"/>
    </row>
    <row r="358" s="2" customFormat="1" ht="16.8" customHeight="1">
      <c r="A358" s="41"/>
      <c r="B358" s="47"/>
      <c r="C358" s="304" t="s">
        <v>804</v>
      </c>
      <c r="D358" s="304" t="s">
        <v>1608</v>
      </c>
      <c r="E358" s="20" t="s">
        <v>160</v>
      </c>
      <c r="F358" s="305">
        <v>12.4</v>
      </c>
      <c r="G358" s="41"/>
      <c r="H358" s="47"/>
    </row>
    <row r="359" s="2" customFormat="1" ht="16.8" customHeight="1">
      <c r="A359" s="41"/>
      <c r="B359" s="47"/>
      <c r="C359" s="304" t="s">
        <v>808</v>
      </c>
      <c r="D359" s="304" t="s">
        <v>809</v>
      </c>
      <c r="E359" s="20" t="s">
        <v>160</v>
      </c>
      <c r="F359" s="305">
        <v>12.772</v>
      </c>
      <c r="G359" s="41"/>
      <c r="H359" s="47"/>
    </row>
    <row r="360" s="2" customFormat="1" ht="16.8" customHeight="1">
      <c r="A360" s="41"/>
      <c r="B360" s="47"/>
      <c r="C360" s="300" t="s">
        <v>750</v>
      </c>
      <c r="D360" s="301" t="s">
        <v>750</v>
      </c>
      <c r="E360" s="302" t="s">
        <v>28</v>
      </c>
      <c r="F360" s="303">
        <v>1.9339999999999999</v>
      </c>
      <c r="G360" s="41"/>
      <c r="H360" s="47"/>
    </row>
    <row r="361" s="2" customFormat="1" ht="16.8" customHeight="1">
      <c r="A361" s="41"/>
      <c r="B361" s="47"/>
      <c r="C361" s="304" t="s">
        <v>28</v>
      </c>
      <c r="D361" s="304" t="s">
        <v>743</v>
      </c>
      <c r="E361" s="20" t="s">
        <v>28</v>
      </c>
      <c r="F361" s="305">
        <v>2.282</v>
      </c>
      <c r="G361" s="41"/>
      <c r="H361" s="47"/>
    </row>
    <row r="362" s="2" customFormat="1" ht="16.8" customHeight="1">
      <c r="A362" s="41"/>
      <c r="B362" s="47"/>
      <c r="C362" s="304" t="s">
        <v>28</v>
      </c>
      <c r="D362" s="304" t="s">
        <v>779</v>
      </c>
      <c r="E362" s="20" t="s">
        <v>28</v>
      </c>
      <c r="F362" s="305">
        <v>-0.34799999999999998</v>
      </c>
      <c r="G362" s="41"/>
      <c r="H362" s="47"/>
    </row>
    <row r="363" s="2" customFormat="1" ht="16.8" customHeight="1">
      <c r="A363" s="41"/>
      <c r="B363" s="47"/>
      <c r="C363" s="304" t="s">
        <v>750</v>
      </c>
      <c r="D363" s="304" t="s">
        <v>169</v>
      </c>
      <c r="E363" s="20" t="s">
        <v>28</v>
      </c>
      <c r="F363" s="305">
        <v>1.9339999999999999</v>
      </c>
      <c r="G363" s="41"/>
      <c r="H363" s="47"/>
    </row>
    <row r="364" s="2" customFormat="1" ht="16.8" customHeight="1">
      <c r="A364" s="41"/>
      <c r="B364" s="47"/>
      <c r="C364" s="306" t="s">
        <v>1538</v>
      </c>
      <c r="D364" s="41"/>
      <c r="E364" s="41"/>
      <c r="F364" s="41"/>
      <c r="G364" s="41"/>
      <c r="H364" s="47"/>
    </row>
    <row r="365" s="2" customFormat="1">
      <c r="A365" s="41"/>
      <c r="B365" s="47"/>
      <c r="C365" s="304" t="s">
        <v>775</v>
      </c>
      <c r="D365" s="304" t="s">
        <v>1605</v>
      </c>
      <c r="E365" s="20" t="s">
        <v>220</v>
      </c>
      <c r="F365" s="305">
        <v>1.9339999999999999</v>
      </c>
      <c r="G365" s="41"/>
      <c r="H365" s="47"/>
    </row>
    <row r="366" s="2" customFormat="1" ht="16.8" customHeight="1">
      <c r="A366" s="41"/>
      <c r="B366" s="47"/>
      <c r="C366" s="304" t="s">
        <v>233</v>
      </c>
      <c r="D366" s="304" t="s">
        <v>1552</v>
      </c>
      <c r="E366" s="20" t="s">
        <v>220</v>
      </c>
      <c r="F366" s="305">
        <v>1.9339999999999999</v>
      </c>
      <c r="G366" s="41"/>
      <c r="H366" s="47"/>
    </row>
    <row r="367" s="2" customFormat="1" ht="16.8" customHeight="1">
      <c r="A367" s="41"/>
      <c r="B367" s="47"/>
      <c r="C367" s="304" t="s">
        <v>238</v>
      </c>
      <c r="D367" s="304" t="s">
        <v>1553</v>
      </c>
      <c r="E367" s="20" t="s">
        <v>220</v>
      </c>
      <c r="F367" s="305">
        <v>4.2160000000000002</v>
      </c>
      <c r="G367" s="41"/>
      <c r="H367" s="47"/>
    </row>
    <row r="368" s="2" customFormat="1" ht="16.8" customHeight="1">
      <c r="A368" s="41"/>
      <c r="B368" s="47"/>
      <c r="C368" s="300" t="s">
        <v>753</v>
      </c>
      <c r="D368" s="301" t="s">
        <v>753</v>
      </c>
      <c r="E368" s="302" t="s">
        <v>28</v>
      </c>
      <c r="F368" s="303">
        <v>4.2160000000000002</v>
      </c>
      <c r="G368" s="41"/>
      <c r="H368" s="47"/>
    </row>
    <row r="369" s="2" customFormat="1" ht="16.8" customHeight="1">
      <c r="A369" s="41"/>
      <c r="B369" s="47"/>
      <c r="C369" s="304" t="s">
        <v>28</v>
      </c>
      <c r="D369" s="304" t="s">
        <v>743</v>
      </c>
      <c r="E369" s="20" t="s">
        <v>28</v>
      </c>
      <c r="F369" s="305">
        <v>2.282</v>
      </c>
      <c r="G369" s="41"/>
      <c r="H369" s="47"/>
    </row>
    <row r="370" s="2" customFormat="1" ht="16.8" customHeight="1">
      <c r="A370" s="41"/>
      <c r="B370" s="47"/>
      <c r="C370" s="304" t="s">
        <v>28</v>
      </c>
      <c r="D370" s="304" t="s">
        <v>750</v>
      </c>
      <c r="E370" s="20" t="s">
        <v>28</v>
      </c>
      <c r="F370" s="305">
        <v>1.9339999999999999</v>
      </c>
      <c r="G370" s="41"/>
      <c r="H370" s="47"/>
    </row>
    <row r="371" s="2" customFormat="1" ht="16.8" customHeight="1">
      <c r="A371" s="41"/>
      <c r="B371" s="47"/>
      <c r="C371" s="304" t="s">
        <v>753</v>
      </c>
      <c r="D371" s="304" t="s">
        <v>169</v>
      </c>
      <c r="E371" s="20" t="s">
        <v>28</v>
      </c>
      <c r="F371" s="305">
        <v>4.2160000000000002</v>
      </c>
      <c r="G371" s="41"/>
      <c r="H371" s="47"/>
    </row>
    <row r="372" s="2" customFormat="1" ht="16.8" customHeight="1">
      <c r="A372" s="41"/>
      <c r="B372" s="47"/>
      <c r="C372" s="306" t="s">
        <v>1538</v>
      </c>
      <c r="D372" s="41"/>
      <c r="E372" s="41"/>
      <c r="F372" s="41"/>
      <c r="G372" s="41"/>
      <c r="H372" s="47"/>
    </row>
    <row r="373" s="2" customFormat="1" ht="16.8" customHeight="1">
      <c r="A373" s="41"/>
      <c r="B373" s="47"/>
      <c r="C373" s="304" t="s">
        <v>238</v>
      </c>
      <c r="D373" s="304" t="s">
        <v>1553</v>
      </c>
      <c r="E373" s="20" t="s">
        <v>220</v>
      </c>
      <c r="F373" s="305">
        <v>4.2160000000000002</v>
      </c>
      <c r="G373" s="41"/>
      <c r="H373" s="47"/>
    </row>
    <row r="374" s="2" customFormat="1">
      <c r="A374" s="41"/>
      <c r="B374" s="47"/>
      <c r="C374" s="304" t="s">
        <v>404</v>
      </c>
      <c r="D374" s="304" t="s">
        <v>1594</v>
      </c>
      <c r="E374" s="20" t="s">
        <v>256</v>
      </c>
      <c r="F374" s="305">
        <v>7.5890000000000004</v>
      </c>
      <c r="G374" s="41"/>
      <c r="H374" s="47"/>
    </row>
    <row r="375" s="2" customFormat="1" ht="16.8" customHeight="1">
      <c r="A375" s="41"/>
      <c r="B375" s="47"/>
      <c r="C375" s="300" t="s">
        <v>755</v>
      </c>
      <c r="D375" s="301" t="s">
        <v>755</v>
      </c>
      <c r="E375" s="302" t="s">
        <v>28</v>
      </c>
      <c r="F375" s="303">
        <v>0.34799999999999998</v>
      </c>
      <c r="G375" s="41"/>
      <c r="H375" s="47"/>
    </row>
    <row r="376" s="2" customFormat="1" ht="16.8" customHeight="1">
      <c r="A376" s="41"/>
      <c r="B376" s="47"/>
      <c r="C376" s="304" t="s">
        <v>28</v>
      </c>
      <c r="D376" s="304" t="s">
        <v>888</v>
      </c>
      <c r="E376" s="20" t="s">
        <v>28</v>
      </c>
      <c r="F376" s="305">
        <v>0.34799999999999998</v>
      </c>
      <c r="G376" s="41"/>
      <c r="H376" s="47"/>
    </row>
    <row r="377" s="2" customFormat="1" ht="16.8" customHeight="1">
      <c r="A377" s="41"/>
      <c r="B377" s="47"/>
      <c r="C377" s="304" t="s">
        <v>755</v>
      </c>
      <c r="D377" s="304" t="s">
        <v>169</v>
      </c>
      <c r="E377" s="20" t="s">
        <v>28</v>
      </c>
      <c r="F377" s="305">
        <v>0.34799999999999998</v>
      </c>
      <c r="G377" s="41"/>
      <c r="H377" s="47"/>
    </row>
    <row r="378" s="2" customFormat="1" ht="16.8" customHeight="1">
      <c r="A378" s="41"/>
      <c r="B378" s="47"/>
      <c r="C378" s="306" t="s">
        <v>1538</v>
      </c>
      <c r="D378" s="41"/>
      <c r="E378" s="41"/>
      <c r="F378" s="41"/>
      <c r="G378" s="41"/>
      <c r="H378" s="47"/>
    </row>
    <row r="379" s="2" customFormat="1" ht="16.8" customHeight="1">
      <c r="A379" s="41"/>
      <c r="B379" s="47"/>
      <c r="C379" s="304" t="s">
        <v>798</v>
      </c>
      <c r="D379" s="304" t="s">
        <v>1609</v>
      </c>
      <c r="E379" s="20" t="s">
        <v>220</v>
      </c>
      <c r="F379" s="305">
        <v>0.34799999999999998</v>
      </c>
      <c r="G379" s="41"/>
      <c r="H379" s="47"/>
    </row>
    <row r="380" s="2" customFormat="1">
      <c r="A380" s="41"/>
      <c r="B380" s="47"/>
      <c r="C380" s="304" t="s">
        <v>775</v>
      </c>
      <c r="D380" s="304" t="s">
        <v>1605</v>
      </c>
      <c r="E380" s="20" t="s">
        <v>220</v>
      </c>
      <c r="F380" s="305">
        <v>1.9339999999999999</v>
      </c>
      <c r="G380" s="41"/>
      <c r="H380" s="47"/>
    </row>
    <row r="381" s="2" customFormat="1" ht="26.4" customHeight="1">
      <c r="A381" s="41"/>
      <c r="B381" s="47"/>
      <c r="C381" s="299" t="s">
        <v>95</v>
      </c>
      <c r="D381" s="299" t="s">
        <v>96</v>
      </c>
      <c r="E381" s="41"/>
      <c r="F381" s="41"/>
      <c r="G381" s="41"/>
      <c r="H381" s="47"/>
    </row>
    <row r="382" s="2" customFormat="1" ht="16.8" customHeight="1">
      <c r="A382" s="41"/>
      <c r="B382" s="47"/>
      <c r="C382" s="300" t="s">
        <v>108</v>
      </c>
      <c r="D382" s="301" t="s">
        <v>108</v>
      </c>
      <c r="E382" s="302" t="s">
        <v>28</v>
      </c>
      <c r="F382" s="303">
        <v>22.920000000000002</v>
      </c>
      <c r="G382" s="41"/>
      <c r="H382" s="47"/>
    </row>
    <row r="383" s="2" customFormat="1" ht="16.8" customHeight="1">
      <c r="A383" s="41"/>
      <c r="B383" s="47"/>
      <c r="C383" s="304" t="s">
        <v>28</v>
      </c>
      <c r="D383" s="304" t="s">
        <v>929</v>
      </c>
      <c r="E383" s="20" t="s">
        <v>28</v>
      </c>
      <c r="F383" s="305">
        <v>0</v>
      </c>
      <c r="G383" s="41"/>
      <c r="H383" s="47"/>
    </row>
    <row r="384" s="2" customFormat="1" ht="16.8" customHeight="1">
      <c r="A384" s="41"/>
      <c r="B384" s="47"/>
      <c r="C384" s="304" t="s">
        <v>28</v>
      </c>
      <c r="D384" s="304" t="s">
        <v>939</v>
      </c>
      <c r="E384" s="20" t="s">
        <v>28</v>
      </c>
      <c r="F384" s="305">
        <v>22.920000000000002</v>
      </c>
      <c r="G384" s="41"/>
      <c r="H384" s="47"/>
    </row>
    <row r="385" s="2" customFormat="1" ht="16.8" customHeight="1">
      <c r="A385" s="41"/>
      <c r="B385" s="47"/>
      <c r="C385" s="304" t="s">
        <v>108</v>
      </c>
      <c r="D385" s="304" t="s">
        <v>169</v>
      </c>
      <c r="E385" s="20" t="s">
        <v>28</v>
      </c>
      <c r="F385" s="305">
        <v>22.920000000000002</v>
      </c>
      <c r="G385" s="41"/>
      <c r="H385" s="47"/>
    </row>
    <row r="386" s="2" customFormat="1" ht="16.8" customHeight="1">
      <c r="A386" s="41"/>
      <c r="B386" s="47"/>
      <c r="C386" s="306" t="s">
        <v>1538</v>
      </c>
      <c r="D386" s="41"/>
      <c r="E386" s="41"/>
      <c r="F386" s="41"/>
      <c r="G386" s="41"/>
      <c r="H386" s="47"/>
    </row>
    <row r="387" s="2" customFormat="1" ht="16.8" customHeight="1">
      <c r="A387" s="41"/>
      <c r="B387" s="47"/>
      <c r="C387" s="304" t="s">
        <v>935</v>
      </c>
      <c r="D387" s="304" t="s">
        <v>1612</v>
      </c>
      <c r="E387" s="20" t="s">
        <v>160</v>
      </c>
      <c r="F387" s="305">
        <v>22.920000000000002</v>
      </c>
      <c r="G387" s="41"/>
      <c r="H387" s="47"/>
    </row>
    <row r="388" s="2" customFormat="1" ht="16.8" customHeight="1">
      <c r="A388" s="41"/>
      <c r="B388" s="47"/>
      <c r="C388" s="304" t="s">
        <v>931</v>
      </c>
      <c r="D388" s="304" t="s">
        <v>1613</v>
      </c>
      <c r="E388" s="20" t="s">
        <v>160</v>
      </c>
      <c r="F388" s="305">
        <v>67.719999999999999</v>
      </c>
      <c r="G388" s="41"/>
      <c r="H388" s="47"/>
    </row>
    <row r="389" s="2" customFormat="1" ht="16.8" customHeight="1">
      <c r="A389" s="41"/>
      <c r="B389" s="47"/>
      <c r="C389" s="304" t="s">
        <v>1004</v>
      </c>
      <c r="D389" s="304" t="s">
        <v>1614</v>
      </c>
      <c r="E389" s="20" t="s">
        <v>160</v>
      </c>
      <c r="F389" s="305">
        <v>67.719999999999999</v>
      </c>
      <c r="G389" s="41"/>
      <c r="H389" s="47"/>
    </row>
    <row r="390" s="2" customFormat="1" ht="16.8" customHeight="1">
      <c r="A390" s="41"/>
      <c r="B390" s="47"/>
      <c r="C390" s="304" t="s">
        <v>1021</v>
      </c>
      <c r="D390" s="304" t="s">
        <v>1615</v>
      </c>
      <c r="E390" s="20" t="s">
        <v>160</v>
      </c>
      <c r="F390" s="305">
        <v>22.920000000000002</v>
      </c>
      <c r="G390" s="41"/>
      <c r="H390" s="47"/>
    </row>
    <row r="391" s="2" customFormat="1" ht="16.8" customHeight="1">
      <c r="A391" s="41"/>
      <c r="B391" s="47"/>
      <c r="C391" s="304" t="s">
        <v>1025</v>
      </c>
      <c r="D391" s="304" t="s">
        <v>1616</v>
      </c>
      <c r="E391" s="20" t="s">
        <v>160</v>
      </c>
      <c r="F391" s="305">
        <v>22.920000000000002</v>
      </c>
      <c r="G391" s="41"/>
      <c r="H391" s="47"/>
    </row>
    <row r="392" s="2" customFormat="1" ht="16.8" customHeight="1">
      <c r="A392" s="41"/>
      <c r="B392" s="47"/>
      <c r="C392" s="304" t="s">
        <v>1029</v>
      </c>
      <c r="D392" s="304" t="s">
        <v>1617</v>
      </c>
      <c r="E392" s="20" t="s">
        <v>160</v>
      </c>
      <c r="F392" s="305">
        <v>22.920000000000002</v>
      </c>
      <c r="G392" s="41"/>
      <c r="H392" s="47"/>
    </row>
    <row r="393" s="2" customFormat="1" ht="16.8" customHeight="1">
      <c r="A393" s="41"/>
      <c r="B393" s="47"/>
      <c r="C393" s="304" t="s">
        <v>1033</v>
      </c>
      <c r="D393" s="304" t="s">
        <v>1618</v>
      </c>
      <c r="E393" s="20" t="s">
        <v>160</v>
      </c>
      <c r="F393" s="305">
        <v>22.920000000000002</v>
      </c>
      <c r="G393" s="41"/>
      <c r="H393" s="47"/>
    </row>
    <row r="394" s="2" customFormat="1" ht="16.8" customHeight="1">
      <c r="A394" s="41"/>
      <c r="B394" s="47"/>
      <c r="C394" s="304" t="s">
        <v>1036</v>
      </c>
      <c r="D394" s="304" t="s">
        <v>1619</v>
      </c>
      <c r="E394" s="20" t="s">
        <v>160</v>
      </c>
      <c r="F394" s="305">
        <v>22.920000000000002</v>
      </c>
      <c r="G394" s="41"/>
      <c r="H394" s="47"/>
    </row>
    <row r="395" s="2" customFormat="1" ht="16.8" customHeight="1">
      <c r="A395" s="41"/>
      <c r="B395" s="47"/>
      <c r="C395" s="304" t="s">
        <v>1040</v>
      </c>
      <c r="D395" s="304" t="s">
        <v>1620</v>
      </c>
      <c r="E395" s="20" t="s">
        <v>160</v>
      </c>
      <c r="F395" s="305">
        <v>22.920000000000002</v>
      </c>
      <c r="G395" s="41"/>
      <c r="H395" s="47"/>
    </row>
    <row r="396" s="2" customFormat="1" ht="16.8" customHeight="1">
      <c r="A396" s="41"/>
      <c r="B396" s="47"/>
      <c r="C396" s="304" t="s">
        <v>1044</v>
      </c>
      <c r="D396" s="304" t="s">
        <v>1621</v>
      </c>
      <c r="E396" s="20" t="s">
        <v>160</v>
      </c>
      <c r="F396" s="305">
        <v>22.920000000000002</v>
      </c>
      <c r="G396" s="41"/>
      <c r="H396" s="47"/>
    </row>
    <row r="397" s="2" customFormat="1" ht="16.8" customHeight="1">
      <c r="A397" s="41"/>
      <c r="B397" s="47"/>
      <c r="C397" s="300" t="s">
        <v>113</v>
      </c>
      <c r="D397" s="301" t="s">
        <v>113</v>
      </c>
      <c r="E397" s="302" t="s">
        <v>28</v>
      </c>
      <c r="F397" s="303">
        <v>44.799999999999997</v>
      </c>
      <c r="G397" s="41"/>
      <c r="H397" s="47"/>
    </row>
    <row r="398" s="2" customFormat="1" ht="16.8" customHeight="1">
      <c r="A398" s="41"/>
      <c r="B398" s="47"/>
      <c r="C398" s="304" t="s">
        <v>28</v>
      </c>
      <c r="D398" s="304" t="s">
        <v>929</v>
      </c>
      <c r="E398" s="20" t="s">
        <v>28</v>
      </c>
      <c r="F398" s="305">
        <v>0</v>
      </c>
      <c r="G398" s="41"/>
      <c r="H398" s="47"/>
    </row>
    <row r="399" s="2" customFormat="1" ht="16.8" customHeight="1">
      <c r="A399" s="41"/>
      <c r="B399" s="47"/>
      <c r="C399" s="304" t="s">
        <v>28</v>
      </c>
      <c r="D399" s="304" t="s">
        <v>930</v>
      </c>
      <c r="E399" s="20" t="s">
        <v>28</v>
      </c>
      <c r="F399" s="305">
        <v>44.799999999999997</v>
      </c>
      <c r="G399" s="41"/>
      <c r="H399" s="47"/>
    </row>
    <row r="400" s="2" customFormat="1" ht="16.8" customHeight="1">
      <c r="A400" s="41"/>
      <c r="B400" s="47"/>
      <c r="C400" s="304" t="s">
        <v>113</v>
      </c>
      <c r="D400" s="304" t="s">
        <v>169</v>
      </c>
      <c r="E400" s="20" t="s">
        <v>28</v>
      </c>
      <c r="F400" s="305">
        <v>44.799999999999997</v>
      </c>
      <c r="G400" s="41"/>
      <c r="H400" s="47"/>
    </row>
    <row r="401" s="2" customFormat="1" ht="16.8" customHeight="1">
      <c r="A401" s="41"/>
      <c r="B401" s="47"/>
      <c r="C401" s="306" t="s">
        <v>1538</v>
      </c>
      <c r="D401" s="41"/>
      <c r="E401" s="41"/>
      <c r="F401" s="41"/>
      <c r="G401" s="41"/>
      <c r="H401" s="47"/>
    </row>
    <row r="402" s="2" customFormat="1" ht="16.8" customHeight="1">
      <c r="A402" s="41"/>
      <c r="B402" s="47"/>
      <c r="C402" s="304" t="s">
        <v>925</v>
      </c>
      <c r="D402" s="304" t="s">
        <v>1622</v>
      </c>
      <c r="E402" s="20" t="s">
        <v>160</v>
      </c>
      <c r="F402" s="305">
        <v>44.799999999999997</v>
      </c>
      <c r="G402" s="41"/>
      <c r="H402" s="47"/>
    </row>
    <row r="403" s="2" customFormat="1" ht="16.8" customHeight="1">
      <c r="A403" s="41"/>
      <c r="B403" s="47"/>
      <c r="C403" s="304" t="s">
        <v>931</v>
      </c>
      <c r="D403" s="304" t="s">
        <v>1613</v>
      </c>
      <c r="E403" s="20" t="s">
        <v>160</v>
      </c>
      <c r="F403" s="305">
        <v>67.719999999999999</v>
      </c>
      <c r="G403" s="41"/>
      <c r="H403" s="47"/>
    </row>
    <row r="404" s="2" customFormat="1" ht="16.8" customHeight="1">
      <c r="A404" s="41"/>
      <c r="B404" s="47"/>
      <c r="C404" s="304" t="s">
        <v>1004</v>
      </c>
      <c r="D404" s="304" t="s">
        <v>1614</v>
      </c>
      <c r="E404" s="20" t="s">
        <v>160</v>
      </c>
      <c r="F404" s="305">
        <v>67.719999999999999</v>
      </c>
      <c r="G404" s="41"/>
      <c r="H404" s="47"/>
    </row>
    <row r="405" s="2" customFormat="1" ht="16.8" customHeight="1">
      <c r="A405" s="41"/>
      <c r="B405" s="47"/>
      <c r="C405" s="304" t="s">
        <v>790</v>
      </c>
      <c r="D405" s="304" t="s">
        <v>1607</v>
      </c>
      <c r="E405" s="20" t="s">
        <v>160</v>
      </c>
      <c r="F405" s="305">
        <v>44.799999999999997</v>
      </c>
      <c r="G405" s="41"/>
      <c r="H405" s="47"/>
    </row>
    <row r="406" s="2" customFormat="1" ht="16.8" customHeight="1">
      <c r="A406" s="41"/>
      <c r="B406" s="47"/>
      <c r="C406" s="304" t="s">
        <v>794</v>
      </c>
      <c r="D406" s="304" t="s">
        <v>1606</v>
      </c>
      <c r="E406" s="20" t="s">
        <v>160</v>
      </c>
      <c r="F406" s="305">
        <v>44.799999999999997</v>
      </c>
      <c r="G406" s="41"/>
      <c r="H406" s="47"/>
    </row>
    <row r="407" s="2" customFormat="1" ht="16.8" customHeight="1">
      <c r="A407" s="41"/>
      <c r="B407" s="47"/>
      <c r="C407" s="304" t="s">
        <v>804</v>
      </c>
      <c r="D407" s="304" t="s">
        <v>1608</v>
      </c>
      <c r="E407" s="20" t="s">
        <v>160</v>
      </c>
      <c r="F407" s="305">
        <v>44.799999999999997</v>
      </c>
      <c r="G407" s="41"/>
      <c r="H407" s="47"/>
    </row>
    <row r="408" s="2" customFormat="1">
      <c r="A408" s="41"/>
      <c r="B408" s="47"/>
      <c r="C408" s="304" t="s">
        <v>1131</v>
      </c>
      <c r="D408" s="304" t="s">
        <v>1623</v>
      </c>
      <c r="E408" s="20" t="s">
        <v>160</v>
      </c>
      <c r="F408" s="305">
        <v>44.799999999999997</v>
      </c>
      <c r="G408" s="41"/>
      <c r="H408" s="47"/>
    </row>
    <row r="409" s="2" customFormat="1" ht="16.8" customHeight="1">
      <c r="A409" s="41"/>
      <c r="B409" s="47"/>
      <c r="C409" s="304" t="s">
        <v>808</v>
      </c>
      <c r="D409" s="304" t="s">
        <v>809</v>
      </c>
      <c r="E409" s="20" t="s">
        <v>160</v>
      </c>
      <c r="F409" s="305">
        <v>8.9600000000000009</v>
      </c>
      <c r="G409" s="41"/>
      <c r="H409" s="47"/>
    </row>
    <row r="410" s="2" customFormat="1" ht="16.8" customHeight="1">
      <c r="A410" s="41"/>
      <c r="B410" s="47"/>
      <c r="C410" s="300" t="s">
        <v>905</v>
      </c>
      <c r="D410" s="301" t="s">
        <v>905</v>
      </c>
      <c r="E410" s="302" t="s">
        <v>28</v>
      </c>
      <c r="F410" s="303">
        <v>6.3710000000000004</v>
      </c>
      <c r="G410" s="41"/>
      <c r="H410" s="47"/>
    </row>
    <row r="411" s="2" customFormat="1" ht="16.8" customHeight="1">
      <c r="A411" s="41"/>
      <c r="B411" s="47"/>
      <c r="C411" s="304" t="s">
        <v>28</v>
      </c>
      <c r="D411" s="304" t="s">
        <v>929</v>
      </c>
      <c r="E411" s="20" t="s">
        <v>28</v>
      </c>
      <c r="F411" s="305">
        <v>0</v>
      </c>
      <c r="G411" s="41"/>
      <c r="H411" s="47"/>
    </row>
    <row r="412" s="2" customFormat="1" ht="16.8" customHeight="1">
      <c r="A412" s="41"/>
      <c r="B412" s="47"/>
      <c r="C412" s="304" t="s">
        <v>28</v>
      </c>
      <c r="D412" s="304" t="s">
        <v>1013</v>
      </c>
      <c r="E412" s="20" t="s">
        <v>28</v>
      </c>
      <c r="F412" s="305">
        <v>6.3710000000000004</v>
      </c>
      <c r="G412" s="41"/>
      <c r="H412" s="47"/>
    </row>
    <row r="413" s="2" customFormat="1" ht="16.8" customHeight="1">
      <c r="A413" s="41"/>
      <c r="B413" s="47"/>
      <c r="C413" s="304" t="s">
        <v>905</v>
      </c>
      <c r="D413" s="304" t="s">
        <v>169</v>
      </c>
      <c r="E413" s="20" t="s">
        <v>28</v>
      </c>
      <c r="F413" s="305">
        <v>6.3710000000000004</v>
      </c>
      <c r="G413" s="41"/>
      <c r="H413" s="47"/>
    </row>
    <row r="414" s="2" customFormat="1" ht="16.8" customHeight="1">
      <c r="A414" s="41"/>
      <c r="B414" s="47"/>
      <c r="C414" s="306" t="s">
        <v>1538</v>
      </c>
      <c r="D414" s="41"/>
      <c r="E414" s="41"/>
      <c r="F414" s="41"/>
      <c r="G414" s="41"/>
      <c r="H414" s="47"/>
    </row>
    <row r="415" s="2" customFormat="1" ht="16.8" customHeight="1">
      <c r="A415" s="41"/>
      <c r="B415" s="47"/>
      <c r="C415" s="304" t="s">
        <v>1009</v>
      </c>
      <c r="D415" s="304" t="s">
        <v>1624</v>
      </c>
      <c r="E415" s="20" t="s">
        <v>220</v>
      </c>
      <c r="F415" s="305">
        <v>6.3710000000000004</v>
      </c>
      <c r="G415" s="41"/>
      <c r="H415" s="47"/>
    </row>
    <row r="416" s="2" customFormat="1" ht="16.8" customHeight="1">
      <c r="A416" s="41"/>
      <c r="B416" s="47"/>
      <c r="C416" s="304" t="s">
        <v>988</v>
      </c>
      <c r="D416" s="304" t="s">
        <v>1625</v>
      </c>
      <c r="E416" s="20" t="s">
        <v>220</v>
      </c>
      <c r="F416" s="305">
        <v>39.524999999999999</v>
      </c>
      <c r="G416" s="41"/>
      <c r="H416" s="47"/>
    </row>
    <row r="417" s="2" customFormat="1" ht="16.8" customHeight="1">
      <c r="A417" s="41"/>
      <c r="B417" s="47"/>
      <c r="C417" s="300" t="s">
        <v>907</v>
      </c>
      <c r="D417" s="301" t="s">
        <v>907</v>
      </c>
      <c r="E417" s="302" t="s">
        <v>28</v>
      </c>
      <c r="F417" s="303">
        <v>0.084000000000000005</v>
      </c>
      <c r="G417" s="41"/>
      <c r="H417" s="47"/>
    </row>
    <row r="418" s="2" customFormat="1" ht="16.8" customHeight="1">
      <c r="A418" s="41"/>
      <c r="B418" s="47"/>
      <c r="C418" s="304" t="s">
        <v>28</v>
      </c>
      <c r="D418" s="304" t="s">
        <v>929</v>
      </c>
      <c r="E418" s="20" t="s">
        <v>28</v>
      </c>
      <c r="F418" s="305">
        <v>0</v>
      </c>
      <c r="G418" s="41"/>
      <c r="H418" s="47"/>
    </row>
    <row r="419" s="2" customFormat="1" ht="16.8" customHeight="1">
      <c r="A419" s="41"/>
      <c r="B419" s="47"/>
      <c r="C419" s="304" t="s">
        <v>28</v>
      </c>
      <c r="D419" s="304" t="s">
        <v>1018</v>
      </c>
      <c r="E419" s="20" t="s">
        <v>28</v>
      </c>
      <c r="F419" s="305">
        <v>0.084000000000000005</v>
      </c>
      <c r="G419" s="41"/>
      <c r="H419" s="47"/>
    </row>
    <row r="420" s="2" customFormat="1" ht="16.8" customHeight="1">
      <c r="A420" s="41"/>
      <c r="B420" s="47"/>
      <c r="C420" s="304" t="s">
        <v>907</v>
      </c>
      <c r="D420" s="304" t="s">
        <v>169</v>
      </c>
      <c r="E420" s="20" t="s">
        <v>28</v>
      </c>
      <c r="F420" s="305">
        <v>0.084000000000000005</v>
      </c>
      <c r="G420" s="41"/>
      <c r="H420" s="47"/>
    </row>
    <row r="421" s="2" customFormat="1" ht="16.8" customHeight="1">
      <c r="A421" s="41"/>
      <c r="B421" s="47"/>
      <c r="C421" s="306" t="s">
        <v>1538</v>
      </c>
      <c r="D421" s="41"/>
      <c r="E421" s="41"/>
      <c r="F421" s="41"/>
      <c r="G421" s="41"/>
      <c r="H421" s="47"/>
    </row>
    <row r="422" s="2" customFormat="1">
      <c r="A422" s="41"/>
      <c r="B422" s="47"/>
      <c r="C422" s="304" t="s">
        <v>1014</v>
      </c>
      <c r="D422" s="304" t="s">
        <v>1626</v>
      </c>
      <c r="E422" s="20" t="s">
        <v>220</v>
      </c>
      <c r="F422" s="305">
        <v>0.084000000000000005</v>
      </c>
      <c r="G422" s="41"/>
      <c r="H422" s="47"/>
    </row>
    <row r="423" s="2" customFormat="1" ht="16.8" customHeight="1">
      <c r="A423" s="41"/>
      <c r="B423" s="47"/>
      <c r="C423" s="304" t="s">
        <v>988</v>
      </c>
      <c r="D423" s="304" t="s">
        <v>1625</v>
      </c>
      <c r="E423" s="20" t="s">
        <v>220</v>
      </c>
      <c r="F423" s="305">
        <v>39.524999999999999</v>
      </c>
      <c r="G423" s="41"/>
      <c r="H423" s="47"/>
    </row>
    <row r="424" s="2" customFormat="1" ht="16.8" customHeight="1">
      <c r="A424" s="41"/>
      <c r="B424" s="47"/>
      <c r="C424" s="300" t="s">
        <v>909</v>
      </c>
      <c r="D424" s="301" t="s">
        <v>910</v>
      </c>
      <c r="E424" s="302" t="s">
        <v>28</v>
      </c>
      <c r="F424" s="303">
        <v>14.44</v>
      </c>
      <c r="G424" s="41"/>
      <c r="H424" s="47"/>
    </row>
    <row r="425" s="2" customFormat="1" ht="16.8" customHeight="1">
      <c r="A425" s="41"/>
      <c r="B425" s="47"/>
      <c r="C425" s="304" t="s">
        <v>28</v>
      </c>
      <c r="D425" s="304" t="s">
        <v>929</v>
      </c>
      <c r="E425" s="20" t="s">
        <v>28</v>
      </c>
      <c r="F425" s="305">
        <v>0</v>
      </c>
      <c r="G425" s="41"/>
      <c r="H425" s="47"/>
    </row>
    <row r="426" s="2" customFormat="1" ht="16.8" customHeight="1">
      <c r="A426" s="41"/>
      <c r="B426" s="47"/>
      <c r="C426" s="304" t="s">
        <v>28</v>
      </c>
      <c r="D426" s="304" t="s">
        <v>999</v>
      </c>
      <c r="E426" s="20" t="s">
        <v>28</v>
      </c>
      <c r="F426" s="305">
        <v>14.44</v>
      </c>
      <c r="G426" s="41"/>
      <c r="H426" s="47"/>
    </row>
    <row r="427" s="2" customFormat="1" ht="16.8" customHeight="1">
      <c r="A427" s="41"/>
      <c r="B427" s="47"/>
      <c r="C427" s="304" t="s">
        <v>909</v>
      </c>
      <c r="D427" s="304" t="s">
        <v>169</v>
      </c>
      <c r="E427" s="20" t="s">
        <v>28</v>
      </c>
      <c r="F427" s="305">
        <v>14.44</v>
      </c>
      <c r="G427" s="41"/>
      <c r="H427" s="47"/>
    </row>
    <row r="428" s="2" customFormat="1" ht="16.8" customHeight="1">
      <c r="A428" s="41"/>
      <c r="B428" s="47"/>
      <c r="C428" s="306" t="s">
        <v>1538</v>
      </c>
      <c r="D428" s="41"/>
      <c r="E428" s="41"/>
      <c r="F428" s="41"/>
      <c r="G428" s="41"/>
      <c r="H428" s="47"/>
    </row>
    <row r="429" s="2" customFormat="1" ht="16.8" customHeight="1">
      <c r="A429" s="41"/>
      <c r="B429" s="47"/>
      <c r="C429" s="304" t="s">
        <v>995</v>
      </c>
      <c r="D429" s="304" t="s">
        <v>1627</v>
      </c>
      <c r="E429" s="20" t="s">
        <v>220</v>
      </c>
      <c r="F429" s="305">
        <v>14.44</v>
      </c>
      <c r="G429" s="41"/>
      <c r="H429" s="47"/>
    </row>
    <row r="430" s="2" customFormat="1" ht="16.8" customHeight="1">
      <c r="A430" s="41"/>
      <c r="B430" s="47"/>
      <c r="C430" s="304" t="s">
        <v>988</v>
      </c>
      <c r="D430" s="304" t="s">
        <v>1625</v>
      </c>
      <c r="E430" s="20" t="s">
        <v>220</v>
      </c>
      <c r="F430" s="305">
        <v>39.524999999999999</v>
      </c>
      <c r="G430" s="41"/>
      <c r="H430" s="47"/>
    </row>
    <row r="431" s="2" customFormat="1" ht="16.8" customHeight="1">
      <c r="A431" s="41"/>
      <c r="B431" s="47"/>
      <c r="C431" s="304" t="s">
        <v>1000</v>
      </c>
      <c r="D431" s="304" t="s">
        <v>1001</v>
      </c>
      <c r="E431" s="20" t="s">
        <v>256</v>
      </c>
      <c r="F431" s="305">
        <v>28.879999999999999</v>
      </c>
      <c r="G431" s="41"/>
      <c r="H431" s="47"/>
    </row>
    <row r="432" s="2" customFormat="1" ht="16.8" customHeight="1">
      <c r="A432" s="41"/>
      <c r="B432" s="47"/>
      <c r="C432" s="300" t="s">
        <v>912</v>
      </c>
      <c r="D432" s="301" t="s">
        <v>912</v>
      </c>
      <c r="E432" s="302" t="s">
        <v>28</v>
      </c>
      <c r="F432" s="303">
        <v>138.125</v>
      </c>
      <c r="G432" s="41"/>
      <c r="H432" s="47"/>
    </row>
    <row r="433" s="2" customFormat="1" ht="16.8" customHeight="1">
      <c r="A433" s="41"/>
      <c r="B433" s="47"/>
      <c r="C433" s="304" t="s">
        <v>28</v>
      </c>
      <c r="D433" s="304" t="s">
        <v>929</v>
      </c>
      <c r="E433" s="20" t="s">
        <v>28</v>
      </c>
      <c r="F433" s="305">
        <v>0</v>
      </c>
      <c r="G433" s="41"/>
      <c r="H433" s="47"/>
    </row>
    <row r="434" s="2" customFormat="1" ht="16.8" customHeight="1">
      <c r="A434" s="41"/>
      <c r="B434" s="47"/>
      <c r="C434" s="304" t="s">
        <v>28</v>
      </c>
      <c r="D434" s="304" t="s">
        <v>969</v>
      </c>
      <c r="E434" s="20" t="s">
        <v>28</v>
      </c>
      <c r="F434" s="305">
        <v>138.125</v>
      </c>
      <c r="G434" s="41"/>
      <c r="H434" s="47"/>
    </row>
    <row r="435" s="2" customFormat="1" ht="16.8" customHeight="1">
      <c r="A435" s="41"/>
      <c r="B435" s="47"/>
      <c r="C435" s="304" t="s">
        <v>912</v>
      </c>
      <c r="D435" s="304" t="s">
        <v>169</v>
      </c>
      <c r="E435" s="20" t="s">
        <v>28</v>
      </c>
      <c r="F435" s="305">
        <v>138.125</v>
      </c>
      <c r="G435" s="41"/>
      <c r="H435" s="47"/>
    </row>
    <row r="436" s="2" customFormat="1" ht="16.8" customHeight="1">
      <c r="A436" s="41"/>
      <c r="B436" s="47"/>
      <c r="C436" s="306" t="s">
        <v>1538</v>
      </c>
      <c r="D436" s="41"/>
      <c r="E436" s="41"/>
      <c r="F436" s="41"/>
      <c r="G436" s="41"/>
      <c r="H436" s="47"/>
    </row>
    <row r="437" s="2" customFormat="1" ht="16.8" customHeight="1">
      <c r="A437" s="41"/>
      <c r="B437" s="47"/>
      <c r="C437" s="304" t="s">
        <v>965</v>
      </c>
      <c r="D437" s="304" t="s">
        <v>1628</v>
      </c>
      <c r="E437" s="20" t="s">
        <v>160</v>
      </c>
      <c r="F437" s="305">
        <v>138.125</v>
      </c>
      <c r="G437" s="41"/>
      <c r="H437" s="47"/>
    </row>
    <row r="438" s="2" customFormat="1" ht="16.8" customHeight="1">
      <c r="A438" s="41"/>
      <c r="B438" s="47"/>
      <c r="C438" s="304" t="s">
        <v>970</v>
      </c>
      <c r="D438" s="304" t="s">
        <v>1629</v>
      </c>
      <c r="E438" s="20" t="s">
        <v>160</v>
      </c>
      <c r="F438" s="305">
        <v>138.125</v>
      </c>
      <c r="G438" s="41"/>
      <c r="H438" s="47"/>
    </row>
    <row r="439" s="2" customFormat="1" ht="16.8" customHeight="1">
      <c r="A439" s="41"/>
      <c r="B439" s="47"/>
      <c r="C439" s="300" t="s">
        <v>914</v>
      </c>
      <c r="D439" s="301" t="s">
        <v>914</v>
      </c>
      <c r="E439" s="302" t="s">
        <v>28</v>
      </c>
      <c r="F439" s="303">
        <v>53.090000000000003</v>
      </c>
      <c r="G439" s="41"/>
      <c r="H439" s="47"/>
    </row>
    <row r="440" s="2" customFormat="1" ht="16.8" customHeight="1">
      <c r="A440" s="41"/>
      <c r="B440" s="47"/>
      <c r="C440" s="304" t="s">
        <v>28</v>
      </c>
      <c r="D440" s="304" t="s">
        <v>929</v>
      </c>
      <c r="E440" s="20" t="s">
        <v>28</v>
      </c>
      <c r="F440" s="305">
        <v>0</v>
      </c>
      <c r="G440" s="41"/>
      <c r="H440" s="47"/>
    </row>
    <row r="441" s="2" customFormat="1" ht="16.8" customHeight="1">
      <c r="A441" s="41"/>
      <c r="B441" s="47"/>
      <c r="C441" s="304" t="s">
        <v>914</v>
      </c>
      <c r="D441" s="304" t="s">
        <v>915</v>
      </c>
      <c r="E441" s="20" t="s">
        <v>28</v>
      </c>
      <c r="F441" s="305">
        <v>53.090000000000003</v>
      </c>
      <c r="G441" s="41"/>
      <c r="H441" s="47"/>
    </row>
    <row r="442" s="2" customFormat="1" ht="16.8" customHeight="1">
      <c r="A442" s="41"/>
      <c r="B442" s="47"/>
      <c r="C442" s="306" t="s">
        <v>1538</v>
      </c>
      <c r="D442" s="41"/>
      <c r="E442" s="41"/>
      <c r="F442" s="41"/>
      <c r="G442" s="41"/>
      <c r="H442" s="47"/>
    </row>
    <row r="443" s="2" customFormat="1" ht="16.8" customHeight="1">
      <c r="A443" s="41"/>
      <c r="B443" s="47"/>
      <c r="C443" s="304" t="s">
        <v>1052</v>
      </c>
      <c r="D443" s="304" t="s">
        <v>1630</v>
      </c>
      <c r="E443" s="20" t="s">
        <v>198</v>
      </c>
      <c r="F443" s="305">
        <v>53.090000000000003</v>
      </c>
      <c r="G443" s="41"/>
      <c r="H443" s="47"/>
    </row>
    <row r="444" s="2" customFormat="1" ht="16.8" customHeight="1">
      <c r="A444" s="41"/>
      <c r="B444" s="47"/>
      <c r="C444" s="304" t="s">
        <v>1091</v>
      </c>
      <c r="D444" s="304" t="s">
        <v>1092</v>
      </c>
      <c r="E444" s="20" t="s">
        <v>198</v>
      </c>
      <c r="F444" s="305">
        <v>53.090000000000003</v>
      </c>
      <c r="G444" s="41"/>
      <c r="H444" s="47"/>
    </row>
    <row r="445" s="2" customFormat="1" ht="16.8" customHeight="1">
      <c r="A445" s="41"/>
      <c r="B445" s="47"/>
      <c r="C445" s="304" t="s">
        <v>1095</v>
      </c>
      <c r="D445" s="304" t="s">
        <v>1631</v>
      </c>
      <c r="E445" s="20" t="s">
        <v>198</v>
      </c>
      <c r="F445" s="305">
        <v>53.090000000000003</v>
      </c>
      <c r="G445" s="41"/>
      <c r="H445" s="47"/>
    </row>
    <row r="446" s="2" customFormat="1" ht="16.8" customHeight="1">
      <c r="A446" s="41"/>
      <c r="B446" s="47"/>
      <c r="C446" s="304" t="s">
        <v>1120</v>
      </c>
      <c r="D446" s="304" t="s">
        <v>1632</v>
      </c>
      <c r="E446" s="20" t="s">
        <v>198</v>
      </c>
      <c r="F446" s="305">
        <v>53.090000000000003</v>
      </c>
      <c r="G446" s="41"/>
      <c r="H446" s="47"/>
    </row>
    <row r="447" s="2" customFormat="1" ht="16.8" customHeight="1">
      <c r="A447" s="41"/>
      <c r="B447" s="47"/>
      <c r="C447" s="304" t="s">
        <v>1124</v>
      </c>
      <c r="D447" s="304" t="s">
        <v>1633</v>
      </c>
      <c r="E447" s="20" t="s">
        <v>198</v>
      </c>
      <c r="F447" s="305">
        <v>53.090000000000003</v>
      </c>
      <c r="G447" s="41"/>
      <c r="H447" s="47"/>
    </row>
    <row r="448" s="2" customFormat="1" ht="16.8" customHeight="1">
      <c r="A448" s="41"/>
      <c r="B448" s="47"/>
      <c r="C448" s="304" t="s">
        <v>1055</v>
      </c>
      <c r="D448" s="304" t="s">
        <v>1634</v>
      </c>
      <c r="E448" s="20" t="s">
        <v>198</v>
      </c>
      <c r="F448" s="305">
        <v>58.027000000000001</v>
      </c>
      <c r="G448" s="41"/>
      <c r="H448" s="47"/>
    </row>
    <row r="449" s="2" customFormat="1" ht="16.8" customHeight="1">
      <c r="A449" s="41"/>
      <c r="B449" s="47"/>
      <c r="C449" s="300" t="s">
        <v>342</v>
      </c>
      <c r="D449" s="301" t="s">
        <v>342</v>
      </c>
      <c r="E449" s="302" t="s">
        <v>28</v>
      </c>
      <c r="F449" s="303">
        <v>30.210000000000001</v>
      </c>
      <c r="G449" s="41"/>
      <c r="H449" s="47"/>
    </row>
    <row r="450" s="2" customFormat="1" ht="16.8" customHeight="1">
      <c r="A450" s="41"/>
      <c r="B450" s="47"/>
      <c r="C450" s="304" t="s">
        <v>28</v>
      </c>
      <c r="D450" s="304" t="s">
        <v>929</v>
      </c>
      <c r="E450" s="20" t="s">
        <v>28</v>
      </c>
      <c r="F450" s="305">
        <v>0</v>
      </c>
      <c r="G450" s="41"/>
      <c r="H450" s="47"/>
    </row>
    <row r="451" s="2" customFormat="1" ht="16.8" customHeight="1">
      <c r="A451" s="41"/>
      <c r="B451" s="47"/>
      <c r="C451" s="304" t="s">
        <v>28</v>
      </c>
      <c r="D451" s="304" t="s">
        <v>954</v>
      </c>
      <c r="E451" s="20" t="s">
        <v>28</v>
      </c>
      <c r="F451" s="305">
        <v>28.445</v>
      </c>
      <c r="G451" s="41"/>
      <c r="H451" s="47"/>
    </row>
    <row r="452" s="2" customFormat="1" ht="16.8" customHeight="1">
      <c r="A452" s="41"/>
      <c r="B452" s="47"/>
      <c r="C452" s="304" t="s">
        <v>28</v>
      </c>
      <c r="D452" s="304" t="s">
        <v>955</v>
      </c>
      <c r="E452" s="20" t="s">
        <v>28</v>
      </c>
      <c r="F452" s="305">
        <v>1.7649999999999999</v>
      </c>
      <c r="G452" s="41"/>
      <c r="H452" s="47"/>
    </row>
    <row r="453" s="2" customFormat="1" ht="16.8" customHeight="1">
      <c r="A453" s="41"/>
      <c r="B453" s="47"/>
      <c r="C453" s="304" t="s">
        <v>342</v>
      </c>
      <c r="D453" s="304" t="s">
        <v>169</v>
      </c>
      <c r="E453" s="20" t="s">
        <v>28</v>
      </c>
      <c r="F453" s="305">
        <v>30.210000000000001</v>
      </c>
      <c r="G453" s="41"/>
      <c r="H453" s="47"/>
    </row>
    <row r="454" s="2" customFormat="1" ht="16.8" customHeight="1">
      <c r="A454" s="41"/>
      <c r="B454" s="47"/>
      <c r="C454" s="306" t="s">
        <v>1538</v>
      </c>
      <c r="D454" s="41"/>
      <c r="E454" s="41"/>
      <c r="F454" s="41"/>
      <c r="G454" s="41"/>
      <c r="H454" s="47"/>
    </row>
    <row r="455" s="2" customFormat="1">
      <c r="A455" s="41"/>
      <c r="B455" s="47"/>
      <c r="C455" s="304" t="s">
        <v>950</v>
      </c>
      <c r="D455" s="304" t="s">
        <v>1635</v>
      </c>
      <c r="E455" s="20" t="s">
        <v>220</v>
      </c>
      <c r="F455" s="305">
        <v>30.210000000000001</v>
      </c>
      <c r="G455" s="41"/>
      <c r="H455" s="47"/>
    </row>
    <row r="456" s="2" customFormat="1">
      <c r="A456" s="41"/>
      <c r="B456" s="47"/>
      <c r="C456" s="304" t="s">
        <v>956</v>
      </c>
      <c r="D456" s="304" t="s">
        <v>1636</v>
      </c>
      <c r="E456" s="20" t="s">
        <v>220</v>
      </c>
      <c r="F456" s="305">
        <v>30.210000000000001</v>
      </c>
      <c r="G456" s="41"/>
      <c r="H456" s="47"/>
    </row>
    <row r="457" s="2" customFormat="1">
      <c r="A457" s="41"/>
      <c r="B457" s="47"/>
      <c r="C457" s="304" t="s">
        <v>218</v>
      </c>
      <c r="D457" s="304" t="s">
        <v>1551</v>
      </c>
      <c r="E457" s="20" t="s">
        <v>220</v>
      </c>
      <c r="F457" s="305">
        <v>30.210000000000001</v>
      </c>
      <c r="G457" s="41"/>
      <c r="H457" s="47"/>
    </row>
    <row r="458" s="2" customFormat="1">
      <c r="A458" s="41"/>
      <c r="B458" s="47"/>
      <c r="C458" s="304" t="s">
        <v>382</v>
      </c>
      <c r="D458" s="304" t="s">
        <v>1586</v>
      </c>
      <c r="E458" s="20" t="s">
        <v>220</v>
      </c>
      <c r="F458" s="305">
        <v>30.210000000000001</v>
      </c>
      <c r="G458" s="41"/>
      <c r="H458" s="47"/>
    </row>
    <row r="459" s="2" customFormat="1">
      <c r="A459" s="41"/>
      <c r="B459" s="47"/>
      <c r="C459" s="304" t="s">
        <v>386</v>
      </c>
      <c r="D459" s="304" t="s">
        <v>1587</v>
      </c>
      <c r="E459" s="20" t="s">
        <v>220</v>
      </c>
      <c r="F459" s="305">
        <v>30.210000000000001</v>
      </c>
      <c r="G459" s="41"/>
      <c r="H459" s="47"/>
    </row>
    <row r="460" s="2" customFormat="1">
      <c r="A460" s="41"/>
      <c r="B460" s="47"/>
      <c r="C460" s="304" t="s">
        <v>390</v>
      </c>
      <c r="D460" s="304" t="s">
        <v>1588</v>
      </c>
      <c r="E460" s="20" t="s">
        <v>220</v>
      </c>
      <c r="F460" s="305">
        <v>30.210000000000001</v>
      </c>
      <c r="G460" s="41"/>
      <c r="H460" s="47"/>
    </row>
    <row r="461" s="2" customFormat="1">
      <c r="A461" s="41"/>
      <c r="B461" s="47"/>
      <c r="C461" s="304" t="s">
        <v>775</v>
      </c>
      <c r="D461" s="304" t="s">
        <v>1605</v>
      </c>
      <c r="E461" s="20" t="s">
        <v>220</v>
      </c>
      <c r="F461" s="305">
        <v>60.420000000000002</v>
      </c>
      <c r="G461" s="41"/>
      <c r="H461" s="47"/>
    </row>
    <row r="462" s="2" customFormat="1">
      <c r="A462" s="41"/>
      <c r="B462" s="47"/>
      <c r="C462" s="304" t="s">
        <v>394</v>
      </c>
      <c r="D462" s="304" t="s">
        <v>1589</v>
      </c>
      <c r="E462" s="20" t="s">
        <v>220</v>
      </c>
      <c r="F462" s="305">
        <v>39.524999999999999</v>
      </c>
      <c r="G462" s="41"/>
      <c r="H462" s="47"/>
    </row>
    <row r="463" s="2" customFormat="1" ht="16.8" customHeight="1">
      <c r="A463" s="41"/>
      <c r="B463" s="47"/>
      <c r="C463" s="304" t="s">
        <v>233</v>
      </c>
      <c r="D463" s="304" t="s">
        <v>1552</v>
      </c>
      <c r="E463" s="20" t="s">
        <v>220</v>
      </c>
      <c r="F463" s="305">
        <v>30.210000000000001</v>
      </c>
      <c r="G463" s="41"/>
      <c r="H463" s="47"/>
    </row>
    <row r="464" s="2" customFormat="1" ht="16.8" customHeight="1">
      <c r="A464" s="41"/>
      <c r="B464" s="47"/>
      <c r="C464" s="304" t="s">
        <v>400</v>
      </c>
      <c r="D464" s="304" t="s">
        <v>1590</v>
      </c>
      <c r="E464" s="20" t="s">
        <v>220</v>
      </c>
      <c r="F464" s="305">
        <v>30.210000000000001</v>
      </c>
      <c r="G464" s="41"/>
      <c r="H464" s="47"/>
    </row>
    <row r="465" s="2" customFormat="1" ht="16.8" customHeight="1">
      <c r="A465" s="41"/>
      <c r="B465" s="47"/>
      <c r="C465" s="304" t="s">
        <v>988</v>
      </c>
      <c r="D465" s="304" t="s">
        <v>1625</v>
      </c>
      <c r="E465" s="20" t="s">
        <v>220</v>
      </c>
      <c r="F465" s="305">
        <v>39.524999999999999</v>
      </c>
      <c r="G465" s="41"/>
      <c r="H465" s="47"/>
    </row>
    <row r="466" s="2" customFormat="1" ht="16.8" customHeight="1">
      <c r="A466" s="41"/>
      <c r="B466" s="47"/>
      <c r="C466" s="300" t="s">
        <v>123</v>
      </c>
      <c r="D466" s="301" t="s">
        <v>123</v>
      </c>
      <c r="E466" s="302" t="s">
        <v>28</v>
      </c>
      <c r="F466" s="303">
        <v>39.277999999999999</v>
      </c>
      <c r="G466" s="41"/>
      <c r="H466" s="47"/>
    </row>
    <row r="467" s="2" customFormat="1" ht="16.8" customHeight="1">
      <c r="A467" s="41"/>
      <c r="B467" s="47"/>
      <c r="C467" s="304" t="s">
        <v>28</v>
      </c>
      <c r="D467" s="304" t="s">
        <v>918</v>
      </c>
      <c r="E467" s="20" t="s">
        <v>28</v>
      </c>
      <c r="F467" s="305">
        <v>39.277999999999999</v>
      </c>
      <c r="G467" s="41"/>
      <c r="H467" s="47"/>
    </row>
    <row r="468" s="2" customFormat="1" ht="16.8" customHeight="1">
      <c r="A468" s="41"/>
      <c r="B468" s="47"/>
      <c r="C468" s="304" t="s">
        <v>123</v>
      </c>
      <c r="D468" s="304" t="s">
        <v>169</v>
      </c>
      <c r="E468" s="20" t="s">
        <v>28</v>
      </c>
      <c r="F468" s="305">
        <v>39.277999999999999</v>
      </c>
      <c r="G468" s="41"/>
      <c r="H468" s="47"/>
    </row>
    <row r="469" s="2" customFormat="1" ht="16.8" customHeight="1">
      <c r="A469" s="41"/>
      <c r="B469" s="47"/>
      <c r="C469" s="306" t="s">
        <v>1538</v>
      </c>
      <c r="D469" s="41"/>
      <c r="E469" s="41"/>
      <c r="F469" s="41"/>
      <c r="G469" s="41"/>
      <c r="H469" s="47"/>
    </row>
    <row r="470" s="2" customFormat="1" ht="16.8" customHeight="1">
      <c r="A470" s="41"/>
      <c r="B470" s="47"/>
      <c r="C470" s="304" t="s">
        <v>270</v>
      </c>
      <c r="D470" s="304" t="s">
        <v>1554</v>
      </c>
      <c r="E470" s="20" t="s">
        <v>256</v>
      </c>
      <c r="F470" s="305">
        <v>39.277999999999999</v>
      </c>
      <c r="G470" s="41"/>
      <c r="H470" s="47"/>
    </row>
    <row r="471" s="2" customFormat="1" ht="16.8" customHeight="1">
      <c r="A471" s="41"/>
      <c r="B471" s="47"/>
      <c r="C471" s="304" t="s">
        <v>260</v>
      </c>
      <c r="D471" s="304" t="s">
        <v>1555</v>
      </c>
      <c r="E471" s="20" t="s">
        <v>256</v>
      </c>
      <c r="F471" s="305">
        <v>39.277999999999999</v>
      </c>
      <c r="G471" s="41"/>
      <c r="H471" s="47"/>
    </row>
    <row r="472" s="2" customFormat="1" ht="16.8" customHeight="1">
      <c r="A472" s="41"/>
      <c r="B472" s="47"/>
      <c r="C472" s="304" t="s">
        <v>276</v>
      </c>
      <c r="D472" s="304" t="s">
        <v>1556</v>
      </c>
      <c r="E472" s="20" t="s">
        <v>256</v>
      </c>
      <c r="F472" s="305">
        <v>392.77999999999997</v>
      </c>
      <c r="G472" s="41"/>
      <c r="H472" s="47"/>
    </row>
    <row r="473" s="2" customFormat="1" ht="16.8" customHeight="1">
      <c r="A473" s="41"/>
      <c r="B473" s="47"/>
      <c r="C473" s="304" t="s">
        <v>304</v>
      </c>
      <c r="D473" s="304" t="s">
        <v>1557</v>
      </c>
      <c r="E473" s="20" t="s">
        <v>256</v>
      </c>
      <c r="F473" s="305">
        <v>46.521000000000001</v>
      </c>
      <c r="G473" s="41"/>
      <c r="H473" s="47"/>
    </row>
    <row r="474" s="2" customFormat="1" ht="16.8" customHeight="1">
      <c r="A474" s="41"/>
      <c r="B474" s="47"/>
      <c r="C474" s="304" t="s">
        <v>319</v>
      </c>
      <c r="D474" s="304" t="s">
        <v>1558</v>
      </c>
      <c r="E474" s="20" t="s">
        <v>256</v>
      </c>
      <c r="F474" s="305">
        <v>43.014000000000003</v>
      </c>
      <c r="G474" s="41"/>
      <c r="H474" s="47"/>
    </row>
    <row r="475" s="2" customFormat="1" ht="16.8" customHeight="1">
      <c r="A475" s="41"/>
      <c r="B475" s="47"/>
      <c r="C475" s="300" t="s">
        <v>125</v>
      </c>
      <c r="D475" s="301" t="s">
        <v>125</v>
      </c>
      <c r="E475" s="302" t="s">
        <v>28</v>
      </c>
      <c r="F475" s="303">
        <v>7.2430000000000003</v>
      </c>
      <c r="G475" s="41"/>
      <c r="H475" s="47"/>
    </row>
    <row r="476" s="2" customFormat="1" ht="16.8" customHeight="1">
      <c r="A476" s="41"/>
      <c r="B476" s="47"/>
      <c r="C476" s="304" t="s">
        <v>28</v>
      </c>
      <c r="D476" s="304" t="s">
        <v>919</v>
      </c>
      <c r="E476" s="20" t="s">
        <v>28</v>
      </c>
      <c r="F476" s="305">
        <v>7.2430000000000003</v>
      </c>
      <c r="G476" s="41"/>
      <c r="H476" s="47"/>
    </row>
    <row r="477" s="2" customFormat="1" ht="16.8" customHeight="1">
      <c r="A477" s="41"/>
      <c r="B477" s="47"/>
      <c r="C477" s="304" t="s">
        <v>125</v>
      </c>
      <c r="D477" s="304" t="s">
        <v>169</v>
      </c>
      <c r="E477" s="20" t="s">
        <v>28</v>
      </c>
      <c r="F477" s="305">
        <v>7.2430000000000003</v>
      </c>
      <c r="G477" s="41"/>
      <c r="H477" s="47"/>
    </row>
    <row r="478" s="2" customFormat="1" ht="16.8" customHeight="1">
      <c r="A478" s="41"/>
      <c r="B478" s="47"/>
      <c r="C478" s="306" t="s">
        <v>1538</v>
      </c>
      <c r="D478" s="41"/>
      <c r="E478" s="41"/>
      <c r="F478" s="41"/>
      <c r="G478" s="41"/>
      <c r="H478" s="47"/>
    </row>
    <row r="479" s="2" customFormat="1" ht="16.8" customHeight="1">
      <c r="A479" s="41"/>
      <c r="B479" s="47"/>
      <c r="C479" s="304" t="s">
        <v>281</v>
      </c>
      <c r="D479" s="304" t="s">
        <v>1559</v>
      </c>
      <c r="E479" s="20" t="s">
        <v>256</v>
      </c>
      <c r="F479" s="305">
        <v>7.2430000000000003</v>
      </c>
      <c r="G479" s="41"/>
      <c r="H479" s="47"/>
    </row>
    <row r="480" s="2" customFormat="1" ht="16.8" customHeight="1">
      <c r="A480" s="41"/>
      <c r="B480" s="47"/>
      <c r="C480" s="304" t="s">
        <v>265</v>
      </c>
      <c r="D480" s="304" t="s">
        <v>1560</v>
      </c>
      <c r="E480" s="20" t="s">
        <v>256</v>
      </c>
      <c r="F480" s="305">
        <v>7.2430000000000003</v>
      </c>
      <c r="G480" s="41"/>
      <c r="H480" s="47"/>
    </row>
    <row r="481" s="2" customFormat="1" ht="16.8" customHeight="1">
      <c r="A481" s="41"/>
      <c r="B481" s="47"/>
      <c r="C481" s="304" t="s">
        <v>286</v>
      </c>
      <c r="D481" s="304" t="s">
        <v>1561</v>
      </c>
      <c r="E481" s="20" t="s">
        <v>256</v>
      </c>
      <c r="F481" s="305">
        <v>72.430000000000007</v>
      </c>
      <c r="G481" s="41"/>
      <c r="H481" s="47"/>
    </row>
    <row r="482" s="2" customFormat="1" ht="16.8" customHeight="1">
      <c r="A482" s="41"/>
      <c r="B482" s="47"/>
      <c r="C482" s="304" t="s">
        <v>304</v>
      </c>
      <c r="D482" s="304" t="s">
        <v>1557</v>
      </c>
      <c r="E482" s="20" t="s">
        <v>256</v>
      </c>
      <c r="F482" s="305">
        <v>46.521000000000001</v>
      </c>
      <c r="G482" s="41"/>
      <c r="H482" s="47"/>
    </row>
    <row r="483" s="2" customFormat="1">
      <c r="A483" s="41"/>
      <c r="B483" s="47"/>
      <c r="C483" s="304" t="s">
        <v>314</v>
      </c>
      <c r="D483" s="304" t="s">
        <v>1562</v>
      </c>
      <c r="E483" s="20" t="s">
        <v>256</v>
      </c>
      <c r="F483" s="305">
        <v>7.2430000000000003</v>
      </c>
      <c r="G483" s="41"/>
      <c r="H483" s="47"/>
    </row>
    <row r="484" s="2" customFormat="1" ht="16.8" customHeight="1">
      <c r="A484" s="41"/>
      <c r="B484" s="47"/>
      <c r="C484" s="300" t="s">
        <v>127</v>
      </c>
      <c r="D484" s="301" t="s">
        <v>127</v>
      </c>
      <c r="E484" s="302" t="s">
        <v>28</v>
      </c>
      <c r="F484" s="303">
        <v>3.7360000000000002</v>
      </c>
      <c r="G484" s="41"/>
      <c r="H484" s="47"/>
    </row>
    <row r="485" s="2" customFormat="1" ht="16.8" customHeight="1">
      <c r="A485" s="41"/>
      <c r="B485" s="47"/>
      <c r="C485" s="304" t="s">
        <v>28</v>
      </c>
      <c r="D485" s="304" t="s">
        <v>1143</v>
      </c>
      <c r="E485" s="20" t="s">
        <v>28</v>
      </c>
      <c r="F485" s="305">
        <v>3.7360000000000002</v>
      </c>
      <c r="G485" s="41"/>
      <c r="H485" s="47"/>
    </row>
    <row r="486" s="2" customFormat="1" ht="16.8" customHeight="1">
      <c r="A486" s="41"/>
      <c r="B486" s="47"/>
      <c r="C486" s="304" t="s">
        <v>127</v>
      </c>
      <c r="D486" s="304" t="s">
        <v>169</v>
      </c>
      <c r="E486" s="20" t="s">
        <v>28</v>
      </c>
      <c r="F486" s="305">
        <v>3.7360000000000002</v>
      </c>
      <c r="G486" s="41"/>
      <c r="H486" s="47"/>
    </row>
    <row r="487" s="2" customFormat="1" ht="16.8" customHeight="1">
      <c r="A487" s="41"/>
      <c r="B487" s="47"/>
      <c r="C487" s="306" t="s">
        <v>1538</v>
      </c>
      <c r="D487" s="41"/>
      <c r="E487" s="41"/>
      <c r="F487" s="41"/>
      <c r="G487" s="41"/>
      <c r="H487" s="47"/>
    </row>
    <row r="488" s="2" customFormat="1" ht="16.8" customHeight="1">
      <c r="A488" s="41"/>
      <c r="B488" s="47"/>
      <c r="C488" s="304" t="s">
        <v>292</v>
      </c>
      <c r="D488" s="304" t="s">
        <v>1563</v>
      </c>
      <c r="E488" s="20" t="s">
        <v>256</v>
      </c>
      <c r="F488" s="305">
        <v>3.7360000000000002</v>
      </c>
      <c r="G488" s="41"/>
      <c r="H488" s="47"/>
    </row>
    <row r="489" s="2" customFormat="1" ht="16.8" customHeight="1">
      <c r="A489" s="41"/>
      <c r="B489" s="47"/>
      <c r="C489" s="304" t="s">
        <v>254</v>
      </c>
      <c r="D489" s="304" t="s">
        <v>1564</v>
      </c>
      <c r="E489" s="20" t="s">
        <v>256</v>
      </c>
      <c r="F489" s="305">
        <v>3.7360000000000002</v>
      </c>
      <c r="G489" s="41"/>
      <c r="H489" s="47"/>
    </row>
    <row r="490" s="2" customFormat="1" ht="16.8" customHeight="1">
      <c r="A490" s="41"/>
      <c r="B490" s="47"/>
      <c r="C490" s="304" t="s">
        <v>298</v>
      </c>
      <c r="D490" s="304" t="s">
        <v>1565</v>
      </c>
      <c r="E490" s="20" t="s">
        <v>256</v>
      </c>
      <c r="F490" s="305">
        <v>37.359999999999999</v>
      </c>
      <c r="G490" s="41"/>
      <c r="H490" s="47"/>
    </row>
    <row r="491" s="2" customFormat="1" ht="16.8" customHeight="1">
      <c r="A491" s="41"/>
      <c r="B491" s="47"/>
      <c r="C491" s="304" t="s">
        <v>309</v>
      </c>
      <c r="D491" s="304" t="s">
        <v>1566</v>
      </c>
      <c r="E491" s="20" t="s">
        <v>256</v>
      </c>
      <c r="F491" s="305">
        <v>3.7360000000000002</v>
      </c>
      <c r="G491" s="41"/>
      <c r="H491" s="47"/>
    </row>
    <row r="492" s="2" customFormat="1" ht="16.8" customHeight="1">
      <c r="A492" s="41"/>
      <c r="B492" s="47"/>
      <c r="C492" s="304" t="s">
        <v>319</v>
      </c>
      <c r="D492" s="304" t="s">
        <v>1558</v>
      </c>
      <c r="E492" s="20" t="s">
        <v>256</v>
      </c>
      <c r="F492" s="305">
        <v>43.014000000000003</v>
      </c>
      <c r="G492" s="41"/>
      <c r="H492" s="47"/>
    </row>
    <row r="493" s="2" customFormat="1" ht="16.8" customHeight="1">
      <c r="A493" s="41"/>
      <c r="B493" s="47"/>
      <c r="C493" s="300" t="s">
        <v>750</v>
      </c>
      <c r="D493" s="301" t="s">
        <v>750</v>
      </c>
      <c r="E493" s="302" t="s">
        <v>28</v>
      </c>
      <c r="F493" s="303">
        <v>39.524999999999999</v>
      </c>
      <c r="G493" s="41"/>
      <c r="H493" s="47"/>
    </row>
    <row r="494" s="2" customFormat="1" ht="16.8" customHeight="1">
      <c r="A494" s="41"/>
      <c r="B494" s="47"/>
      <c r="C494" s="304" t="s">
        <v>28</v>
      </c>
      <c r="D494" s="304" t="s">
        <v>342</v>
      </c>
      <c r="E494" s="20" t="s">
        <v>28</v>
      </c>
      <c r="F494" s="305">
        <v>30.210000000000001</v>
      </c>
      <c r="G494" s="41"/>
      <c r="H494" s="47"/>
    </row>
    <row r="495" s="2" customFormat="1" ht="16.8" customHeight="1">
      <c r="A495" s="41"/>
      <c r="B495" s="47"/>
      <c r="C495" s="304" t="s">
        <v>28</v>
      </c>
      <c r="D495" s="304" t="s">
        <v>980</v>
      </c>
      <c r="E495" s="20" t="s">
        <v>28</v>
      </c>
      <c r="F495" s="305">
        <v>0</v>
      </c>
      <c r="G495" s="41"/>
      <c r="H495" s="47"/>
    </row>
    <row r="496" s="2" customFormat="1" ht="16.8" customHeight="1">
      <c r="A496" s="41"/>
      <c r="B496" s="47"/>
      <c r="C496" s="304" t="s">
        <v>28</v>
      </c>
      <c r="D496" s="304" t="s">
        <v>417</v>
      </c>
      <c r="E496" s="20" t="s">
        <v>28</v>
      </c>
      <c r="F496" s="305">
        <v>39.524999999999999</v>
      </c>
      <c r="G496" s="41"/>
      <c r="H496" s="47"/>
    </row>
    <row r="497" s="2" customFormat="1" ht="16.8" customHeight="1">
      <c r="A497" s="41"/>
      <c r="B497" s="47"/>
      <c r="C497" s="304" t="s">
        <v>28</v>
      </c>
      <c r="D497" s="304" t="s">
        <v>982</v>
      </c>
      <c r="E497" s="20" t="s">
        <v>28</v>
      </c>
      <c r="F497" s="305">
        <v>-30.210000000000001</v>
      </c>
      <c r="G497" s="41"/>
      <c r="H497" s="47"/>
    </row>
    <row r="498" s="2" customFormat="1" ht="16.8" customHeight="1">
      <c r="A498" s="41"/>
      <c r="B498" s="47"/>
      <c r="C498" s="304" t="s">
        <v>750</v>
      </c>
      <c r="D498" s="304" t="s">
        <v>169</v>
      </c>
      <c r="E498" s="20" t="s">
        <v>28</v>
      </c>
      <c r="F498" s="305">
        <v>39.524999999999999</v>
      </c>
      <c r="G498" s="41"/>
      <c r="H498" s="47"/>
    </row>
    <row r="499" s="2" customFormat="1" ht="16.8" customHeight="1">
      <c r="A499" s="41"/>
      <c r="B499" s="47"/>
      <c r="C499" s="306" t="s">
        <v>1538</v>
      </c>
      <c r="D499" s="41"/>
      <c r="E499" s="41"/>
      <c r="F499" s="41"/>
      <c r="G499" s="41"/>
      <c r="H499" s="47"/>
    </row>
    <row r="500" s="2" customFormat="1">
      <c r="A500" s="41"/>
      <c r="B500" s="47"/>
      <c r="C500" s="304" t="s">
        <v>394</v>
      </c>
      <c r="D500" s="304" t="s">
        <v>1589</v>
      </c>
      <c r="E500" s="20" t="s">
        <v>220</v>
      </c>
      <c r="F500" s="305">
        <v>39.524999999999999</v>
      </c>
      <c r="G500" s="41"/>
      <c r="H500" s="47"/>
    </row>
    <row r="501" s="2" customFormat="1">
      <c r="A501" s="41"/>
      <c r="B501" s="47"/>
      <c r="C501" s="304" t="s">
        <v>404</v>
      </c>
      <c r="D501" s="304" t="s">
        <v>1594</v>
      </c>
      <c r="E501" s="20" t="s">
        <v>256</v>
      </c>
      <c r="F501" s="305">
        <v>71.144999999999996</v>
      </c>
      <c r="G501" s="41"/>
      <c r="H501" s="47"/>
    </row>
    <row r="502" s="2" customFormat="1" ht="16.8" customHeight="1">
      <c r="A502" s="41"/>
      <c r="B502" s="47"/>
      <c r="C502" s="304" t="s">
        <v>238</v>
      </c>
      <c r="D502" s="304" t="s">
        <v>1553</v>
      </c>
      <c r="E502" s="20" t="s">
        <v>220</v>
      </c>
      <c r="F502" s="305">
        <v>39.524999999999999</v>
      </c>
      <c r="G502" s="41"/>
      <c r="H502" s="47"/>
    </row>
    <row r="503" s="2" customFormat="1" ht="16.8" customHeight="1">
      <c r="A503" s="41"/>
      <c r="B503" s="47"/>
      <c r="C503" s="300" t="s">
        <v>417</v>
      </c>
      <c r="D503" s="301" t="s">
        <v>417</v>
      </c>
      <c r="E503" s="302" t="s">
        <v>28</v>
      </c>
      <c r="F503" s="303">
        <v>39.524999999999999</v>
      </c>
      <c r="G503" s="41"/>
      <c r="H503" s="47"/>
    </row>
    <row r="504" s="2" customFormat="1" ht="16.8" customHeight="1">
      <c r="A504" s="41"/>
      <c r="B504" s="47"/>
      <c r="C504" s="304" t="s">
        <v>28</v>
      </c>
      <c r="D504" s="304" t="s">
        <v>414</v>
      </c>
      <c r="E504" s="20" t="s">
        <v>28</v>
      </c>
      <c r="F504" s="305">
        <v>60.420000000000002</v>
      </c>
      <c r="G504" s="41"/>
      <c r="H504" s="47"/>
    </row>
    <row r="505" s="2" customFormat="1" ht="16.8" customHeight="1">
      <c r="A505" s="41"/>
      <c r="B505" s="47"/>
      <c r="C505" s="304" t="s">
        <v>28</v>
      </c>
      <c r="D505" s="304" t="s">
        <v>992</v>
      </c>
      <c r="E505" s="20" t="s">
        <v>28</v>
      </c>
      <c r="F505" s="305">
        <v>-14.44</v>
      </c>
      <c r="G505" s="41"/>
      <c r="H505" s="47"/>
    </row>
    <row r="506" s="2" customFormat="1" ht="16.8" customHeight="1">
      <c r="A506" s="41"/>
      <c r="B506" s="47"/>
      <c r="C506" s="304" t="s">
        <v>28</v>
      </c>
      <c r="D506" s="304" t="s">
        <v>993</v>
      </c>
      <c r="E506" s="20" t="s">
        <v>28</v>
      </c>
      <c r="F506" s="305">
        <v>-6.3710000000000004</v>
      </c>
      <c r="G506" s="41"/>
      <c r="H506" s="47"/>
    </row>
    <row r="507" s="2" customFormat="1" ht="16.8" customHeight="1">
      <c r="A507" s="41"/>
      <c r="B507" s="47"/>
      <c r="C507" s="304" t="s">
        <v>28</v>
      </c>
      <c r="D507" s="304" t="s">
        <v>994</v>
      </c>
      <c r="E507" s="20" t="s">
        <v>28</v>
      </c>
      <c r="F507" s="305">
        <v>-0.084000000000000005</v>
      </c>
      <c r="G507" s="41"/>
      <c r="H507" s="47"/>
    </row>
    <row r="508" s="2" customFormat="1" ht="16.8" customHeight="1">
      <c r="A508" s="41"/>
      <c r="B508" s="47"/>
      <c r="C508" s="304" t="s">
        <v>417</v>
      </c>
      <c r="D508" s="304" t="s">
        <v>169</v>
      </c>
      <c r="E508" s="20" t="s">
        <v>28</v>
      </c>
      <c r="F508" s="305">
        <v>39.524999999999999</v>
      </c>
      <c r="G508" s="41"/>
      <c r="H508" s="47"/>
    </row>
    <row r="509" s="2" customFormat="1" ht="16.8" customHeight="1">
      <c r="A509" s="41"/>
      <c r="B509" s="47"/>
      <c r="C509" s="306" t="s">
        <v>1538</v>
      </c>
      <c r="D509" s="41"/>
      <c r="E509" s="41"/>
      <c r="F509" s="41"/>
      <c r="G509" s="41"/>
      <c r="H509" s="47"/>
    </row>
    <row r="510" s="2" customFormat="1" ht="16.8" customHeight="1">
      <c r="A510" s="41"/>
      <c r="B510" s="47"/>
      <c r="C510" s="304" t="s">
        <v>988</v>
      </c>
      <c r="D510" s="304" t="s">
        <v>1625</v>
      </c>
      <c r="E510" s="20" t="s">
        <v>220</v>
      </c>
      <c r="F510" s="305">
        <v>39.524999999999999</v>
      </c>
      <c r="G510" s="41"/>
      <c r="H510" s="47"/>
    </row>
    <row r="511" s="2" customFormat="1">
      <c r="A511" s="41"/>
      <c r="B511" s="47"/>
      <c r="C511" s="304" t="s">
        <v>394</v>
      </c>
      <c r="D511" s="304" t="s">
        <v>1589</v>
      </c>
      <c r="E511" s="20" t="s">
        <v>220</v>
      </c>
      <c r="F511" s="305">
        <v>39.524999999999999</v>
      </c>
      <c r="G511" s="41"/>
      <c r="H511" s="47"/>
    </row>
    <row r="512" s="2" customFormat="1" ht="26.4" customHeight="1">
      <c r="A512" s="41"/>
      <c r="B512" s="47"/>
      <c r="C512" s="299" t="s">
        <v>98</v>
      </c>
      <c r="D512" s="299" t="s">
        <v>99</v>
      </c>
      <c r="E512" s="41"/>
      <c r="F512" s="41"/>
      <c r="G512" s="41"/>
      <c r="H512" s="47"/>
    </row>
    <row r="513" s="2" customFormat="1" ht="16.8" customHeight="1">
      <c r="A513" s="41"/>
      <c r="B513" s="47"/>
      <c r="C513" s="300" t="s">
        <v>108</v>
      </c>
      <c r="D513" s="301" t="s">
        <v>108</v>
      </c>
      <c r="E513" s="302" t="s">
        <v>28</v>
      </c>
      <c r="F513" s="303">
        <v>21.765000000000001</v>
      </c>
      <c r="G513" s="41"/>
      <c r="H513" s="47"/>
    </row>
    <row r="514" s="2" customFormat="1" ht="16.8" customHeight="1">
      <c r="A514" s="41"/>
      <c r="B514" s="47"/>
      <c r="C514" s="304" t="s">
        <v>28</v>
      </c>
      <c r="D514" s="304" t="s">
        <v>1175</v>
      </c>
      <c r="E514" s="20" t="s">
        <v>28</v>
      </c>
      <c r="F514" s="305">
        <v>0</v>
      </c>
      <c r="G514" s="41"/>
      <c r="H514" s="47"/>
    </row>
    <row r="515" s="2" customFormat="1" ht="16.8" customHeight="1">
      <c r="A515" s="41"/>
      <c r="B515" s="47"/>
      <c r="C515" s="304" t="s">
        <v>28</v>
      </c>
      <c r="D515" s="304" t="s">
        <v>1176</v>
      </c>
      <c r="E515" s="20" t="s">
        <v>28</v>
      </c>
      <c r="F515" s="305">
        <v>21.765000000000001</v>
      </c>
      <c r="G515" s="41"/>
      <c r="H515" s="47"/>
    </row>
    <row r="516" s="2" customFormat="1" ht="16.8" customHeight="1">
      <c r="A516" s="41"/>
      <c r="B516" s="47"/>
      <c r="C516" s="304" t="s">
        <v>108</v>
      </c>
      <c r="D516" s="304" t="s">
        <v>169</v>
      </c>
      <c r="E516" s="20" t="s">
        <v>28</v>
      </c>
      <c r="F516" s="305">
        <v>21.765000000000001</v>
      </c>
      <c r="G516" s="41"/>
      <c r="H516" s="47"/>
    </row>
    <row r="517" s="2" customFormat="1" ht="16.8" customHeight="1">
      <c r="A517" s="41"/>
      <c r="B517" s="47"/>
      <c r="C517" s="306" t="s">
        <v>1538</v>
      </c>
      <c r="D517" s="41"/>
      <c r="E517" s="41"/>
      <c r="F517" s="41"/>
      <c r="G517" s="41"/>
      <c r="H517" s="47"/>
    </row>
    <row r="518" s="2" customFormat="1" ht="16.8" customHeight="1">
      <c r="A518" s="41"/>
      <c r="B518" s="47"/>
      <c r="C518" s="304" t="s">
        <v>935</v>
      </c>
      <c r="D518" s="304" t="s">
        <v>1612</v>
      </c>
      <c r="E518" s="20" t="s">
        <v>160</v>
      </c>
      <c r="F518" s="305">
        <v>21.765000000000001</v>
      </c>
      <c r="G518" s="41"/>
      <c r="H518" s="47"/>
    </row>
    <row r="519" s="2" customFormat="1" ht="16.8" customHeight="1">
      <c r="A519" s="41"/>
      <c r="B519" s="47"/>
      <c r="C519" s="304" t="s">
        <v>931</v>
      </c>
      <c r="D519" s="304" t="s">
        <v>1613</v>
      </c>
      <c r="E519" s="20" t="s">
        <v>160</v>
      </c>
      <c r="F519" s="305">
        <v>21.765000000000001</v>
      </c>
      <c r="G519" s="41"/>
      <c r="H519" s="47"/>
    </row>
    <row r="520" s="2" customFormat="1" ht="16.8" customHeight="1">
      <c r="A520" s="41"/>
      <c r="B520" s="47"/>
      <c r="C520" s="304" t="s">
        <v>1021</v>
      </c>
      <c r="D520" s="304" t="s">
        <v>1615</v>
      </c>
      <c r="E520" s="20" t="s">
        <v>160</v>
      </c>
      <c r="F520" s="305">
        <v>21.765000000000001</v>
      </c>
      <c r="G520" s="41"/>
      <c r="H520" s="47"/>
    </row>
    <row r="521" s="2" customFormat="1" ht="16.8" customHeight="1">
      <c r="A521" s="41"/>
      <c r="B521" s="47"/>
      <c r="C521" s="304" t="s">
        <v>1025</v>
      </c>
      <c r="D521" s="304" t="s">
        <v>1616</v>
      </c>
      <c r="E521" s="20" t="s">
        <v>160</v>
      </c>
      <c r="F521" s="305">
        <v>21.765000000000001</v>
      </c>
      <c r="G521" s="41"/>
      <c r="H521" s="47"/>
    </row>
    <row r="522" s="2" customFormat="1" ht="16.8" customHeight="1">
      <c r="A522" s="41"/>
      <c r="B522" s="47"/>
      <c r="C522" s="304" t="s">
        <v>1029</v>
      </c>
      <c r="D522" s="304" t="s">
        <v>1617</v>
      </c>
      <c r="E522" s="20" t="s">
        <v>160</v>
      </c>
      <c r="F522" s="305">
        <v>21.765000000000001</v>
      </c>
      <c r="G522" s="41"/>
      <c r="H522" s="47"/>
    </row>
    <row r="523" s="2" customFormat="1" ht="16.8" customHeight="1">
      <c r="A523" s="41"/>
      <c r="B523" s="47"/>
      <c r="C523" s="304" t="s">
        <v>1033</v>
      </c>
      <c r="D523" s="304" t="s">
        <v>1618</v>
      </c>
      <c r="E523" s="20" t="s">
        <v>160</v>
      </c>
      <c r="F523" s="305">
        <v>21.765000000000001</v>
      </c>
      <c r="G523" s="41"/>
      <c r="H523" s="47"/>
    </row>
    <row r="524" s="2" customFormat="1" ht="16.8" customHeight="1">
      <c r="A524" s="41"/>
      <c r="B524" s="47"/>
      <c r="C524" s="304" t="s">
        <v>1036</v>
      </c>
      <c r="D524" s="304" t="s">
        <v>1619</v>
      </c>
      <c r="E524" s="20" t="s">
        <v>160</v>
      </c>
      <c r="F524" s="305">
        <v>21.765000000000001</v>
      </c>
      <c r="G524" s="41"/>
      <c r="H524" s="47"/>
    </row>
    <row r="525" s="2" customFormat="1" ht="16.8" customHeight="1">
      <c r="A525" s="41"/>
      <c r="B525" s="47"/>
      <c r="C525" s="304" t="s">
        <v>1040</v>
      </c>
      <c r="D525" s="304" t="s">
        <v>1620</v>
      </c>
      <c r="E525" s="20" t="s">
        <v>160</v>
      </c>
      <c r="F525" s="305">
        <v>21.765000000000001</v>
      </c>
      <c r="G525" s="41"/>
      <c r="H525" s="47"/>
    </row>
    <row r="526" s="2" customFormat="1" ht="16.8" customHeight="1">
      <c r="A526" s="41"/>
      <c r="B526" s="47"/>
      <c r="C526" s="304" t="s">
        <v>1044</v>
      </c>
      <c r="D526" s="304" t="s">
        <v>1621</v>
      </c>
      <c r="E526" s="20" t="s">
        <v>160</v>
      </c>
      <c r="F526" s="305">
        <v>21.765000000000001</v>
      </c>
      <c r="G526" s="41"/>
      <c r="H526" s="47"/>
    </row>
    <row r="527" s="2" customFormat="1" ht="16.8" customHeight="1">
      <c r="A527" s="41"/>
      <c r="B527" s="47"/>
      <c r="C527" s="300" t="s">
        <v>905</v>
      </c>
      <c r="D527" s="301" t="s">
        <v>905</v>
      </c>
      <c r="E527" s="302" t="s">
        <v>28</v>
      </c>
      <c r="F527" s="303">
        <v>1.7250000000000001</v>
      </c>
      <c r="G527" s="41"/>
      <c r="H527" s="47"/>
    </row>
    <row r="528" s="2" customFormat="1" ht="16.8" customHeight="1">
      <c r="A528" s="41"/>
      <c r="B528" s="47"/>
      <c r="C528" s="304" t="s">
        <v>28</v>
      </c>
      <c r="D528" s="304" t="s">
        <v>1175</v>
      </c>
      <c r="E528" s="20" t="s">
        <v>28</v>
      </c>
      <c r="F528" s="305">
        <v>0</v>
      </c>
      <c r="G528" s="41"/>
      <c r="H528" s="47"/>
    </row>
    <row r="529" s="2" customFormat="1" ht="16.8" customHeight="1">
      <c r="A529" s="41"/>
      <c r="B529" s="47"/>
      <c r="C529" s="304" t="s">
        <v>28</v>
      </c>
      <c r="D529" s="304" t="s">
        <v>1239</v>
      </c>
      <c r="E529" s="20" t="s">
        <v>28</v>
      </c>
      <c r="F529" s="305">
        <v>1.7250000000000001</v>
      </c>
      <c r="G529" s="41"/>
      <c r="H529" s="47"/>
    </row>
    <row r="530" s="2" customFormat="1" ht="16.8" customHeight="1">
      <c r="A530" s="41"/>
      <c r="B530" s="47"/>
      <c r="C530" s="304" t="s">
        <v>905</v>
      </c>
      <c r="D530" s="304" t="s">
        <v>169</v>
      </c>
      <c r="E530" s="20" t="s">
        <v>28</v>
      </c>
      <c r="F530" s="305">
        <v>1.7250000000000001</v>
      </c>
      <c r="G530" s="41"/>
      <c r="H530" s="47"/>
    </row>
    <row r="531" s="2" customFormat="1" ht="16.8" customHeight="1">
      <c r="A531" s="41"/>
      <c r="B531" s="47"/>
      <c r="C531" s="306" t="s">
        <v>1538</v>
      </c>
      <c r="D531" s="41"/>
      <c r="E531" s="41"/>
      <c r="F531" s="41"/>
      <c r="G531" s="41"/>
      <c r="H531" s="47"/>
    </row>
    <row r="532" s="2" customFormat="1" ht="16.8" customHeight="1">
      <c r="A532" s="41"/>
      <c r="B532" s="47"/>
      <c r="C532" s="304" t="s">
        <v>1009</v>
      </c>
      <c r="D532" s="304" t="s">
        <v>1624</v>
      </c>
      <c r="E532" s="20" t="s">
        <v>220</v>
      </c>
      <c r="F532" s="305">
        <v>1.7250000000000001</v>
      </c>
      <c r="G532" s="41"/>
      <c r="H532" s="47"/>
    </row>
    <row r="533" s="2" customFormat="1" ht="16.8" customHeight="1">
      <c r="A533" s="41"/>
      <c r="B533" s="47"/>
      <c r="C533" s="304" t="s">
        <v>988</v>
      </c>
      <c r="D533" s="304" t="s">
        <v>1625</v>
      </c>
      <c r="E533" s="20" t="s">
        <v>220</v>
      </c>
      <c r="F533" s="305">
        <v>19.626999999999999</v>
      </c>
      <c r="G533" s="41"/>
      <c r="H533" s="47"/>
    </row>
    <row r="534" s="2" customFormat="1" ht="16.8" customHeight="1">
      <c r="A534" s="41"/>
      <c r="B534" s="47"/>
      <c r="C534" s="300" t="s">
        <v>910</v>
      </c>
      <c r="D534" s="301" t="s">
        <v>910</v>
      </c>
      <c r="E534" s="302" t="s">
        <v>28</v>
      </c>
      <c r="F534" s="303">
        <v>5.7380000000000004</v>
      </c>
      <c r="G534" s="41"/>
      <c r="H534" s="47"/>
    </row>
    <row r="535" s="2" customFormat="1" ht="16.8" customHeight="1">
      <c r="A535" s="41"/>
      <c r="B535" s="47"/>
      <c r="C535" s="304" t="s">
        <v>28</v>
      </c>
      <c r="D535" s="304" t="s">
        <v>1175</v>
      </c>
      <c r="E535" s="20" t="s">
        <v>28</v>
      </c>
      <c r="F535" s="305">
        <v>0</v>
      </c>
      <c r="G535" s="41"/>
      <c r="H535" s="47"/>
    </row>
    <row r="536" s="2" customFormat="1" ht="16.8" customHeight="1">
      <c r="A536" s="41"/>
      <c r="B536" s="47"/>
      <c r="C536" s="304" t="s">
        <v>28</v>
      </c>
      <c r="D536" s="304" t="s">
        <v>1235</v>
      </c>
      <c r="E536" s="20" t="s">
        <v>28</v>
      </c>
      <c r="F536" s="305">
        <v>5.7380000000000004</v>
      </c>
      <c r="G536" s="41"/>
      <c r="H536" s="47"/>
    </row>
    <row r="537" s="2" customFormat="1" ht="16.8" customHeight="1">
      <c r="A537" s="41"/>
      <c r="B537" s="47"/>
      <c r="C537" s="304" t="s">
        <v>910</v>
      </c>
      <c r="D537" s="304" t="s">
        <v>169</v>
      </c>
      <c r="E537" s="20" t="s">
        <v>28</v>
      </c>
      <c r="F537" s="305">
        <v>5.7380000000000004</v>
      </c>
      <c r="G537" s="41"/>
      <c r="H537" s="47"/>
    </row>
    <row r="538" s="2" customFormat="1" ht="16.8" customHeight="1">
      <c r="A538" s="41"/>
      <c r="B538" s="47"/>
      <c r="C538" s="306" t="s">
        <v>1538</v>
      </c>
      <c r="D538" s="41"/>
      <c r="E538" s="41"/>
      <c r="F538" s="41"/>
      <c r="G538" s="41"/>
      <c r="H538" s="47"/>
    </row>
    <row r="539" s="2" customFormat="1" ht="16.8" customHeight="1">
      <c r="A539" s="41"/>
      <c r="B539" s="47"/>
      <c r="C539" s="304" t="s">
        <v>995</v>
      </c>
      <c r="D539" s="304" t="s">
        <v>1627</v>
      </c>
      <c r="E539" s="20" t="s">
        <v>220</v>
      </c>
      <c r="F539" s="305">
        <v>5.7380000000000004</v>
      </c>
      <c r="G539" s="41"/>
      <c r="H539" s="47"/>
    </row>
    <row r="540" s="2" customFormat="1" ht="16.8" customHeight="1">
      <c r="A540" s="41"/>
      <c r="B540" s="47"/>
      <c r="C540" s="304" t="s">
        <v>988</v>
      </c>
      <c r="D540" s="304" t="s">
        <v>1625</v>
      </c>
      <c r="E540" s="20" t="s">
        <v>220</v>
      </c>
      <c r="F540" s="305">
        <v>19.626999999999999</v>
      </c>
      <c r="G540" s="41"/>
      <c r="H540" s="47"/>
    </row>
    <row r="541" s="2" customFormat="1" ht="16.8" customHeight="1">
      <c r="A541" s="41"/>
      <c r="B541" s="47"/>
      <c r="C541" s="304" t="s">
        <v>1000</v>
      </c>
      <c r="D541" s="304" t="s">
        <v>1001</v>
      </c>
      <c r="E541" s="20" t="s">
        <v>256</v>
      </c>
      <c r="F541" s="305">
        <v>11.476000000000001</v>
      </c>
      <c r="G541" s="41"/>
      <c r="H541" s="47"/>
    </row>
    <row r="542" s="2" customFormat="1" ht="16.8" customHeight="1">
      <c r="A542" s="41"/>
      <c r="B542" s="47"/>
      <c r="C542" s="300" t="s">
        <v>912</v>
      </c>
      <c r="D542" s="301" t="s">
        <v>912</v>
      </c>
      <c r="E542" s="302" t="s">
        <v>28</v>
      </c>
      <c r="F542" s="303">
        <v>29.402000000000001</v>
      </c>
      <c r="G542" s="41"/>
      <c r="H542" s="47"/>
    </row>
    <row r="543" s="2" customFormat="1" ht="16.8" customHeight="1">
      <c r="A543" s="41"/>
      <c r="B543" s="47"/>
      <c r="C543" s="304" t="s">
        <v>28</v>
      </c>
      <c r="D543" s="304" t="s">
        <v>1175</v>
      </c>
      <c r="E543" s="20" t="s">
        <v>28</v>
      </c>
      <c r="F543" s="305">
        <v>0</v>
      </c>
      <c r="G543" s="41"/>
      <c r="H543" s="47"/>
    </row>
    <row r="544" s="2" customFormat="1" ht="16.8" customHeight="1">
      <c r="A544" s="41"/>
      <c r="B544" s="47"/>
      <c r="C544" s="304" t="s">
        <v>28</v>
      </c>
      <c r="D544" s="304" t="s">
        <v>1193</v>
      </c>
      <c r="E544" s="20" t="s">
        <v>28</v>
      </c>
      <c r="F544" s="305">
        <v>29.402000000000001</v>
      </c>
      <c r="G544" s="41"/>
      <c r="H544" s="47"/>
    </row>
    <row r="545" s="2" customFormat="1" ht="16.8" customHeight="1">
      <c r="A545" s="41"/>
      <c r="B545" s="47"/>
      <c r="C545" s="304" t="s">
        <v>912</v>
      </c>
      <c r="D545" s="304" t="s">
        <v>169</v>
      </c>
      <c r="E545" s="20" t="s">
        <v>28</v>
      </c>
      <c r="F545" s="305">
        <v>29.402000000000001</v>
      </c>
      <c r="G545" s="41"/>
      <c r="H545" s="47"/>
    </row>
    <row r="546" s="2" customFormat="1" ht="16.8" customHeight="1">
      <c r="A546" s="41"/>
      <c r="B546" s="47"/>
      <c r="C546" s="306" t="s">
        <v>1538</v>
      </c>
      <c r="D546" s="41"/>
      <c r="E546" s="41"/>
      <c r="F546" s="41"/>
      <c r="G546" s="41"/>
      <c r="H546" s="47"/>
    </row>
    <row r="547" s="2" customFormat="1" ht="16.8" customHeight="1">
      <c r="A547" s="41"/>
      <c r="B547" s="47"/>
      <c r="C547" s="304" t="s">
        <v>965</v>
      </c>
      <c r="D547" s="304" t="s">
        <v>1628</v>
      </c>
      <c r="E547" s="20" t="s">
        <v>160</v>
      </c>
      <c r="F547" s="305">
        <v>29.402000000000001</v>
      </c>
      <c r="G547" s="41"/>
      <c r="H547" s="47"/>
    </row>
    <row r="548" s="2" customFormat="1" ht="16.8" customHeight="1">
      <c r="A548" s="41"/>
      <c r="B548" s="47"/>
      <c r="C548" s="304" t="s">
        <v>970</v>
      </c>
      <c r="D548" s="304" t="s">
        <v>1629</v>
      </c>
      <c r="E548" s="20" t="s">
        <v>160</v>
      </c>
      <c r="F548" s="305">
        <v>29.402000000000001</v>
      </c>
      <c r="G548" s="41"/>
      <c r="H548" s="47"/>
    </row>
    <row r="549" s="2" customFormat="1" ht="16.8" customHeight="1">
      <c r="A549" s="41"/>
      <c r="B549" s="47"/>
      <c r="C549" s="300" t="s">
        <v>1163</v>
      </c>
      <c r="D549" s="301" t="s">
        <v>1163</v>
      </c>
      <c r="E549" s="302" t="s">
        <v>28</v>
      </c>
      <c r="F549" s="303">
        <v>23.68</v>
      </c>
      <c r="G549" s="41"/>
      <c r="H549" s="47"/>
    </row>
    <row r="550" s="2" customFormat="1" ht="16.8" customHeight="1">
      <c r="A550" s="41"/>
      <c r="B550" s="47"/>
      <c r="C550" s="304" t="s">
        <v>28</v>
      </c>
      <c r="D550" s="304" t="s">
        <v>1175</v>
      </c>
      <c r="E550" s="20" t="s">
        <v>28</v>
      </c>
      <c r="F550" s="305">
        <v>0</v>
      </c>
      <c r="G550" s="41"/>
      <c r="H550" s="47"/>
    </row>
    <row r="551" s="2" customFormat="1" ht="16.8" customHeight="1">
      <c r="A551" s="41"/>
      <c r="B551" s="47"/>
      <c r="C551" s="304" t="s">
        <v>28</v>
      </c>
      <c r="D551" s="304" t="s">
        <v>1199</v>
      </c>
      <c r="E551" s="20" t="s">
        <v>28</v>
      </c>
      <c r="F551" s="305">
        <v>23.68</v>
      </c>
      <c r="G551" s="41"/>
      <c r="H551" s="47"/>
    </row>
    <row r="552" s="2" customFormat="1" ht="16.8" customHeight="1">
      <c r="A552" s="41"/>
      <c r="B552" s="47"/>
      <c r="C552" s="304" t="s">
        <v>1163</v>
      </c>
      <c r="D552" s="304" t="s">
        <v>169</v>
      </c>
      <c r="E552" s="20" t="s">
        <v>28</v>
      </c>
      <c r="F552" s="305">
        <v>23.68</v>
      </c>
      <c r="G552" s="41"/>
      <c r="H552" s="47"/>
    </row>
    <row r="553" s="2" customFormat="1" ht="16.8" customHeight="1">
      <c r="A553" s="41"/>
      <c r="B553" s="47"/>
      <c r="C553" s="306" t="s">
        <v>1538</v>
      </c>
      <c r="D553" s="41"/>
      <c r="E553" s="41"/>
      <c r="F553" s="41"/>
      <c r="G553" s="41"/>
      <c r="H553" s="47"/>
    </row>
    <row r="554" s="2" customFormat="1" ht="16.8" customHeight="1">
      <c r="A554" s="41"/>
      <c r="B554" s="47"/>
      <c r="C554" s="304" t="s">
        <v>1195</v>
      </c>
      <c r="D554" s="304" t="s">
        <v>1637</v>
      </c>
      <c r="E554" s="20" t="s">
        <v>160</v>
      </c>
      <c r="F554" s="305">
        <v>23.68</v>
      </c>
      <c r="G554" s="41"/>
      <c r="H554" s="47"/>
    </row>
    <row r="555" s="2" customFormat="1" ht="16.8" customHeight="1">
      <c r="A555" s="41"/>
      <c r="B555" s="47"/>
      <c r="C555" s="304" t="s">
        <v>1200</v>
      </c>
      <c r="D555" s="304" t="s">
        <v>1638</v>
      </c>
      <c r="E555" s="20" t="s">
        <v>160</v>
      </c>
      <c r="F555" s="305">
        <v>23.68</v>
      </c>
      <c r="G555" s="41"/>
      <c r="H555" s="47"/>
    </row>
    <row r="556" s="2" customFormat="1" ht="16.8" customHeight="1">
      <c r="A556" s="41"/>
      <c r="B556" s="47"/>
      <c r="C556" s="304" t="s">
        <v>1204</v>
      </c>
      <c r="D556" s="304" t="s">
        <v>1639</v>
      </c>
      <c r="E556" s="20" t="s">
        <v>160</v>
      </c>
      <c r="F556" s="305">
        <v>23.68</v>
      </c>
      <c r="G556" s="41"/>
      <c r="H556" s="47"/>
    </row>
    <row r="557" s="2" customFormat="1" ht="16.8" customHeight="1">
      <c r="A557" s="41"/>
      <c r="B557" s="47"/>
      <c r="C557" s="304" t="s">
        <v>1208</v>
      </c>
      <c r="D557" s="304" t="s">
        <v>1640</v>
      </c>
      <c r="E557" s="20" t="s">
        <v>160</v>
      </c>
      <c r="F557" s="305">
        <v>23.68</v>
      </c>
      <c r="G557" s="41"/>
      <c r="H557" s="47"/>
    </row>
    <row r="558" s="2" customFormat="1" ht="16.8" customHeight="1">
      <c r="A558" s="41"/>
      <c r="B558" s="47"/>
      <c r="C558" s="304" t="s">
        <v>1212</v>
      </c>
      <c r="D558" s="304" t="s">
        <v>1641</v>
      </c>
      <c r="E558" s="20" t="s">
        <v>160</v>
      </c>
      <c r="F558" s="305">
        <v>23.68</v>
      </c>
      <c r="G558" s="41"/>
      <c r="H558" s="47"/>
    </row>
    <row r="559" s="2" customFormat="1" ht="16.8" customHeight="1">
      <c r="A559" s="41"/>
      <c r="B559" s="47"/>
      <c r="C559" s="300" t="s">
        <v>914</v>
      </c>
      <c r="D559" s="301" t="s">
        <v>914</v>
      </c>
      <c r="E559" s="302" t="s">
        <v>28</v>
      </c>
      <c r="F559" s="303">
        <v>5.9800000000000004</v>
      </c>
      <c r="G559" s="41"/>
      <c r="H559" s="47"/>
    </row>
    <row r="560" s="2" customFormat="1" ht="16.8" customHeight="1">
      <c r="A560" s="41"/>
      <c r="B560" s="47"/>
      <c r="C560" s="304" t="s">
        <v>28</v>
      </c>
      <c r="D560" s="304" t="s">
        <v>1175</v>
      </c>
      <c r="E560" s="20" t="s">
        <v>28</v>
      </c>
      <c r="F560" s="305">
        <v>0</v>
      </c>
      <c r="G560" s="41"/>
      <c r="H560" s="47"/>
    </row>
    <row r="561" s="2" customFormat="1" ht="16.8" customHeight="1">
      <c r="A561" s="41"/>
      <c r="B561" s="47"/>
      <c r="C561" s="304" t="s">
        <v>28</v>
      </c>
      <c r="D561" s="304" t="s">
        <v>1251</v>
      </c>
      <c r="E561" s="20" t="s">
        <v>28</v>
      </c>
      <c r="F561" s="305">
        <v>5.9800000000000004</v>
      </c>
      <c r="G561" s="41"/>
      <c r="H561" s="47"/>
    </row>
    <row r="562" s="2" customFormat="1" ht="16.8" customHeight="1">
      <c r="A562" s="41"/>
      <c r="B562" s="47"/>
      <c r="C562" s="304" t="s">
        <v>914</v>
      </c>
      <c r="D562" s="304" t="s">
        <v>169</v>
      </c>
      <c r="E562" s="20" t="s">
        <v>28</v>
      </c>
      <c r="F562" s="305">
        <v>5.9800000000000004</v>
      </c>
      <c r="G562" s="41"/>
      <c r="H562" s="47"/>
    </row>
    <row r="563" s="2" customFormat="1" ht="16.8" customHeight="1">
      <c r="A563" s="41"/>
      <c r="B563" s="47"/>
      <c r="C563" s="306" t="s">
        <v>1538</v>
      </c>
      <c r="D563" s="41"/>
      <c r="E563" s="41"/>
      <c r="F563" s="41"/>
      <c r="G563" s="41"/>
      <c r="H563" s="47"/>
    </row>
    <row r="564" s="2" customFormat="1" ht="16.8" customHeight="1">
      <c r="A564" s="41"/>
      <c r="B564" s="47"/>
      <c r="C564" s="304" t="s">
        <v>1247</v>
      </c>
      <c r="D564" s="304" t="s">
        <v>1642</v>
      </c>
      <c r="E564" s="20" t="s">
        <v>198</v>
      </c>
      <c r="F564" s="305">
        <v>5.9800000000000004</v>
      </c>
      <c r="G564" s="41"/>
      <c r="H564" s="47"/>
    </row>
    <row r="565" s="2" customFormat="1" ht="16.8" customHeight="1">
      <c r="A565" s="41"/>
      <c r="B565" s="47"/>
      <c r="C565" s="304" t="s">
        <v>1297</v>
      </c>
      <c r="D565" s="304" t="s">
        <v>1643</v>
      </c>
      <c r="E565" s="20" t="s">
        <v>198</v>
      </c>
      <c r="F565" s="305">
        <v>11.82</v>
      </c>
      <c r="G565" s="41"/>
      <c r="H565" s="47"/>
    </row>
    <row r="566" s="2" customFormat="1" ht="16.8" customHeight="1">
      <c r="A566" s="41"/>
      <c r="B566" s="47"/>
      <c r="C566" s="304" t="s">
        <v>1252</v>
      </c>
      <c r="D566" s="304" t="s">
        <v>1253</v>
      </c>
      <c r="E566" s="20" t="s">
        <v>198</v>
      </c>
      <c r="F566" s="305">
        <v>6.5359999999999996</v>
      </c>
      <c r="G566" s="41"/>
      <c r="H566" s="47"/>
    </row>
    <row r="567" s="2" customFormat="1" ht="16.8" customHeight="1">
      <c r="A567" s="41"/>
      <c r="B567" s="47"/>
      <c r="C567" s="300" t="s">
        <v>1166</v>
      </c>
      <c r="D567" s="301" t="s">
        <v>1166</v>
      </c>
      <c r="E567" s="302" t="s">
        <v>28</v>
      </c>
      <c r="F567" s="303">
        <v>5.8399999999999999</v>
      </c>
      <c r="G567" s="41"/>
      <c r="H567" s="47"/>
    </row>
    <row r="568" s="2" customFormat="1" ht="16.8" customHeight="1">
      <c r="A568" s="41"/>
      <c r="B568" s="47"/>
      <c r="C568" s="304" t="s">
        <v>28</v>
      </c>
      <c r="D568" s="304" t="s">
        <v>1175</v>
      </c>
      <c r="E568" s="20" t="s">
        <v>28</v>
      </c>
      <c r="F568" s="305">
        <v>0</v>
      </c>
      <c r="G568" s="41"/>
      <c r="H568" s="47"/>
    </row>
    <row r="569" s="2" customFormat="1" ht="16.8" customHeight="1">
      <c r="A569" s="41"/>
      <c r="B569" s="47"/>
      <c r="C569" s="304" t="s">
        <v>28</v>
      </c>
      <c r="D569" s="304" t="s">
        <v>1259</v>
      </c>
      <c r="E569" s="20" t="s">
        <v>28</v>
      </c>
      <c r="F569" s="305">
        <v>5.8399999999999999</v>
      </c>
      <c r="G569" s="41"/>
      <c r="H569" s="47"/>
    </row>
    <row r="570" s="2" customFormat="1" ht="16.8" customHeight="1">
      <c r="A570" s="41"/>
      <c r="B570" s="47"/>
      <c r="C570" s="304" t="s">
        <v>1166</v>
      </c>
      <c r="D570" s="304" t="s">
        <v>169</v>
      </c>
      <c r="E570" s="20" t="s">
        <v>28</v>
      </c>
      <c r="F570" s="305">
        <v>5.8399999999999999</v>
      </c>
      <c r="G570" s="41"/>
      <c r="H570" s="47"/>
    </row>
    <row r="571" s="2" customFormat="1" ht="16.8" customHeight="1">
      <c r="A571" s="41"/>
      <c r="B571" s="47"/>
      <c r="C571" s="306" t="s">
        <v>1538</v>
      </c>
      <c r="D571" s="41"/>
      <c r="E571" s="41"/>
      <c r="F571" s="41"/>
      <c r="G571" s="41"/>
      <c r="H571" s="47"/>
    </row>
    <row r="572" s="2" customFormat="1" ht="16.8" customHeight="1">
      <c r="A572" s="41"/>
      <c r="B572" s="47"/>
      <c r="C572" s="304" t="s">
        <v>1255</v>
      </c>
      <c r="D572" s="304" t="s">
        <v>1644</v>
      </c>
      <c r="E572" s="20" t="s">
        <v>198</v>
      </c>
      <c r="F572" s="305">
        <v>5.8399999999999999</v>
      </c>
      <c r="G572" s="41"/>
      <c r="H572" s="47"/>
    </row>
    <row r="573" s="2" customFormat="1" ht="16.8" customHeight="1">
      <c r="A573" s="41"/>
      <c r="B573" s="47"/>
      <c r="C573" s="304" t="s">
        <v>1297</v>
      </c>
      <c r="D573" s="304" t="s">
        <v>1643</v>
      </c>
      <c r="E573" s="20" t="s">
        <v>198</v>
      </c>
      <c r="F573" s="305">
        <v>11.82</v>
      </c>
      <c r="G573" s="41"/>
      <c r="H573" s="47"/>
    </row>
    <row r="574" s="2" customFormat="1" ht="16.8" customHeight="1">
      <c r="A574" s="41"/>
      <c r="B574" s="47"/>
      <c r="C574" s="304" t="s">
        <v>1260</v>
      </c>
      <c r="D574" s="304" t="s">
        <v>1261</v>
      </c>
      <c r="E574" s="20" t="s">
        <v>198</v>
      </c>
      <c r="F574" s="305">
        <v>6.383</v>
      </c>
      <c r="G574" s="41"/>
      <c r="H574" s="47"/>
    </row>
    <row r="575" s="2" customFormat="1" ht="16.8" customHeight="1">
      <c r="A575" s="41"/>
      <c r="B575" s="47"/>
      <c r="C575" s="300" t="s">
        <v>342</v>
      </c>
      <c r="D575" s="301" t="s">
        <v>342</v>
      </c>
      <c r="E575" s="302" t="s">
        <v>28</v>
      </c>
      <c r="F575" s="303">
        <v>15.108000000000001</v>
      </c>
      <c r="G575" s="41"/>
      <c r="H575" s="47"/>
    </row>
    <row r="576" s="2" customFormat="1" ht="16.8" customHeight="1">
      <c r="A576" s="41"/>
      <c r="B576" s="47"/>
      <c r="C576" s="304" t="s">
        <v>28</v>
      </c>
      <c r="D576" s="304" t="s">
        <v>1175</v>
      </c>
      <c r="E576" s="20" t="s">
        <v>28</v>
      </c>
      <c r="F576" s="305">
        <v>0</v>
      </c>
      <c r="G576" s="41"/>
      <c r="H576" s="47"/>
    </row>
    <row r="577" s="2" customFormat="1" ht="16.8" customHeight="1">
      <c r="A577" s="41"/>
      <c r="B577" s="47"/>
      <c r="C577" s="304" t="s">
        <v>28</v>
      </c>
      <c r="D577" s="304" t="s">
        <v>1184</v>
      </c>
      <c r="E577" s="20" t="s">
        <v>28</v>
      </c>
      <c r="F577" s="305">
        <v>9.1880000000000006</v>
      </c>
      <c r="G577" s="41"/>
      <c r="H577" s="47"/>
    </row>
    <row r="578" s="2" customFormat="1" ht="16.8" customHeight="1">
      <c r="A578" s="41"/>
      <c r="B578" s="47"/>
      <c r="C578" s="304" t="s">
        <v>28</v>
      </c>
      <c r="D578" s="304" t="s">
        <v>1185</v>
      </c>
      <c r="E578" s="20" t="s">
        <v>28</v>
      </c>
      <c r="F578" s="305">
        <v>5.9199999999999999</v>
      </c>
      <c r="G578" s="41"/>
      <c r="H578" s="47"/>
    </row>
    <row r="579" s="2" customFormat="1" ht="16.8" customHeight="1">
      <c r="A579" s="41"/>
      <c r="B579" s="47"/>
      <c r="C579" s="304" t="s">
        <v>342</v>
      </c>
      <c r="D579" s="304" t="s">
        <v>169</v>
      </c>
      <c r="E579" s="20" t="s">
        <v>28</v>
      </c>
      <c r="F579" s="305">
        <v>15.108000000000001</v>
      </c>
      <c r="G579" s="41"/>
      <c r="H579" s="47"/>
    </row>
    <row r="580" s="2" customFormat="1" ht="16.8" customHeight="1">
      <c r="A580" s="41"/>
      <c r="B580" s="47"/>
      <c r="C580" s="306" t="s">
        <v>1538</v>
      </c>
      <c r="D580" s="41"/>
      <c r="E580" s="41"/>
      <c r="F580" s="41"/>
      <c r="G580" s="41"/>
      <c r="H580" s="47"/>
    </row>
    <row r="581" s="2" customFormat="1">
      <c r="A581" s="41"/>
      <c r="B581" s="47"/>
      <c r="C581" s="304" t="s">
        <v>1180</v>
      </c>
      <c r="D581" s="304" t="s">
        <v>1645</v>
      </c>
      <c r="E581" s="20" t="s">
        <v>220</v>
      </c>
      <c r="F581" s="305">
        <v>15.108000000000001</v>
      </c>
      <c r="G581" s="41"/>
      <c r="H581" s="47"/>
    </row>
    <row r="582" s="2" customFormat="1">
      <c r="A582" s="41"/>
      <c r="B582" s="47"/>
      <c r="C582" s="304" t="s">
        <v>1186</v>
      </c>
      <c r="D582" s="304" t="s">
        <v>1646</v>
      </c>
      <c r="E582" s="20" t="s">
        <v>220</v>
      </c>
      <c r="F582" s="305">
        <v>15.108000000000001</v>
      </c>
      <c r="G582" s="41"/>
      <c r="H582" s="47"/>
    </row>
    <row r="583" s="2" customFormat="1">
      <c r="A583" s="41"/>
      <c r="B583" s="47"/>
      <c r="C583" s="304" t="s">
        <v>218</v>
      </c>
      <c r="D583" s="304" t="s">
        <v>1551</v>
      </c>
      <c r="E583" s="20" t="s">
        <v>220</v>
      </c>
      <c r="F583" s="305">
        <v>15.108000000000001</v>
      </c>
      <c r="G583" s="41"/>
      <c r="H583" s="47"/>
    </row>
    <row r="584" s="2" customFormat="1">
      <c r="A584" s="41"/>
      <c r="B584" s="47"/>
      <c r="C584" s="304" t="s">
        <v>382</v>
      </c>
      <c r="D584" s="304" t="s">
        <v>1586</v>
      </c>
      <c r="E584" s="20" t="s">
        <v>220</v>
      </c>
      <c r="F584" s="305">
        <v>15.108000000000001</v>
      </c>
      <c r="G584" s="41"/>
      <c r="H584" s="47"/>
    </row>
    <row r="585" s="2" customFormat="1">
      <c r="A585" s="41"/>
      <c r="B585" s="47"/>
      <c r="C585" s="304" t="s">
        <v>386</v>
      </c>
      <c r="D585" s="304" t="s">
        <v>1587</v>
      </c>
      <c r="E585" s="20" t="s">
        <v>220</v>
      </c>
      <c r="F585" s="305">
        <v>15.108000000000001</v>
      </c>
      <c r="G585" s="41"/>
      <c r="H585" s="47"/>
    </row>
    <row r="586" s="2" customFormat="1">
      <c r="A586" s="41"/>
      <c r="B586" s="47"/>
      <c r="C586" s="304" t="s">
        <v>390</v>
      </c>
      <c r="D586" s="304" t="s">
        <v>1588</v>
      </c>
      <c r="E586" s="20" t="s">
        <v>220</v>
      </c>
      <c r="F586" s="305">
        <v>15.108000000000001</v>
      </c>
      <c r="G586" s="41"/>
      <c r="H586" s="47"/>
    </row>
    <row r="587" s="2" customFormat="1">
      <c r="A587" s="41"/>
      <c r="B587" s="47"/>
      <c r="C587" s="304" t="s">
        <v>775</v>
      </c>
      <c r="D587" s="304" t="s">
        <v>1605</v>
      </c>
      <c r="E587" s="20" t="s">
        <v>220</v>
      </c>
      <c r="F587" s="305">
        <v>30.216000000000001</v>
      </c>
      <c r="G587" s="41"/>
      <c r="H587" s="47"/>
    </row>
    <row r="588" s="2" customFormat="1">
      <c r="A588" s="41"/>
      <c r="B588" s="47"/>
      <c r="C588" s="304" t="s">
        <v>394</v>
      </c>
      <c r="D588" s="304" t="s">
        <v>1589</v>
      </c>
      <c r="E588" s="20" t="s">
        <v>220</v>
      </c>
      <c r="F588" s="305">
        <v>19.626999999999999</v>
      </c>
      <c r="G588" s="41"/>
      <c r="H588" s="47"/>
    </row>
    <row r="589" s="2" customFormat="1" ht="16.8" customHeight="1">
      <c r="A589" s="41"/>
      <c r="B589" s="47"/>
      <c r="C589" s="304" t="s">
        <v>233</v>
      </c>
      <c r="D589" s="304" t="s">
        <v>1552</v>
      </c>
      <c r="E589" s="20" t="s">
        <v>220</v>
      </c>
      <c r="F589" s="305">
        <v>15.108000000000001</v>
      </c>
      <c r="G589" s="41"/>
      <c r="H589" s="47"/>
    </row>
    <row r="590" s="2" customFormat="1" ht="16.8" customHeight="1">
      <c r="A590" s="41"/>
      <c r="B590" s="47"/>
      <c r="C590" s="304" t="s">
        <v>400</v>
      </c>
      <c r="D590" s="304" t="s">
        <v>1590</v>
      </c>
      <c r="E590" s="20" t="s">
        <v>220</v>
      </c>
      <c r="F590" s="305">
        <v>15.108000000000001</v>
      </c>
      <c r="G590" s="41"/>
      <c r="H590" s="47"/>
    </row>
    <row r="591" s="2" customFormat="1" ht="16.8" customHeight="1">
      <c r="A591" s="41"/>
      <c r="B591" s="47"/>
      <c r="C591" s="304" t="s">
        <v>1225</v>
      </c>
      <c r="D591" s="304" t="s">
        <v>1558</v>
      </c>
      <c r="E591" s="20" t="s">
        <v>256</v>
      </c>
      <c r="F591" s="305">
        <v>19.059999999999999</v>
      </c>
      <c r="G591" s="41"/>
      <c r="H591" s="47"/>
    </row>
    <row r="592" s="2" customFormat="1" ht="16.8" customHeight="1">
      <c r="A592" s="41"/>
      <c r="B592" s="47"/>
      <c r="C592" s="304" t="s">
        <v>238</v>
      </c>
      <c r="D592" s="304" t="s">
        <v>1553</v>
      </c>
      <c r="E592" s="20" t="s">
        <v>220</v>
      </c>
      <c r="F592" s="305">
        <v>30.216000000000001</v>
      </c>
      <c r="G592" s="41"/>
      <c r="H592" s="47"/>
    </row>
    <row r="593" s="2" customFormat="1" ht="16.8" customHeight="1">
      <c r="A593" s="41"/>
      <c r="B593" s="47"/>
      <c r="C593" s="304" t="s">
        <v>988</v>
      </c>
      <c r="D593" s="304" t="s">
        <v>1625</v>
      </c>
      <c r="E593" s="20" t="s">
        <v>220</v>
      </c>
      <c r="F593" s="305">
        <v>19.626999999999999</v>
      </c>
      <c r="G593" s="41"/>
      <c r="H593" s="47"/>
    </row>
    <row r="594" s="2" customFormat="1" ht="16.8" customHeight="1">
      <c r="A594" s="41"/>
      <c r="B594" s="47"/>
      <c r="C594" s="300" t="s">
        <v>123</v>
      </c>
      <c r="D594" s="301" t="s">
        <v>123</v>
      </c>
      <c r="E594" s="302" t="s">
        <v>28</v>
      </c>
      <c r="F594" s="303">
        <v>12.624000000000001</v>
      </c>
      <c r="G594" s="41"/>
      <c r="H594" s="47"/>
    </row>
    <row r="595" s="2" customFormat="1" ht="16.8" customHeight="1">
      <c r="A595" s="41"/>
      <c r="B595" s="47"/>
      <c r="C595" s="304" t="s">
        <v>28</v>
      </c>
      <c r="D595" s="304" t="s">
        <v>1170</v>
      </c>
      <c r="E595" s="20" t="s">
        <v>28</v>
      </c>
      <c r="F595" s="305">
        <v>12.624000000000001</v>
      </c>
      <c r="G595" s="41"/>
      <c r="H595" s="47"/>
    </row>
    <row r="596" s="2" customFormat="1" ht="16.8" customHeight="1">
      <c r="A596" s="41"/>
      <c r="B596" s="47"/>
      <c r="C596" s="304" t="s">
        <v>123</v>
      </c>
      <c r="D596" s="304" t="s">
        <v>169</v>
      </c>
      <c r="E596" s="20" t="s">
        <v>28</v>
      </c>
      <c r="F596" s="305">
        <v>12.624000000000001</v>
      </c>
      <c r="G596" s="41"/>
      <c r="H596" s="47"/>
    </row>
    <row r="597" s="2" customFormat="1" ht="16.8" customHeight="1">
      <c r="A597" s="41"/>
      <c r="B597" s="47"/>
      <c r="C597" s="306" t="s">
        <v>1538</v>
      </c>
      <c r="D597" s="41"/>
      <c r="E597" s="41"/>
      <c r="F597" s="41"/>
      <c r="G597" s="41"/>
      <c r="H597" s="47"/>
    </row>
    <row r="598" s="2" customFormat="1" ht="16.8" customHeight="1">
      <c r="A598" s="41"/>
      <c r="B598" s="47"/>
      <c r="C598" s="304" t="s">
        <v>270</v>
      </c>
      <c r="D598" s="304" t="s">
        <v>1554</v>
      </c>
      <c r="E598" s="20" t="s">
        <v>256</v>
      </c>
      <c r="F598" s="305">
        <v>12.624000000000001</v>
      </c>
      <c r="G598" s="41"/>
      <c r="H598" s="47"/>
    </row>
    <row r="599" s="2" customFormat="1" ht="16.8" customHeight="1">
      <c r="A599" s="41"/>
      <c r="B599" s="47"/>
      <c r="C599" s="304" t="s">
        <v>260</v>
      </c>
      <c r="D599" s="304" t="s">
        <v>1555</v>
      </c>
      <c r="E599" s="20" t="s">
        <v>256</v>
      </c>
      <c r="F599" s="305">
        <v>12.624000000000001</v>
      </c>
      <c r="G599" s="41"/>
      <c r="H599" s="47"/>
    </row>
    <row r="600" s="2" customFormat="1" ht="16.8" customHeight="1">
      <c r="A600" s="41"/>
      <c r="B600" s="47"/>
      <c r="C600" s="304" t="s">
        <v>276</v>
      </c>
      <c r="D600" s="304" t="s">
        <v>1556</v>
      </c>
      <c r="E600" s="20" t="s">
        <v>256</v>
      </c>
      <c r="F600" s="305">
        <v>126.24</v>
      </c>
      <c r="G600" s="41"/>
      <c r="H600" s="47"/>
    </row>
    <row r="601" s="2" customFormat="1" ht="16.8" customHeight="1">
      <c r="A601" s="41"/>
      <c r="B601" s="47"/>
      <c r="C601" s="304" t="s">
        <v>304</v>
      </c>
      <c r="D601" s="304" t="s">
        <v>1557</v>
      </c>
      <c r="E601" s="20" t="s">
        <v>256</v>
      </c>
      <c r="F601" s="305">
        <v>19.501999999999999</v>
      </c>
      <c r="G601" s="41"/>
      <c r="H601" s="47"/>
    </row>
    <row r="602" s="2" customFormat="1">
      <c r="A602" s="41"/>
      <c r="B602" s="47"/>
      <c r="C602" s="304" t="s">
        <v>1323</v>
      </c>
      <c r="D602" s="304" t="s">
        <v>1647</v>
      </c>
      <c r="E602" s="20" t="s">
        <v>256</v>
      </c>
      <c r="F602" s="305">
        <v>12.624000000000001</v>
      </c>
      <c r="G602" s="41"/>
      <c r="H602" s="47"/>
    </row>
    <row r="603" s="2" customFormat="1" ht="16.8" customHeight="1">
      <c r="A603" s="41"/>
      <c r="B603" s="47"/>
      <c r="C603" s="300" t="s">
        <v>125</v>
      </c>
      <c r="D603" s="301" t="s">
        <v>125</v>
      </c>
      <c r="E603" s="302" t="s">
        <v>28</v>
      </c>
      <c r="F603" s="303">
        <v>6.8780000000000001</v>
      </c>
      <c r="G603" s="41"/>
      <c r="H603" s="47"/>
    </row>
    <row r="604" s="2" customFormat="1" ht="16.8" customHeight="1">
      <c r="A604" s="41"/>
      <c r="B604" s="47"/>
      <c r="C604" s="304" t="s">
        <v>28</v>
      </c>
      <c r="D604" s="304" t="s">
        <v>1171</v>
      </c>
      <c r="E604" s="20" t="s">
        <v>28</v>
      </c>
      <c r="F604" s="305">
        <v>6.8780000000000001</v>
      </c>
      <c r="G604" s="41"/>
      <c r="H604" s="47"/>
    </row>
    <row r="605" s="2" customFormat="1" ht="16.8" customHeight="1">
      <c r="A605" s="41"/>
      <c r="B605" s="47"/>
      <c r="C605" s="304" t="s">
        <v>125</v>
      </c>
      <c r="D605" s="304" t="s">
        <v>169</v>
      </c>
      <c r="E605" s="20" t="s">
        <v>28</v>
      </c>
      <c r="F605" s="305">
        <v>6.8780000000000001</v>
      </c>
      <c r="G605" s="41"/>
      <c r="H605" s="47"/>
    </row>
    <row r="606" s="2" customFormat="1" ht="16.8" customHeight="1">
      <c r="A606" s="41"/>
      <c r="B606" s="47"/>
      <c r="C606" s="306" t="s">
        <v>1538</v>
      </c>
      <c r="D606" s="41"/>
      <c r="E606" s="41"/>
      <c r="F606" s="41"/>
      <c r="G606" s="41"/>
      <c r="H606" s="47"/>
    </row>
    <row r="607" s="2" customFormat="1" ht="16.8" customHeight="1">
      <c r="A607" s="41"/>
      <c r="B607" s="47"/>
      <c r="C607" s="304" t="s">
        <v>281</v>
      </c>
      <c r="D607" s="304" t="s">
        <v>1559</v>
      </c>
      <c r="E607" s="20" t="s">
        <v>256</v>
      </c>
      <c r="F607" s="305">
        <v>6.8780000000000001</v>
      </c>
      <c r="G607" s="41"/>
      <c r="H607" s="47"/>
    </row>
    <row r="608" s="2" customFormat="1" ht="16.8" customHeight="1">
      <c r="A608" s="41"/>
      <c r="B608" s="47"/>
      <c r="C608" s="304" t="s">
        <v>265</v>
      </c>
      <c r="D608" s="304" t="s">
        <v>1560</v>
      </c>
      <c r="E608" s="20" t="s">
        <v>256</v>
      </c>
      <c r="F608" s="305">
        <v>6.8780000000000001</v>
      </c>
      <c r="G608" s="41"/>
      <c r="H608" s="47"/>
    </row>
    <row r="609" s="2" customFormat="1" ht="16.8" customHeight="1">
      <c r="A609" s="41"/>
      <c r="B609" s="47"/>
      <c r="C609" s="304" t="s">
        <v>286</v>
      </c>
      <c r="D609" s="304" t="s">
        <v>1561</v>
      </c>
      <c r="E609" s="20" t="s">
        <v>256</v>
      </c>
      <c r="F609" s="305">
        <v>68.780000000000001</v>
      </c>
      <c r="G609" s="41"/>
      <c r="H609" s="47"/>
    </row>
    <row r="610" s="2" customFormat="1" ht="16.8" customHeight="1">
      <c r="A610" s="41"/>
      <c r="B610" s="47"/>
      <c r="C610" s="304" t="s">
        <v>304</v>
      </c>
      <c r="D610" s="304" t="s">
        <v>1557</v>
      </c>
      <c r="E610" s="20" t="s">
        <v>256</v>
      </c>
      <c r="F610" s="305">
        <v>19.501999999999999</v>
      </c>
      <c r="G610" s="41"/>
      <c r="H610" s="47"/>
    </row>
    <row r="611" s="2" customFormat="1">
      <c r="A611" s="41"/>
      <c r="B611" s="47"/>
      <c r="C611" s="304" t="s">
        <v>1326</v>
      </c>
      <c r="D611" s="304" t="s">
        <v>1648</v>
      </c>
      <c r="E611" s="20" t="s">
        <v>256</v>
      </c>
      <c r="F611" s="305">
        <v>6.8780000000000001</v>
      </c>
      <c r="G611" s="41"/>
      <c r="H611" s="47"/>
    </row>
    <row r="612" s="2" customFormat="1" ht="16.8" customHeight="1">
      <c r="A612" s="41"/>
      <c r="B612" s="47"/>
      <c r="C612" s="300" t="s">
        <v>417</v>
      </c>
      <c r="D612" s="301" t="s">
        <v>417</v>
      </c>
      <c r="E612" s="302" t="s">
        <v>28</v>
      </c>
      <c r="F612" s="303">
        <v>19.626999999999999</v>
      </c>
      <c r="G612" s="41"/>
      <c r="H612" s="47"/>
    </row>
    <row r="613" s="2" customFormat="1" ht="16.8" customHeight="1">
      <c r="A613" s="41"/>
      <c r="B613" s="47"/>
      <c r="C613" s="304" t="s">
        <v>28</v>
      </c>
      <c r="D613" s="304" t="s">
        <v>414</v>
      </c>
      <c r="E613" s="20" t="s">
        <v>28</v>
      </c>
      <c r="F613" s="305">
        <v>30.216000000000001</v>
      </c>
      <c r="G613" s="41"/>
      <c r="H613" s="47"/>
    </row>
    <row r="614" s="2" customFormat="1" ht="16.8" customHeight="1">
      <c r="A614" s="41"/>
      <c r="B614" s="47"/>
      <c r="C614" s="304" t="s">
        <v>28</v>
      </c>
      <c r="D614" s="304" t="s">
        <v>1232</v>
      </c>
      <c r="E614" s="20" t="s">
        <v>28</v>
      </c>
      <c r="F614" s="305">
        <v>-5.7380000000000004</v>
      </c>
      <c r="G614" s="41"/>
      <c r="H614" s="47"/>
    </row>
    <row r="615" s="2" customFormat="1" ht="16.8" customHeight="1">
      <c r="A615" s="41"/>
      <c r="B615" s="47"/>
      <c r="C615" s="304" t="s">
        <v>28</v>
      </c>
      <c r="D615" s="304" t="s">
        <v>993</v>
      </c>
      <c r="E615" s="20" t="s">
        <v>28</v>
      </c>
      <c r="F615" s="305">
        <v>-1.7250000000000001</v>
      </c>
      <c r="G615" s="41"/>
      <c r="H615" s="47"/>
    </row>
    <row r="616" s="2" customFormat="1" ht="16.8" customHeight="1">
      <c r="A616" s="41"/>
      <c r="B616" s="47"/>
      <c r="C616" s="304" t="s">
        <v>28</v>
      </c>
      <c r="D616" s="304" t="s">
        <v>1233</v>
      </c>
      <c r="E616" s="20" t="s">
        <v>28</v>
      </c>
      <c r="F616" s="305">
        <v>-3.1259999999999999</v>
      </c>
      <c r="G616" s="41"/>
      <c r="H616" s="47"/>
    </row>
    <row r="617" s="2" customFormat="1" ht="16.8" customHeight="1">
      <c r="A617" s="41"/>
      <c r="B617" s="47"/>
      <c r="C617" s="304" t="s">
        <v>417</v>
      </c>
      <c r="D617" s="304" t="s">
        <v>169</v>
      </c>
      <c r="E617" s="20" t="s">
        <v>28</v>
      </c>
      <c r="F617" s="305">
        <v>19.626999999999999</v>
      </c>
      <c r="G617" s="41"/>
      <c r="H617" s="47"/>
    </row>
    <row r="618" s="2" customFormat="1" ht="16.8" customHeight="1">
      <c r="A618" s="41"/>
      <c r="B618" s="47"/>
      <c r="C618" s="306" t="s">
        <v>1538</v>
      </c>
      <c r="D618" s="41"/>
      <c r="E618" s="41"/>
      <c r="F618" s="41"/>
      <c r="G618" s="41"/>
      <c r="H618" s="47"/>
    </row>
    <row r="619" s="2" customFormat="1" ht="16.8" customHeight="1">
      <c r="A619" s="41"/>
      <c r="B619" s="47"/>
      <c r="C619" s="304" t="s">
        <v>988</v>
      </c>
      <c r="D619" s="304" t="s">
        <v>1625</v>
      </c>
      <c r="E619" s="20" t="s">
        <v>220</v>
      </c>
      <c r="F619" s="305">
        <v>19.626999999999999</v>
      </c>
      <c r="G619" s="41"/>
      <c r="H619" s="47"/>
    </row>
    <row r="620" s="2" customFormat="1">
      <c r="A620" s="41"/>
      <c r="B620" s="47"/>
      <c r="C620" s="304" t="s">
        <v>394</v>
      </c>
      <c r="D620" s="304" t="s">
        <v>1589</v>
      </c>
      <c r="E620" s="20" t="s">
        <v>220</v>
      </c>
      <c r="F620" s="305">
        <v>19.626999999999999</v>
      </c>
      <c r="G620" s="41"/>
      <c r="H620" s="47"/>
    </row>
    <row r="621" s="2" customFormat="1" ht="16.8" customHeight="1">
      <c r="A621" s="41"/>
      <c r="B621" s="47"/>
      <c r="C621" s="304" t="s">
        <v>1225</v>
      </c>
      <c r="D621" s="304" t="s">
        <v>1558</v>
      </c>
      <c r="E621" s="20" t="s">
        <v>256</v>
      </c>
      <c r="F621" s="305">
        <v>19.059999999999999</v>
      </c>
      <c r="G621" s="41"/>
      <c r="H621" s="47"/>
    </row>
    <row r="622" s="2" customFormat="1" ht="7.44" customHeight="1">
      <c r="A622" s="41"/>
      <c r="B622" s="160"/>
      <c r="C622" s="161"/>
      <c r="D622" s="161"/>
      <c r="E622" s="161"/>
      <c r="F622" s="161"/>
      <c r="G622" s="161"/>
      <c r="H622" s="47"/>
    </row>
    <row r="623" s="2" customFormat="1">
      <c r="A623" s="41"/>
      <c r="B623" s="41"/>
      <c r="C623" s="41"/>
      <c r="D623" s="41"/>
      <c r="E623" s="41"/>
      <c r="F623" s="41"/>
      <c r="G623" s="41"/>
      <c r="H623" s="41"/>
    </row>
  </sheetData>
  <sheetProtection sheet="1" formatColumns="0" formatRows="0" objects="1" scenarios="1" spinCount="100000" saltValue="S0OI4c+Bc+9I2a0t8TYUDtZvRtmTCuinSpT5f8GQEnvVRTdTTnkFE6JUepKNZMr7FrO8jnn2/ulSuE/TY2AJSg==" hashValue="gpf3SmrJhfuT8mGyk0aLVV40DMk0wO786XKSSo88kBXJ3425DZTUP7hqlxBOJ49t7WehksqvFeO9ifShDdIXp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7" customWidth="1"/>
    <col min="2" max="2" width="1.667969" style="307" customWidth="1"/>
    <col min="3" max="4" width="5" style="307" customWidth="1"/>
    <col min="5" max="5" width="11.66016" style="307" customWidth="1"/>
    <col min="6" max="6" width="9.160156" style="307" customWidth="1"/>
    <col min="7" max="7" width="5" style="307" customWidth="1"/>
    <col min="8" max="8" width="77.83203" style="307" customWidth="1"/>
    <col min="9" max="10" width="20" style="307" customWidth="1"/>
    <col min="11" max="11" width="1.667969" style="307" customWidth="1"/>
  </cols>
  <sheetData>
    <row r="1" s="1" customFormat="1" ht="37.5" customHeight="1"/>
    <row r="2" s="1" customFormat="1" ht="7.5" customHeight="1">
      <c r="B2" s="308"/>
      <c r="C2" s="309"/>
      <c r="D2" s="309"/>
      <c r="E2" s="309"/>
      <c r="F2" s="309"/>
      <c r="G2" s="309"/>
      <c r="H2" s="309"/>
      <c r="I2" s="309"/>
      <c r="J2" s="309"/>
      <c r="K2" s="310"/>
    </row>
    <row r="3" s="17" customFormat="1" ht="45" customHeight="1">
      <c r="B3" s="311"/>
      <c r="C3" s="312" t="s">
        <v>1649</v>
      </c>
      <c r="D3" s="312"/>
      <c r="E3" s="312"/>
      <c r="F3" s="312"/>
      <c r="G3" s="312"/>
      <c r="H3" s="312"/>
      <c r="I3" s="312"/>
      <c r="J3" s="312"/>
      <c r="K3" s="313"/>
    </row>
    <row r="4" s="1" customFormat="1" ht="25.5" customHeight="1">
      <c r="B4" s="314"/>
      <c r="C4" s="315" t="s">
        <v>1650</v>
      </c>
      <c r="D4" s="315"/>
      <c r="E4" s="315"/>
      <c r="F4" s="315"/>
      <c r="G4" s="315"/>
      <c r="H4" s="315"/>
      <c r="I4" s="315"/>
      <c r="J4" s="315"/>
      <c r="K4" s="316"/>
    </row>
    <row r="5" s="1" customFormat="1" ht="5.25" customHeight="1">
      <c r="B5" s="314"/>
      <c r="C5" s="317"/>
      <c r="D5" s="317"/>
      <c r="E5" s="317"/>
      <c r="F5" s="317"/>
      <c r="G5" s="317"/>
      <c r="H5" s="317"/>
      <c r="I5" s="317"/>
      <c r="J5" s="317"/>
      <c r="K5" s="316"/>
    </row>
    <row r="6" s="1" customFormat="1" ht="15" customHeight="1">
      <c r="B6" s="314"/>
      <c r="C6" s="318" t="s">
        <v>1651</v>
      </c>
      <c r="D6" s="318"/>
      <c r="E6" s="318"/>
      <c r="F6" s="318"/>
      <c r="G6" s="318"/>
      <c r="H6" s="318"/>
      <c r="I6" s="318"/>
      <c r="J6" s="318"/>
      <c r="K6" s="316"/>
    </row>
    <row r="7" s="1" customFormat="1" ht="15" customHeight="1">
      <c r="B7" s="319"/>
      <c r="C7" s="318" t="s">
        <v>1652</v>
      </c>
      <c r="D7" s="318"/>
      <c r="E7" s="318"/>
      <c r="F7" s="318"/>
      <c r="G7" s="318"/>
      <c r="H7" s="318"/>
      <c r="I7" s="318"/>
      <c r="J7" s="318"/>
      <c r="K7" s="316"/>
    </row>
    <row r="8" s="1" customFormat="1" ht="12.75" customHeight="1">
      <c r="B8" s="319"/>
      <c r="C8" s="318"/>
      <c r="D8" s="318"/>
      <c r="E8" s="318"/>
      <c r="F8" s="318"/>
      <c r="G8" s="318"/>
      <c r="H8" s="318"/>
      <c r="I8" s="318"/>
      <c r="J8" s="318"/>
      <c r="K8" s="316"/>
    </row>
    <row r="9" s="1" customFormat="1" ht="15" customHeight="1">
      <c r="B9" s="319"/>
      <c r="C9" s="318" t="s">
        <v>1653</v>
      </c>
      <c r="D9" s="318"/>
      <c r="E9" s="318"/>
      <c r="F9" s="318"/>
      <c r="G9" s="318"/>
      <c r="H9" s="318"/>
      <c r="I9" s="318"/>
      <c r="J9" s="318"/>
      <c r="K9" s="316"/>
    </row>
    <row r="10" s="1" customFormat="1" ht="15" customHeight="1">
      <c r="B10" s="319"/>
      <c r="C10" s="318"/>
      <c r="D10" s="318" t="s">
        <v>1654</v>
      </c>
      <c r="E10" s="318"/>
      <c r="F10" s="318"/>
      <c r="G10" s="318"/>
      <c r="H10" s="318"/>
      <c r="I10" s="318"/>
      <c r="J10" s="318"/>
      <c r="K10" s="316"/>
    </row>
    <row r="11" s="1" customFormat="1" ht="15" customHeight="1">
      <c r="B11" s="319"/>
      <c r="C11" s="320"/>
      <c r="D11" s="318" t="s">
        <v>1655</v>
      </c>
      <c r="E11" s="318"/>
      <c r="F11" s="318"/>
      <c r="G11" s="318"/>
      <c r="H11" s="318"/>
      <c r="I11" s="318"/>
      <c r="J11" s="318"/>
      <c r="K11" s="316"/>
    </row>
    <row r="12" s="1" customFormat="1" ht="15" customHeight="1">
      <c r="B12" s="319"/>
      <c r="C12" s="320"/>
      <c r="D12" s="318"/>
      <c r="E12" s="318"/>
      <c r="F12" s="318"/>
      <c r="G12" s="318"/>
      <c r="H12" s="318"/>
      <c r="I12" s="318"/>
      <c r="J12" s="318"/>
      <c r="K12" s="316"/>
    </row>
    <row r="13" s="1" customFormat="1" ht="15" customHeight="1">
      <c r="B13" s="319"/>
      <c r="C13" s="320"/>
      <c r="D13" s="321" t="s">
        <v>1656</v>
      </c>
      <c r="E13" s="318"/>
      <c r="F13" s="318"/>
      <c r="G13" s="318"/>
      <c r="H13" s="318"/>
      <c r="I13" s="318"/>
      <c r="J13" s="318"/>
      <c r="K13" s="316"/>
    </row>
    <row r="14" s="1" customFormat="1" ht="12.75" customHeight="1">
      <c r="B14" s="319"/>
      <c r="C14" s="320"/>
      <c r="D14" s="320"/>
      <c r="E14" s="320"/>
      <c r="F14" s="320"/>
      <c r="G14" s="320"/>
      <c r="H14" s="320"/>
      <c r="I14" s="320"/>
      <c r="J14" s="320"/>
      <c r="K14" s="316"/>
    </row>
    <row r="15" s="1" customFormat="1" ht="15" customHeight="1">
      <c r="B15" s="319"/>
      <c r="C15" s="320"/>
      <c r="D15" s="318" t="s">
        <v>1657</v>
      </c>
      <c r="E15" s="318"/>
      <c r="F15" s="318"/>
      <c r="G15" s="318"/>
      <c r="H15" s="318"/>
      <c r="I15" s="318"/>
      <c r="J15" s="318"/>
      <c r="K15" s="316"/>
    </row>
    <row r="16" s="1" customFormat="1" ht="15" customHeight="1">
      <c r="B16" s="319"/>
      <c r="C16" s="320"/>
      <c r="D16" s="318" t="s">
        <v>1658</v>
      </c>
      <c r="E16" s="318"/>
      <c r="F16" s="318"/>
      <c r="G16" s="318"/>
      <c r="H16" s="318"/>
      <c r="I16" s="318"/>
      <c r="J16" s="318"/>
      <c r="K16" s="316"/>
    </row>
    <row r="17" s="1" customFormat="1" ht="15" customHeight="1">
      <c r="B17" s="319"/>
      <c r="C17" s="320"/>
      <c r="D17" s="318" t="s">
        <v>1659</v>
      </c>
      <c r="E17" s="318"/>
      <c r="F17" s="318"/>
      <c r="G17" s="318"/>
      <c r="H17" s="318"/>
      <c r="I17" s="318"/>
      <c r="J17" s="318"/>
      <c r="K17" s="316"/>
    </row>
    <row r="18" s="1" customFormat="1" ht="15" customHeight="1">
      <c r="B18" s="319"/>
      <c r="C18" s="320"/>
      <c r="D18" s="320"/>
      <c r="E18" s="322" t="s">
        <v>81</v>
      </c>
      <c r="F18" s="318" t="s">
        <v>1660</v>
      </c>
      <c r="G18" s="318"/>
      <c r="H18" s="318"/>
      <c r="I18" s="318"/>
      <c r="J18" s="318"/>
      <c r="K18" s="316"/>
    </row>
    <row r="19" s="1" customFormat="1" ht="15" customHeight="1">
      <c r="B19" s="319"/>
      <c r="C19" s="320"/>
      <c r="D19" s="320"/>
      <c r="E19" s="322" t="s">
        <v>93</v>
      </c>
      <c r="F19" s="318" t="s">
        <v>1661</v>
      </c>
      <c r="G19" s="318"/>
      <c r="H19" s="318"/>
      <c r="I19" s="318"/>
      <c r="J19" s="318"/>
      <c r="K19" s="316"/>
    </row>
    <row r="20" s="1" customFormat="1" ht="15" customHeight="1">
      <c r="B20" s="319"/>
      <c r="C20" s="320"/>
      <c r="D20" s="320"/>
      <c r="E20" s="322" t="s">
        <v>1662</v>
      </c>
      <c r="F20" s="318" t="s">
        <v>1663</v>
      </c>
      <c r="G20" s="318"/>
      <c r="H20" s="318"/>
      <c r="I20" s="318"/>
      <c r="J20" s="318"/>
      <c r="K20" s="316"/>
    </row>
    <row r="21" s="1" customFormat="1" ht="15" customHeight="1">
      <c r="B21" s="319"/>
      <c r="C21" s="320"/>
      <c r="D21" s="320"/>
      <c r="E21" s="322" t="s">
        <v>106</v>
      </c>
      <c r="F21" s="318" t="s">
        <v>105</v>
      </c>
      <c r="G21" s="318"/>
      <c r="H21" s="318"/>
      <c r="I21" s="318"/>
      <c r="J21" s="318"/>
      <c r="K21" s="316"/>
    </row>
    <row r="22" s="1" customFormat="1" ht="15" customHeight="1">
      <c r="B22" s="319"/>
      <c r="C22" s="320"/>
      <c r="D22" s="320"/>
      <c r="E22" s="322" t="s">
        <v>1467</v>
      </c>
      <c r="F22" s="318" t="s">
        <v>1468</v>
      </c>
      <c r="G22" s="318"/>
      <c r="H22" s="318"/>
      <c r="I22" s="318"/>
      <c r="J22" s="318"/>
      <c r="K22" s="316"/>
    </row>
    <row r="23" s="1" customFormat="1" ht="15" customHeight="1">
      <c r="B23" s="319"/>
      <c r="C23" s="320"/>
      <c r="D23" s="320"/>
      <c r="E23" s="322" t="s">
        <v>1664</v>
      </c>
      <c r="F23" s="318" t="s">
        <v>1665</v>
      </c>
      <c r="G23" s="318"/>
      <c r="H23" s="318"/>
      <c r="I23" s="318"/>
      <c r="J23" s="318"/>
      <c r="K23" s="316"/>
    </row>
    <row r="24" s="1" customFormat="1" ht="12.75" customHeight="1">
      <c r="B24" s="319"/>
      <c r="C24" s="320"/>
      <c r="D24" s="320"/>
      <c r="E24" s="320"/>
      <c r="F24" s="320"/>
      <c r="G24" s="320"/>
      <c r="H24" s="320"/>
      <c r="I24" s="320"/>
      <c r="J24" s="320"/>
      <c r="K24" s="316"/>
    </row>
    <row r="25" s="1" customFormat="1" ht="15" customHeight="1">
      <c r="B25" s="319"/>
      <c r="C25" s="318" t="s">
        <v>1666</v>
      </c>
      <c r="D25" s="318"/>
      <c r="E25" s="318"/>
      <c r="F25" s="318"/>
      <c r="G25" s="318"/>
      <c r="H25" s="318"/>
      <c r="I25" s="318"/>
      <c r="J25" s="318"/>
      <c r="K25" s="316"/>
    </row>
    <row r="26" s="1" customFormat="1" ht="15" customHeight="1">
      <c r="B26" s="319"/>
      <c r="C26" s="318" t="s">
        <v>1667</v>
      </c>
      <c r="D26" s="318"/>
      <c r="E26" s="318"/>
      <c r="F26" s="318"/>
      <c r="G26" s="318"/>
      <c r="H26" s="318"/>
      <c r="I26" s="318"/>
      <c r="J26" s="318"/>
      <c r="K26" s="316"/>
    </row>
    <row r="27" s="1" customFormat="1" ht="15" customHeight="1">
      <c r="B27" s="319"/>
      <c r="C27" s="318"/>
      <c r="D27" s="318" t="s">
        <v>1668</v>
      </c>
      <c r="E27" s="318"/>
      <c r="F27" s="318"/>
      <c r="G27" s="318"/>
      <c r="H27" s="318"/>
      <c r="I27" s="318"/>
      <c r="J27" s="318"/>
      <c r="K27" s="316"/>
    </row>
    <row r="28" s="1" customFormat="1" ht="15" customHeight="1">
      <c r="B28" s="319"/>
      <c r="C28" s="320"/>
      <c r="D28" s="318" t="s">
        <v>1669</v>
      </c>
      <c r="E28" s="318"/>
      <c r="F28" s="318"/>
      <c r="G28" s="318"/>
      <c r="H28" s="318"/>
      <c r="I28" s="318"/>
      <c r="J28" s="318"/>
      <c r="K28" s="316"/>
    </row>
    <row r="29" s="1" customFormat="1" ht="12.75" customHeight="1">
      <c r="B29" s="319"/>
      <c r="C29" s="320"/>
      <c r="D29" s="320"/>
      <c r="E29" s="320"/>
      <c r="F29" s="320"/>
      <c r="G29" s="320"/>
      <c r="H29" s="320"/>
      <c r="I29" s="320"/>
      <c r="J29" s="320"/>
      <c r="K29" s="316"/>
    </row>
    <row r="30" s="1" customFormat="1" ht="15" customHeight="1">
      <c r="B30" s="319"/>
      <c r="C30" s="320"/>
      <c r="D30" s="318" t="s">
        <v>1670</v>
      </c>
      <c r="E30" s="318"/>
      <c r="F30" s="318"/>
      <c r="G30" s="318"/>
      <c r="H30" s="318"/>
      <c r="I30" s="318"/>
      <c r="J30" s="318"/>
      <c r="K30" s="316"/>
    </row>
    <row r="31" s="1" customFormat="1" ht="15" customHeight="1">
      <c r="B31" s="319"/>
      <c r="C31" s="320"/>
      <c r="D31" s="318" t="s">
        <v>1671</v>
      </c>
      <c r="E31" s="318"/>
      <c r="F31" s="318"/>
      <c r="G31" s="318"/>
      <c r="H31" s="318"/>
      <c r="I31" s="318"/>
      <c r="J31" s="318"/>
      <c r="K31" s="316"/>
    </row>
    <row r="32" s="1" customFormat="1" ht="12.75" customHeight="1">
      <c r="B32" s="319"/>
      <c r="C32" s="320"/>
      <c r="D32" s="320"/>
      <c r="E32" s="320"/>
      <c r="F32" s="320"/>
      <c r="G32" s="320"/>
      <c r="H32" s="320"/>
      <c r="I32" s="320"/>
      <c r="J32" s="320"/>
      <c r="K32" s="316"/>
    </row>
    <row r="33" s="1" customFormat="1" ht="15" customHeight="1">
      <c r="B33" s="319"/>
      <c r="C33" s="320"/>
      <c r="D33" s="318" t="s">
        <v>1672</v>
      </c>
      <c r="E33" s="318"/>
      <c r="F33" s="318"/>
      <c r="G33" s="318"/>
      <c r="H33" s="318"/>
      <c r="I33" s="318"/>
      <c r="J33" s="318"/>
      <c r="K33" s="316"/>
    </row>
    <row r="34" s="1" customFormat="1" ht="15" customHeight="1">
      <c r="B34" s="319"/>
      <c r="C34" s="320"/>
      <c r="D34" s="318" t="s">
        <v>1673</v>
      </c>
      <c r="E34" s="318"/>
      <c r="F34" s="318"/>
      <c r="G34" s="318"/>
      <c r="H34" s="318"/>
      <c r="I34" s="318"/>
      <c r="J34" s="318"/>
      <c r="K34" s="316"/>
    </row>
    <row r="35" s="1" customFormat="1" ht="15" customHeight="1">
      <c r="B35" s="319"/>
      <c r="C35" s="320"/>
      <c r="D35" s="318" t="s">
        <v>1674</v>
      </c>
      <c r="E35" s="318"/>
      <c r="F35" s="318"/>
      <c r="G35" s="318"/>
      <c r="H35" s="318"/>
      <c r="I35" s="318"/>
      <c r="J35" s="318"/>
      <c r="K35" s="316"/>
    </row>
    <row r="36" s="1" customFormat="1" ht="15" customHeight="1">
      <c r="B36" s="319"/>
      <c r="C36" s="320"/>
      <c r="D36" s="318"/>
      <c r="E36" s="321" t="s">
        <v>140</v>
      </c>
      <c r="F36" s="318"/>
      <c r="G36" s="318" t="s">
        <v>1675</v>
      </c>
      <c r="H36" s="318"/>
      <c r="I36" s="318"/>
      <c r="J36" s="318"/>
      <c r="K36" s="316"/>
    </row>
    <row r="37" s="1" customFormat="1" ht="30.75" customHeight="1">
      <c r="B37" s="319"/>
      <c r="C37" s="320"/>
      <c r="D37" s="318"/>
      <c r="E37" s="321" t="s">
        <v>1676</v>
      </c>
      <c r="F37" s="318"/>
      <c r="G37" s="318" t="s">
        <v>1677</v>
      </c>
      <c r="H37" s="318"/>
      <c r="I37" s="318"/>
      <c r="J37" s="318"/>
      <c r="K37" s="316"/>
    </row>
    <row r="38" s="1" customFormat="1" ht="15" customHeight="1">
      <c r="B38" s="319"/>
      <c r="C38" s="320"/>
      <c r="D38" s="318"/>
      <c r="E38" s="321" t="s">
        <v>55</v>
      </c>
      <c r="F38" s="318"/>
      <c r="G38" s="318" t="s">
        <v>1678</v>
      </c>
      <c r="H38" s="318"/>
      <c r="I38" s="318"/>
      <c r="J38" s="318"/>
      <c r="K38" s="316"/>
    </row>
    <row r="39" s="1" customFormat="1" ht="15" customHeight="1">
      <c r="B39" s="319"/>
      <c r="C39" s="320"/>
      <c r="D39" s="318"/>
      <c r="E39" s="321" t="s">
        <v>56</v>
      </c>
      <c r="F39" s="318"/>
      <c r="G39" s="318" t="s">
        <v>1679</v>
      </c>
      <c r="H39" s="318"/>
      <c r="I39" s="318"/>
      <c r="J39" s="318"/>
      <c r="K39" s="316"/>
    </row>
    <row r="40" s="1" customFormat="1" ht="15" customHeight="1">
      <c r="B40" s="319"/>
      <c r="C40" s="320"/>
      <c r="D40" s="318"/>
      <c r="E40" s="321" t="s">
        <v>141</v>
      </c>
      <c r="F40" s="318"/>
      <c r="G40" s="318" t="s">
        <v>1680</v>
      </c>
      <c r="H40" s="318"/>
      <c r="I40" s="318"/>
      <c r="J40" s="318"/>
      <c r="K40" s="316"/>
    </row>
    <row r="41" s="1" customFormat="1" ht="15" customHeight="1">
      <c r="B41" s="319"/>
      <c r="C41" s="320"/>
      <c r="D41" s="318"/>
      <c r="E41" s="321" t="s">
        <v>142</v>
      </c>
      <c r="F41" s="318"/>
      <c r="G41" s="318" t="s">
        <v>1681</v>
      </c>
      <c r="H41" s="318"/>
      <c r="I41" s="318"/>
      <c r="J41" s="318"/>
      <c r="K41" s="316"/>
    </row>
    <row r="42" s="1" customFormat="1" ht="15" customHeight="1">
      <c r="B42" s="319"/>
      <c r="C42" s="320"/>
      <c r="D42" s="318"/>
      <c r="E42" s="321" t="s">
        <v>1682</v>
      </c>
      <c r="F42" s="318"/>
      <c r="G42" s="318" t="s">
        <v>1683</v>
      </c>
      <c r="H42" s="318"/>
      <c r="I42" s="318"/>
      <c r="J42" s="318"/>
      <c r="K42" s="316"/>
    </row>
    <row r="43" s="1" customFormat="1" ht="15" customHeight="1">
      <c r="B43" s="319"/>
      <c r="C43" s="320"/>
      <c r="D43" s="318"/>
      <c r="E43" s="321"/>
      <c r="F43" s="318"/>
      <c r="G43" s="318" t="s">
        <v>1684</v>
      </c>
      <c r="H43" s="318"/>
      <c r="I43" s="318"/>
      <c r="J43" s="318"/>
      <c r="K43" s="316"/>
    </row>
    <row r="44" s="1" customFormat="1" ht="15" customHeight="1">
      <c r="B44" s="319"/>
      <c r="C44" s="320"/>
      <c r="D44" s="318"/>
      <c r="E44" s="321" t="s">
        <v>1685</v>
      </c>
      <c r="F44" s="318"/>
      <c r="G44" s="318" t="s">
        <v>1686</v>
      </c>
      <c r="H44" s="318"/>
      <c r="I44" s="318"/>
      <c r="J44" s="318"/>
      <c r="K44" s="316"/>
    </row>
    <row r="45" s="1" customFormat="1" ht="15" customHeight="1">
      <c r="B45" s="319"/>
      <c r="C45" s="320"/>
      <c r="D45" s="318"/>
      <c r="E45" s="321" t="s">
        <v>144</v>
      </c>
      <c r="F45" s="318"/>
      <c r="G45" s="318" t="s">
        <v>1687</v>
      </c>
      <c r="H45" s="318"/>
      <c r="I45" s="318"/>
      <c r="J45" s="318"/>
      <c r="K45" s="316"/>
    </row>
    <row r="46" s="1" customFormat="1" ht="12.75" customHeight="1">
      <c r="B46" s="319"/>
      <c r="C46" s="320"/>
      <c r="D46" s="318"/>
      <c r="E46" s="318"/>
      <c r="F46" s="318"/>
      <c r="G46" s="318"/>
      <c r="H46" s="318"/>
      <c r="I46" s="318"/>
      <c r="J46" s="318"/>
      <c r="K46" s="316"/>
    </row>
    <row r="47" s="1" customFormat="1" ht="15" customHeight="1">
      <c r="B47" s="319"/>
      <c r="C47" s="320"/>
      <c r="D47" s="318" t="s">
        <v>1688</v>
      </c>
      <c r="E47" s="318"/>
      <c r="F47" s="318"/>
      <c r="G47" s="318"/>
      <c r="H47" s="318"/>
      <c r="I47" s="318"/>
      <c r="J47" s="318"/>
      <c r="K47" s="316"/>
    </row>
    <row r="48" s="1" customFormat="1" ht="15" customHeight="1">
      <c r="B48" s="319"/>
      <c r="C48" s="320"/>
      <c r="D48" s="320"/>
      <c r="E48" s="318" t="s">
        <v>1689</v>
      </c>
      <c r="F48" s="318"/>
      <c r="G48" s="318"/>
      <c r="H48" s="318"/>
      <c r="I48" s="318"/>
      <c r="J48" s="318"/>
      <c r="K48" s="316"/>
    </row>
    <row r="49" s="1" customFormat="1" ht="15" customHeight="1">
      <c r="B49" s="319"/>
      <c r="C49" s="320"/>
      <c r="D49" s="320"/>
      <c r="E49" s="318" t="s">
        <v>1690</v>
      </c>
      <c r="F49" s="318"/>
      <c r="G49" s="318"/>
      <c r="H49" s="318"/>
      <c r="I49" s="318"/>
      <c r="J49" s="318"/>
      <c r="K49" s="316"/>
    </row>
    <row r="50" s="1" customFormat="1" ht="15" customHeight="1">
      <c r="B50" s="319"/>
      <c r="C50" s="320"/>
      <c r="D50" s="320"/>
      <c r="E50" s="318" t="s">
        <v>1691</v>
      </c>
      <c r="F50" s="318"/>
      <c r="G50" s="318"/>
      <c r="H50" s="318"/>
      <c r="I50" s="318"/>
      <c r="J50" s="318"/>
      <c r="K50" s="316"/>
    </row>
    <row r="51" s="1" customFormat="1" ht="15" customHeight="1">
      <c r="B51" s="319"/>
      <c r="C51" s="320"/>
      <c r="D51" s="318" t="s">
        <v>1692</v>
      </c>
      <c r="E51" s="318"/>
      <c r="F51" s="318"/>
      <c r="G51" s="318"/>
      <c r="H51" s="318"/>
      <c r="I51" s="318"/>
      <c r="J51" s="318"/>
      <c r="K51" s="316"/>
    </row>
    <row r="52" s="1" customFormat="1" ht="25.5" customHeight="1">
      <c r="B52" s="314"/>
      <c r="C52" s="315" t="s">
        <v>1693</v>
      </c>
      <c r="D52" s="315"/>
      <c r="E52" s="315"/>
      <c r="F52" s="315"/>
      <c r="G52" s="315"/>
      <c r="H52" s="315"/>
      <c r="I52" s="315"/>
      <c r="J52" s="315"/>
      <c r="K52" s="316"/>
    </row>
    <row r="53" s="1" customFormat="1" ht="5.25" customHeight="1">
      <c r="B53" s="314"/>
      <c r="C53" s="317"/>
      <c r="D53" s="317"/>
      <c r="E53" s="317"/>
      <c r="F53" s="317"/>
      <c r="G53" s="317"/>
      <c r="H53" s="317"/>
      <c r="I53" s="317"/>
      <c r="J53" s="317"/>
      <c r="K53" s="316"/>
    </row>
    <row r="54" s="1" customFormat="1" ht="15" customHeight="1">
      <c r="B54" s="314"/>
      <c r="C54" s="318" t="s">
        <v>1694</v>
      </c>
      <c r="D54" s="318"/>
      <c r="E54" s="318"/>
      <c r="F54" s="318"/>
      <c r="G54" s="318"/>
      <c r="H54" s="318"/>
      <c r="I54" s="318"/>
      <c r="J54" s="318"/>
      <c r="K54" s="316"/>
    </row>
    <row r="55" s="1" customFormat="1" ht="15" customHeight="1">
      <c r="B55" s="314"/>
      <c r="C55" s="318" t="s">
        <v>1695</v>
      </c>
      <c r="D55" s="318"/>
      <c r="E55" s="318"/>
      <c r="F55" s="318"/>
      <c r="G55" s="318"/>
      <c r="H55" s="318"/>
      <c r="I55" s="318"/>
      <c r="J55" s="318"/>
      <c r="K55" s="316"/>
    </row>
    <row r="56" s="1" customFormat="1" ht="12.75" customHeight="1">
      <c r="B56" s="314"/>
      <c r="C56" s="318"/>
      <c r="D56" s="318"/>
      <c r="E56" s="318"/>
      <c r="F56" s="318"/>
      <c r="G56" s="318"/>
      <c r="H56" s="318"/>
      <c r="I56" s="318"/>
      <c r="J56" s="318"/>
      <c r="K56" s="316"/>
    </row>
    <row r="57" s="1" customFormat="1" ht="15" customHeight="1">
      <c r="B57" s="314"/>
      <c r="C57" s="318" t="s">
        <v>1696</v>
      </c>
      <c r="D57" s="318"/>
      <c r="E57" s="318"/>
      <c r="F57" s="318"/>
      <c r="G57" s="318"/>
      <c r="H57" s="318"/>
      <c r="I57" s="318"/>
      <c r="J57" s="318"/>
      <c r="K57" s="316"/>
    </row>
    <row r="58" s="1" customFormat="1" ht="15" customHeight="1">
      <c r="B58" s="314"/>
      <c r="C58" s="320"/>
      <c r="D58" s="318" t="s">
        <v>1697</v>
      </c>
      <c r="E58" s="318"/>
      <c r="F58" s="318"/>
      <c r="G58" s="318"/>
      <c r="H58" s="318"/>
      <c r="I58" s="318"/>
      <c r="J58" s="318"/>
      <c r="K58" s="316"/>
    </row>
    <row r="59" s="1" customFormat="1" ht="15" customHeight="1">
      <c r="B59" s="314"/>
      <c r="C59" s="320"/>
      <c r="D59" s="318" t="s">
        <v>1698</v>
      </c>
      <c r="E59" s="318"/>
      <c r="F59" s="318"/>
      <c r="G59" s="318"/>
      <c r="H59" s="318"/>
      <c r="I59" s="318"/>
      <c r="J59" s="318"/>
      <c r="K59" s="316"/>
    </row>
    <row r="60" s="1" customFormat="1" ht="15" customHeight="1">
      <c r="B60" s="314"/>
      <c r="C60" s="320"/>
      <c r="D60" s="318" t="s">
        <v>1699</v>
      </c>
      <c r="E60" s="318"/>
      <c r="F60" s="318"/>
      <c r="G60" s="318"/>
      <c r="H60" s="318"/>
      <c r="I60" s="318"/>
      <c r="J60" s="318"/>
      <c r="K60" s="316"/>
    </row>
    <row r="61" s="1" customFormat="1" ht="15" customHeight="1">
      <c r="B61" s="314"/>
      <c r="C61" s="320"/>
      <c r="D61" s="318" t="s">
        <v>1700</v>
      </c>
      <c r="E61" s="318"/>
      <c r="F61" s="318"/>
      <c r="G61" s="318"/>
      <c r="H61" s="318"/>
      <c r="I61" s="318"/>
      <c r="J61" s="318"/>
      <c r="K61" s="316"/>
    </row>
    <row r="62" s="1" customFormat="1" ht="15" customHeight="1">
      <c r="B62" s="314"/>
      <c r="C62" s="320"/>
      <c r="D62" s="323" t="s">
        <v>1701</v>
      </c>
      <c r="E62" s="323"/>
      <c r="F62" s="323"/>
      <c r="G62" s="323"/>
      <c r="H62" s="323"/>
      <c r="I62" s="323"/>
      <c r="J62" s="323"/>
      <c r="K62" s="316"/>
    </row>
    <row r="63" s="1" customFormat="1" ht="15" customHeight="1">
      <c r="B63" s="314"/>
      <c r="C63" s="320"/>
      <c r="D63" s="318" t="s">
        <v>1702</v>
      </c>
      <c r="E63" s="318"/>
      <c r="F63" s="318"/>
      <c r="G63" s="318"/>
      <c r="H63" s="318"/>
      <c r="I63" s="318"/>
      <c r="J63" s="318"/>
      <c r="K63" s="316"/>
    </row>
    <row r="64" s="1" customFormat="1" ht="12.75" customHeight="1">
      <c r="B64" s="314"/>
      <c r="C64" s="320"/>
      <c r="D64" s="320"/>
      <c r="E64" s="324"/>
      <c r="F64" s="320"/>
      <c r="G64" s="320"/>
      <c r="H64" s="320"/>
      <c r="I64" s="320"/>
      <c r="J64" s="320"/>
      <c r="K64" s="316"/>
    </row>
    <row r="65" s="1" customFormat="1" ht="15" customHeight="1">
      <c r="B65" s="314"/>
      <c r="C65" s="320"/>
      <c r="D65" s="318" t="s">
        <v>1703</v>
      </c>
      <c r="E65" s="318"/>
      <c r="F65" s="318"/>
      <c r="G65" s="318"/>
      <c r="H65" s="318"/>
      <c r="I65" s="318"/>
      <c r="J65" s="318"/>
      <c r="K65" s="316"/>
    </row>
    <row r="66" s="1" customFormat="1" ht="15" customHeight="1">
      <c r="B66" s="314"/>
      <c r="C66" s="320"/>
      <c r="D66" s="323" t="s">
        <v>1704</v>
      </c>
      <c r="E66" s="323"/>
      <c r="F66" s="323"/>
      <c r="G66" s="323"/>
      <c r="H66" s="323"/>
      <c r="I66" s="323"/>
      <c r="J66" s="323"/>
      <c r="K66" s="316"/>
    </row>
    <row r="67" s="1" customFormat="1" ht="15" customHeight="1">
      <c r="B67" s="314"/>
      <c r="C67" s="320"/>
      <c r="D67" s="318" t="s">
        <v>1705</v>
      </c>
      <c r="E67" s="318"/>
      <c r="F67" s="318"/>
      <c r="G67" s="318"/>
      <c r="H67" s="318"/>
      <c r="I67" s="318"/>
      <c r="J67" s="318"/>
      <c r="K67" s="316"/>
    </row>
    <row r="68" s="1" customFormat="1" ht="15" customHeight="1">
      <c r="B68" s="314"/>
      <c r="C68" s="320"/>
      <c r="D68" s="318" t="s">
        <v>1706</v>
      </c>
      <c r="E68" s="318"/>
      <c r="F68" s="318"/>
      <c r="G68" s="318"/>
      <c r="H68" s="318"/>
      <c r="I68" s="318"/>
      <c r="J68" s="318"/>
      <c r="K68" s="316"/>
    </row>
    <row r="69" s="1" customFormat="1" ht="15" customHeight="1">
      <c r="B69" s="314"/>
      <c r="C69" s="320"/>
      <c r="D69" s="318" t="s">
        <v>1707</v>
      </c>
      <c r="E69" s="318"/>
      <c r="F69" s="318"/>
      <c r="G69" s="318"/>
      <c r="H69" s="318"/>
      <c r="I69" s="318"/>
      <c r="J69" s="318"/>
      <c r="K69" s="316"/>
    </row>
    <row r="70" s="1" customFormat="1" ht="15" customHeight="1">
      <c r="B70" s="314"/>
      <c r="C70" s="320"/>
      <c r="D70" s="318" t="s">
        <v>1708</v>
      </c>
      <c r="E70" s="318"/>
      <c r="F70" s="318"/>
      <c r="G70" s="318"/>
      <c r="H70" s="318"/>
      <c r="I70" s="318"/>
      <c r="J70" s="318"/>
      <c r="K70" s="316"/>
    </row>
    <row r="71" s="1" customFormat="1" ht="12.75" customHeight="1">
      <c r="B71" s="325"/>
      <c r="C71" s="326"/>
      <c r="D71" s="326"/>
      <c r="E71" s="326"/>
      <c r="F71" s="326"/>
      <c r="G71" s="326"/>
      <c r="H71" s="326"/>
      <c r="I71" s="326"/>
      <c r="J71" s="326"/>
      <c r="K71" s="327"/>
    </row>
    <row r="72" s="1" customFormat="1" ht="18.75" customHeight="1">
      <c r="B72" s="328"/>
      <c r="C72" s="328"/>
      <c r="D72" s="328"/>
      <c r="E72" s="328"/>
      <c r="F72" s="328"/>
      <c r="G72" s="328"/>
      <c r="H72" s="328"/>
      <c r="I72" s="328"/>
      <c r="J72" s="328"/>
      <c r="K72" s="329"/>
    </row>
    <row r="73" s="1" customFormat="1" ht="18.75" customHeight="1">
      <c r="B73" s="329"/>
      <c r="C73" s="329"/>
      <c r="D73" s="329"/>
      <c r="E73" s="329"/>
      <c r="F73" s="329"/>
      <c r="G73" s="329"/>
      <c r="H73" s="329"/>
      <c r="I73" s="329"/>
      <c r="J73" s="329"/>
      <c r="K73" s="329"/>
    </row>
    <row r="74" s="1" customFormat="1" ht="7.5" customHeight="1">
      <c r="B74" s="330"/>
      <c r="C74" s="331"/>
      <c r="D74" s="331"/>
      <c r="E74" s="331"/>
      <c r="F74" s="331"/>
      <c r="G74" s="331"/>
      <c r="H74" s="331"/>
      <c r="I74" s="331"/>
      <c r="J74" s="331"/>
      <c r="K74" s="332"/>
    </row>
    <row r="75" s="1" customFormat="1" ht="45" customHeight="1">
      <c r="B75" s="333"/>
      <c r="C75" s="334" t="s">
        <v>1709</v>
      </c>
      <c r="D75" s="334"/>
      <c r="E75" s="334"/>
      <c r="F75" s="334"/>
      <c r="G75" s="334"/>
      <c r="H75" s="334"/>
      <c r="I75" s="334"/>
      <c r="J75" s="334"/>
      <c r="K75" s="335"/>
    </row>
    <row r="76" s="1" customFormat="1" ht="17.25" customHeight="1">
      <c r="B76" s="333"/>
      <c r="C76" s="336" t="s">
        <v>1710</v>
      </c>
      <c r="D76" s="336"/>
      <c r="E76" s="336"/>
      <c r="F76" s="336" t="s">
        <v>1711</v>
      </c>
      <c r="G76" s="337"/>
      <c r="H76" s="336" t="s">
        <v>56</v>
      </c>
      <c r="I76" s="336" t="s">
        <v>59</v>
      </c>
      <c r="J76" s="336" t="s">
        <v>1712</v>
      </c>
      <c r="K76" s="335"/>
    </row>
    <row r="77" s="1" customFormat="1" ht="17.25" customHeight="1">
      <c r="B77" s="333"/>
      <c r="C77" s="338" t="s">
        <v>1713</v>
      </c>
      <c r="D77" s="338"/>
      <c r="E77" s="338"/>
      <c r="F77" s="339" t="s">
        <v>1714</v>
      </c>
      <c r="G77" s="340"/>
      <c r="H77" s="338"/>
      <c r="I77" s="338"/>
      <c r="J77" s="338" t="s">
        <v>1715</v>
      </c>
      <c r="K77" s="335"/>
    </row>
    <row r="78" s="1" customFormat="1" ht="5.25" customHeight="1">
      <c r="B78" s="333"/>
      <c r="C78" s="341"/>
      <c r="D78" s="341"/>
      <c r="E78" s="341"/>
      <c r="F78" s="341"/>
      <c r="G78" s="342"/>
      <c r="H78" s="341"/>
      <c r="I78" s="341"/>
      <c r="J78" s="341"/>
      <c r="K78" s="335"/>
    </row>
    <row r="79" s="1" customFormat="1" ht="15" customHeight="1">
      <c r="B79" s="333"/>
      <c r="C79" s="321" t="s">
        <v>55</v>
      </c>
      <c r="D79" s="343"/>
      <c r="E79" s="343"/>
      <c r="F79" s="344" t="s">
        <v>1716</v>
      </c>
      <c r="G79" s="345"/>
      <c r="H79" s="321" t="s">
        <v>1717</v>
      </c>
      <c r="I79" s="321" t="s">
        <v>1718</v>
      </c>
      <c r="J79" s="321">
        <v>20</v>
      </c>
      <c r="K79" s="335"/>
    </row>
    <row r="80" s="1" customFormat="1" ht="15" customHeight="1">
      <c r="B80" s="333"/>
      <c r="C80" s="321" t="s">
        <v>1719</v>
      </c>
      <c r="D80" s="321"/>
      <c r="E80" s="321"/>
      <c r="F80" s="344" t="s">
        <v>1716</v>
      </c>
      <c r="G80" s="345"/>
      <c r="H80" s="321" t="s">
        <v>1720</v>
      </c>
      <c r="I80" s="321" t="s">
        <v>1718</v>
      </c>
      <c r="J80" s="321">
        <v>120</v>
      </c>
      <c r="K80" s="335"/>
    </row>
    <row r="81" s="1" customFormat="1" ht="15" customHeight="1">
      <c r="B81" s="346"/>
      <c r="C81" s="321" t="s">
        <v>1721</v>
      </c>
      <c r="D81" s="321"/>
      <c r="E81" s="321"/>
      <c r="F81" s="344" t="s">
        <v>1722</v>
      </c>
      <c r="G81" s="345"/>
      <c r="H81" s="321" t="s">
        <v>1723</v>
      </c>
      <c r="I81" s="321" t="s">
        <v>1718</v>
      </c>
      <c r="J81" s="321">
        <v>50</v>
      </c>
      <c r="K81" s="335"/>
    </row>
    <row r="82" s="1" customFormat="1" ht="15" customHeight="1">
      <c r="B82" s="346"/>
      <c r="C82" s="321" t="s">
        <v>1724</v>
      </c>
      <c r="D82" s="321"/>
      <c r="E82" s="321"/>
      <c r="F82" s="344" t="s">
        <v>1716</v>
      </c>
      <c r="G82" s="345"/>
      <c r="H82" s="321" t="s">
        <v>1725</v>
      </c>
      <c r="I82" s="321" t="s">
        <v>1726</v>
      </c>
      <c r="J82" s="321"/>
      <c r="K82" s="335"/>
    </row>
    <row r="83" s="1" customFormat="1" ht="15" customHeight="1">
      <c r="B83" s="346"/>
      <c r="C83" s="347" t="s">
        <v>1727</v>
      </c>
      <c r="D83" s="347"/>
      <c r="E83" s="347"/>
      <c r="F83" s="348" t="s">
        <v>1722</v>
      </c>
      <c r="G83" s="347"/>
      <c r="H83" s="347" t="s">
        <v>1728</v>
      </c>
      <c r="I83" s="347" t="s">
        <v>1718</v>
      </c>
      <c r="J83" s="347">
        <v>15</v>
      </c>
      <c r="K83" s="335"/>
    </row>
    <row r="84" s="1" customFormat="1" ht="15" customHeight="1">
      <c r="B84" s="346"/>
      <c r="C84" s="347" t="s">
        <v>1729</v>
      </c>
      <c r="D84" s="347"/>
      <c r="E84" s="347"/>
      <c r="F84" s="348" t="s">
        <v>1722</v>
      </c>
      <c r="G84" s="347"/>
      <c r="H84" s="347" t="s">
        <v>1730</v>
      </c>
      <c r="I84" s="347" t="s">
        <v>1718</v>
      </c>
      <c r="J84" s="347">
        <v>15</v>
      </c>
      <c r="K84" s="335"/>
    </row>
    <row r="85" s="1" customFormat="1" ht="15" customHeight="1">
      <c r="B85" s="346"/>
      <c r="C85" s="347" t="s">
        <v>1731</v>
      </c>
      <c r="D85" s="347"/>
      <c r="E85" s="347"/>
      <c r="F85" s="348" t="s">
        <v>1722</v>
      </c>
      <c r="G85" s="347"/>
      <c r="H85" s="347" t="s">
        <v>1732</v>
      </c>
      <c r="I85" s="347" t="s">
        <v>1718</v>
      </c>
      <c r="J85" s="347">
        <v>20</v>
      </c>
      <c r="K85" s="335"/>
    </row>
    <row r="86" s="1" customFormat="1" ht="15" customHeight="1">
      <c r="B86" s="346"/>
      <c r="C86" s="347" t="s">
        <v>1733</v>
      </c>
      <c r="D86" s="347"/>
      <c r="E86" s="347"/>
      <c r="F86" s="348" t="s">
        <v>1722</v>
      </c>
      <c r="G86" s="347"/>
      <c r="H86" s="347" t="s">
        <v>1734</v>
      </c>
      <c r="I86" s="347" t="s">
        <v>1718</v>
      </c>
      <c r="J86" s="347">
        <v>20</v>
      </c>
      <c r="K86" s="335"/>
    </row>
    <row r="87" s="1" customFormat="1" ht="15" customHeight="1">
      <c r="B87" s="346"/>
      <c r="C87" s="321" t="s">
        <v>1735</v>
      </c>
      <c r="D87" s="321"/>
      <c r="E87" s="321"/>
      <c r="F87" s="344" t="s">
        <v>1722</v>
      </c>
      <c r="G87" s="345"/>
      <c r="H87" s="321" t="s">
        <v>1736</v>
      </c>
      <c r="I87" s="321" t="s">
        <v>1718</v>
      </c>
      <c r="J87" s="321">
        <v>50</v>
      </c>
      <c r="K87" s="335"/>
    </row>
    <row r="88" s="1" customFormat="1" ht="15" customHeight="1">
      <c r="B88" s="346"/>
      <c r="C88" s="321" t="s">
        <v>1737</v>
      </c>
      <c r="D88" s="321"/>
      <c r="E88" s="321"/>
      <c r="F88" s="344" t="s">
        <v>1722</v>
      </c>
      <c r="G88" s="345"/>
      <c r="H88" s="321" t="s">
        <v>1738</v>
      </c>
      <c r="I88" s="321" t="s">
        <v>1718</v>
      </c>
      <c r="J88" s="321">
        <v>20</v>
      </c>
      <c r="K88" s="335"/>
    </row>
    <row r="89" s="1" customFormat="1" ht="15" customHeight="1">
      <c r="B89" s="346"/>
      <c r="C89" s="321" t="s">
        <v>1739</v>
      </c>
      <c r="D89" s="321"/>
      <c r="E89" s="321"/>
      <c r="F89" s="344" t="s">
        <v>1722</v>
      </c>
      <c r="G89" s="345"/>
      <c r="H89" s="321" t="s">
        <v>1740</v>
      </c>
      <c r="I89" s="321" t="s">
        <v>1718</v>
      </c>
      <c r="J89" s="321">
        <v>20</v>
      </c>
      <c r="K89" s="335"/>
    </row>
    <row r="90" s="1" customFormat="1" ht="15" customHeight="1">
      <c r="B90" s="346"/>
      <c r="C90" s="321" t="s">
        <v>1741</v>
      </c>
      <c r="D90" s="321"/>
      <c r="E90" s="321"/>
      <c r="F90" s="344" t="s">
        <v>1722</v>
      </c>
      <c r="G90" s="345"/>
      <c r="H90" s="321" t="s">
        <v>1742</v>
      </c>
      <c r="I90" s="321" t="s">
        <v>1718</v>
      </c>
      <c r="J90" s="321">
        <v>50</v>
      </c>
      <c r="K90" s="335"/>
    </row>
    <row r="91" s="1" customFormat="1" ht="15" customHeight="1">
      <c r="B91" s="346"/>
      <c r="C91" s="321" t="s">
        <v>1743</v>
      </c>
      <c r="D91" s="321"/>
      <c r="E91" s="321"/>
      <c r="F91" s="344" t="s">
        <v>1722</v>
      </c>
      <c r="G91" s="345"/>
      <c r="H91" s="321" t="s">
        <v>1743</v>
      </c>
      <c r="I91" s="321" t="s">
        <v>1718</v>
      </c>
      <c r="J91" s="321">
        <v>50</v>
      </c>
      <c r="K91" s="335"/>
    </row>
    <row r="92" s="1" customFormat="1" ht="15" customHeight="1">
      <c r="B92" s="346"/>
      <c r="C92" s="321" t="s">
        <v>1744</v>
      </c>
      <c r="D92" s="321"/>
      <c r="E92" s="321"/>
      <c r="F92" s="344" t="s">
        <v>1722</v>
      </c>
      <c r="G92" s="345"/>
      <c r="H92" s="321" t="s">
        <v>1745</v>
      </c>
      <c r="I92" s="321" t="s">
        <v>1718</v>
      </c>
      <c r="J92" s="321">
        <v>255</v>
      </c>
      <c r="K92" s="335"/>
    </row>
    <row r="93" s="1" customFormat="1" ht="15" customHeight="1">
      <c r="B93" s="346"/>
      <c r="C93" s="321" t="s">
        <v>1746</v>
      </c>
      <c r="D93" s="321"/>
      <c r="E93" s="321"/>
      <c r="F93" s="344" t="s">
        <v>1716</v>
      </c>
      <c r="G93" s="345"/>
      <c r="H93" s="321" t="s">
        <v>1747</v>
      </c>
      <c r="I93" s="321" t="s">
        <v>1748</v>
      </c>
      <c r="J93" s="321"/>
      <c r="K93" s="335"/>
    </row>
    <row r="94" s="1" customFormat="1" ht="15" customHeight="1">
      <c r="B94" s="346"/>
      <c r="C94" s="321" t="s">
        <v>1749</v>
      </c>
      <c r="D94" s="321"/>
      <c r="E94" s="321"/>
      <c r="F94" s="344" t="s">
        <v>1716</v>
      </c>
      <c r="G94" s="345"/>
      <c r="H94" s="321" t="s">
        <v>1750</v>
      </c>
      <c r="I94" s="321" t="s">
        <v>1751</v>
      </c>
      <c r="J94" s="321"/>
      <c r="K94" s="335"/>
    </row>
    <row r="95" s="1" customFormat="1" ht="15" customHeight="1">
      <c r="B95" s="346"/>
      <c r="C95" s="321" t="s">
        <v>1752</v>
      </c>
      <c r="D95" s="321"/>
      <c r="E95" s="321"/>
      <c r="F95" s="344" t="s">
        <v>1716</v>
      </c>
      <c r="G95" s="345"/>
      <c r="H95" s="321" t="s">
        <v>1752</v>
      </c>
      <c r="I95" s="321" t="s">
        <v>1751</v>
      </c>
      <c r="J95" s="321"/>
      <c r="K95" s="335"/>
    </row>
    <row r="96" s="1" customFormat="1" ht="15" customHeight="1">
      <c r="B96" s="346"/>
      <c r="C96" s="321" t="s">
        <v>40</v>
      </c>
      <c r="D96" s="321"/>
      <c r="E96" s="321"/>
      <c r="F96" s="344" t="s">
        <v>1716</v>
      </c>
      <c r="G96" s="345"/>
      <c r="H96" s="321" t="s">
        <v>1753</v>
      </c>
      <c r="I96" s="321" t="s">
        <v>1751</v>
      </c>
      <c r="J96" s="321"/>
      <c r="K96" s="335"/>
    </row>
    <row r="97" s="1" customFormat="1" ht="15" customHeight="1">
      <c r="B97" s="346"/>
      <c r="C97" s="321" t="s">
        <v>50</v>
      </c>
      <c r="D97" s="321"/>
      <c r="E97" s="321"/>
      <c r="F97" s="344" t="s">
        <v>1716</v>
      </c>
      <c r="G97" s="345"/>
      <c r="H97" s="321" t="s">
        <v>1754</v>
      </c>
      <c r="I97" s="321" t="s">
        <v>1751</v>
      </c>
      <c r="J97" s="321"/>
      <c r="K97" s="335"/>
    </row>
    <row r="98" s="1" customFormat="1" ht="15" customHeight="1">
      <c r="B98" s="349"/>
      <c r="C98" s="350"/>
      <c r="D98" s="350"/>
      <c r="E98" s="350"/>
      <c r="F98" s="350"/>
      <c r="G98" s="350"/>
      <c r="H98" s="350"/>
      <c r="I98" s="350"/>
      <c r="J98" s="350"/>
      <c r="K98" s="351"/>
    </row>
    <row r="99" s="1" customFormat="1" ht="18.75" customHeight="1">
      <c r="B99" s="352"/>
      <c r="C99" s="353"/>
      <c r="D99" s="353"/>
      <c r="E99" s="353"/>
      <c r="F99" s="353"/>
      <c r="G99" s="353"/>
      <c r="H99" s="353"/>
      <c r="I99" s="353"/>
      <c r="J99" s="353"/>
      <c r="K99" s="352"/>
    </row>
    <row r="100" s="1" customFormat="1" ht="18.7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</row>
    <row r="101" s="1" customFormat="1" ht="7.5" customHeight="1">
      <c r="B101" s="330"/>
      <c r="C101" s="331"/>
      <c r="D101" s="331"/>
      <c r="E101" s="331"/>
      <c r="F101" s="331"/>
      <c r="G101" s="331"/>
      <c r="H101" s="331"/>
      <c r="I101" s="331"/>
      <c r="J101" s="331"/>
      <c r="K101" s="332"/>
    </row>
    <row r="102" s="1" customFormat="1" ht="45" customHeight="1">
      <c r="B102" s="333"/>
      <c r="C102" s="334" t="s">
        <v>1755</v>
      </c>
      <c r="D102" s="334"/>
      <c r="E102" s="334"/>
      <c r="F102" s="334"/>
      <c r="G102" s="334"/>
      <c r="H102" s="334"/>
      <c r="I102" s="334"/>
      <c r="J102" s="334"/>
      <c r="K102" s="335"/>
    </row>
    <row r="103" s="1" customFormat="1" ht="17.25" customHeight="1">
      <c r="B103" s="333"/>
      <c r="C103" s="336" t="s">
        <v>1710</v>
      </c>
      <c r="D103" s="336"/>
      <c r="E103" s="336"/>
      <c r="F103" s="336" t="s">
        <v>1711</v>
      </c>
      <c r="G103" s="337"/>
      <c r="H103" s="336" t="s">
        <v>56</v>
      </c>
      <c r="I103" s="336" t="s">
        <v>59</v>
      </c>
      <c r="J103" s="336" t="s">
        <v>1712</v>
      </c>
      <c r="K103" s="335"/>
    </row>
    <row r="104" s="1" customFormat="1" ht="17.25" customHeight="1">
      <c r="B104" s="333"/>
      <c r="C104" s="338" t="s">
        <v>1713</v>
      </c>
      <c r="D104" s="338"/>
      <c r="E104" s="338"/>
      <c r="F104" s="339" t="s">
        <v>1714</v>
      </c>
      <c r="G104" s="340"/>
      <c r="H104" s="338"/>
      <c r="I104" s="338"/>
      <c r="J104" s="338" t="s">
        <v>1715</v>
      </c>
      <c r="K104" s="335"/>
    </row>
    <row r="105" s="1" customFormat="1" ht="5.25" customHeight="1">
      <c r="B105" s="333"/>
      <c r="C105" s="336"/>
      <c r="D105" s="336"/>
      <c r="E105" s="336"/>
      <c r="F105" s="336"/>
      <c r="G105" s="354"/>
      <c r="H105" s="336"/>
      <c r="I105" s="336"/>
      <c r="J105" s="336"/>
      <c r="K105" s="335"/>
    </row>
    <row r="106" s="1" customFormat="1" ht="15" customHeight="1">
      <c r="B106" s="333"/>
      <c r="C106" s="321" t="s">
        <v>55</v>
      </c>
      <c r="D106" s="343"/>
      <c r="E106" s="343"/>
      <c r="F106" s="344" t="s">
        <v>1716</v>
      </c>
      <c r="G106" s="321"/>
      <c r="H106" s="321" t="s">
        <v>1756</v>
      </c>
      <c r="I106" s="321" t="s">
        <v>1718</v>
      </c>
      <c r="J106" s="321">
        <v>20</v>
      </c>
      <c r="K106" s="335"/>
    </row>
    <row r="107" s="1" customFormat="1" ht="15" customHeight="1">
      <c r="B107" s="333"/>
      <c r="C107" s="321" t="s">
        <v>1719</v>
      </c>
      <c r="D107" s="321"/>
      <c r="E107" s="321"/>
      <c r="F107" s="344" t="s">
        <v>1716</v>
      </c>
      <c r="G107" s="321"/>
      <c r="H107" s="321" t="s">
        <v>1756</v>
      </c>
      <c r="I107" s="321" t="s">
        <v>1718</v>
      </c>
      <c r="J107" s="321">
        <v>120</v>
      </c>
      <c r="K107" s="335"/>
    </row>
    <row r="108" s="1" customFormat="1" ht="15" customHeight="1">
      <c r="B108" s="346"/>
      <c r="C108" s="321" t="s">
        <v>1721</v>
      </c>
      <c r="D108" s="321"/>
      <c r="E108" s="321"/>
      <c r="F108" s="344" t="s">
        <v>1722</v>
      </c>
      <c r="G108" s="321"/>
      <c r="H108" s="321" t="s">
        <v>1756</v>
      </c>
      <c r="I108" s="321" t="s">
        <v>1718</v>
      </c>
      <c r="J108" s="321">
        <v>50</v>
      </c>
      <c r="K108" s="335"/>
    </row>
    <row r="109" s="1" customFormat="1" ht="15" customHeight="1">
      <c r="B109" s="346"/>
      <c r="C109" s="321" t="s">
        <v>1724</v>
      </c>
      <c r="D109" s="321"/>
      <c r="E109" s="321"/>
      <c r="F109" s="344" t="s">
        <v>1716</v>
      </c>
      <c r="G109" s="321"/>
      <c r="H109" s="321" t="s">
        <v>1756</v>
      </c>
      <c r="I109" s="321" t="s">
        <v>1726</v>
      </c>
      <c r="J109" s="321"/>
      <c r="K109" s="335"/>
    </row>
    <row r="110" s="1" customFormat="1" ht="15" customHeight="1">
      <c r="B110" s="346"/>
      <c r="C110" s="321" t="s">
        <v>1735</v>
      </c>
      <c r="D110" s="321"/>
      <c r="E110" s="321"/>
      <c r="F110" s="344" t="s">
        <v>1722</v>
      </c>
      <c r="G110" s="321"/>
      <c r="H110" s="321" t="s">
        <v>1756</v>
      </c>
      <c r="I110" s="321" t="s">
        <v>1718</v>
      </c>
      <c r="J110" s="321">
        <v>50</v>
      </c>
      <c r="K110" s="335"/>
    </row>
    <row r="111" s="1" customFormat="1" ht="15" customHeight="1">
      <c r="B111" s="346"/>
      <c r="C111" s="321" t="s">
        <v>1743</v>
      </c>
      <c r="D111" s="321"/>
      <c r="E111" s="321"/>
      <c r="F111" s="344" t="s">
        <v>1722</v>
      </c>
      <c r="G111" s="321"/>
      <c r="H111" s="321" t="s">
        <v>1756</v>
      </c>
      <c r="I111" s="321" t="s">
        <v>1718</v>
      </c>
      <c r="J111" s="321">
        <v>50</v>
      </c>
      <c r="K111" s="335"/>
    </row>
    <row r="112" s="1" customFormat="1" ht="15" customHeight="1">
      <c r="B112" s="346"/>
      <c r="C112" s="321" t="s">
        <v>1741</v>
      </c>
      <c r="D112" s="321"/>
      <c r="E112" s="321"/>
      <c r="F112" s="344" t="s">
        <v>1722</v>
      </c>
      <c r="G112" s="321"/>
      <c r="H112" s="321" t="s">
        <v>1756</v>
      </c>
      <c r="I112" s="321" t="s">
        <v>1718</v>
      </c>
      <c r="J112" s="321">
        <v>50</v>
      </c>
      <c r="K112" s="335"/>
    </row>
    <row r="113" s="1" customFormat="1" ht="15" customHeight="1">
      <c r="B113" s="346"/>
      <c r="C113" s="321" t="s">
        <v>55</v>
      </c>
      <c r="D113" s="321"/>
      <c r="E113" s="321"/>
      <c r="F113" s="344" t="s">
        <v>1716</v>
      </c>
      <c r="G113" s="321"/>
      <c r="H113" s="321" t="s">
        <v>1757</v>
      </c>
      <c r="I113" s="321" t="s">
        <v>1718</v>
      </c>
      <c r="J113" s="321">
        <v>20</v>
      </c>
      <c r="K113" s="335"/>
    </row>
    <row r="114" s="1" customFormat="1" ht="15" customHeight="1">
      <c r="B114" s="346"/>
      <c r="C114" s="321" t="s">
        <v>1758</v>
      </c>
      <c r="D114" s="321"/>
      <c r="E114" s="321"/>
      <c r="F114" s="344" t="s">
        <v>1716</v>
      </c>
      <c r="G114" s="321"/>
      <c r="H114" s="321" t="s">
        <v>1759</v>
      </c>
      <c r="I114" s="321" t="s">
        <v>1718</v>
      </c>
      <c r="J114" s="321">
        <v>120</v>
      </c>
      <c r="K114" s="335"/>
    </row>
    <row r="115" s="1" customFormat="1" ht="15" customHeight="1">
      <c r="B115" s="346"/>
      <c r="C115" s="321" t="s">
        <v>40</v>
      </c>
      <c r="D115" s="321"/>
      <c r="E115" s="321"/>
      <c r="F115" s="344" t="s">
        <v>1716</v>
      </c>
      <c r="G115" s="321"/>
      <c r="H115" s="321" t="s">
        <v>1760</v>
      </c>
      <c r="I115" s="321" t="s">
        <v>1751</v>
      </c>
      <c r="J115" s="321"/>
      <c r="K115" s="335"/>
    </row>
    <row r="116" s="1" customFormat="1" ht="15" customHeight="1">
      <c r="B116" s="346"/>
      <c r="C116" s="321" t="s">
        <v>50</v>
      </c>
      <c r="D116" s="321"/>
      <c r="E116" s="321"/>
      <c r="F116" s="344" t="s">
        <v>1716</v>
      </c>
      <c r="G116" s="321"/>
      <c r="H116" s="321" t="s">
        <v>1761</v>
      </c>
      <c r="I116" s="321" t="s">
        <v>1751</v>
      </c>
      <c r="J116" s="321"/>
      <c r="K116" s="335"/>
    </row>
    <row r="117" s="1" customFormat="1" ht="15" customHeight="1">
      <c r="B117" s="346"/>
      <c r="C117" s="321" t="s">
        <v>59</v>
      </c>
      <c r="D117" s="321"/>
      <c r="E117" s="321"/>
      <c r="F117" s="344" t="s">
        <v>1716</v>
      </c>
      <c r="G117" s="321"/>
      <c r="H117" s="321" t="s">
        <v>1762</v>
      </c>
      <c r="I117" s="321" t="s">
        <v>1763</v>
      </c>
      <c r="J117" s="321"/>
      <c r="K117" s="335"/>
    </row>
    <row r="118" s="1" customFormat="1" ht="15" customHeight="1">
      <c r="B118" s="349"/>
      <c r="C118" s="355"/>
      <c r="D118" s="355"/>
      <c r="E118" s="355"/>
      <c r="F118" s="355"/>
      <c r="G118" s="355"/>
      <c r="H118" s="355"/>
      <c r="I118" s="355"/>
      <c r="J118" s="355"/>
      <c r="K118" s="351"/>
    </row>
    <row r="119" s="1" customFormat="1" ht="18.75" customHeight="1">
      <c r="B119" s="356"/>
      <c r="C119" s="357"/>
      <c r="D119" s="357"/>
      <c r="E119" s="357"/>
      <c r="F119" s="358"/>
      <c r="G119" s="357"/>
      <c r="H119" s="357"/>
      <c r="I119" s="357"/>
      <c r="J119" s="357"/>
      <c r="K119" s="356"/>
    </row>
    <row r="120" s="1" customFormat="1" ht="18.75" customHeight="1">
      <c r="B120" s="329"/>
      <c r="C120" s="329"/>
      <c r="D120" s="329"/>
      <c r="E120" s="329"/>
      <c r="F120" s="329"/>
      <c r="G120" s="329"/>
      <c r="H120" s="329"/>
      <c r="I120" s="329"/>
      <c r="J120" s="329"/>
      <c r="K120" s="329"/>
    </row>
    <row r="121" s="1" customFormat="1" ht="7.5" customHeight="1">
      <c r="B121" s="359"/>
      <c r="C121" s="360"/>
      <c r="D121" s="360"/>
      <c r="E121" s="360"/>
      <c r="F121" s="360"/>
      <c r="G121" s="360"/>
      <c r="H121" s="360"/>
      <c r="I121" s="360"/>
      <c r="J121" s="360"/>
      <c r="K121" s="361"/>
    </row>
    <row r="122" s="1" customFormat="1" ht="45" customHeight="1">
      <c r="B122" s="362"/>
      <c r="C122" s="312" t="s">
        <v>1764</v>
      </c>
      <c r="D122" s="312"/>
      <c r="E122" s="312"/>
      <c r="F122" s="312"/>
      <c r="G122" s="312"/>
      <c r="H122" s="312"/>
      <c r="I122" s="312"/>
      <c r="J122" s="312"/>
      <c r="K122" s="363"/>
    </row>
    <row r="123" s="1" customFormat="1" ht="17.25" customHeight="1">
      <c r="B123" s="364"/>
      <c r="C123" s="336" t="s">
        <v>1710</v>
      </c>
      <c r="D123" s="336"/>
      <c r="E123" s="336"/>
      <c r="F123" s="336" t="s">
        <v>1711</v>
      </c>
      <c r="G123" s="337"/>
      <c r="H123" s="336" t="s">
        <v>56</v>
      </c>
      <c r="I123" s="336" t="s">
        <v>59</v>
      </c>
      <c r="J123" s="336" t="s">
        <v>1712</v>
      </c>
      <c r="K123" s="365"/>
    </row>
    <row r="124" s="1" customFormat="1" ht="17.25" customHeight="1">
      <c r="B124" s="364"/>
      <c r="C124" s="338" t="s">
        <v>1713</v>
      </c>
      <c r="D124" s="338"/>
      <c r="E124" s="338"/>
      <c r="F124" s="339" t="s">
        <v>1714</v>
      </c>
      <c r="G124" s="340"/>
      <c r="H124" s="338"/>
      <c r="I124" s="338"/>
      <c r="J124" s="338" t="s">
        <v>1715</v>
      </c>
      <c r="K124" s="365"/>
    </row>
    <row r="125" s="1" customFormat="1" ht="5.25" customHeight="1">
      <c r="B125" s="366"/>
      <c r="C125" s="341"/>
      <c r="D125" s="341"/>
      <c r="E125" s="341"/>
      <c r="F125" s="341"/>
      <c r="G125" s="367"/>
      <c r="H125" s="341"/>
      <c r="I125" s="341"/>
      <c r="J125" s="341"/>
      <c r="K125" s="368"/>
    </row>
    <row r="126" s="1" customFormat="1" ht="15" customHeight="1">
      <c r="B126" s="366"/>
      <c r="C126" s="321" t="s">
        <v>1719</v>
      </c>
      <c r="D126" s="343"/>
      <c r="E126" s="343"/>
      <c r="F126" s="344" t="s">
        <v>1716</v>
      </c>
      <c r="G126" s="321"/>
      <c r="H126" s="321" t="s">
        <v>1756</v>
      </c>
      <c r="I126" s="321" t="s">
        <v>1718</v>
      </c>
      <c r="J126" s="321">
        <v>120</v>
      </c>
      <c r="K126" s="369"/>
    </row>
    <row r="127" s="1" customFormat="1" ht="15" customHeight="1">
      <c r="B127" s="366"/>
      <c r="C127" s="321" t="s">
        <v>1765</v>
      </c>
      <c r="D127" s="321"/>
      <c r="E127" s="321"/>
      <c r="F127" s="344" t="s">
        <v>1716</v>
      </c>
      <c r="G127" s="321"/>
      <c r="H127" s="321" t="s">
        <v>1766</v>
      </c>
      <c r="I127" s="321" t="s">
        <v>1718</v>
      </c>
      <c r="J127" s="321" t="s">
        <v>1767</v>
      </c>
      <c r="K127" s="369"/>
    </row>
    <row r="128" s="1" customFormat="1" ht="15" customHeight="1">
      <c r="B128" s="366"/>
      <c r="C128" s="321" t="s">
        <v>1664</v>
      </c>
      <c r="D128" s="321"/>
      <c r="E128" s="321"/>
      <c r="F128" s="344" t="s">
        <v>1716</v>
      </c>
      <c r="G128" s="321"/>
      <c r="H128" s="321" t="s">
        <v>1768</v>
      </c>
      <c r="I128" s="321" t="s">
        <v>1718</v>
      </c>
      <c r="J128" s="321" t="s">
        <v>1767</v>
      </c>
      <c r="K128" s="369"/>
    </row>
    <row r="129" s="1" customFormat="1" ht="15" customHeight="1">
      <c r="B129" s="366"/>
      <c r="C129" s="321" t="s">
        <v>1727</v>
      </c>
      <c r="D129" s="321"/>
      <c r="E129" s="321"/>
      <c r="F129" s="344" t="s">
        <v>1722</v>
      </c>
      <c r="G129" s="321"/>
      <c r="H129" s="321" t="s">
        <v>1728</v>
      </c>
      <c r="I129" s="321" t="s">
        <v>1718</v>
      </c>
      <c r="J129" s="321">
        <v>15</v>
      </c>
      <c r="K129" s="369"/>
    </row>
    <row r="130" s="1" customFormat="1" ht="15" customHeight="1">
      <c r="B130" s="366"/>
      <c r="C130" s="347" t="s">
        <v>1729</v>
      </c>
      <c r="D130" s="347"/>
      <c r="E130" s="347"/>
      <c r="F130" s="348" t="s">
        <v>1722</v>
      </c>
      <c r="G130" s="347"/>
      <c r="H130" s="347" t="s">
        <v>1730</v>
      </c>
      <c r="I130" s="347" t="s">
        <v>1718</v>
      </c>
      <c r="J130" s="347">
        <v>15</v>
      </c>
      <c r="K130" s="369"/>
    </row>
    <row r="131" s="1" customFormat="1" ht="15" customHeight="1">
      <c r="B131" s="366"/>
      <c r="C131" s="347" t="s">
        <v>1731</v>
      </c>
      <c r="D131" s="347"/>
      <c r="E131" s="347"/>
      <c r="F131" s="348" t="s">
        <v>1722</v>
      </c>
      <c r="G131" s="347"/>
      <c r="H131" s="347" t="s">
        <v>1732</v>
      </c>
      <c r="I131" s="347" t="s">
        <v>1718</v>
      </c>
      <c r="J131" s="347">
        <v>20</v>
      </c>
      <c r="K131" s="369"/>
    </row>
    <row r="132" s="1" customFormat="1" ht="15" customHeight="1">
      <c r="B132" s="366"/>
      <c r="C132" s="347" t="s">
        <v>1733</v>
      </c>
      <c r="D132" s="347"/>
      <c r="E132" s="347"/>
      <c r="F132" s="348" t="s">
        <v>1722</v>
      </c>
      <c r="G132" s="347"/>
      <c r="H132" s="347" t="s">
        <v>1734</v>
      </c>
      <c r="I132" s="347" t="s">
        <v>1718</v>
      </c>
      <c r="J132" s="347">
        <v>20</v>
      </c>
      <c r="K132" s="369"/>
    </row>
    <row r="133" s="1" customFormat="1" ht="15" customHeight="1">
      <c r="B133" s="366"/>
      <c r="C133" s="321" t="s">
        <v>1721</v>
      </c>
      <c r="D133" s="321"/>
      <c r="E133" s="321"/>
      <c r="F133" s="344" t="s">
        <v>1722</v>
      </c>
      <c r="G133" s="321"/>
      <c r="H133" s="321" t="s">
        <v>1756</v>
      </c>
      <c r="I133" s="321" t="s">
        <v>1718</v>
      </c>
      <c r="J133" s="321">
        <v>50</v>
      </c>
      <c r="K133" s="369"/>
    </row>
    <row r="134" s="1" customFormat="1" ht="15" customHeight="1">
      <c r="B134" s="366"/>
      <c r="C134" s="321" t="s">
        <v>1735</v>
      </c>
      <c r="D134" s="321"/>
      <c r="E134" s="321"/>
      <c r="F134" s="344" t="s">
        <v>1722</v>
      </c>
      <c r="G134" s="321"/>
      <c r="H134" s="321" t="s">
        <v>1756</v>
      </c>
      <c r="I134" s="321" t="s">
        <v>1718</v>
      </c>
      <c r="J134" s="321">
        <v>50</v>
      </c>
      <c r="K134" s="369"/>
    </row>
    <row r="135" s="1" customFormat="1" ht="15" customHeight="1">
      <c r="B135" s="366"/>
      <c r="C135" s="321" t="s">
        <v>1741</v>
      </c>
      <c r="D135" s="321"/>
      <c r="E135" s="321"/>
      <c r="F135" s="344" t="s">
        <v>1722</v>
      </c>
      <c r="G135" s="321"/>
      <c r="H135" s="321" t="s">
        <v>1756</v>
      </c>
      <c r="I135" s="321" t="s">
        <v>1718</v>
      </c>
      <c r="J135" s="321">
        <v>50</v>
      </c>
      <c r="K135" s="369"/>
    </row>
    <row r="136" s="1" customFormat="1" ht="15" customHeight="1">
      <c r="B136" s="366"/>
      <c r="C136" s="321" t="s">
        <v>1743</v>
      </c>
      <c r="D136" s="321"/>
      <c r="E136" s="321"/>
      <c r="F136" s="344" t="s">
        <v>1722</v>
      </c>
      <c r="G136" s="321"/>
      <c r="H136" s="321" t="s">
        <v>1756</v>
      </c>
      <c r="I136" s="321" t="s">
        <v>1718</v>
      </c>
      <c r="J136" s="321">
        <v>50</v>
      </c>
      <c r="K136" s="369"/>
    </row>
    <row r="137" s="1" customFormat="1" ht="15" customHeight="1">
      <c r="B137" s="366"/>
      <c r="C137" s="321" t="s">
        <v>1744</v>
      </c>
      <c r="D137" s="321"/>
      <c r="E137" s="321"/>
      <c r="F137" s="344" t="s">
        <v>1722</v>
      </c>
      <c r="G137" s="321"/>
      <c r="H137" s="321" t="s">
        <v>1769</v>
      </c>
      <c r="I137" s="321" t="s">
        <v>1718</v>
      </c>
      <c r="J137" s="321">
        <v>255</v>
      </c>
      <c r="K137" s="369"/>
    </row>
    <row r="138" s="1" customFormat="1" ht="15" customHeight="1">
      <c r="B138" s="366"/>
      <c r="C138" s="321" t="s">
        <v>1746</v>
      </c>
      <c r="D138" s="321"/>
      <c r="E138" s="321"/>
      <c r="F138" s="344" t="s">
        <v>1716</v>
      </c>
      <c r="G138" s="321"/>
      <c r="H138" s="321" t="s">
        <v>1770</v>
      </c>
      <c r="I138" s="321" t="s">
        <v>1748</v>
      </c>
      <c r="J138" s="321"/>
      <c r="K138" s="369"/>
    </row>
    <row r="139" s="1" customFormat="1" ht="15" customHeight="1">
      <c r="B139" s="366"/>
      <c r="C139" s="321" t="s">
        <v>1749</v>
      </c>
      <c r="D139" s="321"/>
      <c r="E139" s="321"/>
      <c r="F139" s="344" t="s">
        <v>1716</v>
      </c>
      <c r="G139" s="321"/>
      <c r="H139" s="321" t="s">
        <v>1771</v>
      </c>
      <c r="I139" s="321" t="s">
        <v>1751</v>
      </c>
      <c r="J139" s="321"/>
      <c r="K139" s="369"/>
    </row>
    <row r="140" s="1" customFormat="1" ht="15" customHeight="1">
      <c r="B140" s="366"/>
      <c r="C140" s="321" t="s">
        <v>1752</v>
      </c>
      <c r="D140" s="321"/>
      <c r="E140" s="321"/>
      <c r="F140" s="344" t="s">
        <v>1716</v>
      </c>
      <c r="G140" s="321"/>
      <c r="H140" s="321" t="s">
        <v>1752</v>
      </c>
      <c r="I140" s="321" t="s">
        <v>1751</v>
      </c>
      <c r="J140" s="321"/>
      <c r="K140" s="369"/>
    </row>
    <row r="141" s="1" customFormat="1" ht="15" customHeight="1">
      <c r="B141" s="366"/>
      <c r="C141" s="321" t="s">
        <v>40</v>
      </c>
      <c r="D141" s="321"/>
      <c r="E141" s="321"/>
      <c r="F141" s="344" t="s">
        <v>1716</v>
      </c>
      <c r="G141" s="321"/>
      <c r="H141" s="321" t="s">
        <v>1772</v>
      </c>
      <c r="I141" s="321" t="s">
        <v>1751</v>
      </c>
      <c r="J141" s="321"/>
      <c r="K141" s="369"/>
    </row>
    <row r="142" s="1" customFormat="1" ht="15" customHeight="1">
      <c r="B142" s="366"/>
      <c r="C142" s="321" t="s">
        <v>1773</v>
      </c>
      <c r="D142" s="321"/>
      <c r="E142" s="321"/>
      <c r="F142" s="344" t="s">
        <v>1716</v>
      </c>
      <c r="G142" s="321"/>
      <c r="H142" s="321" t="s">
        <v>1774</v>
      </c>
      <c r="I142" s="321" t="s">
        <v>1751</v>
      </c>
      <c r="J142" s="321"/>
      <c r="K142" s="369"/>
    </row>
    <row r="143" s="1" customFormat="1" ht="15" customHeight="1">
      <c r="B143" s="370"/>
      <c r="C143" s="371"/>
      <c r="D143" s="371"/>
      <c r="E143" s="371"/>
      <c r="F143" s="371"/>
      <c r="G143" s="371"/>
      <c r="H143" s="371"/>
      <c r="I143" s="371"/>
      <c r="J143" s="371"/>
      <c r="K143" s="372"/>
    </row>
    <row r="144" s="1" customFormat="1" ht="18.75" customHeight="1">
      <c r="B144" s="357"/>
      <c r="C144" s="357"/>
      <c r="D144" s="357"/>
      <c r="E144" s="357"/>
      <c r="F144" s="358"/>
      <c r="G144" s="357"/>
      <c r="H144" s="357"/>
      <c r="I144" s="357"/>
      <c r="J144" s="357"/>
      <c r="K144" s="357"/>
    </row>
    <row r="145" s="1" customFormat="1" ht="18.75" customHeight="1">
      <c r="B145" s="329"/>
      <c r="C145" s="329"/>
      <c r="D145" s="329"/>
      <c r="E145" s="329"/>
      <c r="F145" s="329"/>
      <c r="G145" s="329"/>
      <c r="H145" s="329"/>
      <c r="I145" s="329"/>
      <c r="J145" s="329"/>
      <c r="K145" s="329"/>
    </row>
    <row r="146" s="1" customFormat="1" ht="7.5" customHeight="1">
      <c r="B146" s="330"/>
      <c r="C146" s="331"/>
      <c r="D146" s="331"/>
      <c r="E146" s="331"/>
      <c r="F146" s="331"/>
      <c r="G146" s="331"/>
      <c r="H146" s="331"/>
      <c r="I146" s="331"/>
      <c r="J146" s="331"/>
      <c r="K146" s="332"/>
    </row>
    <row r="147" s="1" customFormat="1" ht="45" customHeight="1">
      <c r="B147" s="333"/>
      <c r="C147" s="334" t="s">
        <v>1775</v>
      </c>
      <c r="D147" s="334"/>
      <c r="E147" s="334"/>
      <c r="F147" s="334"/>
      <c r="G147" s="334"/>
      <c r="H147" s="334"/>
      <c r="I147" s="334"/>
      <c r="J147" s="334"/>
      <c r="K147" s="335"/>
    </row>
    <row r="148" s="1" customFormat="1" ht="17.25" customHeight="1">
      <c r="B148" s="333"/>
      <c r="C148" s="336" t="s">
        <v>1710</v>
      </c>
      <c r="D148" s="336"/>
      <c r="E148" s="336"/>
      <c r="F148" s="336" t="s">
        <v>1711</v>
      </c>
      <c r="G148" s="337"/>
      <c r="H148" s="336" t="s">
        <v>56</v>
      </c>
      <c r="I148" s="336" t="s">
        <v>59</v>
      </c>
      <c r="J148" s="336" t="s">
        <v>1712</v>
      </c>
      <c r="K148" s="335"/>
    </row>
    <row r="149" s="1" customFormat="1" ht="17.25" customHeight="1">
      <c r="B149" s="333"/>
      <c r="C149" s="338" t="s">
        <v>1713</v>
      </c>
      <c r="D149" s="338"/>
      <c r="E149" s="338"/>
      <c r="F149" s="339" t="s">
        <v>1714</v>
      </c>
      <c r="G149" s="340"/>
      <c r="H149" s="338"/>
      <c r="I149" s="338"/>
      <c r="J149" s="338" t="s">
        <v>1715</v>
      </c>
      <c r="K149" s="335"/>
    </row>
    <row r="150" s="1" customFormat="1" ht="5.25" customHeight="1">
      <c r="B150" s="346"/>
      <c r="C150" s="341"/>
      <c r="D150" s="341"/>
      <c r="E150" s="341"/>
      <c r="F150" s="341"/>
      <c r="G150" s="342"/>
      <c r="H150" s="341"/>
      <c r="I150" s="341"/>
      <c r="J150" s="341"/>
      <c r="K150" s="369"/>
    </row>
    <row r="151" s="1" customFormat="1" ht="15" customHeight="1">
      <c r="B151" s="346"/>
      <c r="C151" s="373" t="s">
        <v>1719</v>
      </c>
      <c r="D151" s="321"/>
      <c r="E151" s="321"/>
      <c r="F151" s="374" t="s">
        <v>1716</v>
      </c>
      <c r="G151" s="321"/>
      <c r="H151" s="373" t="s">
        <v>1756</v>
      </c>
      <c r="I151" s="373" t="s">
        <v>1718</v>
      </c>
      <c r="J151" s="373">
        <v>120</v>
      </c>
      <c r="K151" s="369"/>
    </row>
    <row r="152" s="1" customFormat="1" ht="15" customHeight="1">
      <c r="B152" s="346"/>
      <c r="C152" s="373" t="s">
        <v>1765</v>
      </c>
      <c r="D152" s="321"/>
      <c r="E152" s="321"/>
      <c r="F152" s="374" t="s">
        <v>1716</v>
      </c>
      <c r="G152" s="321"/>
      <c r="H152" s="373" t="s">
        <v>1776</v>
      </c>
      <c r="I152" s="373" t="s">
        <v>1718</v>
      </c>
      <c r="J152" s="373" t="s">
        <v>1767</v>
      </c>
      <c r="K152" s="369"/>
    </row>
    <row r="153" s="1" customFormat="1" ht="15" customHeight="1">
      <c r="B153" s="346"/>
      <c r="C153" s="373" t="s">
        <v>1664</v>
      </c>
      <c r="D153" s="321"/>
      <c r="E153" s="321"/>
      <c r="F153" s="374" t="s">
        <v>1716</v>
      </c>
      <c r="G153" s="321"/>
      <c r="H153" s="373" t="s">
        <v>1777</v>
      </c>
      <c r="I153" s="373" t="s">
        <v>1718</v>
      </c>
      <c r="J153" s="373" t="s">
        <v>1767</v>
      </c>
      <c r="K153" s="369"/>
    </row>
    <row r="154" s="1" customFormat="1" ht="15" customHeight="1">
      <c r="B154" s="346"/>
      <c r="C154" s="373" t="s">
        <v>1721</v>
      </c>
      <c r="D154" s="321"/>
      <c r="E154" s="321"/>
      <c r="F154" s="374" t="s">
        <v>1722</v>
      </c>
      <c r="G154" s="321"/>
      <c r="H154" s="373" t="s">
        <v>1756</v>
      </c>
      <c r="I154" s="373" t="s">
        <v>1718</v>
      </c>
      <c r="J154" s="373">
        <v>50</v>
      </c>
      <c r="K154" s="369"/>
    </row>
    <row r="155" s="1" customFormat="1" ht="15" customHeight="1">
      <c r="B155" s="346"/>
      <c r="C155" s="373" t="s">
        <v>1724</v>
      </c>
      <c r="D155" s="321"/>
      <c r="E155" s="321"/>
      <c r="F155" s="374" t="s">
        <v>1716</v>
      </c>
      <c r="G155" s="321"/>
      <c r="H155" s="373" t="s">
        <v>1756</v>
      </c>
      <c r="I155" s="373" t="s">
        <v>1726</v>
      </c>
      <c r="J155" s="373"/>
      <c r="K155" s="369"/>
    </row>
    <row r="156" s="1" customFormat="1" ht="15" customHeight="1">
      <c r="B156" s="346"/>
      <c r="C156" s="373" t="s">
        <v>1735</v>
      </c>
      <c r="D156" s="321"/>
      <c r="E156" s="321"/>
      <c r="F156" s="374" t="s">
        <v>1722</v>
      </c>
      <c r="G156" s="321"/>
      <c r="H156" s="373" t="s">
        <v>1756</v>
      </c>
      <c r="I156" s="373" t="s">
        <v>1718</v>
      </c>
      <c r="J156" s="373">
        <v>50</v>
      </c>
      <c r="K156" s="369"/>
    </row>
    <row r="157" s="1" customFormat="1" ht="15" customHeight="1">
      <c r="B157" s="346"/>
      <c r="C157" s="373" t="s">
        <v>1743</v>
      </c>
      <c r="D157" s="321"/>
      <c r="E157" s="321"/>
      <c r="F157" s="374" t="s">
        <v>1722</v>
      </c>
      <c r="G157" s="321"/>
      <c r="H157" s="373" t="s">
        <v>1756</v>
      </c>
      <c r="I157" s="373" t="s">
        <v>1718</v>
      </c>
      <c r="J157" s="373">
        <v>50</v>
      </c>
      <c r="K157" s="369"/>
    </row>
    <row r="158" s="1" customFormat="1" ht="15" customHeight="1">
      <c r="B158" s="346"/>
      <c r="C158" s="373" t="s">
        <v>1741</v>
      </c>
      <c r="D158" s="321"/>
      <c r="E158" s="321"/>
      <c r="F158" s="374" t="s">
        <v>1722</v>
      </c>
      <c r="G158" s="321"/>
      <c r="H158" s="373" t="s">
        <v>1756</v>
      </c>
      <c r="I158" s="373" t="s">
        <v>1718</v>
      </c>
      <c r="J158" s="373">
        <v>50</v>
      </c>
      <c r="K158" s="369"/>
    </row>
    <row r="159" s="1" customFormat="1" ht="15" customHeight="1">
      <c r="B159" s="346"/>
      <c r="C159" s="373" t="s">
        <v>131</v>
      </c>
      <c r="D159" s="321"/>
      <c r="E159" s="321"/>
      <c r="F159" s="374" t="s">
        <v>1716</v>
      </c>
      <c r="G159" s="321"/>
      <c r="H159" s="373" t="s">
        <v>1778</v>
      </c>
      <c r="I159" s="373" t="s">
        <v>1718</v>
      </c>
      <c r="J159" s="373" t="s">
        <v>1779</v>
      </c>
      <c r="K159" s="369"/>
    </row>
    <row r="160" s="1" customFormat="1" ht="15" customHeight="1">
      <c r="B160" s="346"/>
      <c r="C160" s="373" t="s">
        <v>1780</v>
      </c>
      <c r="D160" s="321"/>
      <c r="E160" s="321"/>
      <c r="F160" s="374" t="s">
        <v>1716</v>
      </c>
      <c r="G160" s="321"/>
      <c r="H160" s="373" t="s">
        <v>1781</v>
      </c>
      <c r="I160" s="373" t="s">
        <v>1751</v>
      </c>
      <c r="J160" s="373"/>
      <c r="K160" s="369"/>
    </row>
    <row r="161" s="1" customFormat="1" ht="15" customHeight="1">
      <c r="B161" s="375"/>
      <c r="C161" s="355"/>
      <c r="D161" s="355"/>
      <c r="E161" s="355"/>
      <c r="F161" s="355"/>
      <c r="G161" s="355"/>
      <c r="H161" s="355"/>
      <c r="I161" s="355"/>
      <c r="J161" s="355"/>
      <c r="K161" s="376"/>
    </row>
    <row r="162" s="1" customFormat="1" ht="18.75" customHeight="1">
      <c r="B162" s="357"/>
      <c r="C162" s="367"/>
      <c r="D162" s="367"/>
      <c r="E162" s="367"/>
      <c r="F162" s="377"/>
      <c r="G162" s="367"/>
      <c r="H162" s="367"/>
      <c r="I162" s="367"/>
      <c r="J162" s="367"/>
      <c r="K162" s="357"/>
    </row>
    <row r="163" s="1" customFormat="1" ht="18.75" customHeight="1">
      <c r="B163" s="329"/>
      <c r="C163" s="329"/>
      <c r="D163" s="329"/>
      <c r="E163" s="329"/>
      <c r="F163" s="329"/>
      <c r="G163" s="329"/>
      <c r="H163" s="329"/>
      <c r="I163" s="329"/>
      <c r="J163" s="329"/>
      <c r="K163" s="329"/>
    </row>
    <row r="164" s="1" customFormat="1" ht="7.5" customHeight="1">
      <c r="B164" s="308"/>
      <c r="C164" s="309"/>
      <c r="D164" s="309"/>
      <c r="E164" s="309"/>
      <c r="F164" s="309"/>
      <c r="G164" s="309"/>
      <c r="H164" s="309"/>
      <c r="I164" s="309"/>
      <c r="J164" s="309"/>
      <c r="K164" s="310"/>
    </row>
    <row r="165" s="1" customFormat="1" ht="45" customHeight="1">
      <c r="B165" s="311"/>
      <c r="C165" s="312" t="s">
        <v>1782</v>
      </c>
      <c r="D165" s="312"/>
      <c r="E165" s="312"/>
      <c r="F165" s="312"/>
      <c r="G165" s="312"/>
      <c r="H165" s="312"/>
      <c r="I165" s="312"/>
      <c r="J165" s="312"/>
      <c r="K165" s="313"/>
    </row>
    <row r="166" s="1" customFormat="1" ht="17.25" customHeight="1">
      <c r="B166" s="311"/>
      <c r="C166" s="336" t="s">
        <v>1710</v>
      </c>
      <c r="D166" s="336"/>
      <c r="E166" s="336"/>
      <c r="F166" s="336" t="s">
        <v>1711</v>
      </c>
      <c r="G166" s="378"/>
      <c r="H166" s="379" t="s">
        <v>56</v>
      </c>
      <c r="I166" s="379" t="s">
        <v>59</v>
      </c>
      <c r="J166" s="336" t="s">
        <v>1712</v>
      </c>
      <c r="K166" s="313"/>
    </row>
    <row r="167" s="1" customFormat="1" ht="17.25" customHeight="1">
      <c r="B167" s="314"/>
      <c r="C167" s="338" t="s">
        <v>1713</v>
      </c>
      <c r="D167" s="338"/>
      <c r="E167" s="338"/>
      <c r="F167" s="339" t="s">
        <v>1714</v>
      </c>
      <c r="G167" s="380"/>
      <c r="H167" s="381"/>
      <c r="I167" s="381"/>
      <c r="J167" s="338" t="s">
        <v>1715</v>
      </c>
      <c r="K167" s="316"/>
    </row>
    <row r="168" s="1" customFormat="1" ht="5.25" customHeight="1">
      <c r="B168" s="346"/>
      <c r="C168" s="341"/>
      <c r="D168" s="341"/>
      <c r="E168" s="341"/>
      <c r="F168" s="341"/>
      <c r="G168" s="342"/>
      <c r="H168" s="341"/>
      <c r="I168" s="341"/>
      <c r="J168" s="341"/>
      <c r="K168" s="369"/>
    </row>
    <row r="169" s="1" customFormat="1" ht="15" customHeight="1">
      <c r="B169" s="346"/>
      <c r="C169" s="321" t="s">
        <v>1719</v>
      </c>
      <c r="D169" s="321"/>
      <c r="E169" s="321"/>
      <c r="F169" s="344" t="s">
        <v>1716</v>
      </c>
      <c r="G169" s="321"/>
      <c r="H169" s="321" t="s">
        <v>1756</v>
      </c>
      <c r="I169" s="321" t="s">
        <v>1718</v>
      </c>
      <c r="J169" s="321">
        <v>120</v>
      </c>
      <c r="K169" s="369"/>
    </row>
    <row r="170" s="1" customFormat="1" ht="15" customHeight="1">
      <c r="B170" s="346"/>
      <c r="C170" s="321" t="s">
        <v>1765</v>
      </c>
      <c r="D170" s="321"/>
      <c r="E170" s="321"/>
      <c r="F170" s="344" t="s">
        <v>1716</v>
      </c>
      <c r="G170" s="321"/>
      <c r="H170" s="321" t="s">
        <v>1766</v>
      </c>
      <c r="I170" s="321" t="s">
        <v>1718</v>
      </c>
      <c r="J170" s="321" t="s">
        <v>1767</v>
      </c>
      <c r="K170" s="369"/>
    </row>
    <row r="171" s="1" customFormat="1" ht="15" customHeight="1">
      <c r="B171" s="346"/>
      <c r="C171" s="321" t="s">
        <v>1664</v>
      </c>
      <c r="D171" s="321"/>
      <c r="E171" s="321"/>
      <c r="F171" s="344" t="s">
        <v>1716</v>
      </c>
      <c r="G171" s="321"/>
      <c r="H171" s="321" t="s">
        <v>1783</v>
      </c>
      <c r="I171" s="321" t="s">
        <v>1718</v>
      </c>
      <c r="J171" s="321" t="s">
        <v>1767</v>
      </c>
      <c r="K171" s="369"/>
    </row>
    <row r="172" s="1" customFormat="1" ht="15" customHeight="1">
      <c r="B172" s="346"/>
      <c r="C172" s="321" t="s">
        <v>1721</v>
      </c>
      <c r="D172" s="321"/>
      <c r="E172" s="321"/>
      <c r="F172" s="344" t="s">
        <v>1722</v>
      </c>
      <c r="G172" s="321"/>
      <c r="H172" s="321" t="s">
        <v>1783</v>
      </c>
      <c r="I172" s="321" t="s">
        <v>1718</v>
      </c>
      <c r="J172" s="321">
        <v>50</v>
      </c>
      <c r="K172" s="369"/>
    </row>
    <row r="173" s="1" customFormat="1" ht="15" customHeight="1">
      <c r="B173" s="346"/>
      <c r="C173" s="321" t="s">
        <v>1724</v>
      </c>
      <c r="D173" s="321"/>
      <c r="E173" s="321"/>
      <c r="F173" s="344" t="s">
        <v>1716</v>
      </c>
      <c r="G173" s="321"/>
      <c r="H173" s="321" t="s">
        <v>1783</v>
      </c>
      <c r="I173" s="321" t="s">
        <v>1726</v>
      </c>
      <c r="J173" s="321"/>
      <c r="K173" s="369"/>
    </row>
    <row r="174" s="1" customFormat="1" ht="15" customHeight="1">
      <c r="B174" s="346"/>
      <c r="C174" s="321" t="s">
        <v>1735</v>
      </c>
      <c r="D174" s="321"/>
      <c r="E174" s="321"/>
      <c r="F174" s="344" t="s">
        <v>1722</v>
      </c>
      <c r="G174" s="321"/>
      <c r="H174" s="321" t="s">
        <v>1783</v>
      </c>
      <c r="I174" s="321" t="s">
        <v>1718</v>
      </c>
      <c r="J174" s="321">
        <v>50</v>
      </c>
      <c r="K174" s="369"/>
    </row>
    <row r="175" s="1" customFormat="1" ht="15" customHeight="1">
      <c r="B175" s="346"/>
      <c r="C175" s="321" t="s">
        <v>1743</v>
      </c>
      <c r="D175" s="321"/>
      <c r="E175" s="321"/>
      <c r="F175" s="344" t="s">
        <v>1722</v>
      </c>
      <c r="G175" s="321"/>
      <c r="H175" s="321" t="s">
        <v>1783</v>
      </c>
      <c r="I175" s="321" t="s">
        <v>1718</v>
      </c>
      <c r="J175" s="321">
        <v>50</v>
      </c>
      <c r="K175" s="369"/>
    </row>
    <row r="176" s="1" customFormat="1" ht="15" customHeight="1">
      <c r="B176" s="346"/>
      <c r="C176" s="321" t="s">
        <v>1741</v>
      </c>
      <c r="D176" s="321"/>
      <c r="E176" s="321"/>
      <c r="F176" s="344" t="s">
        <v>1722</v>
      </c>
      <c r="G176" s="321"/>
      <c r="H176" s="321" t="s">
        <v>1783</v>
      </c>
      <c r="I176" s="321" t="s">
        <v>1718</v>
      </c>
      <c r="J176" s="321">
        <v>50</v>
      </c>
      <c r="K176" s="369"/>
    </row>
    <row r="177" s="1" customFormat="1" ht="15" customHeight="1">
      <c r="B177" s="346"/>
      <c r="C177" s="321" t="s">
        <v>140</v>
      </c>
      <c r="D177" s="321"/>
      <c r="E177" s="321"/>
      <c r="F177" s="344" t="s">
        <v>1716</v>
      </c>
      <c r="G177" s="321"/>
      <c r="H177" s="321" t="s">
        <v>1784</v>
      </c>
      <c r="I177" s="321" t="s">
        <v>1785</v>
      </c>
      <c r="J177" s="321"/>
      <c r="K177" s="369"/>
    </row>
    <row r="178" s="1" customFormat="1" ht="15" customHeight="1">
      <c r="B178" s="346"/>
      <c r="C178" s="321" t="s">
        <v>59</v>
      </c>
      <c r="D178" s="321"/>
      <c r="E178" s="321"/>
      <c r="F178" s="344" t="s">
        <v>1716</v>
      </c>
      <c r="G178" s="321"/>
      <c r="H178" s="321" t="s">
        <v>1786</v>
      </c>
      <c r="I178" s="321" t="s">
        <v>1787</v>
      </c>
      <c r="J178" s="321">
        <v>1</v>
      </c>
      <c r="K178" s="369"/>
    </row>
    <row r="179" s="1" customFormat="1" ht="15" customHeight="1">
      <c r="B179" s="346"/>
      <c r="C179" s="321" t="s">
        <v>55</v>
      </c>
      <c r="D179" s="321"/>
      <c r="E179" s="321"/>
      <c r="F179" s="344" t="s">
        <v>1716</v>
      </c>
      <c r="G179" s="321"/>
      <c r="H179" s="321" t="s">
        <v>1788</v>
      </c>
      <c r="I179" s="321" t="s">
        <v>1718</v>
      </c>
      <c r="J179" s="321">
        <v>20</v>
      </c>
      <c r="K179" s="369"/>
    </row>
    <row r="180" s="1" customFormat="1" ht="15" customHeight="1">
      <c r="B180" s="346"/>
      <c r="C180" s="321" t="s">
        <v>56</v>
      </c>
      <c r="D180" s="321"/>
      <c r="E180" s="321"/>
      <c r="F180" s="344" t="s">
        <v>1716</v>
      </c>
      <c r="G180" s="321"/>
      <c r="H180" s="321" t="s">
        <v>1789</v>
      </c>
      <c r="I180" s="321" t="s">
        <v>1718</v>
      </c>
      <c r="J180" s="321">
        <v>255</v>
      </c>
      <c r="K180" s="369"/>
    </row>
    <row r="181" s="1" customFormat="1" ht="15" customHeight="1">
      <c r="B181" s="346"/>
      <c r="C181" s="321" t="s">
        <v>141</v>
      </c>
      <c r="D181" s="321"/>
      <c r="E181" s="321"/>
      <c r="F181" s="344" t="s">
        <v>1716</v>
      </c>
      <c r="G181" s="321"/>
      <c r="H181" s="321" t="s">
        <v>1680</v>
      </c>
      <c r="I181" s="321" t="s">
        <v>1718</v>
      </c>
      <c r="J181" s="321">
        <v>10</v>
      </c>
      <c r="K181" s="369"/>
    </row>
    <row r="182" s="1" customFormat="1" ht="15" customHeight="1">
      <c r="B182" s="346"/>
      <c r="C182" s="321" t="s">
        <v>142</v>
      </c>
      <c r="D182" s="321"/>
      <c r="E182" s="321"/>
      <c r="F182" s="344" t="s">
        <v>1716</v>
      </c>
      <c r="G182" s="321"/>
      <c r="H182" s="321" t="s">
        <v>1790</v>
      </c>
      <c r="I182" s="321" t="s">
        <v>1751</v>
      </c>
      <c r="J182" s="321"/>
      <c r="K182" s="369"/>
    </row>
    <row r="183" s="1" customFormat="1" ht="15" customHeight="1">
      <c r="B183" s="346"/>
      <c r="C183" s="321" t="s">
        <v>1791</v>
      </c>
      <c r="D183" s="321"/>
      <c r="E183" s="321"/>
      <c r="F183" s="344" t="s">
        <v>1716</v>
      </c>
      <c r="G183" s="321"/>
      <c r="H183" s="321" t="s">
        <v>1792</v>
      </c>
      <c r="I183" s="321" t="s">
        <v>1751</v>
      </c>
      <c r="J183" s="321"/>
      <c r="K183" s="369"/>
    </row>
    <row r="184" s="1" customFormat="1" ht="15" customHeight="1">
      <c r="B184" s="346"/>
      <c r="C184" s="321" t="s">
        <v>1780</v>
      </c>
      <c r="D184" s="321"/>
      <c r="E184" s="321"/>
      <c r="F184" s="344" t="s">
        <v>1716</v>
      </c>
      <c r="G184" s="321"/>
      <c r="H184" s="321" t="s">
        <v>1793</v>
      </c>
      <c r="I184" s="321" t="s">
        <v>1751</v>
      </c>
      <c r="J184" s="321"/>
      <c r="K184" s="369"/>
    </row>
    <row r="185" s="1" customFormat="1" ht="15" customHeight="1">
      <c r="B185" s="346"/>
      <c r="C185" s="321" t="s">
        <v>144</v>
      </c>
      <c r="D185" s="321"/>
      <c r="E185" s="321"/>
      <c r="F185" s="344" t="s">
        <v>1722</v>
      </c>
      <c r="G185" s="321"/>
      <c r="H185" s="321" t="s">
        <v>1794</v>
      </c>
      <c r="I185" s="321" t="s">
        <v>1718</v>
      </c>
      <c r="J185" s="321">
        <v>50</v>
      </c>
      <c r="K185" s="369"/>
    </row>
    <row r="186" s="1" customFormat="1" ht="15" customHeight="1">
      <c r="B186" s="346"/>
      <c r="C186" s="321" t="s">
        <v>1795</v>
      </c>
      <c r="D186" s="321"/>
      <c r="E186" s="321"/>
      <c r="F186" s="344" t="s">
        <v>1722</v>
      </c>
      <c r="G186" s="321"/>
      <c r="H186" s="321" t="s">
        <v>1796</v>
      </c>
      <c r="I186" s="321" t="s">
        <v>1797</v>
      </c>
      <c r="J186" s="321"/>
      <c r="K186" s="369"/>
    </row>
    <row r="187" s="1" customFormat="1" ht="15" customHeight="1">
      <c r="B187" s="346"/>
      <c r="C187" s="321" t="s">
        <v>1798</v>
      </c>
      <c r="D187" s="321"/>
      <c r="E187" s="321"/>
      <c r="F187" s="344" t="s">
        <v>1722</v>
      </c>
      <c r="G187" s="321"/>
      <c r="H187" s="321" t="s">
        <v>1799</v>
      </c>
      <c r="I187" s="321" t="s">
        <v>1797</v>
      </c>
      <c r="J187" s="321"/>
      <c r="K187" s="369"/>
    </row>
    <row r="188" s="1" customFormat="1" ht="15" customHeight="1">
      <c r="B188" s="346"/>
      <c r="C188" s="321" t="s">
        <v>1800</v>
      </c>
      <c r="D188" s="321"/>
      <c r="E188" s="321"/>
      <c r="F188" s="344" t="s">
        <v>1722</v>
      </c>
      <c r="G188" s="321"/>
      <c r="H188" s="321" t="s">
        <v>1801</v>
      </c>
      <c r="I188" s="321" t="s">
        <v>1797</v>
      </c>
      <c r="J188" s="321"/>
      <c r="K188" s="369"/>
    </row>
    <row r="189" s="1" customFormat="1" ht="15" customHeight="1">
      <c r="B189" s="346"/>
      <c r="C189" s="382" t="s">
        <v>1802</v>
      </c>
      <c r="D189" s="321"/>
      <c r="E189" s="321"/>
      <c r="F189" s="344" t="s">
        <v>1722</v>
      </c>
      <c r="G189" s="321"/>
      <c r="H189" s="321" t="s">
        <v>1803</v>
      </c>
      <c r="I189" s="321" t="s">
        <v>1804</v>
      </c>
      <c r="J189" s="383" t="s">
        <v>1805</v>
      </c>
      <c r="K189" s="369"/>
    </row>
    <row r="190" s="18" customFormat="1" ht="15" customHeight="1">
      <c r="B190" s="384"/>
      <c r="C190" s="385" t="s">
        <v>1806</v>
      </c>
      <c r="D190" s="386"/>
      <c r="E190" s="386"/>
      <c r="F190" s="387" t="s">
        <v>1722</v>
      </c>
      <c r="G190" s="386"/>
      <c r="H190" s="386" t="s">
        <v>1807</v>
      </c>
      <c r="I190" s="386" t="s">
        <v>1804</v>
      </c>
      <c r="J190" s="388" t="s">
        <v>1805</v>
      </c>
      <c r="K190" s="389"/>
    </row>
    <row r="191" s="1" customFormat="1" ht="15" customHeight="1">
      <c r="B191" s="346"/>
      <c r="C191" s="382" t="s">
        <v>44</v>
      </c>
      <c r="D191" s="321"/>
      <c r="E191" s="321"/>
      <c r="F191" s="344" t="s">
        <v>1716</v>
      </c>
      <c r="G191" s="321"/>
      <c r="H191" s="318" t="s">
        <v>1808</v>
      </c>
      <c r="I191" s="321" t="s">
        <v>1809</v>
      </c>
      <c r="J191" s="321"/>
      <c r="K191" s="369"/>
    </row>
    <row r="192" s="1" customFormat="1" ht="15" customHeight="1">
      <c r="B192" s="346"/>
      <c r="C192" s="382" t="s">
        <v>1810</v>
      </c>
      <c r="D192" s="321"/>
      <c r="E192" s="321"/>
      <c r="F192" s="344" t="s">
        <v>1716</v>
      </c>
      <c r="G192" s="321"/>
      <c r="H192" s="321" t="s">
        <v>1811</v>
      </c>
      <c r="I192" s="321" t="s">
        <v>1751</v>
      </c>
      <c r="J192" s="321"/>
      <c r="K192" s="369"/>
    </row>
    <row r="193" s="1" customFormat="1" ht="15" customHeight="1">
      <c r="B193" s="346"/>
      <c r="C193" s="382" t="s">
        <v>1812</v>
      </c>
      <c r="D193" s="321"/>
      <c r="E193" s="321"/>
      <c r="F193" s="344" t="s">
        <v>1716</v>
      </c>
      <c r="G193" s="321"/>
      <c r="H193" s="321" t="s">
        <v>1813</v>
      </c>
      <c r="I193" s="321" t="s">
        <v>1751</v>
      </c>
      <c r="J193" s="321"/>
      <c r="K193" s="369"/>
    </row>
    <row r="194" s="1" customFormat="1" ht="15" customHeight="1">
      <c r="B194" s="346"/>
      <c r="C194" s="382" t="s">
        <v>1814</v>
      </c>
      <c r="D194" s="321"/>
      <c r="E194" s="321"/>
      <c r="F194" s="344" t="s">
        <v>1722</v>
      </c>
      <c r="G194" s="321"/>
      <c r="H194" s="321" t="s">
        <v>1815</v>
      </c>
      <c r="I194" s="321" t="s">
        <v>1751</v>
      </c>
      <c r="J194" s="321"/>
      <c r="K194" s="369"/>
    </row>
    <row r="195" s="1" customFormat="1" ht="15" customHeight="1">
      <c r="B195" s="375"/>
      <c r="C195" s="390"/>
      <c r="D195" s="355"/>
      <c r="E195" s="355"/>
      <c r="F195" s="355"/>
      <c r="G195" s="355"/>
      <c r="H195" s="355"/>
      <c r="I195" s="355"/>
      <c r="J195" s="355"/>
      <c r="K195" s="376"/>
    </row>
    <row r="196" s="1" customFormat="1" ht="18.75" customHeight="1">
      <c r="B196" s="357"/>
      <c r="C196" s="367"/>
      <c r="D196" s="367"/>
      <c r="E196" s="367"/>
      <c r="F196" s="377"/>
      <c r="G196" s="367"/>
      <c r="H196" s="367"/>
      <c r="I196" s="367"/>
      <c r="J196" s="367"/>
      <c r="K196" s="357"/>
    </row>
    <row r="197" s="1" customFormat="1" ht="18.75" customHeight="1">
      <c r="B197" s="357"/>
      <c r="C197" s="367"/>
      <c r="D197" s="367"/>
      <c r="E197" s="367"/>
      <c r="F197" s="377"/>
      <c r="G197" s="367"/>
      <c r="H197" s="367"/>
      <c r="I197" s="367"/>
      <c r="J197" s="367"/>
      <c r="K197" s="357"/>
    </row>
    <row r="198" s="1" customFormat="1" ht="18.75" customHeight="1">
      <c r="B198" s="329"/>
      <c r="C198" s="329"/>
      <c r="D198" s="329"/>
      <c r="E198" s="329"/>
      <c r="F198" s="329"/>
      <c r="G198" s="329"/>
      <c r="H198" s="329"/>
      <c r="I198" s="329"/>
      <c r="J198" s="329"/>
      <c r="K198" s="329"/>
    </row>
    <row r="199" s="1" customFormat="1" ht="13.5">
      <c r="B199" s="308"/>
      <c r="C199" s="309"/>
      <c r="D199" s="309"/>
      <c r="E199" s="309"/>
      <c r="F199" s="309"/>
      <c r="G199" s="309"/>
      <c r="H199" s="309"/>
      <c r="I199" s="309"/>
      <c r="J199" s="309"/>
      <c r="K199" s="310"/>
    </row>
    <row r="200" s="1" customFormat="1" ht="21">
      <c r="B200" s="311"/>
      <c r="C200" s="312" t="s">
        <v>1816</v>
      </c>
      <c r="D200" s="312"/>
      <c r="E200" s="312"/>
      <c r="F200" s="312"/>
      <c r="G200" s="312"/>
      <c r="H200" s="312"/>
      <c r="I200" s="312"/>
      <c r="J200" s="312"/>
      <c r="K200" s="313"/>
    </row>
    <row r="201" s="1" customFormat="1" ht="25.5" customHeight="1">
      <c r="B201" s="311"/>
      <c r="C201" s="391" t="s">
        <v>1817</v>
      </c>
      <c r="D201" s="391"/>
      <c r="E201" s="391"/>
      <c r="F201" s="391" t="s">
        <v>1818</v>
      </c>
      <c r="G201" s="392"/>
      <c r="H201" s="391" t="s">
        <v>1819</v>
      </c>
      <c r="I201" s="391"/>
      <c r="J201" s="391"/>
      <c r="K201" s="313"/>
    </row>
    <row r="202" s="1" customFormat="1" ht="5.25" customHeight="1">
      <c r="B202" s="346"/>
      <c r="C202" s="341"/>
      <c r="D202" s="341"/>
      <c r="E202" s="341"/>
      <c r="F202" s="341"/>
      <c r="G202" s="367"/>
      <c r="H202" s="341"/>
      <c r="I202" s="341"/>
      <c r="J202" s="341"/>
      <c r="K202" s="369"/>
    </row>
    <row r="203" s="1" customFormat="1" ht="15" customHeight="1">
      <c r="B203" s="346"/>
      <c r="C203" s="321" t="s">
        <v>1809</v>
      </c>
      <c r="D203" s="321"/>
      <c r="E203" s="321"/>
      <c r="F203" s="344" t="s">
        <v>45</v>
      </c>
      <c r="G203" s="321"/>
      <c r="H203" s="321" t="s">
        <v>1820</v>
      </c>
      <c r="I203" s="321"/>
      <c r="J203" s="321"/>
      <c r="K203" s="369"/>
    </row>
    <row r="204" s="1" customFormat="1" ht="15" customHeight="1">
      <c r="B204" s="346"/>
      <c r="C204" s="321"/>
      <c r="D204" s="321"/>
      <c r="E204" s="321"/>
      <c r="F204" s="344" t="s">
        <v>46</v>
      </c>
      <c r="G204" s="321"/>
      <c r="H204" s="321" t="s">
        <v>1821</v>
      </c>
      <c r="I204" s="321"/>
      <c r="J204" s="321"/>
      <c r="K204" s="369"/>
    </row>
    <row r="205" s="1" customFormat="1" ht="15" customHeight="1">
      <c r="B205" s="346"/>
      <c r="C205" s="321"/>
      <c r="D205" s="321"/>
      <c r="E205" s="321"/>
      <c r="F205" s="344" t="s">
        <v>49</v>
      </c>
      <c r="G205" s="321"/>
      <c r="H205" s="321" t="s">
        <v>1822</v>
      </c>
      <c r="I205" s="321"/>
      <c r="J205" s="321"/>
      <c r="K205" s="369"/>
    </row>
    <row r="206" s="1" customFormat="1" ht="15" customHeight="1">
      <c r="B206" s="346"/>
      <c r="C206" s="321"/>
      <c r="D206" s="321"/>
      <c r="E206" s="321"/>
      <c r="F206" s="344" t="s">
        <v>47</v>
      </c>
      <c r="G206" s="321"/>
      <c r="H206" s="321" t="s">
        <v>1823</v>
      </c>
      <c r="I206" s="321"/>
      <c r="J206" s="321"/>
      <c r="K206" s="369"/>
    </row>
    <row r="207" s="1" customFormat="1" ht="15" customHeight="1">
      <c r="B207" s="346"/>
      <c r="C207" s="321"/>
      <c r="D207" s="321"/>
      <c r="E207" s="321"/>
      <c r="F207" s="344" t="s">
        <v>48</v>
      </c>
      <c r="G207" s="321"/>
      <c r="H207" s="321" t="s">
        <v>1824</v>
      </c>
      <c r="I207" s="321"/>
      <c r="J207" s="321"/>
      <c r="K207" s="369"/>
    </row>
    <row r="208" s="1" customFormat="1" ht="15" customHeight="1">
      <c r="B208" s="346"/>
      <c r="C208" s="321"/>
      <c r="D208" s="321"/>
      <c r="E208" s="321"/>
      <c r="F208" s="344"/>
      <c r="G208" s="321"/>
      <c r="H208" s="321"/>
      <c r="I208" s="321"/>
      <c r="J208" s="321"/>
      <c r="K208" s="369"/>
    </row>
    <row r="209" s="1" customFormat="1" ht="15" customHeight="1">
      <c r="B209" s="346"/>
      <c r="C209" s="321" t="s">
        <v>1763</v>
      </c>
      <c r="D209" s="321"/>
      <c r="E209" s="321"/>
      <c r="F209" s="344" t="s">
        <v>81</v>
      </c>
      <c r="G209" s="321"/>
      <c r="H209" s="321" t="s">
        <v>1825</v>
      </c>
      <c r="I209" s="321"/>
      <c r="J209" s="321"/>
      <c r="K209" s="369"/>
    </row>
    <row r="210" s="1" customFormat="1" ht="15" customHeight="1">
      <c r="B210" s="346"/>
      <c r="C210" s="321"/>
      <c r="D210" s="321"/>
      <c r="E210" s="321"/>
      <c r="F210" s="344" t="s">
        <v>1662</v>
      </c>
      <c r="G210" s="321"/>
      <c r="H210" s="321" t="s">
        <v>1663</v>
      </c>
      <c r="I210" s="321"/>
      <c r="J210" s="321"/>
      <c r="K210" s="369"/>
    </row>
    <row r="211" s="1" customFormat="1" ht="15" customHeight="1">
      <c r="B211" s="346"/>
      <c r="C211" s="321"/>
      <c r="D211" s="321"/>
      <c r="E211" s="321"/>
      <c r="F211" s="344" t="s">
        <v>93</v>
      </c>
      <c r="G211" s="321"/>
      <c r="H211" s="321" t="s">
        <v>1826</v>
      </c>
      <c r="I211" s="321"/>
      <c r="J211" s="321"/>
      <c r="K211" s="369"/>
    </row>
    <row r="212" s="1" customFormat="1" ht="15" customHeight="1">
      <c r="B212" s="393"/>
      <c r="C212" s="321"/>
      <c r="D212" s="321"/>
      <c r="E212" s="321"/>
      <c r="F212" s="344" t="s">
        <v>106</v>
      </c>
      <c r="G212" s="382"/>
      <c r="H212" s="373" t="s">
        <v>105</v>
      </c>
      <c r="I212" s="373"/>
      <c r="J212" s="373"/>
      <c r="K212" s="394"/>
    </row>
    <row r="213" s="1" customFormat="1" ht="15" customHeight="1">
      <c r="B213" s="393"/>
      <c r="C213" s="321"/>
      <c r="D213" s="321"/>
      <c r="E213" s="321"/>
      <c r="F213" s="344" t="s">
        <v>1467</v>
      </c>
      <c r="G213" s="382"/>
      <c r="H213" s="373" t="s">
        <v>1827</v>
      </c>
      <c r="I213" s="373"/>
      <c r="J213" s="373"/>
      <c r="K213" s="394"/>
    </row>
    <row r="214" s="1" customFormat="1" ht="15" customHeight="1">
      <c r="B214" s="393"/>
      <c r="C214" s="321"/>
      <c r="D214" s="321"/>
      <c r="E214" s="321"/>
      <c r="F214" s="344"/>
      <c r="G214" s="382"/>
      <c r="H214" s="373"/>
      <c r="I214" s="373"/>
      <c r="J214" s="373"/>
      <c r="K214" s="394"/>
    </row>
    <row r="215" s="1" customFormat="1" ht="15" customHeight="1">
      <c r="B215" s="393"/>
      <c r="C215" s="321" t="s">
        <v>1787</v>
      </c>
      <c r="D215" s="321"/>
      <c r="E215" s="321"/>
      <c r="F215" s="344">
        <v>1</v>
      </c>
      <c r="G215" s="382"/>
      <c r="H215" s="373" t="s">
        <v>1828</v>
      </c>
      <c r="I215" s="373"/>
      <c r="J215" s="373"/>
      <c r="K215" s="394"/>
    </row>
    <row r="216" s="1" customFormat="1" ht="15" customHeight="1">
      <c r="B216" s="393"/>
      <c r="C216" s="321"/>
      <c r="D216" s="321"/>
      <c r="E216" s="321"/>
      <c r="F216" s="344">
        <v>2</v>
      </c>
      <c r="G216" s="382"/>
      <c r="H216" s="373" t="s">
        <v>1829</v>
      </c>
      <c r="I216" s="373"/>
      <c r="J216" s="373"/>
      <c r="K216" s="394"/>
    </row>
    <row r="217" s="1" customFormat="1" ht="15" customHeight="1">
      <c r="B217" s="393"/>
      <c r="C217" s="321"/>
      <c r="D217" s="321"/>
      <c r="E217" s="321"/>
      <c r="F217" s="344">
        <v>3</v>
      </c>
      <c r="G217" s="382"/>
      <c r="H217" s="373" t="s">
        <v>1830</v>
      </c>
      <c r="I217" s="373"/>
      <c r="J217" s="373"/>
      <c r="K217" s="394"/>
    </row>
    <row r="218" s="1" customFormat="1" ht="15" customHeight="1">
      <c r="B218" s="393"/>
      <c r="C218" s="321"/>
      <c r="D218" s="321"/>
      <c r="E218" s="321"/>
      <c r="F218" s="344">
        <v>4</v>
      </c>
      <c r="G218" s="382"/>
      <c r="H218" s="373" t="s">
        <v>1831</v>
      </c>
      <c r="I218" s="373"/>
      <c r="J218" s="373"/>
      <c r="K218" s="394"/>
    </row>
    <row r="219" s="1" customFormat="1" ht="12.75" customHeight="1">
      <c r="B219" s="395"/>
      <c r="C219" s="396"/>
      <c r="D219" s="396"/>
      <c r="E219" s="396"/>
      <c r="F219" s="396"/>
      <c r="G219" s="396"/>
      <c r="H219" s="396"/>
      <c r="I219" s="396"/>
      <c r="J219" s="396"/>
      <c r="K219" s="39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31" t="s">
        <v>108</v>
      </c>
      <c r="BA2" s="131" t="s">
        <v>108</v>
      </c>
      <c r="BB2" s="131" t="s">
        <v>28</v>
      </c>
      <c r="BC2" s="131" t="s">
        <v>109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110</v>
      </c>
      <c r="BA3" s="131" t="s">
        <v>110</v>
      </c>
      <c r="BB3" s="131" t="s">
        <v>28</v>
      </c>
      <c r="BC3" s="131" t="s">
        <v>111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113</v>
      </c>
      <c r="BA4" s="131" t="s">
        <v>113</v>
      </c>
      <c r="BB4" s="131" t="s">
        <v>28</v>
      </c>
      <c r="BC4" s="131" t="s">
        <v>114</v>
      </c>
      <c r="BD4" s="131" t="s">
        <v>84</v>
      </c>
    </row>
    <row r="5" s="1" customFormat="1" ht="6.96" customHeight="1">
      <c r="B5" s="23"/>
      <c r="L5" s="23"/>
      <c r="AZ5" s="131" t="s">
        <v>115</v>
      </c>
      <c r="BA5" s="131" t="s">
        <v>115</v>
      </c>
      <c r="BB5" s="131" t="s">
        <v>28</v>
      </c>
      <c r="BC5" s="131" t="s">
        <v>111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116</v>
      </c>
      <c r="BA6" s="131" t="s">
        <v>116</v>
      </c>
      <c r="BB6" s="131" t="s">
        <v>28</v>
      </c>
      <c r="BC6" s="131" t="s">
        <v>117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118</v>
      </c>
      <c r="BA7" s="131" t="s">
        <v>118</v>
      </c>
      <c r="BB7" s="131" t="s">
        <v>28</v>
      </c>
      <c r="BC7" s="131" t="s">
        <v>111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120</v>
      </c>
      <c r="BA8" s="131" t="s">
        <v>120</v>
      </c>
      <c r="BB8" s="131" t="s">
        <v>28</v>
      </c>
      <c r="BC8" s="131" t="s">
        <v>121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122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123</v>
      </c>
      <c r="BA9" s="131" t="s">
        <v>123</v>
      </c>
      <c r="BB9" s="131" t="s">
        <v>28</v>
      </c>
      <c r="BC9" s="131" t="s">
        <v>124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125</v>
      </c>
      <c r="BA10" s="131" t="s">
        <v>125</v>
      </c>
      <c r="BB10" s="131" t="s">
        <v>28</v>
      </c>
      <c r="BC10" s="131" t="s">
        <v>126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127</v>
      </c>
      <c r="BA11" s="131" t="s">
        <v>127</v>
      </c>
      <c r="BB11" s="131" t="s">
        <v>28</v>
      </c>
      <c r="BC11" s="131" t="s">
        <v>128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ROUND((SUM(BE84:BE200)),  2)</f>
        <v>0</v>
      </c>
      <c r="G33" s="41"/>
      <c r="H33" s="41"/>
      <c r="I33" s="152">
        <v>0.20999999999999999</v>
      </c>
      <c r="J33" s="151">
        <f>ROUND(((SUM(BE84:BE200))*I33),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ROUND((SUM(BF84:BF200)),  2)</f>
        <v>0</v>
      </c>
      <c r="G34" s="41"/>
      <c r="H34" s="41"/>
      <c r="I34" s="152">
        <v>0.12</v>
      </c>
      <c r="J34" s="151">
        <f>ROUND(((SUM(BF84:BF200))*I34),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ROUND((SUM(BG84:BG200)),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ROUND((SUM(BH84:BH200)),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ROUND((SUM(BI84:BI200)),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ALFA-38101 - SO.0. - Bourání a příprava staveniště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135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136</v>
      </c>
      <c r="E62" s="178"/>
      <c r="F62" s="178"/>
      <c r="G62" s="178"/>
      <c r="H62" s="178"/>
      <c r="I62" s="178"/>
      <c r="J62" s="179">
        <f>J127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137</v>
      </c>
      <c r="E63" s="178"/>
      <c r="F63" s="178"/>
      <c r="G63" s="178"/>
      <c r="H63" s="178"/>
      <c r="I63" s="178"/>
      <c r="J63" s="179">
        <f>J149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138</v>
      </c>
      <c r="E64" s="178"/>
      <c r="F64" s="178"/>
      <c r="G64" s="178"/>
      <c r="H64" s="178"/>
      <c r="I64" s="178"/>
      <c r="J64" s="179">
        <f>J156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139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Ulice Židovská Jihlava - výstavba veřejného WC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ALFA-38101 - SO.0. - Bourání a příprava staveniště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Jihlava</v>
      </c>
      <c r="G78" s="43"/>
      <c r="H78" s="43"/>
      <c r="I78" s="35" t="s">
        <v>24</v>
      </c>
      <c r="J78" s="75" t="str">
        <f>IF(J12="","",J12)</f>
        <v>22. 8. 2025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26</v>
      </c>
      <c r="D80" s="43"/>
      <c r="E80" s="43"/>
      <c r="F80" s="30" t="str">
        <f>E15</f>
        <v>Statutární město Jihlava</v>
      </c>
      <c r="G80" s="43"/>
      <c r="H80" s="43"/>
      <c r="I80" s="35" t="s">
        <v>33</v>
      </c>
      <c r="J80" s="39" t="str">
        <f>E21</f>
        <v>Atelier Alfa, spol. s r.o., Jihlava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 xml:space="preserve"> 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140</v>
      </c>
      <c r="D83" s="184" t="s">
        <v>59</v>
      </c>
      <c r="E83" s="184" t="s">
        <v>55</v>
      </c>
      <c r="F83" s="184" t="s">
        <v>56</v>
      </c>
      <c r="G83" s="184" t="s">
        <v>141</v>
      </c>
      <c r="H83" s="184" t="s">
        <v>142</v>
      </c>
      <c r="I83" s="184" t="s">
        <v>143</v>
      </c>
      <c r="J83" s="184" t="s">
        <v>132</v>
      </c>
      <c r="K83" s="185" t="s">
        <v>144</v>
      </c>
      <c r="L83" s="186"/>
      <c r="M83" s="95" t="s">
        <v>28</v>
      </c>
      <c r="N83" s="96" t="s">
        <v>44</v>
      </c>
      <c r="O83" s="96" t="s">
        <v>145</v>
      </c>
      <c r="P83" s="96" t="s">
        <v>146</v>
      </c>
      <c r="Q83" s="96" t="s">
        <v>147</v>
      </c>
      <c r="R83" s="96" t="s">
        <v>148</v>
      </c>
      <c r="S83" s="96" t="s">
        <v>149</v>
      </c>
      <c r="T83" s="97" t="s">
        <v>150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151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0</v>
      </c>
      <c r="S84" s="99"/>
      <c r="T84" s="190">
        <f>T85</f>
        <v>123.10372200000001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133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73</v>
      </c>
      <c r="E85" s="195" t="s">
        <v>152</v>
      </c>
      <c r="F85" s="195" t="s">
        <v>153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P86+P127+P149+P156</f>
        <v>0</v>
      </c>
      <c r="Q85" s="200"/>
      <c r="R85" s="201">
        <f>R86+R127+R149+R156</f>
        <v>0</v>
      </c>
      <c r="S85" s="200"/>
      <c r="T85" s="202">
        <f>T86+T127+T149+T156</f>
        <v>123.10372200000001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82</v>
      </c>
      <c r="AT85" s="204" t="s">
        <v>73</v>
      </c>
      <c r="AU85" s="204" t="s">
        <v>74</v>
      </c>
      <c r="AY85" s="203" t="s">
        <v>154</v>
      </c>
      <c r="BK85" s="205">
        <f>BK86+BK127+BK149+BK156</f>
        <v>0</v>
      </c>
    </row>
    <row r="86" s="12" customFormat="1" ht="22.8" customHeight="1">
      <c r="A86" s="12"/>
      <c r="B86" s="192"/>
      <c r="C86" s="193"/>
      <c r="D86" s="194" t="s">
        <v>73</v>
      </c>
      <c r="E86" s="206" t="s">
        <v>155</v>
      </c>
      <c r="F86" s="206" t="s">
        <v>156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SUM(P87:P126)</f>
        <v>0</v>
      </c>
      <c r="Q86" s="200"/>
      <c r="R86" s="201">
        <f>SUM(R87:R126)</f>
        <v>0</v>
      </c>
      <c r="S86" s="200"/>
      <c r="T86" s="202">
        <f>SUM(T87:T126)</f>
        <v>123.10372200000001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82</v>
      </c>
      <c r="AT86" s="204" t="s">
        <v>73</v>
      </c>
      <c r="AU86" s="204" t="s">
        <v>82</v>
      </c>
      <c r="AY86" s="203" t="s">
        <v>154</v>
      </c>
      <c r="BK86" s="205">
        <f>SUM(BK87:BK126)</f>
        <v>0</v>
      </c>
    </row>
    <row r="87" s="2" customFormat="1" ht="44.25" customHeight="1">
      <c r="A87" s="41"/>
      <c r="B87" s="42"/>
      <c r="C87" s="208" t="s">
        <v>82</v>
      </c>
      <c r="D87" s="208" t="s">
        <v>157</v>
      </c>
      <c r="E87" s="209" t="s">
        <v>158</v>
      </c>
      <c r="F87" s="210" t="s">
        <v>159</v>
      </c>
      <c r="G87" s="211" t="s">
        <v>160</v>
      </c>
      <c r="H87" s="212">
        <v>19.649999999999999</v>
      </c>
      <c r="I87" s="213"/>
      <c r="J87" s="214">
        <f>ROUND(I87*H87,2)</f>
        <v>0</v>
      </c>
      <c r="K87" s="210" t="s">
        <v>161</v>
      </c>
      <c r="L87" s="47"/>
      <c r="M87" s="215" t="s">
        <v>28</v>
      </c>
      <c r="N87" s="216" t="s">
        <v>45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162</v>
      </c>
      <c r="AT87" s="219" t="s">
        <v>157</v>
      </c>
      <c r="AU87" s="219" t="s">
        <v>84</v>
      </c>
      <c r="AY87" s="20" t="s">
        <v>154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82</v>
      </c>
      <c r="BK87" s="220">
        <f>ROUND(I87*H87,2)</f>
        <v>0</v>
      </c>
      <c r="BL87" s="20" t="s">
        <v>162</v>
      </c>
      <c r="BM87" s="219" t="s">
        <v>163</v>
      </c>
    </row>
    <row r="88" s="2" customFormat="1">
      <c r="A88" s="41"/>
      <c r="B88" s="42"/>
      <c r="C88" s="43"/>
      <c r="D88" s="221" t="s">
        <v>164</v>
      </c>
      <c r="E88" s="43"/>
      <c r="F88" s="222" t="s">
        <v>165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164</v>
      </c>
      <c r="AU88" s="20" t="s">
        <v>84</v>
      </c>
    </row>
    <row r="89" s="13" customFormat="1">
      <c r="A89" s="13"/>
      <c r="B89" s="226"/>
      <c r="C89" s="227"/>
      <c r="D89" s="228" t="s">
        <v>166</v>
      </c>
      <c r="E89" s="229" t="s">
        <v>28</v>
      </c>
      <c r="F89" s="230" t="s">
        <v>167</v>
      </c>
      <c r="G89" s="227"/>
      <c r="H89" s="229" t="s">
        <v>28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166</v>
      </c>
      <c r="AU89" s="236" t="s">
        <v>84</v>
      </c>
      <c r="AV89" s="13" t="s">
        <v>82</v>
      </c>
      <c r="AW89" s="13" t="s">
        <v>35</v>
      </c>
      <c r="AX89" s="13" t="s">
        <v>74</v>
      </c>
      <c r="AY89" s="236" t="s">
        <v>154</v>
      </c>
    </row>
    <row r="90" s="14" customFormat="1">
      <c r="A90" s="14"/>
      <c r="B90" s="237"/>
      <c r="C90" s="238"/>
      <c r="D90" s="228" t="s">
        <v>166</v>
      </c>
      <c r="E90" s="239" t="s">
        <v>28</v>
      </c>
      <c r="F90" s="240" t="s">
        <v>168</v>
      </c>
      <c r="G90" s="238"/>
      <c r="H90" s="241">
        <v>19.649999999999999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166</v>
      </c>
      <c r="AU90" s="247" t="s">
        <v>84</v>
      </c>
      <c r="AV90" s="14" t="s">
        <v>84</v>
      </c>
      <c r="AW90" s="14" t="s">
        <v>35</v>
      </c>
      <c r="AX90" s="14" t="s">
        <v>74</v>
      </c>
      <c r="AY90" s="247" t="s">
        <v>154</v>
      </c>
    </row>
    <row r="91" s="15" customFormat="1">
      <c r="A91" s="15"/>
      <c r="B91" s="248"/>
      <c r="C91" s="249"/>
      <c r="D91" s="228" t="s">
        <v>166</v>
      </c>
      <c r="E91" s="250" t="s">
        <v>115</v>
      </c>
      <c r="F91" s="251" t="s">
        <v>169</v>
      </c>
      <c r="G91" s="249"/>
      <c r="H91" s="252">
        <v>19.649999999999999</v>
      </c>
      <c r="I91" s="253"/>
      <c r="J91" s="249"/>
      <c r="K91" s="249"/>
      <c r="L91" s="254"/>
      <c r="M91" s="255"/>
      <c r="N91" s="256"/>
      <c r="O91" s="256"/>
      <c r="P91" s="256"/>
      <c r="Q91" s="256"/>
      <c r="R91" s="256"/>
      <c r="S91" s="256"/>
      <c r="T91" s="257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8" t="s">
        <v>166</v>
      </c>
      <c r="AU91" s="258" t="s">
        <v>84</v>
      </c>
      <c r="AV91" s="15" t="s">
        <v>162</v>
      </c>
      <c r="AW91" s="15" t="s">
        <v>35</v>
      </c>
      <c r="AX91" s="15" t="s">
        <v>82</v>
      </c>
      <c r="AY91" s="258" t="s">
        <v>154</v>
      </c>
    </row>
    <row r="92" s="2" customFormat="1" ht="76.35" customHeight="1">
      <c r="A92" s="41"/>
      <c r="B92" s="42"/>
      <c r="C92" s="208" t="s">
        <v>84</v>
      </c>
      <c r="D92" s="208" t="s">
        <v>157</v>
      </c>
      <c r="E92" s="209" t="s">
        <v>170</v>
      </c>
      <c r="F92" s="210" t="s">
        <v>171</v>
      </c>
      <c r="G92" s="211" t="s">
        <v>160</v>
      </c>
      <c r="H92" s="212">
        <v>19.649999999999999</v>
      </c>
      <c r="I92" s="213"/>
      <c r="J92" s="214">
        <f>ROUND(I92*H92,2)</f>
        <v>0</v>
      </c>
      <c r="K92" s="210" t="s">
        <v>161</v>
      </c>
      <c r="L92" s="47"/>
      <c r="M92" s="215" t="s">
        <v>28</v>
      </c>
      <c r="N92" s="216" t="s">
        <v>45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0.255</v>
      </c>
      <c r="T92" s="218">
        <f>S92*H92</f>
        <v>5.0107499999999998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162</v>
      </c>
      <c r="AT92" s="219" t="s">
        <v>157</v>
      </c>
      <c r="AU92" s="219" t="s">
        <v>84</v>
      </c>
      <c r="AY92" s="20" t="s">
        <v>154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82</v>
      </c>
      <c r="BK92" s="220">
        <f>ROUND(I92*H92,2)</f>
        <v>0</v>
      </c>
      <c r="BL92" s="20" t="s">
        <v>162</v>
      </c>
      <c r="BM92" s="219" t="s">
        <v>172</v>
      </c>
    </row>
    <row r="93" s="2" customFormat="1">
      <c r="A93" s="41"/>
      <c r="B93" s="42"/>
      <c r="C93" s="43"/>
      <c r="D93" s="221" t="s">
        <v>164</v>
      </c>
      <c r="E93" s="43"/>
      <c r="F93" s="222" t="s">
        <v>173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164</v>
      </c>
      <c r="AU93" s="20" t="s">
        <v>84</v>
      </c>
    </row>
    <row r="94" s="13" customFormat="1">
      <c r="A94" s="13"/>
      <c r="B94" s="226"/>
      <c r="C94" s="227"/>
      <c r="D94" s="228" t="s">
        <v>166</v>
      </c>
      <c r="E94" s="229" t="s">
        <v>28</v>
      </c>
      <c r="F94" s="230" t="s">
        <v>167</v>
      </c>
      <c r="G94" s="227"/>
      <c r="H94" s="229" t="s">
        <v>28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166</v>
      </c>
      <c r="AU94" s="236" t="s">
        <v>84</v>
      </c>
      <c r="AV94" s="13" t="s">
        <v>82</v>
      </c>
      <c r="AW94" s="13" t="s">
        <v>35</v>
      </c>
      <c r="AX94" s="13" t="s">
        <v>74</v>
      </c>
      <c r="AY94" s="236" t="s">
        <v>154</v>
      </c>
    </row>
    <row r="95" s="14" customFormat="1">
      <c r="A95" s="14"/>
      <c r="B95" s="237"/>
      <c r="C95" s="238"/>
      <c r="D95" s="228" t="s">
        <v>166</v>
      </c>
      <c r="E95" s="239" t="s">
        <v>28</v>
      </c>
      <c r="F95" s="240" t="s">
        <v>168</v>
      </c>
      <c r="G95" s="238"/>
      <c r="H95" s="241">
        <v>19.649999999999999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166</v>
      </c>
      <c r="AU95" s="247" t="s">
        <v>84</v>
      </c>
      <c r="AV95" s="14" t="s">
        <v>84</v>
      </c>
      <c r="AW95" s="14" t="s">
        <v>35</v>
      </c>
      <c r="AX95" s="14" t="s">
        <v>74</v>
      </c>
      <c r="AY95" s="247" t="s">
        <v>154</v>
      </c>
    </row>
    <row r="96" s="15" customFormat="1">
      <c r="A96" s="15"/>
      <c r="B96" s="248"/>
      <c r="C96" s="249"/>
      <c r="D96" s="228" t="s">
        <v>166</v>
      </c>
      <c r="E96" s="250" t="s">
        <v>110</v>
      </c>
      <c r="F96" s="251" t="s">
        <v>169</v>
      </c>
      <c r="G96" s="249"/>
      <c r="H96" s="252">
        <v>19.649999999999999</v>
      </c>
      <c r="I96" s="253"/>
      <c r="J96" s="249"/>
      <c r="K96" s="249"/>
      <c r="L96" s="254"/>
      <c r="M96" s="255"/>
      <c r="N96" s="256"/>
      <c r="O96" s="256"/>
      <c r="P96" s="256"/>
      <c r="Q96" s="256"/>
      <c r="R96" s="256"/>
      <c r="S96" s="256"/>
      <c r="T96" s="257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8" t="s">
        <v>166</v>
      </c>
      <c r="AU96" s="258" t="s">
        <v>84</v>
      </c>
      <c r="AV96" s="15" t="s">
        <v>162</v>
      </c>
      <c r="AW96" s="15" t="s">
        <v>35</v>
      </c>
      <c r="AX96" s="15" t="s">
        <v>82</v>
      </c>
      <c r="AY96" s="258" t="s">
        <v>154</v>
      </c>
    </row>
    <row r="97" s="2" customFormat="1" ht="55.5" customHeight="1">
      <c r="A97" s="41"/>
      <c r="B97" s="42"/>
      <c r="C97" s="208" t="s">
        <v>174</v>
      </c>
      <c r="D97" s="208" t="s">
        <v>157</v>
      </c>
      <c r="E97" s="209" t="s">
        <v>175</v>
      </c>
      <c r="F97" s="210" t="s">
        <v>176</v>
      </c>
      <c r="G97" s="211" t="s">
        <v>160</v>
      </c>
      <c r="H97" s="212">
        <v>29.66</v>
      </c>
      <c r="I97" s="213"/>
      <c r="J97" s="214">
        <f>ROUND(I97*H97,2)</f>
        <v>0</v>
      </c>
      <c r="K97" s="210" t="s">
        <v>161</v>
      </c>
      <c r="L97" s="47"/>
      <c r="M97" s="215" t="s">
        <v>28</v>
      </c>
      <c r="N97" s="216" t="s">
        <v>45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0.32000000000000001</v>
      </c>
      <c r="T97" s="218">
        <f>S97*H97</f>
        <v>9.491200000000001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162</v>
      </c>
      <c r="AT97" s="219" t="s">
        <v>157</v>
      </c>
      <c r="AU97" s="219" t="s">
        <v>84</v>
      </c>
      <c r="AY97" s="20" t="s">
        <v>154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82</v>
      </c>
      <c r="BK97" s="220">
        <f>ROUND(I97*H97,2)</f>
        <v>0</v>
      </c>
      <c r="BL97" s="20" t="s">
        <v>162</v>
      </c>
      <c r="BM97" s="219" t="s">
        <v>177</v>
      </c>
    </row>
    <row r="98" s="2" customFormat="1">
      <c r="A98" s="41"/>
      <c r="B98" s="42"/>
      <c r="C98" s="43"/>
      <c r="D98" s="221" t="s">
        <v>164</v>
      </c>
      <c r="E98" s="43"/>
      <c r="F98" s="222" t="s">
        <v>178</v>
      </c>
      <c r="G98" s="43"/>
      <c r="H98" s="43"/>
      <c r="I98" s="223"/>
      <c r="J98" s="43"/>
      <c r="K98" s="43"/>
      <c r="L98" s="47"/>
      <c r="M98" s="224"/>
      <c r="N98" s="225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164</v>
      </c>
      <c r="AU98" s="20" t="s">
        <v>84</v>
      </c>
    </row>
    <row r="99" s="13" customFormat="1">
      <c r="A99" s="13"/>
      <c r="B99" s="226"/>
      <c r="C99" s="227"/>
      <c r="D99" s="228" t="s">
        <v>166</v>
      </c>
      <c r="E99" s="229" t="s">
        <v>28</v>
      </c>
      <c r="F99" s="230" t="s">
        <v>167</v>
      </c>
      <c r="G99" s="227"/>
      <c r="H99" s="229" t="s">
        <v>28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166</v>
      </c>
      <c r="AU99" s="236" t="s">
        <v>84</v>
      </c>
      <c r="AV99" s="13" t="s">
        <v>82</v>
      </c>
      <c r="AW99" s="13" t="s">
        <v>35</v>
      </c>
      <c r="AX99" s="13" t="s">
        <v>74</v>
      </c>
      <c r="AY99" s="236" t="s">
        <v>154</v>
      </c>
    </row>
    <row r="100" s="14" customFormat="1">
      <c r="A100" s="14"/>
      <c r="B100" s="237"/>
      <c r="C100" s="238"/>
      <c r="D100" s="228" t="s">
        <v>166</v>
      </c>
      <c r="E100" s="239" t="s">
        <v>28</v>
      </c>
      <c r="F100" s="240" t="s">
        <v>179</v>
      </c>
      <c r="G100" s="238"/>
      <c r="H100" s="241">
        <v>49.310000000000002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166</v>
      </c>
      <c r="AU100" s="247" t="s">
        <v>84</v>
      </c>
      <c r="AV100" s="14" t="s">
        <v>84</v>
      </c>
      <c r="AW100" s="14" t="s">
        <v>35</v>
      </c>
      <c r="AX100" s="14" t="s">
        <v>74</v>
      </c>
      <c r="AY100" s="247" t="s">
        <v>154</v>
      </c>
    </row>
    <row r="101" s="14" customFormat="1">
      <c r="A101" s="14"/>
      <c r="B101" s="237"/>
      <c r="C101" s="238"/>
      <c r="D101" s="228" t="s">
        <v>166</v>
      </c>
      <c r="E101" s="239" t="s">
        <v>28</v>
      </c>
      <c r="F101" s="240" t="s">
        <v>180</v>
      </c>
      <c r="G101" s="238"/>
      <c r="H101" s="241">
        <v>-19.649999999999999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166</v>
      </c>
      <c r="AU101" s="247" t="s">
        <v>84</v>
      </c>
      <c r="AV101" s="14" t="s">
        <v>84</v>
      </c>
      <c r="AW101" s="14" t="s">
        <v>35</v>
      </c>
      <c r="AX101" s="14" t="s">
        <v>74</v>
      </c>
      <c r="AY101" s="247" t="s">
        <v>154</v>
      </c>
    </row>
    <row r="102" s="15" customFormat="1">
      <c r="A102" s="15"/>
      <c r="B102" s="248"/>
      <c r="C102" s="249"/>
      <c r="D102" s="228" t="s">
        <v>166</v>
      </c>
      <c r="E102" s="250" t="s">
        <v>113</v>
      </c>
      <c r="F102" s="251" t="s">
        <v>169</v>
      </c>
      <c r="G102" s="249"/>
      <c r="H102" s="252">
        <v>29.66</v>
      </c>
      <c r="I102" s="253"/>
      <c r="J102" s="249"/>
      <c r="K102" s="249"/>
      <c r="L102" s="254"/>
      <c r="M102" s="255"/>
      <c r="N102" s="256"/>
      <c r="O102" s="256"/>
      <c r="P102" s="256"/>
      <c r="Q102" s="256"/>
      <c r="R102" s="256"/>
      <c r="S102" s="256"/>
      <c r="T102" s="257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8" t="s">
        <v>166</v>
      </c>
      <c r="AU102" s="258" t="s">
        <v>84</v>
      </c>
      <c r="AV102" s="15" t="s">
        <v>162</v>
      </c>
      <c r="AW102" s="15" t="s">
        <v>35</v>
      </c>
      <c r="AX102" s="15" t="s">
        <v>82</v>
      </c>
      <c r="AY102" s="258" t="s">
        <v>154</v>
      </c>
    </row>
    <row r="103" s="2" customFormat="1" ht="55.5" customHeight="1">
      <c r="A103" s="41"/>
      <c r="B103" s="42"/>
      <c r="C103" s="208" t="s">
        <v>162</v>
      </c>
      <c r="D103" s="208" t="s">
        <v>157</v>
      </c>
      <c r="E103" s="209" t="s">
        <v>181</v>
      </c>
      <c r="F103" s="210" t="s">
        <v>182</v>
      </c>
      <c r="G103" s="211" t="s">
        <v>160</v>
      </c>
      <c r="H103" s="212">
        <v>49.310000000000002</v>
      </c>
      <c r="I103" s="213"/>
      <c r="J103" s="214">
        <f>ROUND(I103*H103,2)</f>
        <v>0</v>
      </c>
      <c r="K103" s="210" t="s">
        <v>161</v>
      </c>
      <c r="L103" s="47"/>
      <c r="M103" s="215" t="s">
        <v>28</v>
      </c>
      <c r="N103" s="216" t="s">
        <v>45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0.44</v>
      </c>
      <c r="T103" s="218">
        <f>S103*H103</f>
        <v>21.696400000000001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162</v>
      </c>
      <c r="AT103" s="219" t="s">
        <v>157</v>
      </c>
      <c r="AU103" s="219" t="s">
        <v>84</v>
      </c>
      <c r="AY103" s="20" t="s">
        <v>154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82</v>
      </c>
      <c r="BK103" s="220">
        <f>ROUND(I103*H103,2)</f>
        <v>0</v>
      </c>
      <c r="BL103" s="20" t="s">
        <v>162</v>
      </c>
      <c r="BM103" s="219" t="s">
        <v>183</v>
      </c>
    </row>
    <row r="104" s="2" customFormat="1">
      <c r="A104" s="41"/>
      <c r="B104" s="42"/>
      <c r="C104" s="43"/>
      <c r="D104" s="221" t="s">
        <v>164</v>
      </c>
      <c r="E104" s="43"/>
      <c r="F104" s="222" t="s">
        <v>184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164</v>
      </c>
      <c r="AU104" s="20" t="s">
        <v>84</v>
      </c>
    </row>
    <row r="105" s="14" customFormat="1">
      <c r="A105" s="14"/>
      <c r="B105" s="237"/>
      <c r="C105" s="238"/>
      <c r="D105" s="228" t="s">
        <v>166</v>
      </c>
      <c r="E105" s="239" t="s">
        <v>28</v>
      </c>
      <c r="F105" s="240" t="s">
        <v>110</v>
      </c>
      <c r="G105" s="238"/>
      <c r="H105" s="241">
        <v>19.649999999999999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166</v>
      </c>
      <c r="AU105" s="247" t="s">
        <v>84</v>
      </c>
      <c r="AV105" s="14" t="s">
        <v>84</v>
      </c>
      <c r="AW105" s="14" t="s">
        <v>35</v>
      </c>
      <c r="AX105" s="14" t="s">
        <v>74</v>
      </c>
      <c r="AY105" s="247" t="s">
        <v>154</v>
      </c>
    </row>
    <row r="106" s="14" customFormat="1">
      <c r="A106" s="14"/>
      <c r="B106" s="237"/>
      <c r="C106" s="238"/>
      <c r="D106" s="228" t="s">
        <v>166</v>
      </c>
      <c r="E106" s="239" t="s">
        <v>28</v>
      </c>
      <c r="F106" s="240" t="s">
        <v>113</v>
      </c>
      <c r="G106" s="238"/>
      <c r="H106" s="241">
        <v>29.66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166</v>
      </c>
      <c r="AU106" s="247" t="s">
        <v>84</v>
      </c>
      <c r="AV106" s="14" t="s">
        <v>84</v>
      </c>
      <c r="AW106" s="14" t="s">
        <v>35</v>
      </c>
      <c r="AX106" s="14" t="s">
        <v>74</v>
      </c>
      <c r="AY106" s="247" t="s">
        <v>154</v>
      </c>
    </row>
    <row r="107" s="15" customFormat="1">
      <c r="A107" s="15"/>
      <c r="B107" s="248"/>
      <c r="C107" s="249"/>
      <c r="D107" s="228" t="s">
        <v>166</v>
      </c>
      <c r="E107" s="250" t="s">
        <v>28</v>
      </c>
      <c r="F107" s="251" t="s">
        <v>169</v>
      </c>
      <c r="G107" s="249"/>
      <c r="H107" s="252">
        <v>49.310000000000002</v>
      </c>
      <c r="I107" s="253"/>
      <c r="J107" s="249"/>
      <c r="K107" s="249"/>
      <c r="L107" s="254"/>
      <c r="M107" s="255"/>
      <c r="N107" s="256"/>
      <c r="O107" s="256"/>
      <c r="P107" s="256"/>
      <c r="Q107" s="256"/>
      <c r="R107" s="256"/>
      <c r="S107" s="256"/>
      <c r="T107" s="257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8" t="s">
        <v>166</v>
      </c>
      <c r="AU107" s="258" t="s">
        <v>84</v>
      </c>
      <c r="AV107" s="15" t="s">
        <v>162</v>
      </c>
      <c r="AW107" s="15" t="s">
        <v>35</v>
      </c>
      <c r="AX107" s="15" t="s">
        <v>82</v>
      </c>
      <c r="AY107" s="258" t="s">
        <v>154</v>
      </c>
    </row>
    <row r="108" s="2" customFormat="1" ht="55.5" customHeight="1">
      <c r="A108" s="41"/>
      <c r="B108" s="42"/>
      <c r="C108" s="208" t="s">
        <v>185</v>
      </c>
      <c r="D108" s="208" t="s">
        <v>157</v>
      </c>
      <c r="E108" s="209" t="s">
        <v>186</v>
      </c>
      <c r="F108" s="210" t="s">
        <v>187</v>
      </c>
      <c r="G108" s="211" t="s">
        <v>160</v>
      </c>
      <c r="H108" s="212">
        <v>71.856999999999999</v>
      </c>
      <c r="I108" s="213"/>
      <c r="J108" s="214">
        <f>ROUND(I108*H108,2)</f>
        <v>0</v>
      </c>
      <c r="K108" s="210" t="s">
        <v>161</v>
      </c>
      <c r="L108" s="47"/>
      <c r="M108" s="215" t="s">
        <v>28</v>
      </c>
      <c r="N108" s="216" t="s">
        <v>45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0.57999999999999996</v>
      </c>
      <c r="T108" s="218">
        <f>S108*H108</f>
        <v>41.677059999999997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162</v>
      </c>
      <c r="AT108" s="219" t="s">
        <v>157</v>
      </c>
      <c r="AU108" s="219" t="s">
        <v>84</v>
      </c>
      <c r="AY108" s="20" t="s">
        <v>154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82</v>
      </c>
      <c r="BK108" s="220">
        <f>ROUND(I108*H108,2)</f>
        <v>0</v>
      </c>
      <c r="BL108" s="20" t="s">
        <v>162</v>
      </c>
      <c r="BM108" s="219" t="s">
        <v>188</v>
      </c>
    </row>
    <row r="109" s="2" customFormat="1">
      <c r="A109" s="41"/>
      <c r="B109" s="42"/>
      <c r="C109" s="43"/>
      <c r="D109" s="221" t="s">
        <v>164</v>
      </c>
      <c r="E109" s="43"/>
      <c r="F109" s="222" t="s">
        <v>189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164</v>
      </c>
      <c r="AU109" s="20" t="s">
        <v>84</v>
      </c>
    </row>
    <row r="110" s="14" customFormat="1">
      <c r="A110" s="14"/>
      <c r="B110" s="237"/>
      <c r="C110" s="238"/>
      <c r="D110" s="228" t="s">
        <v>166</v>
      </c>
      <c r="E110" s="239" t="s">
        <v>28</v>
      </c>
      <c r="F110" s="240" t="s">
        <v>108</v>
      </c>
      <c r="G110" s="238"/>
      <c r="H110" s="241">
        <v>71.856999999999999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166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154</v>
      </c>
    </row>
    <row r="111" s="2" customFormat="1" ht="49.05" customHeight="1">
      <c r="A111" s="41"/>
      <c r="B111" s="42"/>
      <c r="C111" s="208" t="s">
        <v>190</v>
      </c>
      <c r="D111" s="208" t="s">
        <v>157</v>
      </c>
      <c r="E111" s="209" t="s">
        <v>191</v>
      </c>
      <c r="F111" s="210" t="s">
        <v>192</v>
      </c>
      <c r="G111" s="211" t="s">
        <v>160</v>
      </c>
      <c r="H111" s="212">
        <v>71.856999999999999</v>
      </c>
      <c r="I111" s="213"/>
      <c r="J111" s="214">
        <f>ROUND(I111*H111,2)</f>
        <v>0</v>
      </c>
      <c r="K111" s="210" t="s">
        <v>161</v>
      </c>
      <c r="L111" s="47"/>
      <c r="M111" s="215" t="s">
        <v>28</v>
      </c>
      <c r="N111" s="216" t="s">
        <v>45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0.316</v>
      </c>
      <c r="T111" s="218">
        <f>S111*H111</f>
        <v>22.706811999999999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162</v>
      </c>
      <c r="AT111" s="219" t="s">
        <v>157</v>
      </c>
      <c r="AU111" s="219" t="s">
        <v>84</v>
      </c>
      <c r="AY111" s="20" t="s">
        <v>154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82</v>
      </c>
      <c r="BK111" s="220">
        <f>ROUND(I111*H111,2)</f>
        <v>0</v>
      </c>
      <c r="BL111" s="20" t="s">
        <v>162</v>
      </c>
      <c r="BM111" s="219" t="s">
        <v>193</v>
      </c>
    </row>
    <row r="112" s="2" customFormat="1">
      <c r="A112" s="41"/>
      <c r="B112" s="42"/>
      <c r="C112" s="43"/>
      <c r="D112" s="221" t="s">
        <v>164</v>
      </c>
      <c r="E112" s="43"/>
      <c r="F112" s="222" t="s">
        <v>194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84</v>
      </c>
    </row>
    <row r="113" s="13" customFormat="1">
      <c r="A113" s="13"/>
      <c r="B113" s="226"/>
      <c r="C113" s="227"/>
      <c r="D113" s="228" t="s">
        <v>166</v>
      </c>
      <c r="E113" s="229" t="s">
        <v>28</v>
      </c>
      <c r="F113" s="230" t="s">
        <v>167</v>
      </c>
      <c r="G113" s="227"/>
      <c r="H113" s="229" t="s">
        <v>28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166</v>
      </c>
      <c r="AU113" s="236" t="s">
        <v>84</v>
      </c>
      <c r="AV113" s="13" t="s">
        <v>82</v>
      </c>
      <c r="AW113" s="13" t="s">
        <v>35</v>
      </c>
      <c r="AX113" s="13" t="s">
        <v>74</v>
      </c>
      <c r="AY113" s="236" t="s">
        <v>154</v>
      </c>
    </row>
    <row r="114" s="14" customFormat="1">
      <c r="A114" s="14"/>
      <c r="B114" s="237"/>
      <c r="C114" s="238"/>
      <c r="D114" s="228" t="s">
        <v>166</v>
      </c>
      <c r="E114" s="239" t="s">
        <v>28</v>
      </c>
      <c r="F114" s="240" t="s">
        <v>109</v>
      </c>
      <c r="G114" s="238"/>
      <c r="H114" s="241">
        <v>71.856999999999999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166</v>
      </c>
      <c r="AU114" s="247" t="s">
        <v>84</v>
      </c>
      <c r="AV114" s="14" t="s">
        <v>84</v>
      </c>
      <c r="AW114" s="14" t="s">
        <v>35</v>
      </c>
      <c r="AX114" s="14" t="s">
        <v>74</v>
      </c>
      <c r="AY114" s="247" t="s">
        <v>154</v>
      </c>
    </row>
    <row r="115" s="15" customFormat="1">
      <c r="A115" s="15"/>
      <c r="B115" s="248"/>
      <c r="C115" s="249"/>
      <c r="D115" s="228" t="s">
        <v>166</v>
      </c>
      <c r="E115" s="250" t="s">
        <v>108</v>
      </c>
      <c r="F115" s="251" t="s">
        <v>169</v>
      </c>
      <c r="G115" s="249"/>
      <c r="H115" s="252">
        <v>71.856999999999999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166</v>
      </c>
      <c r="AU115" s="258" t="s">
        <v>84</v>
      </c>
      <c r="AV115" s="15" t="s">
        <v>162</v>
      </c>
      <c r="AW115" s="15" t="s">
        <v>35</v>
      </c>
      <c r="AX115" s="15" t="s">
        <v>82</v>
      </c>
      <c r="AY115" s="258" t="s">
        <v>154</v>
      </c>
    </row>
    <row r="116" s="2" customFormat="1" ht="49.05" customHeight="1">
      <c r="A116" s="41"/>
      <c r="B116" s="42"/>
      <c r="C116" s="208" t="s">
        <v>195</v>
      </c>
      <c r="D116" s="208" t="s">
        <v>157</v>
      </c>
      <c r="E116" s="209" t="s">
        <v>196</v>
      </c>
      <c r="F116" s="210" t="s">
        <v>197</v>
      </c>
      <c r="G116" s="211" t="s">
        <v>198</v>
      </c>
      <c r="H116" s="212">
        <v>58.700000000000003</v>
      </c>
      <c r="I116" s="213"/>
      <c r="J116" s="214">
        <f>ROUND(I116*H116,2)</f>
        <v>0</v>
      </c>
      <c r="K116" s="210" t="s">
        <v>161</v>
      </c>
      <c r="L116" s="47"/>
      <c r="M116" s="215" t="s">
        <v>28</v>
      </c>
      <c r="N116" s="216" t="s">
        <v>45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0.20499999999999999</v>
      </c>
      <c r="T116" s="218">
        <f>S116*H116</f>
        <v>12.0335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162</v>
      </c>
      <c r="AT116" s="219" t="s">
        <v>157</v>
      </c>
      <c r="AU116" s="219" t="s">
        <v>84</v>
      </c>
      <c r="AY116" s="20" t="s">
        <v>154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82</v>
      </c>
      <c r="BK116" s="220">
        <f>ROUND(I116*H116,2)</f>
        <v>0</v>
      </c>
      <c r="BL116" s="20" t="s">
        <v>162</v>
      </c>
      <c r="BM116" s="219" t="s">
        <v>199</v>
      </c>
    </row>
    <row r="117" s="2" customFormat="1">
      <c r="A117" s="41"/>
      <c r="B117" s="42"/>
      <c r="C117" s="43"/>
      <c r="D117" s="221" t="s">
        <v>164</v>
      </c>
      <c r="E117" s="43"/>
      <c r="F117" s="222" t="s">
        <v>200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84</v>
      </c>
    </row>
    <row r="118" s="13" customFormat="1">
      <c r="A118" s="13"/>
      <c r="B118" s="226"/>
      <c r="C118" s="227"/>
      <c r="D118" s="228" t="s">
        <v>166</v>
      </c>
      <c r="E118" s="229" t="s">
        <v>28</v>
      </c>
      <c r="F118" s="230" t="s">
        <v>167</v>
      </c>
      <c r="G118" s="227"/>
      <c r="H118" s="229" t="s">
        <v>28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166</v>
      </c>
      <c r="AU118" s="236" t="s">
        <v>84</v>
      </c>
      <c r="AV118" s="13" t="s">
        <v>82</v>
      </c>
      <c r="AW118" s="13" t="s">
        <v>35</v>
      </c>
      <c r="AX118" s="13" t="s">
        <v>74</v>
      </c>
      <c r="AY118" s="236" t="s">
        <v>154</v>
      </c>
    </row>
    <row r="119" s="14" customFormat="1">
      <c r="A119" s="14"/>
      <c r="B119" s="237"/>
      <c r="C119" s="238"/>
      <c r="D119" s="228" t="s">
        <v>166</v>
      </c>
      <c r="E119" s="239" t="s">
        <v>28</v>
      </c>
      <c r="F119" s="240" t="s">
        <v>201</v>
      </c>
      <c r="G119" s="238"/>
      <c r="H119" s="241">
        <v>27.899999999999999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166</v>
      </c>
      <c r="AU119" s="247" t="s">
        <v>84</v>
      </c>
      <c r="AV119" s="14" t="s">
        <v>84</v>
      </c>
      <c r="AW119" s="14" t="s">
        <v>35</v>
      </c>
      <c r="AX119" s="14" t="s">
        <v>74</v>
      </c>
      <c r="AY119" s="247" t="s">
        <v>154</v>
      </c>
    </row>
    <row r="120" s="14" customFormat="1">
      <c r="A120" s="14"/>
      <c r="B120" s="237"/>
      <c r="C120" s="238"/>
      <c r="D120" s="228" t="s">
        <v>166</v>
      </c>
      <c r="E120" s="239" t="s">
        <v>28</v>
      </c>
      <c r="F120" s="240" t="s">
        <v>202</v>
      </c>
      <c r="G120" s="238"/>
      <c r="H120" s="241">
        <v>17.699999999999999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166</v>
      </c>
      <c r="AU120" s="247" t="s">
        <v>84</v>
      </c>
      <c r="AV120" s="14" t="s">
        <v>84</v>
      </c>
      <c r="AW120" s="14" t="s">
        <v>35</v>
      </c>
      <c r="AX120" s="14" t="s">
        <v>74</v>
      </c>
      <c r="AY120" s="247" t="s">
        <v>154</v>
      </c>
    </row>
    <row r="121" s="16" customFormat="1">
      <c r="A121" s="16"/>
      <c r="B121" s="259"/>
      <c r="C121" s="260"/>
      <c r="D121" s="228" t="s">
        <v>166</v>
      </c>
      <c r="E121" s="261" t="s">
        <v>116</v>
      </c>
      <c r="F121" s="262" t="s">
        <v>203</v>
      </c>
      <c r="G121" s="260"/>
      <c r="H121" s="263">
        <v>45.600000000000001</v>
      </c>
      <c r="I121" s="264"/>
      <c r="J121" s="260"/>
      <c r="K121" s="260"/>
      <c r="L121" s="265"/>
      <c r="M121" s="266"/>
      <c r="N121" s="267"/>
      <c r="O121" s="267"/>
      <c r="P121" s="267"/>
      <c r="Q121" s="267"/>
      <c r="R121" s="267"/>
      <c r="S121" s="267"/>
      <c r="T121" s="268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69" t="s">
        <v>166</v>
      </c>
      <c r="AU121" s="269" t="s">
        <v>84</v>
      </c>
      <c r="AV121" s="16" t="s">
        <v>174</v>
      </c>
      <c r="AW121" s="16" t="s">
        <v>35</v>
      </c>
      <c r="AX121" s="16" t="s">
        <v>74</v>
      </c>
      <c r="AY121" s="269" t="s">
        <v>154</v>
      </c>
    </row>
    <row r="122" s="14" customFormat="1">
      <c r="A122" s="14"/>
      <c r="B122" s="237"/>
      <c r="C122" s="238"/>
      <c r="D122" s="228" t="s">
        <v>166</v>
      </c>
      <c r="E122" s="239" t="s">
        <v>28</v>
      </c>
      <c r="F122" s="240" t="s">
        <v>204</v>
      </c>
      <c r="G122" s="238"/>
      <c r="H122" s="241">
        <v>13.1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166</v>
      </c>
      <c r="AU122" s="247" t="s">
        <v>84</v>
      </c>
      <c r="AV122" s="14" t="s">
        <v>84</v>
      </c>
      <c r="AW122" s="14" t="s">
        <v>35</v>
      </c>
      <c r="AX122" s="14" t="s">
        <v>74</v>
      </c>
      <c r="AY122" s="247" t="s">
        <v>154</v>
      </c>
    </row>
    <row r="123" s="15" customFormat="1">
      <c r="A123" s="15"/>
      <c r="B123" s="248"/>
      <c r="C123" s="249"/>
      <c r="D123" s="228" t="s">
        <v>166</v>
      </c>
      <c r="E123" s="250" t="s">
        <v>28</v>
      </c>
      <c r="F123" s="251" t="s">
        <v>169</v>
      </c>
      <c r="G123" s="249"/>
      <c r="H123" s="252">
        <v>58.700000000000003</v>
      </c>
      <c r="I123" s="253"/>
      <c r="J123" s="249"/>
      <c r="K123" s="249"/>
      <c r="L123" s="254"/>
      <c r="M123" s="255"/>
      <c r="N123" s="256"/>
      <c r="O123" s="256"/>
      <c r="P123" s="256"/>
      <c r="Q123" s="256"/>
      <c r="R123" s="256"/>
      <c r="S123" s="256"/>
      <c r="T123" s="257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8" t="s">
        <v>166</v>
      </c>
      <c r="AU123" s="258" t="s">
        <v>84</v>
      </c>
      <c r="AV123" s="15" t="s">
        <v>162</v>
      </c>
      <c r="AW123" s="15" t="s">
        <v>35</v>
      </c>
      <c r="AX123" s="15" t="s">
        <v>82</v>
      </c>
      <c r="AY123" s="258" t="s">
        <v>154</v>
      </c>
    </row>
    <row r="124" s="2" customFormat="1" ht="44.25" customHeight="1">
      <c r="A124" s="41"/>
      <c r="B124" s="42"/>
      <c r="C124" s="208" t="s">
        <v>205</v>
      </c>
      <c r="D124" s="208" t="s">
        <v>157</v>
      </c>
      <c r="E124" s="209" t="s">
        <v>206</v>
      </c>
      <c r="F124" s="210" t="s">
        <v>207</v>
      </c>
      <c r="G124" s="211" t="s">
        <v>198</v>
      </c>
      <c r="H124" s="212">
        <v>91.200000000000003</v>
      </c>
      <c r="I124" s="213"/>
      <c r="J124" s="214">
        <f>ROUND(I124*H124,2)</f>
        <v>0</v>
      </c>
      <c r="K124" s="210" t="s">
        <v>161</v>
      </c>
      <c r="L124" s="47"/>
      <c r="M124" s="215" t="s">
        <v>28</v>
      </c>
      <c r="N124" s="216" t="s">
        <v>45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0.11500000000000001</v>
      </c>
      <c r="T124" s="218">
        <f>S124*H124</f>
        <v>10.488000000000001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162</v>
      </c>
      <c r="AT124" s="219" t="s">
        <v>157</v>
      </c>
      <c r="AU124" s="219" t="s">
        <v>84</v>
      </c>
      <c r="AY124" s="20" t="s">
        <v>154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82</v>
      </c>
      <c r="BK124" s="220">
        <f>ROUND(I124*H124,2)</f>
        <v>0</v>
      </c>
      <c r="BL124" s="20" t="s">
        <v>162</v>
      </c>
      <c r="BM124" s="219" t="s">
        <v>208</v>
      </c>
    </row>
    <row r="125" s="2" customFormat="1">
      <c r="A125" s="41"/>
      <c r="B125" s="42"/>
      <c r="C125" s="43"/>
      <c r="D125" s="221" t="s">
        <v>164</v>
      </c>
      <c r="E125" s="43"/>
      <c r="F125" s="222" t="s">
        <v>209</v>
      </c>
      <c r="G125" s="43"/>
      <c r="H125" s="43"/>
      <c r="I125" s="223"/>
      <c r="J125" s="43"/>
      <c r="K125" s="43"/>
      <c r="L125" s="47"/>
      <c r="M125" s="224"/>
      <c r="N125" s="225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164</v>
      </c>
      <c r="AU125" s="20" t="s">
        <v>84</v>
      </c>
    </row>
    <row r="126" s="14" customFormat="1">
      <c r="A126" s="14"/>
      <c r="B126" s="237"/>
      <c r="C126" s="238"/>
      <c r="D126" s="228" t="s">
        <v>166</v>
      </c>
      <c r="E126" s="239" t="s">
        <v>28</v>
      </c>
      <c r="F126" s="240" t="s">
        <v>210</v>
      </c>
      <c r="G126" s="238"/>
      <c r="H126" s="241">
        <v>91.200000000000003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166</v>
      </c>
      <c r="AU126" s="247" t="s">
        <v>84</v>
      </c>
      <c r="AV126" s="14" t="s">
        <v>84</v>
      </c>
      <c r="AW126" s="14" t="s">
        <v>35</v>
      </c>
      <c r="AX126" s="14" t="s">
        <v>82</v>
      </c>
      <c r="AY126" s="247" t="s">
        <v>154</v>
      </c>
    </row>
    <row r="127" s="12" customFormat="1" ht="22.8" customHeight="1">
      <c r="A127" s="12"/>
      <c r="B127" s="192"/>
      <c r="C127" s="193"/>
      <c r="D127" s="194" t="s">
        <v>73</v>
      </c>
      <c r="E127" s="206" t="s">
        <v>8</v>
      </c>
      <c r="F127" s="206" t="s">
        <v>211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SUM(P128:P148)</f>
        <v>0</v>
      </c>
      <c r="Q127" s="200"/>
      <c r="R127" s="201">
        <f>SUM(R128:R148)</f>
        <v>0</v>
      </c>
      <c r="S127" s="200"/>
      <c r="T127" s="202">
        <f>SUM(T128:T148)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82</v>
      </c>
      <c r="AT127" s="204" t="s">
        <v>73</v>
      </c>
      <c r="AU127" s="204" t="s">
        <v>82</v>
      </c>
      <c r="AY127" s="203" t="s">
        <v>154</v>
      </c>
      <c r="BK127" s="205">
        <f>SUM(BK128:BK148)</f>
        <v>0</v>
      </c>
    </row>
    <row r="128" s="2" customFormat="1" ht="24.15" customHeight="1">
      <c r="A128" s="41"/>
      <c r="B128" s="42"/>
      <c r="C128" s="208" t="s">
        <v>212</v>
      </c>
      <c r="D128" s="208" t="s">
        <v>157</v>
      </c>
      <c r="E128" s="209" t="s">
        <v>213</v>
      </c>
      <c r="F128" s="210" t="s">
        <v>214</v>
      </c>
      <c r="G128" s="211" t="s">
        <v>160</v>
      </c>
      <c r="H128" s="212">
        <v>19.649999999999999</v>
      </c>
      <c r="I128" s="213"/>
      <c r="J128" s="214">
        <f>ROUND(I128*H128,2)</f>
        <v>0</v>
      </c>
      <c r="K128" s="210" t="s">
        <v>161</v>
      </c>
      <c r="L128" s="47"/>
      <c r="M128" s="215" t="s">
        <v>28</v>
      </c>
      <c r="N128" s="216" t="s">
        <v>45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162</v>
      </c>
      <c r="AT128" s="219" t="s">
        <v>157</v>
      </c>
      <c r="AU128" s="219" t="s">
        <v>84</v>
      </c>
      <c r="AY128" s="20" t="s">
        <v>154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82</v>
      </c>
      <c r="BK128" s="220">
        <f>ROUND(I128*H128,2)</f>
        <v>0</v>
      </c>
      <c r="BL128" s="20" t="s">
        <v>162</v>
      </c>
      <c r="BM128" s="219" t="s">
        <v>215</v>
      </c>
    </row>
    <row r="129" s="2" customFormat="1">
      <c r="A129" s="41"/>
      <c r="B129" s="42"/>
      <c r="C129" s="43"/>
      <c r="D129" s="221" t="s">
        <v>164</v>
      </c>
      <c r="E129" s="43"/>
      <c r="F129" s="222" t="s">
        <v>216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84</v>
      </c>
    </row>
    <row r="130" s="13" customFormat="1">
      <c r="A130" s="13"/>
      <c r="B130" s="226"/>
      <c r="C130" s="227"/>
      <c r="D130" s="228" t="s">
        <v>166</v>
      </c>
      <c r="E130" s="229" t="s">
        <v>28</v>
      </c>
      <c r="F130" s="230" t="s">
        <v>167</v>
      </c>
      <c r="G130" s="227"/>
      <c r="H130" s="229" t="s">
        <v>28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166</v>
      </c>
      <c r="AU130" s="236" t="s">
        <v>84</v>
      </c>
      <c r="AV130" s="13" t="s">
        <v>82</v>
      </c>
      <c r="AW130" s="13" t="s">
        <v>35</v>
      </c>
      <c r="AX130" s="13" t="s">
        <v>74</v>
      </c>
      <c r="AY130" s="236" t="s">
        <v>154</v>
      </c>
    </row>
    <row r="131" s="14" customFormat="1">
      <c r="A131" s="14"/>
      <c r="B131" s="237"/>
      <c r="C131" s="238"/>
      <c r="D131" s="228" t="s">
        <v>166</v>
      </c>
      <c r="E131" s="239" t="s">
        <v>28</v>
      </c>
      <c r="F131" s="240" t="s">
        <v>168</v>
      </c>
      <c r="G131" s="238"/>
      <c r="H131" s="241">
        <v>19.649999999999999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166</v>
      </c>
      <c r="AU131" s="247" t="s">
        <v>84</v>
      </c>
      <c r="AV131" s="14" t="s">
        <v>84</v>
      </c>
      <c r="AW131" s="14" t="s">
        <v>35</v>
      </c>
      <c r="AX131" s="14" t="s">
        <v>74</v>
      </c>
      <c r="AY131" s="247" t="s">
        <v>154</v>
      </c>
    </row>
    <row r="132" s="15" customFormat="1">
      <c r="A132" s="15"/>
      <c r="B132" s="248"/>
      <c r="C132" s="249"/>
      <c r="D132" s="228" t="s">
        <v>166</v>
      </c>
      <c r="E132" s="250" t="s">
        <v>118</v>
      </c>
      <c r="F132" s="251" t="s">
        <v>169</v>
      </c>
      <c r="G132" s="249"/>
      <c r="H132" s="252">
        <v>19.649999999999999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8" t="s">
        <v>166</v>
      </c>
      <c r="AU132" s="258" t="s">
        <v>84</v>
      </c>
      <c r="AV132" s="15" t="s">
        <v>162</v>
      </c>
      <c r="AW132" s="15" t="s">
        <v>35</v>
      </c>
      <c r="AX132" s="15" t="s">
        <v>82</v>
      </c>
      <c r="AY132" s="258" t="s">
        <v>154</v>
      </c>
    </row>
    <row r="133" s="2" customFormat="1" ht="55.5" customHeight="1">
      <c r="A133" s="41"/>
      <c r="B133" s="42"/>
      <c r="C133" s="208" t="s">
        <v>217</v>
      </c>
      <c r="D133" s="208" t="s">
        <v>157</v>
      </c>
      <c r="E133" s="209" t="s">
        <v>218</v>
      </c>
      <c r="F133" s="210" t="s">
        <v>219</v>
      </c>
      <c r="G133" s="211" t="s">
        <v>220</v>
      </c>
      <c r="H133" s="212">
        <v>3.9300000000000002</v>
      </c>
      <c r="I133" s="213"/>
      <c r="J133" s="214">
        <f>ROUND(I133*H133,2)</f>
        <v>0</v>
      </c>
      <c r="K133" s="210" t="s">
        <v>161</v>
      </c>
      <c r="L133" s="47"/>
      <c r="M133" s="215" t="s">
        <v>28</v>
      </c>
      <c r="N133" s="216" t="s">
        <v>45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162</v>
      </c>
      <c r="AT133" s="219" t="s">
        <v>157</v>
      </c>
      <c r="AU133" s="219" t="s">
        <v>84</v>
      </c>
      <c r="AY133" s="20" t="s">
        <v>154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82</v>
      </c>
      <c r="BK133" s="220">
        <f>ROUND(I133*H133,2)</f>
        <v>0</v>
      </c>
      <c r="BL133" s="20" t="s">
        <v>162</v>
      </c>
      <c r="BM133" s="219" t="s">
        <v>221</v>
      </c>
    </row>
    <row r="134" s="2" customFormat="1">
      <c r="A134" s="41"/>
      <c r="B134" s="42"/>
      <c r="C134" s="43"/>
      <c r="D134" s="221" t="s">
        <v>164</v>
      </c>
      <c r="E134" s="43"/>
      <c r="F134" s="222" t="s">
        <v>222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84</v>
      </c>
    </row>
    <row r="135" s="14" customFormat="1">
      <c r="A135" s="14"/>
      <c r="B135" s="237"/>
      <c r="C135" s="238"/>
      <c r="D135" s="228" t="s">
        <v>166</v>
      </c>
      <c r="E135" s="239" t="s">
        <v>28</v>
      </c>
      <c r="F135" s="240" t="s">
        <v>120</v>
      </c>
      <c r="G135" s="238"/>
      <c r="H135" s="241">
        <v>3.9300000000000002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166</v>
      </c>
      <c r="AU135" s="247" t="s">
        <v>84</v>
      </c>
      <c r="AV135" s="14" t="s">
        <v>84</v>
      </c>
      <c r="AW135" s="14" t="s">
        <v>35</v>
      </c>
      <c r="AX135" s="14" t="s">
        <v>82</v>
      </c>
      <c r="AY135" s="247" t="s">
        <v>154</v>
      </c>
    </row>
    <row r="136" s="2" customFormat="1" ht="33" customHeight="1">
      <c r="A136" s="41"/>
      <c r="B136" s="42"/>
      <c r="C136" s="208" t="s">
        <v>155</v>
      </c>
      <c r="D136" s="208" t="s">
        <v>157</v>
      </c>
      <c r="E136" s="209" t="s">
        <v>223</v>
      </c>
      <c r="F136" s="210" t="s">
        <v>224</v>
      </c>
      <c r="G136" s="211" t="s">
        <v>160</v>
      </c>
      <c r="H136" s="212">
        <v>19.649999999999999</v>
      </c>
      <c r="I136" s="213"/>
      <c r="J136" s="214">
        <f>ROUND(I136*H136,2)</f>
        <v>0</v>
      </c>
      <c r="K136" s="210" t="s">
        <v>161</v>
      </c>
      <c r="L136" s="47"/>
      <c r="M136" s="215" t="s">
        <v>28</v>
      </c>
      <c r="N136" s="216" t="s">
        <v>45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162</v>
      </c>
      <c r="AT136" s="219" t="s">
        <v>157</v>
      </c>
      <c r="AU136" s="219" t="s">
        <v>84</v>
      </c>
      <c r="AY136" s="20" t="s">
        <v>154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82</v>
      </c>
      <c r="BK136" s="220">
        <f>ROUND(I136*H136,2)</f>
        <v>0</v>
      </c>
      <c r="BL136" s="20" t="s">
        <v>162</v>
      </c>
      <c r="BM136" s="219" t="s">
        <v>225</v>
      </c>
    </row>
    <row r="137" s="2" customFormat="1">
      <c r="A137" s="41"/>
      <c r="B137" s="42"/>
      <c r="C137" s="43"/>
      <c r="D137" s="221" t="s">
        <v>164</v>
      </c>
      <c r="E137" s="43"/>
      <c r="F137" s="222" t="s">
        <v>226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164</v>
      </c>
      <c r="AU137" s="20" t="s">
        <v>84</v>
      </c>
    </row>
    <row r="138" s="14" customFormat="1">
      <c r="A138" s="14"/>
      <c r="B138" s="237"/>
      <c r="C138" s="238"/>
      <c r="D138" s="228" t="s">
        <v>166</v>
      </c>
      <c r="E138" s="239" t="s">
        <v>28</v>
      </c>
      <c r="F138" s="240" t="s">
        <v>115</v>
      </c>
      <c r="G138" s="238"/>
      <c r="H138" s="241">
        <v>19.649999999999999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166</v>
      </c>
      <c r="AU138" s="247" t="s">
        <v>84</v>
      </c>
      <c r="AV138" s="14" t="s">
        <v>84</v>
      </c>
      <c r="AW138" s="14" t="s">
        <v>35</v>
      </c>
      <c r="AX138" s="14" t="s">
        <v>82</v>
      </c>
      <c r="AY138" s="247" t="s">
        <v>154</v>
      </c>
    </row>
    <row r="139" s="2" customFormat="1" ht="62.7" customHeight="1">
      <c r="A139" s="41"/>
      <c r="B139" s="42"/>
      <c r="C139" s="208" t="s">
        <v>8</v>
      </c>
      <c r="D139" s="208" t="s">
        <v>157</v>
      </c>
      <c r="E139" s="209" t="s">
        <v>227</v>
      </c>
      <c r="F139" s="210" t="s">
        <v>228</v>
      </c>
      <c r="G139" s="211" t="s">
        <v>220</v>
      </c>
      <c r="H139" s="212">
        <v>3.9300000000000002</v>
      </c>
      <c r="I139" s="213"/>
      <c r="J139" s="214">
        <f>ROUND(I139*H139,2)</f>
        <v>0</v>
      </c>
      <c r="K139" s="210" t="s">
        <v>161</v>
      </c>
      <c r="L139" s="47"/>
      <c r="M139" s="215" t="s">
        <v>28</v>
      </c>
      <c r="N139" s="216" t="s">
        <v>45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162</v>
      </c>
      <c r="AT139" s="219" t="s">
        <v>157</v>
      </c>
      <c r="AU139" s="219" t="s">
        <v>84</v>
      </c>
      <c r="AY139" s="20" t="s">
        <v>154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82</v>
      </c>
      <c r="BK139" s="220">
        <f>ROUND(I139*H139,2)</f>
        <v>0</v>
      </c>
      <c r="BL139" s="20" t="s">
        <v>162</v>
      </c>
      <c r="BM139" s="219" t="s">
        <v>229</v>
      </c>
    </row>
    <row r="140" s="2" customFormat="1">
      <c r="A140" s="41"/>
      <c r="B140" s="42"/>
      <c r="C140" s="43"/>
      <c r="D140" s="221" t="s">
        <v>164</v>
      </c>
      <c r="E140" s="43"/>
      <c r="F140" s="222" t="s">
        <v>230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84</v>
      </c>
    </row>
    <row r="141" s="14" customFormat="1">
      <c r="A141" s="14"/>
      <c r="B141" s="237"/>
      <c r="C141" s="238"/>
      <c r="D141" s="228" t="s">
        <v>166</v>
      </c>
      <c r="E141" s="239" t="s">
        <v>28</v>
      </c>
      <c r="F141" s="240" t="s">
        <v>231</v>
      </c>
      <c r="G141" s="238"/>
      <c r="H141" s="241">
        <v>3.9300000000000002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166</v>
      </c>
      <c r="AU141" s="247" t="s">
        <v>84</v>
      </c>
      <c r="AV141" s="14" t="s">
        <v>84</v>
      </c>
      <c r="AW141" s="14" t="s">
        <v>35</v>
      </c>
      <c r="AX141" s="14" t="s">
        <v>74</v>
      </c>
      <c r="AY141" s="247" t="s">
        <v>154</v>
      </c>
    </row>
    <row r="142" s="15" customFormat="1">
      <c r="A142" s="15"/>
      <c r="B142" s="248"/>
      <c r="C142" s="249"/>
      <c r="D142" s="228" t="s">
        <v>166</v>
      </c>
      <c r="E142" s="250" t="s">
        <v>120</v>
      </c>
      <c r="F142" s="251" t="s">
        <v>169</v>
      </c>
      <c r="G142" s="249"/>
      <c r="H142" s="252">
        <v>3.9300000000000002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166</v>
      </c>
      <c r="AU142" s="258" t="s">
        <v>84</v>
      </c>
      <c r="AV142" s="15" t="s">
        <v>162</v>
      </c>
      <c r="AW142" s="15" t="s">
        <v>35</v>
      </c>
      <c r="AX142" s="15" t="s">
        <v>82</v>
      </c>
      <c r="AY142" s="258" t="s">
        <v>154</v>
      </c>
    </row>
    <row r="143" s="2" customFormat="1" ht="37.8" customHeight="1">
      <c r="A143" s="41"/>
      <c r="B143" s="42"/>
      <c r="C143" s="208" t="s">
        <v>232</v>
      </c>
      <c r="D143" s="208" t="s">
        <v>157</v>
      </c>
      <c r="E143" s="209" t="s">
        <v>233</v>
      </c>
      <c r="F143" s="210" t="s">
        <v>234</v>
      </c>
      <c r="G143" s="211" t="s">
        <v>220</v>
      </c>
      <c r="H143" s="212">
        <v>3.9300000000000002</v>
      </c>
      <c r="I143" s="213"/>
      <c r="J143" s="214">
        <f>ROUND(I143*H143,2)</f>
        <v>0</v>
      </c>
      <c r="K143" s="210" t="s">
        <v>161</v>
      </c>
      <c r="L143" s="47"/>
      <c r="M143" s="215" t="s">
        <v>28</v>
      </c>
      <c r="N143" s="216" t="s">
        <v>45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162</v>
      </c>
      <c r="AT143" s="219" t="s">
        <v>157</v>
      </c>
      <c r="AU143" s="219" t="s">
        <v>84</v>
      </c>
      <c r="AY143" s="20" t="s">
        <v>154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82</v>
      </c>
      <c r="BK143" s="220">
        <f>ROUND(I143*H143,2)</f>
        <v>0</v>
      </c>
      <c r="BL143" s="20" t="s">
        <v>162</v>
      </c>
      <c r="BM143" s="219" t="s">
        <v>235</v>
      </c>
    </row>
    <row r="144" s="2" customFormat="1">
      <c r="A144" s="41"/>
      <c r="B144" s="42"/>
      <c r="C144" s="43"/>
      <c r="D144" s="221" t="s">
        <v>164</v>
      </c>
      <c r="E144" s="43"/>
      <c r="F144" s="222" t="s">
        <v>236</v>
      </c>
      <c r="G144" s="43"/>
      <c r="H144" s="43"/>
      <c r="I144" s="223"/>
      <c r="J144" s="43"/>
      <c r="K144" s="43"/>
      <c r="L144" s="47"/>
      <c r="M144" s="224"/>
      <c r="N144" s="22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164</v>
      </c>
      <c r="AU144" s="20" t="s">
        <v>84</v>
      </c>
    </row>
    <row r="145" s="14" customFormat="1">
      <c r="A145" s="14"/>
      <c r="B145" s="237"/>
      <c r="C145" s="238"/>
      <c r="D145" s="228" t="s">
        <v>166</v>
      </c>
      <c r="E145" s="239" t="s">
        <v>28</v>
      </c>
      <c r="F145" s="240" t="s">
        <v>120</v>
      </c>
      <c r="G145" s="238"/>
      <c r="H145" s="241">
        <v>3.9300000000000002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166</v>
      </c>
      <c r="AU145" s="247" t="s">
        <v>84</v>
      </c>
      <c r="AV145" s="14" t="s">
        <v>84</v>
      </c>
      <c r="AW145" s="14" t="s">
        <v>35</v>
      </c>
      <c r="AX145" s="14" t="s">
        <v>82</v>
      </c>
      <c r="AY145" s="247" t="s">
        <v>154</v>
      </c>
    </row>
    <row r="146" s="2" customFormat="1" ht="37.8" customHeight="1">
      <c r="A146" s="41"/>
      <c r="B146" s="42"/>
      <c r="C146" s="208" t="s">
        <v>237</v>
      </c>
      <c r="D146" s="208" t="s">
        <v>157</v>
      </c>
      <c r="E146" s="209" t="s">
        <v>238</v>
      </c>
      <c r="F146" s="210" t="s">
        <v>239</v>
      </c>
      <c r="G146" s="211" t="s">
        <v>220</v>
      </c>
      <c r="H146" s="212">
        <v>3.9300000000000002</v>
      </c>
      <c r="I146" s="213"/>
      <c r="J146" s="214">
        <f>ROUND(I146*H146,2)</f>
        <v>0</v>
      </c>
      <c r="K146" s="210" t="s">
        <v>161</v>
      </c>
      <c r="L146" s="47"/>
      <c r="M146" s="215" t="s">
        <v>28</v>
      </c>
      <c r="N146" s="216" t="s">
        <v>45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162</v>
      </c>
      <c r="AT146" s="219" t="s">
        <v>157</v>
      </c>
      <c r="AU146" s="219" t="s">
        <v>84</v>
      </c>
      <c r="AY146" s="20" t="s">
        <v>154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82</v>
      </c>
      <c r="BK146" s="220">
        <f>ROUND(I146*H146,2)</f>
        <v>0</v>
      </c>
      <c r="BL146" s="20" t="s">
        <v>162</v>
      </c>
      <c r="BM146" s="219" t="s">
        <v>240</v>
      </c>
    </row>
    <row r="147" s="2" customFormat="1">
      <c r="A147" s="41"/>
      <c r="B147" s="42"/>
      <c r="C147" s="43"/>
      <c r="D147" s="221" t="s">
        <v>164</v>
      </c>
      <c r="E147" s="43"/>
      <c r="F147" s="222" t="s">
        <v>241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164</v>
      </c>
      <c r="AU147" s="20" t="s">
        <v>84</v>
      </c>
    </row>
    <row r="148" s="14" customFormat="1">
      <c r="A148" s="14"/>
      <c r="B148" s="237"/>
      <c r="C148" s="238"/>
      <c r="D148" s="228" t="s">
        <v>166</v>
      </c>
      <c r="E148" s="239" t="s">
        <v>28</v>
      </c>
      <c r="F148" s="240" t="s">
        <v>120</v>
      </c>
      <c r="G148" s="238"/>
      <c r="H148" s="241">
        <v>3.9300000000000002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166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154</v>
      </c>
    </row>
    <row r="149" s="12" customFormat="1" ht="22.8" customHeight="1">
      <c r="A149" s="12"/>
      <c r="B149" s="192"/>
      <c r="C149" s="193"/>
      <c r="D149" s="194" t="s">
        <v>73</v>
      </c>
      <c r="E149" s="206" t="s">
        <v>212</v>
      </c>
      <c r="F149" s="206" t="s">
        <v>242</v>
      </c>
      <c r="G149" s="193"/>
      <c r="H149" s="193"/>
      <c r="I149" s="196"/>
      <c r="J149" s="207">
        <f>BK149</f>
        <v>0</v>
      </c>
      <c r="K149" s="193"/>
      <c r="L149" s="198"/>
      <c r="M149" s="199"/>
      <c r="N149" s="200"/>
      <c r="O149" s="200"/>
      <c r="P149" s="201">
        <f>SUM(P150:P155)</f>
        <v>0</v>
      </c>
      <c r="Q149" s="200"/>
      <c r="R149" s="201">
        <f>SUM(R150:R155)</f>
        <v>0</v>
      </c>
      <c r="S149" s="200"/>
      <c r="T149" s="202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3" t="s">
        <v>82</v>
      </c>
      <c r="AT149" s="204" t="s">
        <v>73</v>
      </c>
      <c r="AU149" s="204" t="s">
        <v>82</v>
      </c>
      <c r="AY149" s="203" t="s">
        <v>154</v>
      </c>
      <c r="BK149" s="205">
        <f>SUM(BK150:BK155)</f>
        <v>0</v>
      </c>
    </row>
    <row r="150" s="2" customFormat="1" ht="24.15" customHeight="1">
      <c r="A150" s="41"/>
      <c r="B150" s="42"/>
      <c r="C150" s="208" t="s">
        <v>243</v>
      </c>
      <c r="D150" s="208" t="s">
        <v>157</v>
      </c>
      <c r="E150" s="209" t="s">
        <v>244</v>
      </c>
      <c r="F150" s="210" t="s">
        <v>245</v>
      </c>
      <c r="G150" s="211" t="s">
        <v>198</v>
      </c>
      <c r="H150" s="212">
        <v>95.200000000000003</v>
      </c>
      <c r="I150" s="213"/>
      <c r="J150" s="214">
        <f>ROUND(I150*H150,2)</f>
        <v>0</v>
      </c>
      <c r="K150" s="210" t="s">
        <v>161</v>
      </c>
      <c r="L150" s="47"/>
      <c r="M150" s="215" t="s">
        <v>28</v>
      </c>
      <c r="N150" s="216" t="s">
        <v>45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162</v>
      </c>
      <c r="AT150" s="219" t="s">
        <v>157</v>
      </c>
      <c r="AU150" s="219" t="s">
        <v>84</v>
      </c>
      <c r="AY150" s="20" t="s">
        <v>154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82</v>
      </c>
      <c r="BK150" s="220">
        <f>ROUND(I150*H150,2)</f>
        <v>0</v>
      </c>
      <c r="BL150" s="20" t="s">
        <v>162</v>
      </c>
      <c r="BM150" s="219" t="s">
        <v>246</v>
      </c>
    </row>
    <row r="151" s="2" customFormat="1">
      <c r="A151" s="41"/>
      <c r="B151" s="42"/>
      <c r="C151" s="43"/>
      <c r="D151" s="221" t="s">
        <v>164</v>
      </c>
      <c r="E151" s="43"/>
      <c r="F151" s="222" t="s">
        <v>247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84</v>
      </c>
    </row>
    <row r="152" s="13" customFormat="1">
      <c r="A152" s="13"/>
      <c r="B152" s="226"/>
      <c r="C152" s="227"/>
      <c r="D152" s="228" t="s">
        <v>166</v>
      </c>
      <c r="E152" s="229" t="s">
        <v>28</v>
      </c>
      <c r="F152" s="230" t="s">
        <v>167</v>
      </c>
      <c r="G152" s="227"/>
      <c r="H152" s="229" t="s">
        <v>28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166</v>
      </c>
      <c r="AU152" s="236" t="s">
        <v>84</v>
      </c>
      <c r="AV152" s="13" t="s">
        <v>82</v>
      </c>
      <c r="AW152" s="13" t="s">
        <v>35</v>
      </c>
      <c r="AX152" s="13" t="s">
        <v>74</v>
      </c>
      <c r="AY152" s="236" t="s">
        <v>154</v>
      </c>
    </row>
    <row r="153" s="14" customFormat="1">
      <c r="A153" s="14"/>
      <c r="B153" s="237"/>
      <c r="C153" s="238"/>
      <c r="D153" s="228" t="s">
        <v>166</v>
      </c>
      <c r="E153" s="239" t="s">
        <v>28</v>
      </c>
      <c r="F153" s="240" t="s">
        <v>248</v>
      </c>
      <c r="G153" s="238"/>
      <c r="H153" s="241">
        <v>38.799999999999997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166</v>
      </c>
      <c r="AU153" s="247" t="s">
        <v>84</v>
      </c>
      <c r="AV153" s="14" t="s">
        <v>84</v>
      </c>
      <c r="AW153" s="14" t="s">
        <v>35</v>
      </c>
      <c r="AX153" s="14" t="s">
        <v>74</v>
      </c>
      <c r="AY153" s="247" t="s">
        <v>154</v>
      </c>
    </row>
    <row r="154" s="14" customFormat="1">
      <c r="A154" s="14"/>
      <c r="B154" s="237"/>
      <c r="C154" s="238"/>
      <c r="D154" s="228" t="s">
        <v>166</v>
      </c>
      <c r="E154" s="239" t="s">
        <v>28</v>
      </c>
      <c r="F154" s="240" t="s">
        <v>249</v>
      </c>
      <c r="G154" s="238"/>
      <c r="H154" s="241">
        <v>56.399999999999999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166</v>
      </c>
      <c r="AU154" s="247" t="s">
        <v>84</v>
      </c>
      <c r="AV154" s="14" t="s">
        <v>84</v>
      </c>
      <c r="AW154" s="14" t="s">
        <v>35</v>
      </c>
      <c r="AX154" s="14" t="s">
        <v>74</v>
      </c>
      <c r="AY154" s="247" t="s">
        <v>154</v>
      </c>
    </row>
    <row r="155" s="15" customFormat="1">
      <c r="A155" s="15"/>
      <c r="B155" s="248"/>
      <c r="C155" s="249"/>
      <c r="D155" s="228" t="s">
        <v>166</v>
      </c>
      <c r="E155" s="250" t="s">
        <v>250</v>
      </c>
      <c r="F155" s="251" t="s">
        <v>169</v>
      </c>
      <c r="G155" s="249"/>
      <c r="H155" s="252">
        <v>95.200000000000003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166</v>
      </c>
      <c r="AU155" s="258" t="s">
        <v>84</v>
      </c>
      <c r="AV155" s="15" t="s">
        <v>162</v>
      </c>
      <c r="AW155" s="15" t="s">
        <v>35</v>
      </c>
      <c r="AX155" s="15" t="s">
        <v>82</v>
      </c>
      <c r="AY155" s="258" t="s">
        <v>154</v>
      </c>
    </row>
    <row r="156" s="12" customFormat="1" ht="22.8" customHeight="1">
      <c r="A156" s="12"/>
      <c r="B156" s="192"/>
      <c r="C156" s="193"/>
      <c r="D156" s="194" t="s">
        <v>73</v>
      </c>
      <c r="E156" s="206" t="s">
        <v>251</v>
      </c>
      <c r="F156" s="206" t="s">
        <v>252</v>
      </c>
      <c r="G156" s="193"/>
      <c r="H156" s="193"/>
      <c r="I156" s="196"/>
      <c r="J156" s="207">
        <f>BK156</f>
        <v>0</v>
      </c>
      <c r="K156" s="193"/>
      <c r="L156" s="198"/>
      <c r="M156" s="199"/>
      <c r="N156" s="200"/>
      <c r="O156" s="200"/>
      <c r="P156" s="201">
        <f>SUM(P157:P200)</f>
        <v>0</v>
      </c>
      <c r="Q156" s="200"/>
      <c r="R156" s="201">
        <f>SUM(R157:R200)</f>
        <v>0</v>
      </c>
      <c r="S156" s="200"/>
      <c r="T156" s="202">
        <f>SUM(T157:T200)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82</v>
      </c>
      <c r="AT156" s="204" t="s">
        <v>73</v>
      </c>
      <c r="AU156" s="204" t="s">
        <v>82</v>
      </c>
      <c r="AY156" s="203" t="s">
        <v>154</v>
      </c>
      <c r="BK156" s="205">
        <f>SUM(BK157:BK200)</f>
        <v>0</v>
      </c>
    </row>
    <row r="157" s="2" customFormat="1" ht="33" customHeight="1">
      <c r="A157" s="41"/>
      <c r="B157" s="42"/>
      <c r="C157" s="208" t="s">
        <v>253</v>
      </c>
      <c r="D157" s="208" t="s">
        <v>157</v>
      </c>
      <c r="E157" s="209" t="s">
        <v>254</v>
      </c>
      <c r="F157" s="210" t="s">
        <v>255</v>
      </c>
      <c r="G157" s="211" t="s">
        <v>256</v>
      </c>
      <c r="H157" s="212">
        <v>37.023000000000003</v>
      </c>
      <c r="I157" s="213"/>
      <c r="J157" s="214">
        <f>ROUND(I157*H157,2)</f>
        <v>0</v>
      </c>
      <c r="K157" s="210" t="s">
        <v>161</v>
      </c>
      <c r="L157" s="47"/>
      <c r="M157" s="215" t="s">
        <v>28</v>
      </c>
      <c r="N157" s="216" t="s">
        <v>45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162</v>
      </c>
      <c r="AT157" s="219" t="s">
        <v>157</v>
      </c>
      <c r="AU157" s="219" t="s">
        <v>84</v>
      </c>
      <c r="AY157" s="20" t="s">
        <v>154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82</v>
      </c>
      <c r="BK157" s="220">
        <f>ROUND(I157*H157,2)</f>
        <v>0</v>
      </c>
      <c r="BL157" s="20" t="s">
        <v>162</v>
      </c>
      <c r="BM157" s="219" t="s">
        <v>257</v>
      </c>
    </row>
    <row r="158" s="2" customFormat="1">
      <c r="A158" s="41"/>
      <c r="B158" s="42"/>
      <c r="C158" s="43"/>
      <c r="D158" s="221" t="s">
        <v>164</v>
      </c>
      <c r="E158" s="43"/>
      <c r="F158" s="222" t="s">
        <v>258</v>
      </c>
      <c r="G158" s="43"/>
      <c r="H158" s="43"/>
      <c r="I158" s="223"/>
      <c r="J158" s="43"/>
      <c r="K158" s="43"/>
      <c r="L158" s="47"/>
      <c r="M158" s="224"/>
      <c r="N158" s="225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164</v>
      </c>
      <c r="AU158" s="20" t="s">
        <v>84</v>
      </c>
    </row>
    <row r="159" s="14" customFormat="1">
      <c r="A159" s="14"/>
      <c r="B159" s="237"/>
      <c r="C159" s="238"/>
      <c r="D159" s="228" t="s">
        <v>166</v>
      </c>
      <c r="E159" s="239" t="s">
        <v>28</v>
      </c>
      <c r="F159" s="240" t="s">
        <v>127</v>
      </c>
      <c r="G159" s="238"/>
      <c r="H159" s="241">
        <v>37.023000000000003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166</v>
      </c>
      <c r="AU159" s="247" t="s">
        <v>84</v>
      </c>
      <c r="AV159" s="14" t="s">
        <v>84</v>
      </c>
      <c r="AW159" s="14" t="s">
        <v>35</v>
      </c>
      <c r="AX159" s="14" t="s">
        <v>82</v>
      </c>
      <c r="AY159" s="247" t="s">
        <v>154</v>
      </c>
    </row>
    <row r="160" s="2" customFormat="1" ht="37.8" customHeight="1">
      <c r="A160" s="41"/>
      <c r="B160" s="42"/>
      <c r="C160" s="208" t="s">
        <v>259</v>
      </c>
      <c r="D160" s="208" t="s">
        <v>157</v>
      </c>
      <c r="E160" s="209" t="s">
        <v>260</v>
      </c>
      <c r="F160" s="210" t="s">
        <v>261</v>
      </c>
      <c r="G160" s="211" t="s">
        <v>256</v>
      </c>
      <c r="H160" s="212">
        <v>63.372999999999998</v>
      </c>
      <c r="I160" s="213"/>
      <c r="J160" s="214">
        <f>ROUND(I160*H160,2)</f>
        <v>0</v>
      </c>
      <c r="K160" s="210" t="s">
        <v>161</v>
      </c>
      <c r="L160" s="47"/>
      <c r="M160" s="215" t="s">
        <v>28</v>
      </c>
      <c r="N160" s="216" t="s">
        <v>45</v>
      </c>
      <c r="O160" s="87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162</v>
      </c>
      <c r="AT160" s="219" t="s">
        <v>157</v>
      </c>
      <c r="AU160" s="219" t="s">
        <v>84</v>
      </c>
      <c r="AY160" s="20" t="s">
        <v>154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82</v>
      </c>
      <c r="BK160" s="220">
        <f>ROUND(I160*H160,2)</f>
        <v>0</v>
      </c>
      <c r="BL160" s="20" t="s">
        <v>162</v>
      </c>
      <c r="BM160" s="219" t="s">
        <v>262</v>
      </c>
    </row>
    <row r="161" s="2" customFormat="1">
      <c r="A161" s="41"/>
      <c r="B161" s="42"/>
      <c r="C161" s="43"/>
      <c r="D161" s="221" t="s">
        <v>164</v>
      </c>
      <c r="E161" s="43"/>
      <c r="F161" s="222" t="s">
        <v>263</v>
      </c>
      <c r="G161" s="43"/>
      <c r="H161" s="43"/>
      <c r="I161" s="223"/>
      <c r="J161" s="43"/>
      <c r="K161" s="43"/>
      <c r="L161" s="47"/>
      <c r="M161" s="224"/>
      <c r="N161" s="225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164</v>
      </c>
      <c r="AU161" s="20" t="s">
        <v>84</v>
      </c>
    </row>
    <row r="162" s="14" customFormat="1">
      <c r="A162" s="14"/>
      <c r="B162" s="237"/>
      <c r="C162" s="238"/>
      <c r="D162" s="228" t="s">
        <v>166</v>
      </c>
      <c r="E162" s="239" t="s">
        <v>28</v>
      </c>
      <c r="F162" s="240" t="s">
        <v>123</v>
      </c>
      <c r="G162" s="238"/>
      <c r="H162" s="241">
        <v>63.372999999999998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166</v>
      </c>
      <c r="AU162" s="247" t="s">
        <v>84</v>
      </c>
      <c r="AV162" s="14" t="s">
        <v>84</v>
      </c>
      <c r="AW162" s="14" t="s">
        <v>35</v>
      </c>
      <c r="AX162" s="14" t="s">
        <v>82</v>
      </c>
      <c r="AY162" s="247" t="s">
        <v>154</v>
      </c>
    </row>
    <row r="163" s="2" customFormat="1" ht="37.8" customHeight="1">
      <c r="A163" s="41"/>
      <c r="B163" s="42"/>
      <c r="C163" s="208" t="s">
        <v>264</v>
      </c>
      <c r="D163" s="208" t="s">
        <v>157</v>
      </c>
      <c r="E163" s="209" t="s">
        <v>265</v>
      </c>
      <c r="F163" s="210" t="s">
        <v>266</v>
      </c>
      <c r="G163" s="211" t="s">
        <v>256</v>
      </c>
      <c r="H163" s="212">
        <v>22.707000000000001</v>
      </c>
      <c r="I163" s="213"/>
      <c r="J163" s="214">
        <f>ROUND(I163*H163,2)</f>
        <v>0</v>
      </c>
      <c r="K163" s="210" t="s">
        <v>161</v>
      </c>
      <c r="L163" s="47"/>
      <c r="M163" s="215" t="s">
        <v>28</v>
      </c>
      <c r="N163" s="216" t="s">
        <v>45</v>
      </c>
      <c r="O163" s="87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9" t="s">
        <v>162</v>
      </c>
      <c r="AT163" s="219" t="s">
        <v>157</v>
      </c>
      <c r="AU163" s="219" t="s">
        <v>84</v>
      </c>
      <c r="AY163" s="20" t="s">
        <v>154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82</v>
      </c>
      <c r="BK163" s="220">
        <f>ROUND(I163*H163,2)</f>
        <v>0</v>
      </c>
      <c r="BL163" s="20" t="s">
        <v>162</v>
      </c>
      <c r="BM163" s="219" t="s">
        <v>267</v>
      </c>
    </row>
    <row r="164" s="2" customFormat="1">
      <c r="A164" s="41"/>
      <c r="B164" s="42"/>
      <c r="C164" s="43"/>
      <c r="D164" s="221" t="s">
        <v>164</v>
      </c>
      <c r="E164" s="43"/>
      <c r="F164" s="222" t="s">
        <v>268</v>
      </c>
      <c r="G164" s="43"/>
      <c r="H164" s="43"/>
      <c r="I164" s="223"/>
      <c r="J164" s="43"/>
      <c r="K164" s="43"/>
      <c r="L164" s="47"/>
      <c r="M164" s="224"/>
      <c r="N164" s="225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164</v>
      </c>
      <c r="AU164" s="20" t="s">
        <v>84</v>
      </c>
    </row>
    <row r="165" s="14" customFormat="1">
      <c r="A165" s="14"/>
      <c r="B165" s="237"/>
      <c r="C165" s="238"/>
      <c r="D165" s="228" t="s">
        <v>166</v>
      </c>
      <c r="E165" s="239" t="s">
        <v>28</v>
      </c>
      <c r="F165" s="240" t="s">
        <v>125</v>
      </c>
      <c r="G165" s="238"/>
      <c r="H165" s="241">
        <v>22.707000000000001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166</v>
      </c>
      <c r="AU165" s="247" t="s">
        <v>84</v>
      </c>
      <c r="AV165" s="14" t="s">
        <v>84</v>
      </c>
      <c r="AW165" s="14" t="s">
        <v>35</v>
      </c>
      <c r="AX165" s="14" t="s">
        <v>82</v>
      </c>
      <c r="AY165" s="247" t="s">
        <v>154</v>
      </c>
    </row>
    <row r="166" s="2" customFormat="1" ht="37.8" customHeight="1">
      <c r="A166" s="41"/>
      <c r="B166" s="42"/>
      <c r="C166" s="208" t="s">
        <v>269</v>
      </c>
      <c r="D166" s="208" t="s">
        <v>157</v>
      </c>
      <c r="E166" s="209" t="s">
        <v>270</v>
      </c>
      <c r="F166" s="210" t="s">
        <v>271</v>
      </c>
      <c r="G166" s="211" t="s">
        <v>256</v>
      </c>
      <c r="H166" s="212">
        <v>63.372999999999998</v>
      </c>
      <c r="I166" s="213"/>
      <c r="J166" s="214">
        <f>ROUND(I166*H166,2)</f>
        <v>0</v>
      </c>
      <c r="K166" s="210" t="s">
        <v>161</v>
      </c>
      <c r="L166" s="47"/>
      <c r="M166" s="215" t="s">
        <v>28</v>
      </c>
      <c r="N166" s="216" t="s">
        <v>45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162</v>
      </c>
      <c r="AT166" s="219" t="s">
        <v>157</v>
      </c>
      <c r="AU166" s="219" t="s">
        <v>84</v>
      </c>
      <c r="AY166" s="20" t="s">
        <v>154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82</v>
      </c>
      <c r="BK166" s="220">
        <f>ROUND(I166*H166,2)</f>
        <v>0</v>
      </c>
      <c r="BL166" s="20" t="s">
        <v>162</v>
      </c>
      <c r="BM166" s="219" t="s">
        <v>272</v>
      </c>
    </row>
    <row r="167" s="2" customFormat="1">
      <c r="A167" s="41"/>
      <c r="B167" s="42"/>
      <c r="C167" s="43"/>
      <c r="D167" s="221" t="s">
        <v>164</v>
      </c>
      <c r="E167" s="43"/>
      <c r="F167" s="222" t="s">
        <v>273</v>
      </c>
      <c r="G167" s="43"/>
      <c r="H167" s="43"/>
      <c r="I167" s="223"/>
      <c r="J167" s="43"/>
      <c r="K167" s="43"/>
      <c r="L167" s="47"/>
      <c r="M167" s="224"/>
      <c r="N167" s="22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164</v>
      </c>
      <c r="AU167" s="20" t="s">
        <v>84</v>
      </c>
    </row>
    <row r="168" s="14" customFormat="1">
      <c r="A168" s="14"/>
      <c r="B168" s="237"/>
      <c r="C168" s="238"/>
      <c r="D168" s="228" t="s">
        <v>166</v>
      </c>
      <c r="E168" s="239" t="s">
        <v>28</v>
      </c>
      <c r="F168" s="240" t="s">
        <v>274</v>
      </c>
      <c r="G168" s="238"/>
      <c r="H168" s="241">
        <v>63.372999999999998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166</v>
      </c>
      <c r="AU168" s="247" t="s">
        <v>84</v>
      </c>
      <c r="AV168" s="14" t="s">
        <v>84</v>
      </c>
      <c r="AW168" s="14" t="s">
        <v>35</v>
      </c>
      <c r="AX168" s="14" t="s">
        <v>74</v>
      </c>
      <c r="AY168" s="247" t="s">
        <v>154</v>
      </c>
    </row>
    <row r="169" s="15" customFormat="1">
      <c r="A169" s="15"/>
      <c r="B169" s="248"/>
      <c r="C169" s="249"/>
      <c r="D169" s="228" t="s">
        <v>166</v>
      </c>
      <c r="E169" s="250" t="s">
        <v>123</v>
      </c>
      <c r="F169" s="251" t="s">
        <v>169</v>
      </c>
      <c r="G169" s="249"/>
      <c r="H169" s="252">
        <v>63.372999999999998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8" t="s">
        <v>166</v>
      </c>
      <c r="AU169" s="258" t="s">
        <v>84</v>
      </c>
      <c r="AV169" s="15" t="s">
        <v>162</v>
      </c>
      <c r="AW169" s="15" t="s">
        <v>35</v>
      </c>
      <c r="AX169" s="15" t="s">
        <v>82</v>
      </c>
      <c r="AY169" s="258" t="s">
        <v>154</v>
      </c>
    </row>
    <row r="170" s="2" customFormat="1" ht="49.05" customHeight="1">
      <c r="A170" s="41"/>
      <c r="B170" s="42"/>
      <c r="C170" s="208" t="s">
        <v>275</v>
      </c>
      <c r="D170" s="208" t="s">
        <v>157</v>
      </c>
      <c r="E170" s="209" t="s">
        <v>276</v>
      </c>
      <c r="F170" s="210" t="s">
        <v>277</v>
      </c>
      <c r="G170" s="211" t="s">
        <v>256</v>
      </c>
      <c r="H170" s="212">
        <v>633.73000000000002</v>
      </c>
      <c r="I170" s="213"/>
      <c r="J170" s="214">
        <f>ROUND(I170*H170,2)</f>
        <v>0</v>
      </c>
      <c r="K170" s="210" t="s">
        <v>161</v>
      </c>
      <c r="L170" s="47"/>
      <c r="M170" s="215" t="s">
        <v>28</v>
      </c>
      <c r="N170" s="216" t="s">
        <v>45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162</v>
      </c>
      <c r="AT170" s="219" t="s">
        <v>157</v>
      </c>
      <c r="AU170" s="219" t="s">
        <v>84</v>
      </c>
      <c r="AY170" s="20" t="s">
        <v>154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82</v>
      </c>
      <c r="BK170" s="220">
        <f>ROUND(I170*H170,2)</f>
        <v>0</v>
      </c>
      <c r="BL170" s="20" t="s">
        <v>162</v>
      </c>
      <c r="BM170" s="219" t="s">
        <v>278</v>
      </c>
    </row>
    <row r="171" s="2" customFormat="1">
      <c r="A171" s="41"/>
      <c r="B171" s="42"/>
      <c r="C171" s="43"/>
      <c r="D171" s="221" t="s">
        <v>164</v>
      </c>
      <c r="E171" s="43"/>
      <c r="F171" s="222" t="s">
        <v>279</v>
      </c>
      <c r="G171" s="43"/>
      <c r="H171" s="43"/>
      <c r="I171" s="223"/>
      <c r="J171" s="43"/>
      <c r="K171" s="43"/>
      <c r="L171" s="47"/>
      <c r="M171" s="224"/>
      <c r="N171" s="22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164</v>
      </c>
      <c r="AU171" s="20" t="s">
        <v>84</v>
      </c>
    </row>
    <row r="172" s="14" customFormat="1">
      <c r="A172" s="14"/>
      <c r="B172" s="237"/>
      <c r="C172" s="238"/>
      <c r="D172" s="228" t="s">
        <v>166</v>
      </c>
      <c r="E172" s="239" t="s">
        <v>28</v>
      </c>
      <c r="F172" s="240" t="s">
        <v>280</v>
      </c>
      <c r="G172" s="238"/>
      <c r="H172" s="241">
        <v>633.73000000000002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166</v>
      </c>
      <c r="AU172" s="247" t="s">
        <v>84</v>
      </c>
      <c r="AV172" s="14" t="s">
        <v>84</v>
      </c>
      <c r="AW172" s="14" t="s">
        <v>35</v>
      </c>
      <c r="AX172" s="14" t="s">
        <v>82</v>
      </c>
      <c r="AY172" s="247" t="s">
        <v>154</v>
      </c>
    </row>
    <row r="173" s="2" customFormat="1" ht="37.8" customHeight="1">
      <c r="A173" s="41"/>
      <c r="B173" s="42"/>
      <c r="C173" s="208" t="s">
        <v>7</v>
      </c>
      <c r="D173" s="208" t="s">
        <v>157</v>
      </c>
      <c r="E173" s="209" t="s">
        <v>281</v>
      </c>
      <c r="F173" s="210" t="s">
        <v>282</v>
      </c>
      <c r="G173" s="211" t="s">
        <v>256</v>
      </c>
      <c r="H173" s="212">
        <v>22.707000000000001</v>
      </c>
      <c r="I173" s="213"/>
      <c r="J173" s="214">
        <f>ROUND(I173*H173,2)</f>
        <v>0</v>
      </c>
      <c r="K173" s="210" t="s">
        <v>161</v>
      </c>
      <c r="L173" s="47"/>
      <c r="M173" s="215" t="s">
        <v>28</v>
      </c>
      <c r="N173" s="216" t="s">
        <v>45</v>
      </c>
      <c r="O173" s="87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162</v>
      </c>
      <c r="AT173" s="219" t="s">
        <v>157</v>
      </c>
      <c r="AU173" s="219" t="s">
        <v>84</v>
      </c>
      <c r="AY173" s="20" t="s">
        <v>154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82</v>
      </c>
      <c r="BK173" s="220">
        <f>ROUND(I173*H173,2)</f>
        <v>0</v>
      </c>
      <c r="BL173" s="20" t="s">
        <v>162</v>
      </c>
      <c r="BM173" s="219" t="s">
        <v>283</v>
      </c>
    </row>
    <row r="174" s="2" customFormat="1">
      <c r="A174" s="41"/>
      <c r="B174" s="42"/>
      <c r="C174" s="43"/>
      <c r="D174" s="221" t="s">
        <v>164</v>
      </c>
      <c r="E174" s="43"/>
      <c r="F174" s="222" t="s">
        <v>284</v>
      </c>
      <c r="G174" s="43"/>
      <c r="H174" s="43"/>
      <c r="I174" s="223"/>
      <c r="J174" s="43"/>
      <c r="K174" s="43"/>
      <c r="L174" s="47"/>
      <c r="M174" s="224"/>
      <c r="N174" s="22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164</v>
      </c>
      <c r="AU174" s="20" t="s">
        <v>84</v>
      </c>
    </row>
    <row r="175" s="14" customFormat="1">
      <c r="A175" s="14"/>
      <c r="B175" s="237"/>
      <c r="C175" s="238"/>
      <c r="D175" s="228" t="s">
        <v>166</v>
      </c>
      <c r="E175" s="239" t="s">
        <v>28</v>
      </c>
      <c r="F175" s="240" t="s">
        <v>126</v>
      </c>
      <c r="G175" s="238"/>
      <c r="H175" s="241">
        <v>22.707000000000001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166</v>
      </c>
      <c r="AU175" s="247" t="s">
        <v>84</v>
      </c>
      <c r="AV175" s="14" t="s">
        <v>84</v>
      </c>
      <c r="AW175" s="14" t="s">
        <v>35</v>
      </c>
      <c r="AX175" s="14" t="s">
        <v>74</v>
      </c>
      <c r="AY175" s="247" t="s">
        <v>154</v>
      </c>
    </row>
    <row r="176" s="15" customFormat="1">
      <c r="A176" s="15"/>
      <c r="B176" s="248"/>
      <c r="C176" s="249"/>
      <c r="D176" s="228" t="s">
        <v>166</v>
      </c>
      <c r="E176" s="250" t="s">
        <v>125</v>
      </c>
      <c r="F176" s="251" t="s">
        <v>169</v>
      </c>
      <c r="G176" s="249"/>
      <c r="H176" s="252">
        <v>22.707000000000001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8" t="s">
        <v>166</v>
      </c>
      <c r="AU176" s="258" t="s">
        <v>84</v>
      </c>
      <c r="AV176" s="15" t="s">
        <v>162</v>
      </c>
      <c r="AW176" s="15" t="s">
        <v>35</v>
      </c>
      <c r="AX176" s="15" t="s">
        <v>82</v>
      </c>
      <c r="AY176" s="258" t="s">
        <v>154</v>
      </c>
    </row>
    <row r="177" s="2" customFormat="1" ht="49.05" customHeight="1">
      <c r="A177" s="41"/>
      <c r="B177" s="42"/>
      <c r="C177" s="208" t="s">
        <v>285</v>
      </c>
      <c r="D177" s="208" t="s">
        <v>157</v>
      </c>
      <c r="E177" s="209" t="s">
        <v>286</v>
      </c>
      <c r="F177" s="210" t="s">
        <v>287</v>
      </c>
      <c r="G177" s="211" t="s">
        <v>256</v>
      </c>
      <c r="H177" s="212">
        <v>227.06999999999999</v>
      </c>
      <c r="I177" s="213"/>
      <c r="J177" s="214">
        <f>ROUND(I177*H177,2)</f>
        <v>0</v>
      </c>
      <c r="K177" s="210" t="s">
        <v>161</v>
      </c>
      <c r="L177" s="47"/>
      <c r="M177" s="215" t="s">
        <v>28</v>
      </c>
      <c r="N177" s="216" t="s">
        <v>45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162</v>
      </c>
      <c r="AT177" s="219" t="s">
        <v>157</v>
      </c>
      <c r="AU177" s="219" t="s">
        <v>84</v>
      </c>
      <c r="AY177" s="20" t="s">
        <v>154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82</v>
      </c>
      <c r="BK177" s="220">
        <f>ROUND(I177*H177,2)</f>
        <v>0</v>
      </c>
      <c r="BL177" s="20" t="s">
        <v>162</v>
      </c>
      <c r="BM177" s="219" t="s">
        <v>288</v>
      </c>
    </row>
    <row r="178" s="2" customFormat="1">
      <c r="A178" s="41"/>
      <c r="B178" s="42"/>
      <c r="C178" s="43"/>
      <c r="D178" s="221" t="s">
        <v>164</v>
      </c>
      <c r="E178" s="43"/>
      <c r="F178" s="222" t="s">
        <v>289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164</v>
      </c>
      <c r="AU178" s="20" t="s">
        <v>84</v>
      </c>
    </row>
    <row r="179" s="14" customFormat="1">
      <c r="A179" s="14"/>
      <c r="B179" s="237"/>
      <c r="C179" s="238"/>
      <c r="D179" s="228" t="s">
        <v>166</v>
      </c>
      <c r="E179" s="239" t="s">
        <v>28</v>
      </c>
      <c r="F179" s="240" t="s">
        <v>290</v>
      </c>
      <c r="G179" s="238"/>
      <c r="H179" s="241">
        <v>227.06999999999999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166</v>
      </c>
      <c r="AU179" s="247" t="s">
        <v>84</v>
      </c>
      <c r="AV179" s="14" t="s">
        <v>84</v>
      </c>
      <c r="AW179" s="14" t="s">
        <v>35</v>
      </c>
      <c r="AX179" s="14" t="s">
        <v>82</v>
      </c>
      <c r="AY179" s="247" t="s">
        <v>154</v>
      </c>
    </row>
    <row r="180" s="2" customFormat="1" ht="37.8" customHeight="1">
      <c r="A180" s="41"/>
      <c r="B180" s="42"/>
      <c r="C180" s="208" t="s">
        <v>291</v>
      </c>
      <c r="D180" s="208" t="s">
        <v>157</v>
      </c>
      <c r="E180" s="209" t="s">
        <v>292</v>
      </c>
      <c r="F180" s="210" t="s">
        <v>293</v>
      </c>
      <c r="G180" s="211" t="s">
        <v>256</v>
      </c>
      <c r="H180" s="212">
        <v>37.023000000000003</v>
      </c>
      <c r="I180" s="213"/>
      <c r="J180" s="214">
        <f>ROUND(I180*H180,2)</f>
        <v>0</v>
      </c>
      <c r="K180" s="210" t="s">
        <v>161</v>
      </c>
      <c r="L180" s="47"/>
      <c r="M180" s="215" t="s">
        <v>28</v>
      </c>
      <c r="N180" s="216" t="s">
        <v>45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162</v>
      </c>
      <c r="AT180" s="219" t="s">
        <v>157</v>
      </c>
      <c r="AU180" s="219" t="s">
        <v>84</v>
      </c>
      <c r="AY180" s="20" t="s">
        <v>154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82</v>
      </c>
      <c r="BK180" s="220">
        <f>ROUND(I180*H180,2)</f>
        <v>0</v>
      </c>
      <c r="BL180" s="20" t="s">
        <v>162</v>
      </c>
      <c r="BM180" s="219" t="s">
        <v>294</v>
      </c>
    </row>
    <row r="181" s="2" customFormat="1">
      <c r="A181" s="41"/>
      <c r="B181" s="42"/>
      <c r="C181" s="43"/>
      <c r="D181" s="221" t="s">
        <v>164</v>
      </c>
      <c r="E181" s="43"/>
      <c r="F181" s="222" t="s">
        <v>295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164</v>
      </c>
      <c r="AU181" s="20" t="s">
        <v>84</v>
      </c>
    </row>
    <row r="182" s="14" customFormat="1">
      <c r="A182" s="14"/>
      <c r="B182" s="237"/>
      <c r="C182" s="238"/>
      <c r="D182" s="228" t="s">
        <v>166</v>
      </c>
      <c r="E182" s="239" t="s">
        <v>28</v>
      </c>
      <c r="F182" s="240" t="s">
        <v>296</v>
      </c>
      <c r="G182" s="238"/>
      <c r="H182" s="241">
        <v>37.023000000000003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166</v>
      </c>
      <c r="AU182" s="247" t="s">
        <v>84</v>
      </c>
      <c r="AV182" s="14" t="s">
        <v>84</v>
      </c>
      <c r="AW182" s="14" t="s">
        <v>35</v>
      </c>
      <c r="AX182" s="14" t="s">
        <v>74</v>
      </c>
      <c r="AY182" s="247" t="s">
        <v>154</v>
      </c>
    </row>
    <row r="183" s="15" customFormat="1">
      <c r="A183" s="15"/>
      <c r="B183" s="248"/>
      <c r="C183" s="249"/>
      <c r="D183" s="228" t="s">
        <v>166</v>
      </c>
      <c r="E183" s="250" t="s">
        <v>127</v>
      </c>
      <c r="F183" s="251" t="s">
        <v>169</v>
      </c>
      <c r="G183" s="249"/>
      <c r="H183" s="252">
        <v>37.023000000000003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8" t="s">
        <v>166</v>
      </c>
      <c r="AU183" s="258" t="s">
        <v>84</v>
      </c>
      <c r="AV183" s="15" t="s">
        <v>162</v>
      </c>
      <c r="AW183" s="15" t="s">
        <v>35</v>
      </c>
      <c r="AX183" s="15" t="s">
        <v>82</v>
      </c>
      <c r="AY183" s="258" t="s">
        <v>154</v>
      </c>
    </row>
    <row r="184" s="2" customFormat="1" ht="49.05" customHeight="1">
      <c r="A184" s="41"/>
      <c r="B184" s="42"/>
      <c r="C184" s="208" t="s">
        <v>297</v>
      </c>
      <c r="D184" s="208" t="s">
        <v>157</v>
      </c>
      <c r="E184" s="209" t="s">
        <v>298</v>
      </c>
      <c r="F184" s="210" t="s">
        <v>299</v>
      </c>
      <c r="G184" s="211" t="s">
        <v>256</v>
      </c>
      <c r="H184" s="212">
        <v>185.11500000000001</v>
      </c>
      <c r="I184" s="213"/>
      <c r="J184" s="214">
        <f>ROUND(I184*H184,2)</f>
        <v>0</v>
      </c>
      <c r="K184" s="210" t="s">
        <v>161</v>
      </c>
      <c r="L184" s="47"/>
      <c r="M184" s="215" t="s">
        <v>28</v>
      </c>
      <c r="N184" s="216" t="s">
        <v>45</v>
      </c>
      <c r="O184" s="87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162</v>
      </c>
      <c r="AT184" s="219" t="s">
        <v>157</v>
      </c>
      <c r="AU184" s="219" t="s">
        <v>84</v>
      </c>
      <c r="AY184" s="20" t="s">
        <v>154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82</v>
      </c>
      <c r="BK184" s="220">
        <f>ROUND(I184*H184,2)</f>
        <v>0</v>
      </c>
      <c r="BL184" s="20" t="s">
        <v>162</v>
      </c>
      <c r="BM184" s="219" t="s">
        <v>300</v>
      </c>
    </row>
    <row r="185" s="2" customFormat="1">
      <c r="A185" s="41"/>
      <c r="B185" s="42"/>
      <c r="C185" s="43"/>
      <c r="D185" s="221" t="s">
        <v>164</v>
      </c>
      <c r="E185" s="43"/>
      <c r="F185" s="222" t="s">
        <v>301</v>
      </c>
      <c r="G185" s="43"/>
      <c r="H185" s="43"/>
      <c r="I185" s="223"/>
      <c r="J185" s="43"/>
      <c r="K185" s="43"/>
      <c r="L185" s="47"/>
      <c r="M185" s="224"/>
      <c r="N185" s="225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164</v>
      </c>
      <c r="AU185" s="20" t="s">
        <v>84</v>
      </c>
    </row>
    <row r="186" s="14" customFormat="1">
      <c r="A186" s="14"/>
      <c r="B186" s="237"/>
      <c r="C186" s="238"/>
      <c r="D186" s="228" t="s">
        <v>166</v>
      </c>
      <c r="E186" s="239" t="s">
        <v>28</v>
      </c>
      <c r="F186" s="240" t="s">
        <v>302</v>
      </c>
      <c r="G186" s="238"/>
      <c r="H186" s="241">
        <v>185.11500000000001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166</v>
      </c>
      <c r="AU186" s="247" t="s">
        <v>84</v>
      </c>
      <c r="AV186" s="14" t="s">
        <v>84</v>
      </c>
      <c r="AW186" s="14" t="s">
        <v>35</v>
      </c>
      <c r="AX186" s="14" t="s">
        <v>82</v>
      </c>
      <c r="AY186" s="247" t="s">
        <v>154</v>
      </c>
    </row>
    <row r="187" s="2" customFormat="1" ht="24.15" customHeight="1">
      <c r="A187" s="41"/>
      <c r="B187" s="42"/>
      <c r="C187" s="208" t="s">
        <v>303</v>
      </c>
      <c r="D187" s="208" t="s">
        <v>157</v>
      </c>
      <c r="E187" s="209" t="s">
        <v>304</v>
      </c>
      <c r="F187" s="210" t="s">
        <v>305</v>
      </c>
      <c r="G187" s="211" t="s">
        <v>256</v>
      </c>
      <c r="H187" s="212">
        <v>86.079999999999998</v>
      </c>
      <c r="I187" s="213"/>
      <c r="J187" s="214">
        <f>ROUND(I187*H187,2)</f>
        <v>0</v>
      </c>
      <c r="K187" s="210" t="s">
        <v>161</v>
      </c>
      <c r="L187" s="47"/>
      <c r="M187" s="215" t="s">
        <v>28</v>
      </c>
      <c r="N187" s="216" t="s">
        <v>45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162</v>
      </c>
      <c r="AT187" s="219" t="s">
        <v>157</v>
      </c>
      <c r="AU187" s="219" t="s">
        <v>84</v>
      </c>
      <c r="AY187" s="20" t="s">
        <v>154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82</v>
      </c>
      <c r="BK187" s="220">
        <f>ROUND(I187*H187,2)</f>
        <v>0</v>
      </c>
      <c r="BL187" s="20" t="s">
        <v>162</v>
      </c>
      <c r="BM187" s="219" t="s">
        <v>306</v>
      </c>
    </row>
    <row r="188" s="2" customFormat="1">
      <c r="A188" s="41"/>
      <c r="B188" s="42"/>
      <c r="C188" s="43"/>
      <c r="D188" s="221" t="s">
        <v>164</v>
      </c>
      <c r="E188" s="43"/>
      <c r="F188" s="222" t="s">
        <v>307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164</v>
      </c>
      <c r="AU188" s="20" t="s">
        <v>84</v>
      </c>
    </row>
    <row r="189" s="14" customFormat="1">
      <c r="A189" s="14"/>
      <c r="B189" s="237"/>
      <c r="C189" s="238"/>
      <c r="D189" s="228" t="s">
        <v>166</v>
      </c>
      <c r="E189" s="239" t="s">
        <v>28</v>
      </c>
      <c r="F189" s="240" t="s">
        <v>123</v>
      </c>
      <c r="G189" s="238"/>
      <c r="H189" s="241">
        <v>63.372999999999998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166</v>
      </c>
      <c r="AU189" s="247" t="s">
        <v>84</v>
      </c>
      <c r="AV189" s="14" t="s">
        <v>84</v>
      </c>
      <c r="AW189" s="14" t="s">
        <v>35</v>
      </c>
      <c r="AX189" s="14" t="s">
        <v>74</v>
      </c>
      <c r="AY189" s="247" t="s">
        <v>154</v>
      </c>
    </row>
    <row r="190" s="14" customFormat="1">
      <c r="A190" s="14"/>
      <c r="B190" s="237"/>
      <c r="C190" s="238"/>
      <c r="D190" s="228" t="s">
        <v>166</v>
      </c>
      <c r="E190" s="239" t="s">
        <v>28</v>
      </c>
      <c r="F190" s="240" t="s">
        <v>125</v>
      </c>
      <c r="G190" s="238"/>
      <c r="H190" s="241">
        <v>22.707000000000001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166</v>
      </c>
      <c r="AU190" s="247" t="s">
        <v>84</v>
      </c>
      <c r="AV190" s="14" t="s">
        <v>84</v>
      </c>
      <c r="AW190" s="14" t="s">
        <v>35</v>
      </c>
      <c r="AX190" s="14" t="s">
        <v>74</v>
      </c>
      <c r="AY190" s="247" t="s">
        <v>154</v>
      </c>
    </row>
    <row r="191" s="15" customFormat="1">
      <c r="A191" s="15"/>
      <c r="B191" s="248"/>
      <c r="C191" s="249"/>
      <c r="D191" s="228" t="s">
        <v>166</v>
      </c>
      <c r="E191" s="250" t="s">
        <v>28</v>
      </c>
      <c r="F191" s="251" t="s">
        <v>169</v>
      </c>
      <c r="G191" s="249"/>
      <c r="H191" s="252">
        <v>86.079999999999998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8" t="s">
        <v>166</v>
      </c>
      <c r="AU191" s="258" t="s">
        <v>84</v>
      </c>
      <c r="AV191" s="15" t="s">
        <v>162</v>
      </c>
      <c r="AW191" s="15" t="s">
        <v>35</v>
      </c>
      <c r="AX191" s="15" t="s">
        <v>82</v>
      </c>
      <c r="AY191" s="258" t="s">
        <v>154</v>
      </c>
    </row>
    <row r="192" s="2" customFormat="1" ht="24.15" customHeight="1">
      <c r="A192" s="41"/>
      <c r="B192" s="42"/>
      <c r="C192" s="208" t="s">
        <v>308</v>
      </c>
      <c r="D192" s="208" t="s">
        <v>157</v>
      </c>
      <c r="E192" s="209" t="s">
        <v>309</v>
      </c>
      <c r="F192" s="210" t="s">
        <v>310</v>
      </c>
      <c r="G192" s="211" t="s">
        <v>256</v>
      </c>
      <c r="H192" s="212">
        <v>37.023000000000003</v>
      </c>
      <c r="I192" s="213"/>
      <c r="J192" s="214">
        <f>ROUND(I192*H192,2)</f>
        <v>0</v>
      </c>
      <c r="K192" s="210" t="s">
        <v>161</v>
      </c>
      <c r="L192" s="47"/>
      <c r="M192" s="215" t="s">
        <v>28</v>
      </c>
      <c r="N192" s="216" t="s">
        <v>45</v>
      </c>
      <c r="O192" s="87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162</v>
      </c>
      <c r="AT192" s="219" t="s">
        <v>157</v>
      </c>
      <c r="AU192" s="219" t="s">
        <v>84</v>
      </c>
      <c r="AY192" s="20" t="s">
        <v>154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0" t="s">
        <v>82</v>
      </c>
      <c r="BK192" s="220">
        <f>ROUND(I192*H192,2)</f>
        <v>0</v>
      </c>
      <c r="BL192" s="20" t="s">
        <v>162</v>
      </c>
      <c r="BM192" s="219" t="s">
        <v>311</v>
      </c>
    </row>
    <row r="193" s="2" customFormat="1">
      <c r="A193" s="41"/>
      <c r="B193" s="42"/>
      <c r="C193" s="43"/>
      <c r="D193" s="221" t="s">
        <v>164</v>
      </c>
      <c r="E193" s="43"/>
      <c r="F193" s="222" t="s">
        <v>312</v>
      </c>
      <c r="G193" s="43"/>
      <c r="H193" s="43"/>
      <c r="I193" s="223"/>
      <c r="J193" s="43"/>
      <c r="K193" s="43"/>
      <c r="L193" s="47"/>
      <c r="M193" s="224"/>
      <c r="N193" s="225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164</v>
      </c>
      <c r="AU193" s="20" t="s">
        <v>84</v>
      </c>
    </row>
    <row r="194" s="14" customFormat="1">
      <c r="A194" s="14"/>
      <c r="B194" s="237"/>
      <c r="C194" s="238"/>
      <c r="D194" s="228" t="s">
        <v>166</v>
      </c>
      <c r="E194" s="239" t="s">
        <v>28</v>
      </c>
      <c r="F194" s="240" t="s">
        <v>127</v>
      </c>
      <c r="G194" s="238"/>
      <c r="H194" s="241">
        <v>37.023000000000003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166</v>
      </c>
      <c r="AU194" s="247" t="s">
        <v>84</v>
      </c>
      <c r="AV194" s="14" t="s">
        <v>84</v>
      </c>
      <c r="AW194" s="14" t="s">
        <v>35</v>
      </c>
      <c r="AX194" s="14" t="s">
        <v>82</v>
      </c>
      <c r="AY194" s="247" t="s">
        <v>154</v>
      </c>
    </row>
    <row r="195" s="2" customFormat="1" ht="44.25" customHeight="1">
      <c r="A195" s="41"/>
      <c r="B195" s="42"/>
      <c r="C195" s="208" t="s">
        <v>313</v>
      </c>
      <c r="D195" s="208" t="s">
        <v>157</v>
      </c>
      <c r="E195" s="209" t="s">
        <v>314</v>
      </c>
      <c r="F195" s="210" t="s">
        <v>315</v>
      </c>
      <c r="G195" s="211" t="s">
        <v>256</v>
      </c>
      <c r="H195" s="212">
        <v>22.707000000000001</v>
      </c>
      <c r="I195" s="213"/>
      <c r="J195" s="214">
        <f>ROUND(I195*H195,2)</f>
        <v>0</v>
      </c>
      <c r="K195" s="210" t="s">
        <v>161</v>
      </c>
      <c r="L195" s="47"/>
      <c r="M195" s="215" t="s">
        <v>28</v>
      </c>
      <c r="N195" s="216" t="s">
        <v>45</v>
      </c>
      <c r="O195" s="87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9" t="s">
        <v>162</v>
      </c>
      <c r="AT195" s="219" t="s">
        <v>157</v>
      </c>
      <c r="AU195" s="219" t="s">
        <v>84</v>
      </c>
      <c r="AY195" s="20" t="s">
        <v>154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0" t="s">
        <v>82</v>
      </c>
      <c r="BK195" s="220">
        <f>ROUND(I195*H195,2)</f>
        <v>0</v>
      </c>
      <c r="BL195" s="20" t="s">
        <v>162</v>
      </c>
      <c r="BM195" s="219" t="s">
        <v>316</v>
      </c>
    </row>
    <row r="196" s="2" customFormat="1">
      <c r="A196" s="41"/>
      <c r="B196" s="42"/>
      <c r="C196" s="43"/>
      <c r="D196" s="221" t="s">
        <v>164</v>
      </c>
      <c r="E196" s="43"/>
      <c r="F196" s="222" t="s">
        <v>317</v>
      </c>
      <c r="G196" s="43"/>
      <c r="H196" s="43"/>
      <c r="I196" s="223"/>
      <c r="J196" s="43"/>
      <c r="K196" s="43"/>
      <c r="L196" s="47"/>
      <c r="M196" s="224"/>
      <c r="N196" s="225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164</v>
      </c>
      <c r="AU196" s="20" t="s">
        <v>84</v>
      </c>
    </row>
    <row r="197" s="14" customFormat="1">
      <c r="A197" s="14"/>
      <c r="B197" s="237"/>
      <c r="C197" s="238"/>
      <c r="D197" s="228" t="s">
        <v>166</v>
      </c>
      <c r="E197" s="239" t="s">
        <v>28</v>
      </c>
      <c r="F197" s="240" t="s">
        <v>125</v>
      </c>
      <c r="G197" s="238"/>
      <c r="H197" s="241">
        <v>22.707000000000001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166</v>
      </c>
      <c r="AU197" s="247" t="s">
        <v>84</v>
      </c>
      <c r="AV197" s="14" t="s">
        <v>84</v>
      </c>
      <c r="AW197" s="14" t="s">
        <v>35</v>
      </c>
      <c r="AX197" s="14" t="s">
        <v>82</v>
      </c>
      <c r="AY197" s="247" t="s">
        <v>154</v>
      </c>
    </row>
    <row r="198" s="2" customFormat="1" ht="44.25" customHeight="1">
      <c r="A198" s="41"/>
      <c r="B198" s="42"/>
      <c r="C198" s="208" t="s">
        <v>318</v>
      </c>
      <c r="D198" s="208" t="s">
        <v>157</v>
      </c>
      <c r="E198" s="209" t="s">
        <v>319</v>
      </c>
      <c r="F198" s="210" t="s">
        <v>320</v>
      </c>
      <c r="G198" s="211" t="s">
        <v>256</v>
      </c>
      <c r="H198" s="212">
        <v>63.372999999999998</v>
      </c>
      <c r="I198" s="213"/>
      <c r="J198" s="214">
        <f>ROUND(I198*H198,2)</f>
        <v>0</v>
      </c>
      <c r="K198" s="210" t="s">
        <v>161</v>
      </c>
      <c r="L198" s="47"/>
      <c r="M198" s="215" t="s">
        <v>28</v>
      </c>
      <c r="N198" s="216" t="s">
        <v>45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162</v>
      </c>
      <c r="AT198" s="219" t="s">
        <v>157</v>
      </c>
      <c r="AU198" s="219" t="s">
        <v>84</v>
      </c>
      <c r="AY198" s="20" t="s">
        <v>154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82</v>
      </c>
      <c r="BK198" s="220">
        <f>ROUND(I198*H198,2)</f>
        <v>0</v>
      </c>
      <c r="BL198" s="20" t="s">
        <v>162</v>
      </c>
      <c r="BM198" s="219" t="s">
        <v>321</v>
      </c>
    </row>
    <row r="199" s="2" customFormat="1">
      <c r="A199" s="41"/>
      <c r="B199" s="42"/>
      <c r="C199" s="43"/>
      <c r="D199" s="221" t="s">
        <v>164</v>
      </c>
      <c r="E199" s="43"/>
      <c r="F199" s="222" t="s">
        <v>322</v>
      </c>
      <c r="G199" s="43"/>
      <c r="H199" s="43"/>
      <c r="I199" s="223"/>
      <c r="J199" s="43"/>
      <c r="K199" s="43"/>
      <c r="L199" s="47"/>
      <c r="M199" s="224"/>
      <c r="N199" s="225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164</v>
      </c>
      <c r="AU199" s="20" t="s">
        <v>84</v>
      </c>
    </row>
    <row r="200" s="14" customFormat="1">
      <c r="A200" s="14"/>
      <c r="B200" s="237"/>
      <c r="C200" s="238"/>
      <c r="D200" s="228" t="s">
        <v>166</v>
      </c>
      <c r="E200" s="239" t="s">
        <v>28</v>
      </c>
      <c r="F200" s="240" t="s">
        <v>123</v>
      </c>
      <c r="G200" s="238"/>
      <c r="H200" s="241">
        <v>63.372999999999998</v>
      </c>
      <c r="I200" s="242"/>
      <c r="J200" s="238"/>
      <c r="K200" s="238"/>
      <c r="L200" s="243"/>
      <c r="M200" s="270"/>
      <c r="N200" s="271"/>
      <c r="O200" s="271"/>
      <c r="P200" s="271"/>
      <c r="Q200" s="271"/>
      <c r="R200" s="271"/>
      <c r="S200" s="271"/>
      <c r="T200" s="27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166</v>
      </c>
      <c r="AU200" s="247" t="s">
        <v>84</v>
      </c>
      <c r="AV200" s="14" t="s">
        <v>84</v>
      </c>
      <c r="AW200" s="14" t="s">
        <v>35</v>
      </c>
      <c r="AX200" s="14" t="s">
        <v>82</v>
      </c>
      <c r="AY200" s="247" t="s">
        <v>154</v>
      </c>
    </row>
    <row r="201" s="2" customFormat="1" ht="6.96" customHeight="1">
      <c r="A201" s="41"/>
      <c r="B201" s="62"/>
      <c r="C201" s="63"/>
      <c r="D201" s="63"/>
      <c r="E201" s="63"/>
      <c r="F201" s="63"/>
      <c r="G201" s="63"/>
      <c r="H201" s="63"/>
      <c r="I201" s="63"/>
      <c r="J201" s="63"/>
      <c r="K201" s="63"/>
      <c r="L201" s="47"/>
      <c r="M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</sheetData>
  <sheetProtection sheet="1" autoFilter="0" formatColumns="0" formatRows="0" objects="1" scenarios="1" spinCount="100000" saltValue="n1IG776DaaTUn4XgTSmicZ+IkbDS6ArANniKCIVhYgTwQOcCR5jgnFYQ06OUzfFDgjc95aLxcjOjQESwU3OV1Q==" hashValue="JCU4LjIEPcZk/yIwpHYNruoI/E6hVYMKVk5ikrVfWlFCpz/ua4RllOoqDVwo0bq0WpwO9ALglf1LWON16gw9Lw==" algorithmName="SHA-512" password="CC35"/>
  <autoFilter ref="C83:K20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11212211"/>
    <hyperlink ref="F93" r:id="rId2" display="https://podminky.urs.cz/item/CS_URS_2025_02/113106121"/>
    <hyperlink ref="F98" r:id="rId3" display="https://podminky.urs.cz/item/CS_URS_2025_02/113106161"/>
    <hyperlink ref="F104" r:id="rId4" display="https://podminky.urs.cz/item/CS_URS_2025_02/113107123"/>
    <hyperlink ref="F109" r:id="rId5" display="https://podminky.urs.cz/item/CS_URS_2025_02/113107124"/>
    <hyperlink ref="F112" r:id="rId6" display="https://podminky.urs.cz/item/CS_URS_2025_02/113107143"/>
    <hyperlink ref="F117" r:id="rId7" display="https://podminky.urs.cz/item/CS_URS_2025_02/113202111"/>
    <hyperlink ref="F125" r:id="rId8" display="https://podminky.urs.cz/item/CS_URS_2025_02/113203111"/>
    <hyperlink ref="F129" r:id="rId9" display="https://podminky.urs.cz/item/CS_URS_2025_02/121112003"/>
    <hyperlink ref="F134" r:id="rId10" display="https://podminky.urs.cz/item/CS_URS_2025_02/162211311"/>
    <hyperlink ref="F137" r:id="rId11" display="https://podminky.urs.cz/item/CS_URS_2025_02/162301501"/>
    <hyperlink ref="F140" r:id="rId12" display="https://podminky.urs.cz/item/CS_URS_2025_02/162651112"/>
    <hyperlink ref="F144" r:id="rId13" display="https://podminky.urs.cz/item/CS_URS_2025_02/167111101"/>
    <hyperlink ref="F147" r:id="rId14" display="https://podminky.urs.cz/item/CS_URS_2025_02/171251201"/>
    <hyperlink ref="F151" r:id="rId15" display="https://podminky.urs.cz/item/CS_URS_2025_02/919735113"/>
    <hyperlink ref="F158" r:id="rId16" display="https://podminky.urs.cz/item/CS_URS_2025_02/997221131"/>
    <hyperlink ref="F161" r:id="rId17" display="https://podminky.urs.cz/item/CS_URS_2025_02/997221141"/>
    <hyperlink ref="F164" r:id="rId18" display="https://podminky.urs.cz/item/CS_URS_2025_02/997221151"/>
    <hyperlink ref="F167" r:id="rId19" display="https://podminky.urs.cz/item/CS_URS_2025_02/997221551"/>
    <hyperlink ref="F171" r:id="rId20" display="https://podminky.urs.cz/item/CS_URS_2025_02/997221559"/>
    <hyperlink ref="F174" r:id="rId21" display="https://podminky.urs.cz/item/CS_URS_2025_02/997221561"/>
    <hyperlink ref="F178" r:id="rId22" display="https://podminky.urs.cz/item/CS_URS_2025_02/997221569"/>
    <hyperlink ref="F181" r:id="rId23" display="https://podminky.urs.cz/item/CS_URS_2025_02/997221571"/>
    <hyperlink ref="F185" r:id="rId24" display="https://podminky.urs.cz/item/CS_URS_2025_02/997221579"/>
    <hyperlink ref="F188" r:id="rId25" display="https://podminky.urs.cz/item/CS_URS_2025_02/997221611"/>
    <hyperlink ref="F193" r:id="rId26" display="https://podminky.urs.cz/item/CS_URS_2025_02/997221612"/>
    <hyperlink ref="F196" r:id="rId27" display="https://podminky.urs.cz/item/CS_URS_2025_02/997221645"/>
    <hyperlink ref="F199" r:id="rId28" display="https://podminky.urs.cz/item/CS_URS_2025_02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  <c r="AZ2" s="131" t="s">
        <v>323</v>
      </c>
      <c r="BA2" s="131" t="s">
        <v>323</v>
      </c>
      <c r="BB2" s="131" t="s">
        <v>28</v>
      </c>
      <c r="BC2" s="131" t="s">
        <v>324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325</v>
      </c>
      <c r="BA3" s="131" t="s">
        <v>325</v>
      </c>
      <c r="BB3" s="131" t="s">
        <v>28</v>
      </c>
      <c r="BC3" s="131" t="s">
        <v>326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327</v>
      </c>
      <c r="BA4" s="131" t="s">
        <v>327</v>
      </c>
      <c r="BB4" s="131" t="s">
        <v>28</v>
      </c>
      <c r="BC4" s="131" t="s">
        <v>328</v>
      </c>
      <c r="BD4" s="131" t="s">
        <v>84</v>
      </c>
    </row>
    <row r="5" s="1" customFormat="1" ht="6.96" customHeight="1">
      <c r="B5" s="23"/>
      <c r="L5" s="23"/>
      <c r="AZ5" s="131" t="s">
        <v>329</v>
      </c>
      <c r="BA5" s="131" t="s">
        <v>329</v>
      </c>
      <c r="BB5" s="131" t="s">
        <v>28</v>
      </c>
      <c r="BC5" s="131" t="s">
        <v>330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331</v>
      </c>
      <c r="BA6" s="131" t="s">
        <v>331</v>
      </c>
      <c r="BB6" s="131" t="s">
        <v>28</v>
      </c>
      <c r="BC6" s="131" t="s">
        <v>332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333</v>
      </c>
      <c r="BA7" s="131" t="s">
        <v>333</v>
      </c>
      <c r="BB7" s="131" t="s">
        <v>28</v>
      </c>
      <c r="BC7" s="131" t="s">
        <v>334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335</v>
      </c>
      <c r="BA8" s="131" t="s">
        <v>335</v>
      </c>
      <c r="BB8" s="131" t="s">
        <v>28</v>
      </c>
      <c r="BC8" s="131" t="s">
        <v>336</v>
      </c>
      <c r="BD8" s="131" t="s">
        <v>84</v>
      </c>
    </row>
    <row r="9" s="2" customFormat="1" ht="30" customHeight="1">
      <c r="A9" s="41"/>
      <c r="B9" s="47"/>
      <c r="C9" s="41"/>
      <c r="D9" s="41"/>
      <c r="E9" s="139" t="s">
        <v>337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338</v>
      </c>
      <c r="BA9" s="131" t="s">
        <v>338</v>
      </c>
      <c r="BB9" s="131" t="s">
        <v>28</v>
      </c>
      <c r="BC9" s="131" t="s">
        <v>339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340</v>
      </c>
      <c r="BA10" s="131" t="s">
        <v>340</v>
      </c>
      <c r="BB10" s="131" t="s">
        <v>28</v>
      </c>
      <c r="BC10" s="131" t="s">
        <v>341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342</v>
      </c>
      <c r="BA11" s="131" t="s">
        <v>342</v>
      </c>
      <c r="BB11" s="131" t="s">
        <v>28</v>
      </c>
      <c r="BC11" s="131" t="s">
        <v>343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344</v>
      </c>
      <c r="BA12" s="131" t="s">
        <v>344</v>
      </c>
      <c r="BB12" s="131" t="s">
        <v>28</v>
      </c>
      <c r="BC12" s="131" t="s">
        <v>345</v>
      </c>
      <c r="BD12" s="131" t="s">
        <v>84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31" t="s">
        <v>346</v>
      </c>
      <c r="BA13" s="131" t="s">
        <v>346</v>
      </c>
      <c r="BB13" s="131" t="s">
        <v>28</v>
      </c>
      <c r="BC13" s="131" t="s">
        <v>347</v>
      </c>
      <c r="BD13" s="131" t="s">
        <v>84</v>
      </c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31" t="s">
        <v>348</v>
      </c>
      <c r="BA14" s="131" t="s">
        <v>348</v>
      </c>
      <c r="BB14" s="131" t="s">
        <v>28</v>
      </c>
      <c r="BC14" s="131" t="s">
        <v>349</v>
      </c>
      <c r="BD14" s="131" t="s">
        <v>84</v>
      </c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Z15" s="131" t="s">
        <v>350</v>
      </c>
      <c r="BA15" s="131" t="s">
        <v>350</v>
      </c>
      <c r="BB15" s="131" t="s">
        <v>28</v>
      </c>
      <c r="BC15" s="131" t="s">
        <v>351</v>
      </c>
      <c r="BD15" s="131" t="s">
        <v>84</v>
      </c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ROUND(J95,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ROUND((SUM(BE95:BE356)),  2)</f>
        <v>0</v>
      </c>
      <c r="G33" s="41"/>
      <c r="H33" s="41"/>
      <c r="I33" s="152">
        <v>0.20999999999999999</v>
      </c>
      <c r="J33" s="151">
        <f>ROUND(((SUM(BE95:BE356))*I33),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ROUND((SUM(BF95:BF356)),  2)</f>
        <v>0</v>
      </c>
      <c r="G34" s="41"/>
      <c r="H34" s="41"/>
      <c r="I34" s="152">
        <v>0.12</v>
      </c>
      <c r="J34" s="151">
        <f>ROUND(((SUM(BF95:BF356))*I34),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ROUND((SUM(BG95:BG356)),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ROUND((SUM(BH95:BH356)),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ROUND((SUM(BI95:BI356)),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ALFA-38102 - SO.1. - WC stavební + opěrná zeď z SO.2.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J96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352</v>
      </c>
      <c r="E61" s="178"/>
      <c r="F61" s="178"/>
      <c r="G61" s="178"/>
      <c r="H61" s="178"/>
      <c r="I61" s="178"/>
      <c r="J61" s="179">
        <f>J97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353</v>
      </c>
      <c r="E62" s="178"/>
      <c r="F62" s="178"/>
      <c r="G62" s="178"/>
      <c r="H62" s="178"/>
      <c r="I62" s="178"/>
      <c r="J62" s="179">
        <f>J149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354</v>
      </c>
      <c r="E63" s="178"/>
      <c r="F63" s="178"/>
      <c r="G63" s="178"/>
      <c r="H63" s="178"/>
      <c r="I63" s="178"/>
      <c r="J63" s="179">
        <f>J173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355</v>
      </c>
      <c r="E64" s="178"/>
      <c r="F64" s="178"/>
      <c r="G64" s="178"/>
      <c r="H64" s="178"/>
      <c r="I64" s="178"/>
      <c r="J64" s="179">
        <f>J187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356</v>
      </c>
      <c r="E65" s="178"/>
      <c r="F65" s="178"/>
      <c r="G65" s="178"/>
      <c r="H65" s="178"/>
      <c r="I65" s="178"/>
      <c r="J65" s="179">
        <f>J199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357</v>
      </c>
      <c r="E66" s="178"/>
      <c r="F66" s="178"/>
      <c r="G66" s="178"/>
      <c r="H66" s="178"/>
      <c r="I66" s="178"/>
      <c r="J66" s="179">
        <f>J203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9"/>
      <c r="C67" s="170"/>
      <c r="D67" s="171" t="s">
        <v>358</v>
      </c>
      <c r="E67" s="172"/>
      <c r="F67" s="172"/>
      <c r="G67" s="172"/>
      <c r="H67" s="172"/>
      <c r="I67" s="172"/>
      <c r="J67" s="173">
        <f>J206</f>
        <v>0</v>
      </c>
      <c r="K67" s="170"/>
      <c r="L67" s="17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5"/>
      <c r="C68" s="176"/>
      <c r="D68" s="177" t="s">
        <v>359</v>
      </c>
      <c r="E68" s="178"/>
      <c r="F68" s="178"/>
      <c r="G68" s="178"/>
      <c r="H68" s="178"/>
      <c r="I68" s="178"/>
      <c r="J68" s="179">
        <f>J207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360</v>
      </c>
      <c r="E69" s="178"/>
      <c r="F69" s="178"/>
      <c r="G69" s="178"/>
      <c r="H69" s="178"/>
      <c r="I69" s="178"/>
      <c r="J69" s="179">
        <f>J255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361</v>
      </c>
      <c r="E70" s="178"/>
      <c r="F70" s="178"/>
      <c r="G70" s="178"/>
      <c r="H70" s="178"/>
      <c r="I70" s="178"/>
      <c r="J70" s="179">
        <f>J269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362</v>
      </c>
      <c r="E71" s="178"/>
      <c r="F71" s="178"/>
      <c r="G71" s="178"/>
      <c r="H71" s="178"/>
      <c r="I71" s="178"/>
      <c r="J71" s="179">
        <f>J279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363</v>
      </c>
      <c r="E72" s="178"/>
      <c r="F72" s="178"/>
      <c r="G72" s="178"/>
      <c r="H72" s="178"/>
      <c r="I72" s="178"/>
      <c r="J72" s="179">
        <f>J297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364</v>
      </c>
      <c r="E73" s="178"/>
      <c r="F73" s="178"/>
      <c r="G73" s="178"/>
      <c r="H73" s="178"/>
      <c r="I73" s="178"/>
      <c r="J73" s="179">
        <f>J312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5"/>
      <c r="C74" s="176"/>
      <c r="D74" s="177" t="s">
        <v>365</v>
      </c>
      <c r="E74" s="178"/>
      <c r="F74" s="178"/>
      <c r="G74" s="178"/>
      <c r="H74" s="178"/>
      <c r="I74" s="178"/>
      <c r="J74" s="179">
        <f>J339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366</v>
      </c>
      <c r="E75" s="178"/>
      <c r="F75" s="178"/>
      <c r="G75" s="178"/>
      <c r="H75" s="178"/>
      <c r="I75" s="178"/>
      <c r="J75" s="179">
        <f>J350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139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4" t="str">
        <f>E7</f>
        <v>Ulice Židovská Jihlava - výstavba veřejného WC</v>
      </c>
      <c r="F85" s="35"/>
      <c r="G85" s="35"/>
      <c r="H85" s="35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119</v>
      </c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30" customHeight="1">
      <c r="A87" s="41"/>
      <c r="B87" s="42"/>
      <c r="C87" s="43"/>
      <c r="D87" s="43"/>
      <c r="E87" s="72" t="str">
        <f>E9</f>
        <v>ALFA-38102 - SO.1. - WC stavební + opěrná zeď z SO.2.</v>
      </c>
      <c r="F87" s="43"/>
      <c r="G87" s="43"/>
      <c r="H87" s="43"/>
      <c r="I87" s="43"/>
      <c r="J87" s="43"/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22</v>
      </c>
      <c r="D89" s="43"/>
      <c r="E89" s="43"/>
      <c r="F89" s="30" t="str">
        <f>F12</f>
        <v>Jihlava</v>
      </c>
      <c r="G89" s="43"/>
      <c r="H89" s="43"/>
      <c r="I89" s="35" t="s">
        <v>24</v>
      </c>
      <c r="J89" s="75" t="str">
        <f>IF(J12="","",J12)</f>
        <v>22. 8. 2025</v>
      </c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26</v>
      </c>
      <c r="D91" s="43"/>
      <c r="E91" s="43"/>
      <c r="F91" s="30" t="str">
        <f>E15</f>
        <v>Statutární město Jihlava</v>
      </c>
      <c r="G91" s="43"/>
      <c r="H91" s="43"/>
      <c r="I91" s="35" t="s">
        <v>33</v>
      </c>
      <c r="J91" s="39" t="str">
        <f>E21</f>
        <v>Atelier Alfa, spol. s r.o., Jihlava</v>
      </c>
      <c r="K91" s="43"/>
      <c r="L91" s="13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31</v>
      </c>
      <c r="D92" s="43"/>
      <c r="E92" s="43"/>
      <c r="F92" s="30" t="str">
        <f>IF(E18="","",E18)</f>
        <v>Vyplň údaj</v>
      </c>
      <c r="G92" s="43"/>
      <c r="H92" s="43"/>
      <c r="I92" s="35" t="s">
        <v>36</v>
      </c>
      <c r="J92" s="39" t="str">
        <f>E24</f>
        <v xml:space="preserve"> </v>
      </c>
      <c r="K92" s="43"/>
      <c r="L92" s="13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1"/>
      <c r="B94" s="182"/>
      <c r="C94" s="183" t="s">
        <v>140</v>
      </c>
      <c r="D94" s="184" t="s">
        <v>59</v>
      </c>
      <c r="E94" s="184" t="s">
        <v>55</v>
      </c>
      <c r="F94" s="184" t="s">
        <v>56</v>
      </c>
      <c r="G94" s="184" t="s">
        <v>141</v>
      </c>
      <c r="H94" s="184" t="s">
        <v>142</v>
      </c>
      <c r="I94" s="184" t="s">
        <v>143</v>
      </c>
      <c r="J94" s="184" t="s">
        <v>132</v>
      </c>
      <c r="K94" s="185" t="s">
        <v>144</v>
      </c>
      <c r="L94" s="186"/>
      <c r="M94" s="95" t="s">
        <v>28</v>
      </c>
      <c r="N94" s="96" t="s">
        <v>44</v>
      </c>
      <c r="O94" s="96" t="s">
        <v>145</v>
      </c>
      <c r="P94" s="96" t="s">
        <v>146</v>
      </c>
      <c r="Q94" s="96" t="s">
        <v>147</v>
      </c>
      <c r="R94" s="96" t="s">
        <v>148</v>
      </c>
      <c r="S94" s="96" t="s">
        <v>149</v>
      </c>
      <c r="T94" s="97" t="s">
        <v>150</v>
      </c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</row>
    <row r="95" s="2" customFormat="1" ht="22.8" customHeight="1">
      <c r="A95" s="41"/>
      <c r="B95" s="42"/>
      <c r="C95" s="102" t="s">
        <v>151</v>
      </c>
      <c r="D95" s="43"/>
      <c r="E95" s="43"/>
      <c r="F95" s="43"/>
      <c r="G95" s="43"/>
      <c r="H95" s="43"/>
      <c r="I95" s="43"/>
      <c r="J95" s="187">
        <f>BK95</f>
        <v>0</v>
      </c>
      <c r="K95" s="43"/>
      <c r="L95" s="47"/>
      <c r="M95" s="98"/>
      <c r="N95" s="188"/>
      <c r="O95" s="99"/>
      <c r="P95" s="189">
        <f>P96+P206</f>
        <v>0</v>
      </c>
      <c r="Q95" s="99"/>
      <c r="R95" s="189">
        <f>R96+R206</f>
        <v>57.36612787</v>
      </c>
      <c r="S95" s="99"/>
      <c r="T95" s="190">
        <f>T96+T206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73</v>
      </c>
      <c r="AU95" s="20" t="s">
        <v>133</v>
      </c>
      <c r="BK95" s="191">
        <f>BK96+BK206</f>
        <v>0</v>
      </c>
    </row>
    <row r="96" s="12" customFormat="1" ht="25.92" customHeight="1">
      <c r="A96" s="12"/>
      <c r="B96" s="192"/>
      <c r="C96" s="193"/>
      <c r="D96" s="194" t="s">
        <v>73</v>
      </c>
      <c r="E96" s="195" t="s">
        <v>152</v>
      </c>
      <c r="F96" s="195" t="s">
        <v>153</v>
      </c>
      <c r="G96" s="193"/>
      <c r="H96" s="193"/>
      <c r="I96" s="196"/>
      <c r="J96" s="197">
        <f>BK96</f>
        <v>0</v>
      </c>
      <c r="K96" s="193"/>
      <c r="L96" s="198"/>
      <c r="M96" s="199"/>
      <c r="N96" s="200"/>
      <c r="O96" s="200"/>
      <c r="P96" s="201">
        <f>P97+P149+P173+P187+P199+P203</f>
        <v>0</v>
      </c>
      <c r="Q96" s="200"/>
      <c r="R96" s="201">
        <f>R97+R149+R173+R187+R199+R203</f>
        <v>51.513374649999996</v>
      </c>
      <c r="S96" s="200"/>
      <c r="T96" s="202">
        <f>T97+T149+T173+T187+T199+T203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3" t="s">
        <v>82</v>
      </c>
      <c r="AT96" s="204" t="s">
        <v>73</v>
      </c>
      <c r="AU96" s="204" t="s">
        <v>74</v>
      </c>
      <c r="AY96" s="203" t="s">
        <v>154</v>
      </c>
      <c r="BK96" s="205">
        <f>BK97+BK149+BK173+BK187+BK199+BK203</f>
        <v>0</v>
      </c>
    </row>
    <row r="97" s="12" customFormat="1" ht="22.8" customHeight="1">
      <c r="A97" s="12"/>
      <c r="B97" s="192"/>
      <c r="C97" s="193"/>
      <c r="D97" s="194" t="s">
        <v>73</v>
      </c>
      <c r="E97" s="206" t="s">
        <v>82</v>
      </c>
      <c r="F97" s="206" t="s">
        <v>367</v>
      </c>
      <c r="G97" s="193"/>
      <c r="H97" s="193"/>
      <c r="I97" s="196"/>
      <c r="J97" s="207">
        <f>BK97</f>
        <v>0</v>
      </c>
      <c r="K97" s="193"/>
      <c r="L97" s="198"/>
      <c r="M97" s="199"/>
      <c r="N97" s="200"/>
      <c r="O97" s="200"/>
      <c r="P97" s="201">
        <f>SUM(P98:P148)</f>
        <v>0</v>
      </c>
      <c r="Q97" s="200"/>
      <c r="R97" s="201">
        <f>SUM(R98:R148)</f>
        <v>0</v>
      </c>
      <c r="S97" s="200"/>
      <c r="T97" s="202">
        <f>SUM(T98:T148)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3" t="s">
        <v>82</v>
      </c>
      <c r="AT97" s="204" t="s">
        <v>73</v>
      </c>
      <c r="AU97" s="204" t="s">
        <v>82</v>
      </c>
      <c r="AY97" s="203" t="s">
        <v>154</v>
      </c>
      <c r="BK97" s="205">
        <f>SUM(BK98:BK148)</f>
        <v>0</v>
      </c>
    </row>
    <row r="98" s="2" customFormat="1" ht="44.25" customHeight="1">
      <c r="A98" s="41"/>
      <c r="B98" s="42"/>
      <c r="C98" s="208" t="s">
        <v>82</v>
      </c>
      <c r="D98" s="208" t="s">
        <v>157</v>
      </c>
      <c r="E98" s="209" t="s">
        <v>368</v>
      </c>
      <c r="F98" s="210" t="s">
        <v>369</v>
      </c>
      <c r="G98" s="211" t="s">
        <v>220</v>
      </c>
      <c r="H98" s="212">
        <v>33.551000000000002</v>
      </c>
      <c r="I98" s="213"/>
      <c r="J98" s="214">
        <f>ROUND(I98*H98,2)</f>
        <v>0</v>
      </c>
      <c r="K98" s="210" t="s">
        <v>161</v>
      </c>
      <c r="L98" s="47"/>
      <c r="M98" s="215" t="s">
        <v>28</v>
      </c>
      <c r="N98" s="216" t="s">
        <v>45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162</v>
      </c>
      <c r="AT98" s="219" t="s">
        <v>157</v>
      </c>
      <c r="AU98" s="219" t="s">
        <v>84</v>
      </c>
      <c r="AY98" s="20" t="s">
        <v>154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82</v>
      </c>
      <c r="BK98" s="220">
        <f>ROUND(I98*H98,2)</f>
        <v>0</v>
      </c>
      <c r="BL98" s="20" t="s">
        <v>162</v>
      </c>
      <c r="BM98" s="219" t="s">
        <v>370</v>
      </c>
    </row>
    <row r="99" s="2" customFormat="1">
      <c r="A99" s="41"/>
      <c r="B99" s="42"/>
      <c r="C99" s="43"/>
      <c r="D99" s="221" t="s">
        <v>164</v>
      </c>
      <c r="E99" s="43"/>
      <c r="F99" s="222" t="s">
        <v>371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164</v>
      </c>
      <c r="AU99" s="20" t="s">
        <v>84</v>
      </c>
    </row>
    <row r="100" s="13" customFormat="1">
      <c r="A100" s="13"/>
      <c r="B100" s="226"/>
      <c r="C100" s="227"/>
      <c r="D100" s="228" t="s">
        <v>166</v>
      </c>
      <c r="E100" s="229" t="s">
        <v>28</v>
      </c>
      <c r="F100" s="230" t="s">
        <v>372</v>
      </c>
      <c r="G100" s="227"/>
      <c r="H100" s="229" t="s">
        <v>28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166</v>
      </c>
      <c r="AU100" s="236" t="s">
        <v>84</v>
      </c>
      <c r="AV100" s="13" t="s">
        <v>82</v>
      </c>
      <c r="AW100" s="13" t="s">
        <v>35</v>
      </c>
      <c r="AX100" s="13" t="s">
        <v>74</v>
      </c>
      <c r="AY100" s="236" t="s">
        <v>154</v>
      </c>
    </row>
    <row r="101" s="14" customFormat="1">
      <c r="A101" s="14"/>
      <c r="B101" s="237"/>
      <c r="C101" s="238"/>
      <c r="D101" s="228" t="s">
        <v>166</v>
      </c>
      <c r="E101" s="239" t="s">
        <v>28</v>
      </c>
      <c r="F101" s="240" t="s">
        <v>373</v>
      </c>
      <c r="G101" s="238"/>
      <c r="H101" s="241">
        <v>17.670000000000002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166</v>
      </c>
      <c r="AU101" s="247" t="s">
        <v>84</v>
      </c>
      <c r="AV101" s="14" t="s">
        <v>84</v>
      </c>
      <c r="AW101" s="14" t="s">
        <v>35</v>
      </c>
      <c r="AX101" s="14" t="s">
        <v>74</v>
      </c>
      <c r="AY101" s="247" t="s">
        <v>154</v>
      </c>
    </row>
    <row r="102" s="14" customFormat="1">
      <c r="A102" s="14"/>
      <c r="B102" s="237"/>
      <c r="C102" s="238"/>
      <c r="D102" s="228" t="s">
        <v>166</v>
      </c>
      <c r="E102" s="239" t="s">
        <v>28</v>
      </c>
      <c r="F102" s="240" t="s">
        <v>374</v>
      </c>
      <c r="G102" s="238"/>
      <c r="H102" s="241">
        <v>0.86199999999999999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166</v>
      </c>
      <c r="AU102" s="247" t="s">
        <v>84</v>
      </c>
      <c r="AV102" s="14" t="s">
        <v>84</v>
      </c>
      <c r="AW102" s="14" t="s">
        <v>35</v>
      </c>
      <c r="AX102" s="14" t="s">
        <v>74</v>
      </c>
      <c r="AY102" s="247" t="s">
        <v>154</v>
      </c>
    </row>
    <row r="103" s="14" customFormat="1">
      <c r="A103" s="14"/>
      <c r="B103" s="237"/>
      <c r="C103" s="238"/>
      <c r="D103" s="228" t="s">
        <v>166</v>
      </c>
      <c r="E103" s="239" t="s">
        <v>28</v>
      </c>
      <c r="F103" s="240" t="s">
        <v>375</v>
      </c>
      <c r="G103" s="238"/>
      <c r="H103" s="241">
        <v>2.6760000000000002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166</v>
      </c>
      <c r="AU103" s="247" t="s">
        <v>84</v>
      </c>
      <c r="AV103" s="14" t="s">
        <v>84</v>
      </c>
      <c r="AW103" s="14" t="s">
        <v>35</v>
      </c>
      <c r="AX103" s="14" t="s">
        <v>74</v>
      </c>
      <c r="AY103" s="247" t="s">
        <v>154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376</v>
      </c>
      <c r="G104" s="238"/>
      <c r="H104" s="241">
        <v>12.343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74</v>
      </c>
      <c r="AY104" s="247" t="s">
        <v>154</v>
      </c>
    </row>
    <row r="105" s="15" customFormat="1">
      <c r="A105" s="15"/>
      <c r="B105" s="248"/>
      <c r="C105" s="249"/>
      <c r="D105" s="228" t="s">
        <v>166</v>
      </c>
      <c r="E105" s="250" t="s">
        <v>342</v>
      </c>
      <c r="F105" s="251" t="s">
        <v>169</v>
      </c>
      <c r="G105" s="249"/>
      <c r="H105" s="252">
        <v>33.551000000000002</v>
      </c>
      <c r="I105" s="253"/>
      <c r="J105" s="249"/>
      <c r="K105" s="249"/>
      <c r="L105" s="254"/>
      <c r="M105" s="255"/>
      <c r="N105" s="256"/>
      <c r="O105" s="256"/>
      <c r="P105" s="256"/>
      <c r="Q105" s="256"/>
      <c r="R105" s="256"/>
      <c r="S105" s="256"/>
      <c r="T105" s="25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8" t="s">
        <v>166</v>
      </c>
      <c r="AU105" s="258" t="s">
        <v>84</v>
      </c>
      <c r="AV105" s="15" t="s">
        <v>162</v>
      </c>
      <c r="AW105" s="15" t="s">
        <v>35</v>
      </c>
      <c r="AX105" s="15" t="s">
        <v>82</v>
      </c>
      <c r="AY105" s="258" t="s">
        <v>154</v>
      </c>
    </row>
    <row r="106" s="2" customFormat="1" ht="49.05" customHeight="1">
      <c r="A106" s="41"/>
      <c r="B106" s="42"/>
      <c r="C106" s="208" t="s">
        <v>84</v>
      </c>
      <c r="D106" s="208" t="s">
        <v>157</v>
      </c>
      <c r="E106" s="209" t="s">
        <v>377</v>
      </c>
      <c r="F106" s="210" t="s">
        <v>378</v>
      </c>
      <c r="G106" s="211" t="s">
        <v>220</v>
      </c>
      <c r="H106" s="212">
        <v>33.551000000000002</v>
      </c>
      <c r="I106" s="213"/>
      <c r="J106" s="214">
        <f>ROUND(I106*H106,2)</f>
        <v>0</v>
      </c>
      <c r="K106" s="210" t="s">
        <v>161</v>
      </c>
      <c r="L106" s="47"/>
      <c r="M106" s="215" t="s">
        <v>28</v>
      </c>
      <c r="N106" s="216" t="s">
        <v>45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162</v>
      </c>
      <c r="AT106" s="219" t="s">
        <v>157</v>
      </c>
      <c r="AU106" s="219" t="s">
        <v>84</v>
      </c>
      <c r="AY106" s="20" t="s">
        <v>154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82</v>
      </c>
      <c r="BK106" s="220">
        <f>ROUND(I106*H106,2)</f>
        <v>0</v>
      </c>
      <c r="BL106" s="20" t="s">
        <v>162</v>
      </c>
      <c r="BM106" s="219" t="s">
        <v>379</v>
      </c>
    </row>
    <row r="107" s="2" customFormat="1">
      <c r="A107" s="41"/>
      <c r="B107" s="42"/>
      <c r="C107" s="43"/>
      <c r="D107" s="221" t="s">
        <v>164</v>
      </c>
      <c r="E107" s="43"/>
      <c r="F107" s="222" t="s">
        <v>380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164</v>
      </c>
      <c r="AU107" s="20" t="s">
        <v>84</v>
      </c>
    </row>
    <row r="108" s="14" customFormat="1">
      <c r="A108" s="14"/>
      <c r="B108" s="237"/>
      <c r="C108" s="238"/>
      <c r="D108" s="228" t="s">
        <v>166</v>
      </c>
      <c r="E108" s="239" t="s">
        <v>28</v>
      </c>
      <c r="F108" s="240" t="s">
        <v>342</v>
      </c>
      <c r="G108" s="238"/>
      <c r="H108" s="241">
        <v>33.551000000000002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166</v>
      </c>
      <c r="AU108" s="247" t="s">
        <v>84</v>
      </c>
      <c r="AV108" s="14" t="s">
        <v>84</v>
      </c>
      <c r="AW108" s="14" t="s">
        <v>35</v>
      </c>
      <c r="AX108" s="14" t="s">
        <v>82</v>
      </c>
      <c r="AY108" s="247" t="s">
        <v>154</v>
      </c>
    </row>
    <row r="109" s="2" customFormat="1" ht="55.5" customHeight="1">
      <c r="A109" s="41"/>
      <c r="B109" s="42"/>
      <c r="C109" s="208" t="s">
        <v>174</v>
      </c>
      <c r="D109" s="208" t="s">
        <v>157</v>
      </c>
      <c r="E109" s="209" t="s">
        <v>218</v>
      </c>
      <c r="F109" s="210" t="s">
        <v>219</v>
      </c>
      <c r="G109" s="211" t="s">
        <v>220</v>
      </c>
      <c r="H109" s="212">
        <v>33.551000000000002</v>
      </c>
      <c r="I109" s="213"/>
      <c r="J109" s="214">
        <f>ROUND(I109*H109,2)</f>
        <v>0</v>
      </c>
      <c r="K109" s="210" t="s">
        <v>161</v>
      </c>
      <c r="L109" s="47"/>
      <c r="M109" s="215" t="s">
        <v>28</v>
      </c>
      <c r="N109" s="216" t="s">
        <v>45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162</v>
      </c>
      <c r="AT109" s="219" t="s">
        <v>157</v>
      </c>
      <c r="AU109" s="219" t="s">
        <v>84</v>
      </c>
      <c r="AY109" s="20" t="s">
        <v>154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82</v>
      </c>
      <c r="BK109" s="220">
        <f>ROUND(I109*H109,2)</f>
        <v>0</v>
      </c>
      <c r="BL109" s="20" t="s">
        <v>162</v>
      </c>
      <c r="BM109" s="219" t="s">
        <v>381</v>
      </c>
    </row>
    <row r="110" s="2" customFormat="1">
      <c r="A110" s="41"/>
      <c r="B110" s="42"/>
      <c r="C110" s="43"/>
      <c r="D110" s="221" t="s">
        <v>164</v>
      </c>
      <c r="E110" s="43"/>
      <c r="F110" s="222" t="s">
        <v>222</v>
      </c>
      <c r="G110" s="43"/>
      <c r="H110" s="43"/>
      <c r="I110" s="223"/>
      <c r="J110" s="43"/>
      <c r="K110" s="43"/>
      <c r="L110" s="47"/>
      <c r="M110" s="224"/>
      <c r="N110" s="225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84</v>
      </c>
    </row>
    <row r="111" s="14" customFormat="1">
      <c r="A111" s="14"/>
      <c r="B111" s="237"/>
      <c r="C111" s="238"/>
      <c r="D111" s="228" t="s">
        <v>166</v>
      </c>
      <c r="E111" s="239" t="s">
        <v>28</v>
      </c>
      <c r="F111" s="240" t="s">
        <v>342</v>
      </c>
      <c r="G111" s="238"/>
      <c r="H111" s="241">
        <v>33.551000000000002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166</v>
      </c>
      <c r="AU111" s="247" t="s">
        <v>84</v>
      </c>
      <c r="AV111" s="14" t="s">
        <v>84</v>
      </c>
      <c r="AW111" s="14" t="s">
        <v>35</v>
      </c>
      <c r="AX111" s="14" t="s">
        <v>82</v>
      </c>
      <c r="AY111" s="247" t="s">
        <v>154</v>
      </c>
    </row>
    <row r="112" s="2" customFormat="1" ht="62.7" customHeight="1">
      <c r="A112" s="41"/>
      <c r="B112" s="42"/>
      <c r="C112" s="208" t="s">
        <v>162</v>
      </c>
      <c r="D112" s="208" t="s">
        <v>157</v>
      </c>
      <c r="E112" s="209" t="s">
        <v>382</v>
      </c>
      <c r="F112" s="210" t="s">
        <v>383</v>
      </c>
      <c r="G112" s="211" t="s">
        <v>220</v>
      </c>
      <c r="H112" s="212">
        <v>33.551000000000002</v>
      </c>
      <c r="I112" s="213"/>
      <c r="J112" s="214">
        <f>ROUND(I112*H112,2)</f>
        <v>0</v>
      </c>
      <c r="K112" s="210" t="s">
        <v>161</v>
      </c>
      <c r="L112" s="47"/>
      <c r="M112" s="215" t="s">
        <v>28</v>
      </c>
      <c r="N112" s="216" t="s">
        <v>45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162</v>
      </c>
      <c r="AT112" s="219" t="s">
        <v>157</v>
      </c>
      <c r="AU112" s="219" t="s">
        <v>84</v>
      </c>
      <c r="AY112" s="20" t="s">
        <v>154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82</v>
      </c>
      <c r="BK112" s="220">
        <f>ROUND(I112*H112,2)</f>
        <v>0</v>
      </c>
      <c r="BL112" s="20" t="s">
        <v>162</v>
      </c>
      <c r="BM112" s="219" t="s">
        <v>384</v>
      </c>
    </row>
    <row r="113" s="2" customFormat="1">
      <c r="A113" s="41"/>
      <c r="B113" s="42"/>
      <c r="C113" s="43"/>
      <c r="D113" s="221" t="s">
        <v>164</v>
      </c>
      <c r="E113" s="43"/>
      <c r="F113" s="222" t="s">
        <v>385</v>
      </c>
      <c r="G113" s="43"/>
      <c r="H113" s="43"/>
      <c r="I113" s="223"/>
      <c r="J113" s="43"/>
      <c r="K113" s="43"/>
      <c r="L113" s="47"/>
      <c r="M113" s="224"/>
      <c r="N113" s="22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164</v>
      </c>
      <c r="AU113" s="20" t="s">
        <v>84</v>
      </c>
    </row>
    <row r="114" s="14" customFormat="1">
      <c r="A114" s="14"/>
      <c r="B114" s="237"/>
      <c r="C114" s="238"/>
      <c r="D114" s="228" t="s">
        <v>166</v>
      </c>
      <c r="E114" s="239" t="s">
        <v>28</v>
      </c>
      <c r="F114" s="240" t="s">
        <v>342</v>
      </c>
      <c r="G114" s="238"/>
      <c r="H114" s="241">
        <v>33.551000000000002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166</v>
      </c>
      <c r="AU114" s="247" t="s">
        <v>84</v>
      </c>
      <c r="AV114" s="14" t="s">
        <v>84</v>
      </c>
      <c r="AW114" s="14" t="s">
        <v>35</v>
      </c>
      <c r="AX114" s="14" t="s">
        <v>82</v>
      </c>
      <c r="AY114" s="247" t="s">
        <v>154</v>
      </c>
    </row>
    <row r="115" s="2" customFormat="1" ht="55.5" customHeight="1">
      <c r="A115" s="41"/>
      <c r="B115" s="42"/>
      <c r="C115" s="208" t="s">
        <v>185</v>
      </c>
      <c r="D115" s="208" t="s">
        <v>157</v>
      </c>
      <c r="E115" s="209" t="s">
        <v>386</v>
      </c>
      <c r="F115" s="210" t="s">
        <v>387</v>
      </c>
      <c r="G115" s="211" t="s">
        <v>220</v>
      </c>
      <c r="H115" s="212">
        <v>33.551000000000002</v>
      </c>
      <c r="I115" s="213"/>
      <c r="J115" s="214">
        <f>ROUND(I115*H115,2)</f>
        <v>0</v>
      </c>
      <c r="K115" s="210" t="s">
        <v>161</v>
      </c>
      <c r="L115" s="47"/>
      <c r="M115" s="215" t="s">
        <v>28</v>
      </c>
      <c r="N115" s="216" t="s">
        <v>45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162</v>
      </c>
      <c r="AT115" s="219" t="s">
        <v>157</v>
      </c>
      <c r="AU115" s="219" t="s">
        <v>84</v>
      </c>
      <c r="AY115" s="20" t="s">
        <v>154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82</v>
      </c>
      <c r="BK115" s="220">
        <f>ROUND(I115*H115,2)</f>
        <v>0</v>
      </c>
      <c r="BL115" s="20" t="s">
        <v>162</v>
      </c>
      <c r="BM115" s="219" t="s">
        <v>388</v>
      </c>
    </row>
    <row r="116" s="2" customFormat="1">
      <c r="A116" s="41"/>
      <c r="B116" s="42"/>
      <c r="C116" s="43"/>
      <c r="D116" s="221" t="s">
        <v>164</v>
      </c>
      <c r="E116" s="43"/>
      <c r="F116" s="222" t="s">
        <v>389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164</v>
      </c>
      <c r="AU116" s="20" t="s">
        <v>84</v>
      </c>
    </row>
    <row r="117" s="14" customFormat="1">
      <c r="A117" s="14"/>
      <c r="B117" s="237"/>
      <c r="C117" s="238"/>
      <c r="D117" s="228" t="s">
        <v>166</v>
      </c>
      <c r="E117" s="239" t="s">
        <v>28</v>
      </c>
      <c r="F117" s="240" t="s">
        <v>342</v>
      </c>
      <c r="G117" s="238"/>
      <c r="H117" s="241">
        <v>33.551000000000002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166</v>
      </c>
      <c r="AU117" s="247" t="s">
        <v>84</v>
      </c>
      <c r="AV117" s="14" t="s">
        <v>84</v>
      </c>
      <c r="AW117" s="14" t="s">
        <v>35</v>
      </c>
      <c r="AX117" s="14" t="s">
        <v>82</v>
      </c>
      <c r="AY117" s="247" t="s">
        <v>154</v>
      </c>
    </row>
    <row r="118" s="2" customFormat="1" ht="62.7" customHeight="1">
      <c r="A118" s="41"/>
      <c r="B118" s="42"/>
      <c r="C118" s="208" t="s">
        <v>190</v>
      </c>
      <c r="D118" s="208" t="s">
        <v>157</v>
      </c>
      <c r="E118" s="209" t="s">
        <v>390</v>
      </c>
      <c r="F118" s="210" t="s">
        <v>391</v>
      </c>
      <c r="G118" s="211" t="s">
        <v>220</v>
      </c>
      <c r="H118" s="212">
        <v>33.551000000000002</v>
      </c>
      <c r="I118" s="213"/>
      <c r="J118" s="214">
        <f>ROUND(I118*H118,2)</f>
        <v>0</v>
      </c>
      <c r="K118" s="210" t="s">
        <v>161</v>
      </c>
      <c r="L118" s="47"/>
      <c r="M118" s="215" t="s">
        <v>28</v>
      </c>
      <c r="N118" s="216" t="s">
        <v>45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162</v>
      </c>
      <c r="AT118" s="219" t="s">
        <v>157</v>
      </c>
      <c r="AU118" s="219" t="s">
        <v>84</v>
      </c>
      <c r="AY118" s="20" t="s">
        <v>154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82</v>
      </c>
      <c r="BK118" s="220">
        <f>ROUND(I118*H118,2)</f>
        <v>0</v>
      </c>
      <c r="BL118" s="20" t="s">
        <v>162</v>
      </c>
      <c r="BM118" s="219" t="s">
        <v>392</v>
      </c>
    </row>
    <row r="119" s="2" customFormat="1">
      <c r="A119" s="41"/>
      <c r="B119" s="42"/>
      <c r="C119" s="43"/>
      <c r="D119" s="221" t="s">
        <v>164</v>
      </c>
      <c r="E119" s="43"/>
      <c r="F119" s="222" t="s">
        <v>393</v>
      </c>
      <c r="G119" s="43"/>
      <c r="H119" s="43"/>
      <c r="I119" s="223"/>
      <c r="J119" s="43"/>
      <c r="K119" s="43"/>
      <c r="L119" s="47"/>
      <c r="M119" s="224"/>
      <c r="N119" s="225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164</v>
      </c>
      <c r="AU119" s="20" t="s">
        <v>84</v>
      </c>
    </row>
    <row r="120" s="14" customFormat="1">
      <c r="A120" s="14"/>
      <c r="B120" s="237"/>
      <c r="C120" s="238"/>
      <c r="D120" s="228" t="s">
        <v>166</v>
      </c>
      <c r="E120" s="239" t="s">
        <v>28</v>
      </c>
      <c r="F120" s="240" t="s">
        <v>342</v>
      </c>
      <c r="G120" s="238"/>
      <c r="H120" s="241">
        <v>33.551000000000002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166</v>
      </c>
      <c r="AU120" s="247" t="s">
        <v>84</v>
      </c>
      <c r="AV120" s="14" t="s">
        <v>84</v>
      </c>
      <c r="AW120" s="14" t="s">
        <v>35</v>
      </c>
      <c r="AX120" s="14" t="s">
        <v>82</v>
      </c>
      <c r="AY120" s="247" t="s">
        <v>154</v>
      </c>
    </row>
    <row r="121" s="2" customFormat="1" ht="62.7" customHeight="1">
      <c r="A121" s="41"/>
      <c r="B121" s="42"/>
      <c r="C121" s="208" t="s">
        <v>195</v>
      </c>
      <c r="D121" s="208" t="s">
        <v>157</v>
      </c>
      <c r="E121" s="209" t="s">
        <v>394</v>
      </c>
      <c r="F121" s="210" t="s">
        <v>395</v>
      </c>
      <c r="G121" s="211" t="s">
        <v>220</v>
      </c>
      <c r="H121" s="212">
        <v>12.82</v>
      </c>
      <c r="I121" s="213"/>
      <c r="J121" s="214">
        <f>ROUND(I121*H121,2)</f>
        <v>0</v>
      </c>
      <c r="K121" s="210" t="s">
        <v>161</v>
      </c>
      <c r="L121" s="47"/>
      <c r="M121" s="215" t="s">
        <v>28</v>
      </c>
      <c r="N121" s="216" t="s">
        <v>45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162</v>
      </c>
      <c r="AT121" s="219" t="s">
        <v>157</v>
      </c>
      <c r="AU121" s="219" t="s">
        <v>84</v>
      </c>
      <c r="AY121" s="20" t="s">
        <v>154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82</v>
      </c>
      <c r="BK121" s="220">
        <f>ROUND(I121*H121,2)</f>
        <v>0</v>
      </c>
      <c r="BL121" s="20" t="s">
        <v>162</v>
      </c>
      <c r="BM121" s="219" t="s">
        <v>396</v>
      </c>
    </row>
    <row r="122" s="2" customFormat="1">
      <c r="A122" s="41"/>
      <c r="B122" s="42"/>
      <c r="C122" s="43"/>
      <c r="D122" s="221" t="s">
        <v>164</v>
      </c>
      <c r="E122" s="43"/>
      <c r="F122" s="222" t="s">
        <v>397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84</v>
      </c>
    </row>
    <row r="123" s="14" customFormat="1">
      <c r="A123" s="14"/>
      <c r="B123" s="237"/>
      <c r="C123" s="238"/>
      <c r="D123" s="228" t="s">
        <v>166</v>
      </c>
      <c r="E123" s="239" t="s">
        <v>28</v>
      </c>
      <c r="F123" s="240" t="s">
        <v>342</v>
      </c>
      <c r="G123" s="238"/>
      <c r="H123" s="241">
        <v>33.551000000000002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166</v>
      </c>
      <c r="AU123" s="247" t="s">
        <v>84</v>
      </c>
      <c r="AV123" s="14" t="s">
        <v>84</v>
      </c>
      <c r="AW123" s="14" t="s">
        <v>35</v>
      </c>
      <c r="AX123" s="14" t="s">
        <v>74</v>
      </c>
      <c r="AY123" s="247" t="s">
        <v>154</v>
      </c>
    </row>
    <row r="124" s="14" customFormat="1">
      <c r="A124" s="14"/>
      <c r="B124" s="237"/>
      <c r="C124" s="238"/>
      <c r="D124" s="228" t="s">
        <v>166</v>
      </c>
      <c r="E124" s="239" t="s">
        <v>28</v>
      </c>
      <c r="F124" s="240" t="s">
        <v>398</v>
      </c>
      <c r="G124" s="238"/>
      <c r="H124" s="241">
        <v>-20.731000000000002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166</v>
      </c>
      <c r="AU124" s="247" t="s">
        <v>84</v>
      </c>
      <c r="AV124" s="14" t="s">
        <v>84</v>
      </c>
      <c r="AW124" s="14" t="s">
        <v>35</v>
      </c>
      <c r="AX124" s="14" t="s">
        <v>74</v>
      </c>
      <c r="AY124" s="247" t="s">
        <v>154</v>
      </c>
    </row>
    <row r="125" s="15" customFormat="1">
      <c r="A125" s="15"/>
      <c r="B125" s="248"/>
      <c r="C125" s="249"/>
      <c r="D125" s="228" t="s">
        <v>166</v>
      </c>
      <c r="E125" s="250" t="s">
        <v>346</v>
      </c>
      <c r="F125" s="251" t="s">
        <v>169</v>
      </c>
      <c r="G125" s="249"/>
      <c r="H125" s="252">
        <v>12.82</v>
      </c>
      <c r="I125" s="253"/>
      <c r="J125" s="249"/>
      <c r="K125" s="249"/>
      <c r="L125" s="254"/>
      <c r="M125" s="255"/>
      <c r="N125" s="256"/>
      <c r="O125" s="256"/>
      <c r="P125" s="256"/>
      <c r="Q125" s="256"/>
      <c r="R125" s="256"/>
      <c r="S125" s="256"/>
      <c r="T125" s="257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8" t="s">
        <v>166</v>
      </c>
      <c r="AU125" s="258" t="s">
        <v>84</v>
      </c>
      <c r="AV125" s="15" t="s">
        <v>162</v>
      </c>
      <c r="AW125" s="15" t="s">
        <v>35</v>
      </c>
      <c r="AX125" s="15" t="s">
        <v>82</v>
      </c>
      <c r="AY125" s="258" t="s">
        <v>154</v>
      </c>
    </row>
    <row r="126" s="2" customFormat="1" ht="37.8" customHeight="1">
      <c r="A126" s="41"/>
      <c r="B126" s="42"/>
      <c r="C126" s="208" t="s">
        <v>205</v>
      </c>
      <c r="D126" s="208" t="s">
        <v>157</v>
      </c>
      <c r="E126" s="209" t="s">
        <v>233</v>
      </c>
      <c r="F126" s="210" t="s">
        <v>234</v>
      </c>
      <c r="G126" s="211" t="s">
        <v>220</v>
      </c>
      <c r="H126" s="212">
        <v>33.551000000000002</v>
      </c>
      <c r="I126" s="213"/>
      <c r="J126" s="214">
        <f>ROUND(I126*H126,2)</f>
        <v>0</v>
      </c>
      <c r="K126" s="210" t="s">
        <v>161</v>
      </c>
      <c r="L126" s="47"/>
      <c r="M126" s="215" t="s">
        <v>28</v>
      </c>
      <c r="N126" s="216" t="s">
        <v>45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162</v>
      </c>
      <c r="AT126" s="219" t="s">
        <v>157</v>
      </c>
      <c r="AU126" s="219" t="s">
        <v>84</v>
      </c>
      <c r="AY126" s="20" t="s">
        <v>154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82</v>
      </c>
      <c r="BK126" s="220">
        <f>ROUND(I126*H126,2)</f>
        <v>0</v>
      </c>
      <c r="BL126" s="20" t="s">
        <v>162</v>
      </c>
      <c r="BM126" s="219" t="s">
        <v>399</v>
      </c>
    </row>
    <row r="127" s="2" customFormat="1">
      <c r="A127" s="41"/>
      <c r="B127" s="42"/>
      <c r="C127" s="43"/>
      <c r="D127" s="221" t="s">
        <v>164</v>
      </c>
      <c r="E127" s="43"/>
      <c r="F127" s="222" t="s">
        <v>236</v>
      </c>
      <c r="G127" s="43"/>
      <c r="H127" s="43"/>
      <c r="I127" s="223"/>
      <c r="J127" s="43"/>
      <c r="K127" s="43"/>
      <c r="L127" s="47"/>
      <c r="M127" s="224"/>
      <c r="N127" s="225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84</v>
      </c>
    </row>
    <row r="128" s="14" customFormat="1">
      <c r="A128" s="14"/>
      <c r="B128" s="237"/>
      <c r="C128" s="238"/>
      <c r="D128" s="228" t="s">
        <v>166</v>
      </c>
      <c r="E128" s="239" t="s">
        <v>28</v>
      </c>
      <c r="F128" s="240" t="s">
        <v>342</v>
      </c>
      <c r="G128" s="238"/>
      <c r="H128" s="241">
        <v>33.551000000000002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166</v>
      </c>
      <c r="AU128" s="247" t="s">
        <v>84</v>
      </c>
      <c r="AV128" s="14" t="s">
        <v>84</v>
      </c>
      <c r="AW128" s="14" t="s">
        <v>35</v>
      </c>
      <c r="AX128" s="14" t="s">
        <v>82</v>
      </c>
      <c r="AY128" s="247" t="s">
        <v>154</v>
      </c>
    </row>
    <row r="129" s="2" customFormat="1" ht="37.8" customHeight="1">
      <c r="A129" s="41"/>
      <c r="B129" s="42"/>
      <c r="C129" s="208" t="s">
        <v>212</v>
      </c>
      <c r="D129" s="208" t="s">
        <v>157</v>
      </c>
      <c r="E129" s="209" t="s">
        <v>400</v>
      </c>
      <c r="F129" s="210" t="s">
        <v>401</v>
      </c>
      <c r="G129" s="211" t="s">
        <v>220</v>
      </c>
      <c r="H129" s="212">
        <v>33.551000000000002</v>
      </c>
      <c r="I129" s="213"/>
      <c r="J129" s="214">
        <f>ROUND(I129*H129,2)</f>
        <v>0</v>
      </c>
      <c r="K129" s="210" t="s">
        <v>161</v>
      </c>
      <c r="L129" s="47"/>
      <c r="M129" s="215" t="s">
        <v>28</v>
      </c>
      <c r="N129" s="216" t="s">
        <v>45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162</v>
      </c>
      <c r="AT129" s="219" t="s">
        <v>157</v>
      </c>
      <c r="AU129" s="219" t="s">
        <v>84</v>
      </c>
      <c r="AY129" s="20" t="s">
        <v>154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82</v>
      </c>
      <c r="BK129" s="220">
        <f>ROUND(I129*H129,2)</f>
        <v>0</v>
      </c>
      <c r="BL129" s="20" t="s">
        <v>162</v>
      </c>
      <c r="BM129" s="219" t="s">
        <v>402</v>
      </c>
    </row>
    <row r="130" s="2" customFormat="1">
      <c r="A130" s="41"/>
      <c r="B130" s="42"/>
      <c r="C130" s="43"/>
      <c r="D130" s="221" t="s">
        <v>164</v>
      </c>
      <c r="E130" s="43"/>
      <c r="F130" s="222" t="s">
        <v>403</v>
      </c>
      <c r="G130" s="43"/>
      <c r="H130" s="43"/>
      <c r="I130" s="223"/>
      <c r="J130" s="43"/>
      <c r="K130" s="43"/>
      <c r="L130" s="47"/>
      <c r="M130" s="224"/>
      <c r="N130" s="22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164</v>
      </c>
      <c r="AU130" s="20" t="s">
        <v>84</v>
      </c>
    </row>
    <row r="131" s="14" customFormat="1">
      <c r="A131" s="14"/>
      <c r="B131" s="237"/>
      <c r="C131" s="238"/>
      <c r="D131" s="228" t="s">
        <v>166</v>
      </c>
      <c r="E131" s="239" t="s">
        <v>28</v>
      </c>
      <c r="F131" s="240" t="s">
        <v>342</v>
      </c>
      <c r="G131" s="238"/>
      <c r="H131" s="241">
        <v>33.551000000000002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166</v>
      </c>
      <c r="AU131" s="247" t="s">
        <v>84</v>
      </c>
      <c r="AV131" s="14" t="s">
        <v>84</v>
      </c>
      <c r="AW131" s="14" t="s">
        <v>35</v>
      </c>
      <c r="AX131" s="14" t="s">
        <v>82</v>
      </c>
      <c r="AY131" s="247" t="s">
        <v>154</v>
      </c>
    </row>
    <row r="132" s="2" customFormat="1" ht="44.25" customHeight="1">
      <c r="A132" s="41"/>
      <c r="B132" s="42"/>
      <c r="C132" s="208" t="s">
        <v>217</v>
      </c>
      <c r="D132" s="208" t="s">
        <v>157</v>
      </c>
      <c r="E132" s="209" t="s">
        <v>404</v>
      </c>
      <c r="F132" s="210" t="s">
        <v>405</v>
      </c>
      <c r="G132" s="211" t="s">
        <v>256</v>
      </c>
      <c r="H132" s="212">
        <v>23.076000000000001</v>
      </c>
      <c r="I132" s="213"/>
      <c r="J132" s="214">
        <f>ROUND(I132*H132,2)</f>
        <v>0</v>
      </c>
      <c r="K132" s="210" t="s">
        <v>161</v>
      </c>
      <c r="L132" s="47"/>
      <c r="M132" s="215" t="s">
        <v>28</v>
      </c>
      <c r="N132" s="216" t="s">
        <v>45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162</v>
      </c>
      <c r="AT132" s="219" t="s">
        <v>157</v>
      </c>
      <c r="AU132" s="219" t="s">
        <v>84</v>
      </c>
      <c r="AY132" s="20" t="s">
        <v>154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82</v>
      </c>
      <c r="BK132" s="220">
        <f>ROUND(I132*H132,2)</f>
        <v>0</v>
      </c>
      <c r="BL132" s="20" t="s">
        <v>162</v>
      </c>
      <c r="BM132" s="219" t="s">
        <v>406</v>
      </c>
    </row>
    <row r="133" s="2" customFormat="1">
      <c r="A133" s="41"/>
      <c r="B133" s="42"/>
      <c r="C133" s="43"/>
      <c r="D133" s="221" t="s">
        <v>164</v>
      </c>
      <c r="E133" s="43"/>
      <c r="F133" s="222" t="s">
        <v>407</v>
      </c>
      <c r="G133" s="43"/>
      <c r="H133" s="43"/>
      <c r="I133" s="223"/>
      <c r="J133" s="43"/>
      <c r="K133" s="43"/>
      <c r="L133" s="47"/>
      <c r="M133" s="224"/>
      <c r="N133" s="22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164</v>
      </c>
      <c r="AU133" s="20" t="s">
        <v>84</v>
      </c>
    </row>
    <row r="134" s="14" customFormat="1">
      <c r="A134" s="14"/>
      <c r="B134" s="237"/>
      <c r="C134" s="238"/>
      <c r="D134" s="228" t="s">
        <v>166</v>
      </c>
      <c r="E134" s="239" t="s">
        <v>28</v>
      </c>
      <c r="F134" s="240" t="s">
        <v>408</v>
      </c>
      <c r="G134" s="238"/>
      <c r="H134" s="241">
        <v>23.076000000000001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166</v>
      </c>
      <c r="AU134" s="247" t="s">
        <v>84</v>
      </c>
      <c r="AV134" s="14" t="s">
        <v>84</v>
      </c>
      <c r="AW134" s="14" t="s">
        <v>35</v>
      </c>
      <c r="AX134" s="14" t="s">
        <v>82</v>
      </c>
      <c r="AY134" s="247" t="s">
        <v>154</v>
      </c>
    </row>
    <row r="135" s="2" customFormat="1" ht="37.8" customHeight="1">
      <c r="A135" s="41"/>
      <c r="B135" s="42"/>
      <c r="C135" s="208" t="s">
        <v>155</v>
      </c>
      <c r="D135" s="208" t="s">
        <v>157</v>
      </c>
      <c r="E135" s="209" t="s">
        <v>238</v>
      </c>
      <c r="F135" s="210" t="s">
        <v>239</v>
      </c>
      <c r="G135" s="211" t="s">
        <v>220</v>
      </c>
      <c r="H135" s="212">
        <v>12.82</v>
      </c>
      <c r="I135" s="213"/>
      <c r="J135" s="214">
        <f>ROUND(I135*H135,2)</f>
        <v>0</v>
      </c>
      <c r="K135" s="210" t="s">
        <v>161</v>
      </c>
      <c r="L135" s="47"/>
      <c r="M135" s="215" t="s">
        <v>28</v>
      </c>
      <c r="N135" s="216" t="s">
        <v>45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162</v>
      </c>
      <c r="AT135" s="219" t="s">
        <v>157</v>
      </c>
      <c r="AU135" s="219" t="s">
        <v>84</v>
      </c>
      <c r="AY135" s="20" t="s">
        <v>154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82</v>
      </c>
      <c r="BK135" s="220">
        <f>ROUND(I135*H135,2)</f>
        <v>0</v>
      </c>
      <c r="BL135" s="20" t="s">
        <v>162</v>
      </c>
      <c r="BM135" s="219" t="s">
        <v>409</v>
      </c>
    </row>
    <row r="136" s="2" customFormat="1">
      <c r="A136" s="41"/>
      <c r="B136" s="42"/>
      <c r="C136" s="43"/>
      <c r="D136" s="221" t="s">
        <v>164</v>
      </c>
      <c r="E136" s="43"/>
      <c r="F136" s="222" t="s">
        <v>241</v>
      </c>
      <c r="G136" s="43"/>
      <c r="H136" s="43"/>
      <c r="I136" s="223"/>
      <c r="J136" s="43"/>
      <c r="K136" s="43"/>
      <c r="L136" s="47"/>
      <c r="M136" s="224"/>
      <c r="N136" s="225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164</v>
      </c>
      <c r="AU136" s="20" t="s">
        <v>84</v>
      </c>
    </row>
    <row r="137" s="14" customFormat="1">
      <c r="A137" s="14"/>
      <c r="B137" s="237"/>
      <c r="C137" s="238"/>
      <c r="D137" s="228" t="s">
        <v>166</v>
      </c>
      <c r="E137" s="239" t="s">
        <v>28</v>
      </c>
      <c r="F137" s="240" t="s">
        <v>346</v>
      </c>
      <c r="G137" s="238"/>
      <c r="H137" s="241">
        <v>12.82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166</v>
      </c>
      <c r="AU137" s="247" t="s">
        <v>84</v>
      </c>
      <c r="AV137" s="14" t="s">
        <v>84</v>
      </c>
      <c r="AW137" s="14" t="s">
        <v>35</v>
      </c>
      <c r="AX137" s="14" t="s">
        <v>82</v>
      </c>
      <c r="AY137" s="247" t="s">
        <v>154</v>
      </c>
    </row>
    <row r="138" s="2" customFormat="1" ht="44.25" customHeight="1">
      <c r="A138" s="41"/>
      <c r="B138" s="42"/>
      <c r="C138" s="208" t="s">
        <v>8</v>
      </c>
      <c r="D138" s="208" t="s">
        <v>157</v>
      </c>
      <c r="E138" s="209" t="s">
        <v>410</v>
      </c>
      <c r="F138" s="210" t="s">
        <v>411</v>
      </c>
      <c r="G138" s="211" t="s">
        <v>220</v>
      </c>
      <c r="H138" s="212">
        <v>54.281999999999996</v>
      </c>
      <c r="I138" s="213"/>
      <c r="J138" s="214">
        <f>ROUND(I138*H138,2)</f>
        <v>0</v>
      </c>
      <c r="K138" s="210" t="s">
        <v>161</v>
      </c>
      <c r="L138" s="47"/>
      <c r="M138" s="215" t="s">
        <v>28</v>
      </c>
      <c r="N138" s="216" t="s">
        <v>45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162</v>
      </c>
      <c r="AT138" s="219" t="s">
        <v>157</v>
      </c>
      <c r="AU138" s="219" t="s">
        <v>84</v>
      </c>
      <c r="AY138" s="20" t="s">
        <v>154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82</v>
      </c>
      <c r="BK138" s="220">
        <f>ROUND(I138*H138,2)</f>
        <v>0</v>
      </c>
      <c r="BL138" s="20" t="s">
        <v>162</v>
      </c>
      <c r="BM138" s="219" t="s">
        <v>412</v>
      </c>
    </row>
    <row r="139" s="2" customFormat="1">
      <c r="A139" s="41"/>
      <c r="B139" s="42"/>
      <c r="C139" s="43"/>
      <c r="D139" s="221" t="s">
        <v>164</v>
      </c>
      <c r="E139" s="43"/>
      <c r="F139" s="222" t="s">
        <v>413</v>
      </c>
      <c r="G139" s="43"/>
      <c r="H139" s="43"/>
      <c r="I139" s="223"/>
      <c r="J139" s="43"/>
      <c r="K139" s="43"/>
      <c r="L139" s="47"/>
      <c r="M139" s="224"/>
      <c r="N139" s="225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164</v>
      </c>
      <c r="AU139" s="20" t="s">
        <v>84</v>
      </c>
    </row>
    <row r="140" s="14" customFormat="1">
      <c r="A140" s="14"/>
      <c r="B140" s="237"/>
      <c r="C140" s="238"/>
      <c r="D140" s="228" t="s">
        <v>166</v>
      </c>
      <c r="E140" s="239" t="s">
        <v>28</v>
      </c>
      <c r="F140" s="240" t="s">
        <v>414</v>
      </c>
      <c r="G140" s="238"/>
      <c r="H140" s="241">
        <v>67.102000000000004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166</v>
      </c>
      <c r="AU140" s="247" t="s">
        <v>84</v>
      </c>
      <c r="AV140" s="14" t="s">
        <v>84</v>
      </c>
      <c r="AW140" s="14" t="s">
        <v>35</v>
      </c>
      <c r="AX140" s="14" t="s">
        <v>74</v>
      </c>
      <c r="AY140" s="247" t="s">
        <v>154</v>
      </c>
    </row>
    <row r="141" s="14" customFormat="1">
      <c r="A141" s="14"/>
      <c r="B141" s="237"/>
      <c r="C141" s="238"/>
      <c r="D141" s="228" t="s">
        <v>166</v>
      </c>
      <c r="E141" s="239" t="s">
        <v>28</v>
      </c>
      <c r="F141" s="240" t="s">
        <v>415</v>
      </c>
      <c r="G141" s="238"/>
      <c r="H141" s="241">
        <v>-8.8100000000000005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166</v>
      </c>
      <c r="AU141" s="247" t="s">
        <v>84</v>
      </c>
      <c r="AV141" s="14" t="s">
        <v>84</v>
      </c>
      <c r="AW141" s="14" t="s">
        <v>35</v>
      </c>
      <c r="AX141" s="14" t="s">
        <v>74</v>
      </c>
      <c r="AY141" s="247" t="s">
        <v>154</v>
      </c>
    </row>
    <row r="142" s="14" customFormat="1">
      <c r="A142" s="14"/>
      <c r="B142" s="237"/>
      <c r="C142" s="238"/>
      <c r="D142" s="228" t="s">
        <v>166</v>
      </c>
      <c r="E142" s="239" t="s">
        <v>28</v>
      </c>
      <c r="F142" s="240" t="s">
        <v>416</v>
      </c>
      <c r="G142" s="238"/>
      <c r="H142" s="241">
        <v>-4.0099999999999998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166</v>
      </c>
      <c r="AU142" s="247" t="s">
        <v>84</v>
      </c>
      <c r="AV142" s="14" t="s">
        <v>84</v>
      </c>
      <c r="AW142" s="14" t="s">
        <v>35</v>
      </c>
      <c r="AX142" s="14" t="s">
        <v>74</v>
      </c>
      <c r="AY142" s="247" t="s">
        <v>154</v>
      </c>
    </row>
    <row r="143" s="15" customFormat="1">
      <c r="A143" s="15"/>
      <c r="B143" s="248"/>
      <c r="C143" s="249"/>
      <c r="D143" s="228" t="s">
        <v>166</v>
      </c>
      <c r="E143" s="250" t="s">
        <v>417</v>
      </c>
      <c r="F143" s="251" t="s">
        <v>169</v>
      </c>
      <c r="G143" s="249"/>
      <c r="H143" s="252">
        <v>54.281999999999996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8" t="s">
        <v>166</v>
      </c>
      <c r="AU143" s="258" t="s">
        <v>84</v>
      </c>
      <c r="AV143" s="15" t="s">
        <v>162</v>
      </c>
      <c r="AW143" s="15" t="s">
        <v>35</v>
      </c>
      <c r="AX143" s="15" t="s">
        <v>82</v>
      </c>
      <c r="AY143" s="258" t="s">
        <v>154</v>
      </c>
    </row>
    <row r="144" s="2" customFormat="1" ht="33" customHeight="1">
      <c r="A144" s="41"/>
      <c r="B144" s="42"/>
      <c r="C144" s="208" t="s">
        <v>232</v>
      </c>
      <c r="D144" s="208" t="s">
        <v>157</v>
      </c>
      <c r="E144" s="209" t="s">
        <v>418</v>
      </c>
      <c r="F144" s="210" t="s">
        <v>419</v>
      </c>
      <c r="G144" s="211" t="s">
        <v>160</v>
      </c>
      <c r="H144" s="212">
        <v>16.25</v>
      </c>
      <c r="I144" s="213"/>
      <c r="J144" s="214">
        <f>ROUND(I144*H144,2)</f>
        <v>0</v>
      </c>
      <c r="K144" s="210" t="s">
        <v>161</v>
      </c>
      <c r="L144" s="47"/>
      <c r="M144" s="215" t="s">
        <v>28</v>
      </c>
      <c r="N144" s="216" t="s">
        <v>45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162</v>
      </c>
      <c r="AT144" s="219" t="s">
        <v>157</v>
      </c>
      <c r="AU144" s="219" t="s">
        <v>84</v>
      </c>
      <c r="AY144" s="20" t="s">
        <v>154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82</v>
      </c>
      <c r="BK144" s="220">
        <f>ROUND(I144*H144,2)</f>
        <v>0</v>
      </c>
      <c r="BL144" s="20" t="s">
        <v>162</v>
      </c>
      <c r="BM144" s="219" t="s">
        <v>420</v>
      </c>
    </row>
    <row r="145" s="2" customFormat="1">
      <c r="A145" s="41"/>
      <c r="B145" s="42"/>
      <c r="C145" s="43"/>
      <c r="D145" s="221" t="s">
        <v>164</v>
      </c>
      <c r="E145" s="43"/>
      <c r="F145" s="222" t="s">
        <v>421</v>
      </c>
      <c r="G145" s="43"/>
      <c r="H145" s="43"/>
      <c r="I145" s="223"/>
      <c r="J145" s="43"/>
      <c r="K145" s="43"/>
      <c r="L145" s="47"/>
      <c r="M145" s="224"/>
      <c r="N145" s="225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164</v>
      </c>
      <c r="AU145" s="20" t="s">
        <v>84</v>
      </c>
    </row>
    <row r="146" s="13" customFormat="1">
      <c r="A146" s="13"/>
      <c r="B146" s="226"/>
      <c r="C146" s="227"/>
      <c r="D146" s="228" t="s">
        <v>166</v>
      </c>
      <c r="E146" s="229" t="s">
        <v>28</v>
      </c>
      <c r="F146" s="230" t="s">
        <v>372</v>
      </c>
      <c r="G146" s="227"/>
      <c r="H146" s="229" t="s">
        <v>28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166</v>
      </c>
      <c r="AU146" s="236" t="s">
        <v>84</v>
      </c>
      <c r="AV146" s="13" t="s">
        <v>82</v>
      </c>
      <c r="AW146" s="13" t="s">
        <v>35</v>
      </c>
      <c r="AX146" s="13" t="s">
        <v>74</v>
      </c>
      <c r="AY146" s="236" t="s">
        <v>154</v>
      </c>
    </row>
    <row r="147" s="14" customFormat="1">
      <c r="A147" s="14"/>
      <c r="B147" s="237"/>
      <c r="C147" s="238"/>
      <c r="D147" s="228" t="s">
        <v>166</v>
      </c>
      <c r="E147" s="239" t="s">
        <v>28</v>
      </c>
      <c r="F147" s="240" t="s">
        <v>422</v>
      </c>
      <c r="G147" s="238"/>
      <c r="H147" s="241">
        <v>16.25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166</v>
      </c>
      <c r="AU147" s="247" t="s">
        <v>84</v>
      </c>
      <c r="AV147" s="14" t="s">
        <v>84</v>
      </c>
      <c r="AW147" s="14" t="s">
        <v>35</v>
      </c>
      <c r="AX147" s="14" t="s">
        <v>74</v>
      </c>
      <c r="AY147" s="247" t="s">
        <v>154</v>
      </c>
    </row>
    <row r="148" s="15" customFormat="1">
      <c r="A148" s="15"/>
      <c r="B148" s="248"/>
      <c r="C148" s="249"/>
      <c r="D148" s="228" t="s">
        <v>166</v>
      </c>
      <c r="E148" s="250" t="s">
        <v>340</v>
      </c>
      <c r="F148" s="251" t="s">
        <v>169</v>
      </c>
      <c r="G148" s="249"/>
      <c r="H148" s="252">
        <v>16.25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8" t="s">
        <v>166</v>
      </c>
      <c r="AU148" s="258" t="s">
        <v>84</v>
      </c>
      <c r="AV148" s="15" t="s">
        <v>162</v>
      </c>
      <c r="AW148" s="15" t="s">
        <v>35</v>
      </c>
      <c r="AX148" s="15" t="s">
        <v>82</v>
      </c>
      <c r="AY148" s="258" t="s">
        <v>154</v>
      </c>
    </row>
    <row r="149" s="12" customFormat="1" ht="22.8" customHeight="1">
      <c r="A149" s="12"/>
      <c r="B149" s="192"/>
      <c r="C149" s="193"/>
      <c r="D149" s="194" t="s">
        <v>73</v>
      </c>
      <c r="E149" s="206" t="s">
        <v>84</v>
      </c>
      <c r="F149" s="206" t="s">
        <v>423</v>
      </c>
      <c r="G149" s="193"/>
      <c r="H149" s="193"/>
      <c r="I149" s="196"/>
      <c r="J149" s="207">
        <f>BK149</f>
        <v>0</v>
      </c>
      <c r="K149" s="193"/>
      <c r="L149" s="198"/>
      <c r="M149" s="199"/>
      <c r="N149" s="200"/>
      <c r="O149" s="200"/>
      <c r="P149" s="201">
        <f>SUM(P150:P172)</f>
        <v>0</v>
      </c>
      <c r="Q149" s="200"/>
      <c r="R149" s="201">
        <f>SUM(R150:R172)</f>
        <v>41.652680089999997</v>
      </c>
      <c r="S149" s="200"/>
      <c r="T149" s="202">
        <f>SUM(T150:T172)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3" t="s">
        <v>82</v>
      </c>
      <c r="AT149" s="204" t="s">
        <v>73</v>
      </c>
      <c r="AU149" s="204" t="s">
        <v>82</v>
      </c>
      <c r="AY149" s="203" t="s">
        <v>154</v>
      </c>
      <c r="BK149" s="205">
        <f>SUM(BK150:BK172)</f>
        <v>0</v>
      </c>
    </row>
    <row r="150" s="2" customFormat="1" ht="37.8" customHeight="1">
      <c r="A150" s="41"/>
      <c r="B150" s="42"/>
      <c r="C150" s="208" t="s">
        <v>237</v>
      </c>
      <c r="D150" s="208" t="s">
        <v>157</v>
      </c>
      <c r="E150" s="209" t="s">
        <v>424</v>
      </c>
      <c r="F150" s="210" t="s">
        <v>425</v>
      </c>
      <c r="G150" s="211" t="s">
        <v>220</v>
      </c>
      <c r="H150" s="212">
        <v>3.25</v>
      </c>
      <c r="I150" s="213"/>
      <c r="J150" s="214">
        <f>ROUND(I150*H150,2)</f>
        <v>0</v>
      </c>
      <c r="K150" s="210" t="s">
        <v>161</v>
      </c>
      <c r="L150" s="47"/>
      <c r="M150" s="215" t="s">
        <v>28</v>
      </c>
      <c r="N150" s="216" t="s">
        <v>45</v>
      </c>
      <c r="O150" s="87"/>
      <c r="P150" s="217">
        <f>O150*H150</f>
        <v>0</v>
      </c>
      <c r="Q150" s="217">
        <v>2.1600000000000001</v>
      </c>
      <c r="R150" s="217">
        <f>Q150*H150</f>
        <v>7.0200000000000005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162</v>
      </c>
      <c r="AT150" s="219" t="s">
        <v>157</v>
      </c>
      <c r="AU150" s="219" t="s">
        <v>84</v>
      </c>
      <c r="AY150" s="20" t="s">
        <v>154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82</v>
      </c>
      <c r="BK150" s="220">
        <f>ROUND(I150*H150,2)</f>
        <v>0</v>
      </c>
      <c r="BL150" s="20" t="s">
        <v>162</v>
      </c>
      <c r="BM150" s="219" t="s">
        <v>426</v>
      </c>
    </row>
    <row r="151" s="2" customFormat="1">
      <c r="A151" s="41"/>
      <c r="B151" s="42"/>
      <c r="C151" s="43"/>
      <c r="D151" s="221" t="s">
        <v>164</v>
      </c>
      <c r="E151" s="43"/>
      <c r="F151" s="222" t="s">
        <v>427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84</v>
      </c>
    </row>
    <row r="152" s="14" customFormat="1">
      <c r="A152" s="14"/>
      <c r="B152" s="237"/>
      <c r="C152" s="238"/>
      <c r="D152" s="228" t="s">
        <v>166</v>
      </c>
      <c r="E152" s="239" t="s">
        <v>28</v>
      </c>
      <c r="F152" s="240" t="s">
        <v>428</v>
      </c>
      <c r="G152" s="238"/>
      <c r="H152" s="241">
        <v>3.25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166</v>
      </c>
      <c r="AU152" s="247" t="s">
        <v>84</v>
      </c>
      <c r="AV152" s="14" t="s">
        <v>84</v>
      </c>
      <c r="AW152" s="14" t="s">
        <v>35</v>
      </c>
      <c r="AX152" s="14" t="s">
        <v>82</v>
      </c>
      <c r="AY152" s="247" t="s">
        <v>154</v>
      </c>
    </row>
    <row r="153" s="2" customFormat="1" ht="33" customHeight="1">
      <c r="A153" s="41"/>
      <c r="B153" s="42"/>
      <c r="C153" s="208" t="s">
        <v>243</v>
      </c>
      <c r="D153" s="208" t="s">
        <v>157</v>
      </c>
      <c r="E153" s="209" t="s">
        <v>429</v>
      </c>
      <c r="F153" s="210" t="s">
        <v>430</v>
      </c>
      <c r="G153" s="211" t="s">
        <v>220</v>
      </c>
      <c r="H153" s="212">
        <v>9.25</v>
      </c>
      <c r="I153" s="213"/>
      <c r="J153" s="214">
        <f>ROUND(I153*H153,2)</f>
        <v>0</v>
      </c>
      <c r="K153" s="210" t="s">
        <v>161</v>
      </c>
      <c r="L153" s="47"/>
      <c r="M153" s="215" t="s">
        <v>28</v>
      </c>
      <c r="N153" s="216" t="s">
        <v>45</v>
      </c>
      <c r="O153" s="87"/>
      <c r="P153" s="217">
        <f>O153*H153</f>
        <v>0</v>
      </c>
      <c r="Q153" s="217">
        <v>2.5018699999999998</v>
      </c>
      <c r="R153" s="217">
        <f>Q153*H153</f>
        <v>23.142297499999998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162</v>
      </c>
      <c r="AT153" s="219" t="s">
        <v>157</v>
      </c>
      <c r="AU153" s="219" t="s">
        <v>84</v>
      </c>
      <c r="AY153" s="20" t="s">
        <v>154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82</v>
      </c>
      <c r="BK153" s="220">
        <f>ROUND(I153*H153,2)</f>
        <v>0</v>
      </c>
      <c r="BL153" s="20" t="s">
        <v>162</v>
      </c>
      <c r="BM153" s="219" t="s">
        <v>431</v>
      </c>
    </row>
    <row r="154" s="2" customFormat="1">
      <c r="A154" s="41"/>
      <c r="B154" s="42"/>
      <c r="C154" s="43"/>
      <c r="D154" s="221" t="s">
        <v>164</v>
      </c>
      <c r="E154" s="43"/>
      <c r="F154" s="222" t="s">
        <v>432</v>
      </c>
      <c r="G154" s="43"/>
      <c r="H154" s="43"/>
      <c r="I154" s="223"/>
      <c r="J154" s="43"/>
      <c r="K154" s="43"/>
      <c r="L154" s="47"/>
      <c r="M154" s="224"/>
      <c r="N154" s="225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84</v>
      </c>
    </row>
    <row r="155" s="13" customFormat="1">
      <c r="A155" s="13"/>
      <c r="B155" s="226"/>
      <c r="C155" s="227"/>
      <c r="D155" s="228" t="s">
        <v>166</v>
      </c>
      <c r="E155" s="229" t="s">
        <v>28</v>
      </c>
      <c r="F155" s="230" t="s">
        <v>372</v>
      </c>
      <c r="G155" s="227"/>
      <c r="H155" s="229" t="s">
        <v>28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166</v>
      </c>
      <c r="AU155" s="236" t="s">
        <v>84</v>
      </c>
      <c r="AV155" s="13" t="s">
        <v>82</v>
      </c>
      <c r="AW155" s="13" t="s">
        <v>35</v>
      </c>
      <c r="AX155" s="13" t="s">
        <v>74</v>
      </c>
      <c r="AY155" s="236" t="s">
        <v>154</v>
      </c>
    </row>
    <row r="156" s="14" customFormat="1">
      <c r="A156" s="14"/>
      <c r="B156" s="237"/>
      <c r="C156" s="238"/>
      <c r="D156" s="228" t="s">
        <v>166</v>
      </c>
      <c r="E156" s="239" t="s">
        <v>28</v>
      </c>
      <c r="F156" s="240" t="s">
        <v>433</v>
      </c>
      <c r="G156" s="238"/>
      <c r="H156" s="241">
        <v>9.25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166</v>
      </c>
      <c r="AU156" s="247" t="s">
        <v>84</v>
      </c>
      <c r="AV156" s="14" t="s">
        <v>84</v>
      </c>
      <c r="AW156" s="14" t="s">
        <v>35</v>
      </c>
      <c r="AX156" s="14" t="s">
        <v>82</v>
      </c>
      <c r="AY156" s="247" t="s">
        <v>154</v>
      </c>
    </row>
    <row r="157" s="2" customFormat="1" ht="24.15" customHeight="1">
      <c r="A157" s="41"/>
      <c r="B157" s="42"/>
      <c r="C157" s="208" t="s">
        <v>253</v>
      </c>
      <c r="D157" s="208" t="s">
        <v>157</v>
      </c>
      <c r="E157" s="209" t="s">
        <v>434</v>
      </c>
      <c r="F157" s="210" t="s">
        <v>435</v>
      </c>
      <c r="G157" s="211" t="s">
        <v>256</v>
      </c>
      <c r="H157" s="212">
        <v>0.060999999999999999</v>
      </c>
      <c r="I157" s="213"/>
      <c r="J157" s="214">
        <f>ROUND(I157*H157,2)</f>
        <v>0</v>
      </c>
      <c r="K157" s="210" t="s">
        <v>161</v>
      </c>
      <c r="L157" s="47"/>
      <c r="M157" s="215" t="s">
        <v>28</v>
      </c>
      <c r="N157" s="216" t="s">
        <v>45</v>
      </c>
      <c r="O157" s="87"/>
      <c r="P157" s="217">
        <f>O157*H157</f>
        <v>0</v>
      </c>
      <c r="Q157" s="217">
        <v>1.0606199999999999</v>
      </c>
      <c r="R157" s="217">
        <f>Q157*H157</f>
        <v>0.064697819999999989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162</v>
      </c>
      <c r="AT157" s="219" t="s">
        <v>157</v>
      </c>
      <c r="AU157" s="219" t="s">
        <v>84</v>
      </c>
      <c r="AY157" s="20" t="s">
        <v>154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82</v>
      </c>
      <c r="BK157" s="220">
        <f>ROUND(I157*H157,2)</f>
        <v>0</v>
      </c>
      <c r="BL157" s="20" t="s">
        <v>162</v>
      </c>
      <c r="BM157" s="219" t="s">
        <v>436</v>
      </c>
    </row>
    <row r="158" s="2" customFormat="1">
      <c r="A158" s="41"/>
      <c r="B158" s="42"/>
      <c r="C158" s="43"/>
      <c r="D158" s="221" t="s">
        <v>164</v>
      </c>
      <c r="E158" s="43"/>
      <c r="F158" s="222" t="s">
        <v>437</v>
      </c>
      <c r="G158" s="43"/>
      <c r="H158" s="43"/>
      <c r="I158" s="223"/>
      <c r="J158" s="43"/>
      <c r="K158" s="43"/>
      <c r="L158" s="47"/>
      <c r="M158" s="224"/>
      <c r="N158" s="225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164</v>
      </c>
      <c r="AU158" s="20" t="s">
        <v>84</v>
      </c>
    </row>
    <row r="159" s="13" customFormat="1">
      <c r="A159" s="13"/>
      <c r="B159" s="226"/>
      <c r="C159" s="227"/>
      <c r="D159" s="228" t="s">
        <v>166</v>
      </c>
      <c r="E159" s="229" t="s">
        <v>28</v>
      </c>
      <c r="F159" s="230" t="s">
        <v>372</v>
      </c>
      <c r="G159" s="227"/>
      <c r="H159" s="229" t="s">
        <v>28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166</v>
      </c>
      <c r="AU159" s="236" t="s">
        <v>84</v>
      </c>
      <c r="AV159" s="13" t="s">
        <v>82</v>
      </c>
      <c r="AW159" s="13" t="s">
        <v>35</v>
      </c>
      <c r="AX159" s="13" t="s">
        <v>74</v>
      </c>
      <c r="AY159" s="236" t="s">
        <v>154</v>
      </c>
    </row>
    <row r="160" s="14" customFormat="1">
      <c r="A160" s="14"/>
      <c r="B160" s="237"/>
      <c r="C160" s="238"/>
      <c r="D160" s="228" t="s">
        <v>166</v>
      </c>
      <c r="E160" s="239" t="s">
        <v>28</v>
      </c>
      <c r="F160" s="240" t="s">
        <v>438</v>
      </c>
      <c r="G160" s="238"/>
      <c r="H160" s="241">
        <v>0.033000000000000002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166</v>
      </c>
      <c r="AU160" s="247" t="s">
        <v>84</v>
      </c>
      <c r="AV160" s="14" t="s">
        <v>84</v>
      </c>
      <c r="AW160" s="14" t="s">
        <v>35</v>
      </c>
      <c r="AX160" s="14" t="s">
        <v>74</v>
      </c>
      <c r="AY160" s="247" t="s">
        <v>154</v>
      </c>
    </row>
    <row r="161" s="14" customFormat="1">
      <c r="A161" s="14"/>
      <c r="B161" s="237"/>
      <c r="C161" s="238"/>
      <c r="D161" s="228" t="s">
        <v>166</v>
      </c>
      <c r="E161" s="239" t="s">
        <v>28</v>
      </c>
      <c r="F161" s="240" t="s">
        <v>439</v>
      </c>
      <c r="G161" s="238"/>
      <c r="H161" s="241">
        <v>0.0040000000000000001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166</v>
      </c>
      <c r="AU161" s="247" t="s">
        <v>84</v>
      </c>
      <c r="AV161" s="14" t="s">
        <v>84</v>
      </c>
      <c r="AW161" s="14" t="s">
        <v>35</v>
      </c>
      <c r="AX161" s="14" t="s">
        <v>74</v>
      </c>
      <c r="AY161" s="247" t="s">
        <v>154</v>
      </c>
    </row>
    <row r="162" s="14" customFormat="1">
      <c r="A162" s="14"/>
      <c r="B162" s="237"/>
      <c r="C162" s="238"/>
      <c r="D162" s="228" t="s">
        <v>166</v>
      </c>
      <c r="E162" s="239" t="s">
        <v>28</v>
      </c>
      <c r="F162" s="240" t="s">
        <v>440</v>
      </c>
      <c r="G162" s="238"/>
      <c r="H162" s="241">
        <v>0.024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166</v>
      </c>
      <c r="AU162" s="247" t="s">
        <v>84</v>
      </c>
      <c r="AV162" s="14" t="s">
        <v>84</v>
      </c>
      <c r="AW162" s="14" t="s">
        <v>35</v>
      </c>
      <c r="AX162" s="14" t="s">
        <v>74</v>
      </c>
      <c r="AY162" s="247" t="s">
        <v>154</v>
      </c>
    </row>
    <row r="163" s="15" customFormat="1">
      <c r="A163" s="15"/>
      <c r="B163" s="248"/>
      <c r="C163" s="249"/>
      <c r="D163" s="228" t="s">
        <v>166</v>
      </c>
      <c r="E163" s="250" t="s">
        <v>28</v>
      </c>
      <c r="F163" s="251" t="s">
        <v>169</v>
      </c>
      <c r="G163" s="249"/>
      <c r="H163" s="252">
        <v>0.060999999999999999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8" t="s">
        <v>166</v>
      </c>
      <c r="AU163" s="258" t="s">
        <v>84</v>
      </c>
      <c r="AV163" s="15" t="s">
        <v>162</v>
      </c>
      <c r="AW163" s="15" t="s">
        <v>35</v>
      </c>
      <c r="AX163" s="15" t="s">
        <v>82</v>
      </c>
      <c r="AY163" s="258" t="s">
        <v>154</v>
      </c>
    </row>
    <row r="164" s="2" customFormat="1" ht="44.25" customHeight="1">
      <c r="A164" s="41"/>
      <c r="B164" s="42"/>
      <c r="C164" s="208" t="s">
        <v>259</v>
      </c>
      <c r="D164" s="208" t="s">
        <v>157</v>
      </c>
      <c r="E164" s="209" t="s">
        <v>441</v>
      </c>
      <c r="F164" s="210" t="s">
        <v>442</v>
      </c>
      <c r="G164" s="211" t="s">
        <v>160</v>
      </c>
      <c r="H164" s="212">
        <v>19.420999999999999</v>
      </c>
      <c r="I164" s="213"/>
      <c r="J164" s="214">
        <f>ROUND(I164*H164,2)</f>
        <v>0</v>
      </c>
      <c r="K164" s="210" t="s">
        <v>161</v>
      </c>
      <c r="L164" s="47"/>
      <c r="M164" s="215" t="s">
        <v>28</v>
      </c>
      <c r="N164" s="216" t="s">
        <v>45</v>
      </c>
      <c r="O164" s="87"/>
      <c r="P164" s="217">
        <f>O164*H164</f>
        <v>0</v>
      </c>
      <c r="Q164" s="217">
        <v>0.58057000000000003</v>
      </c>
      <c r="R164" s="217">
        <f>Q164*H164</f>
        <v>11.275249970000001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162</v>
      </c>
      <c r="AT164" s="219" t="s">
        <v>157</v>
      </c>
      <c r="AU164" s="219" t="s">
        <v>84</v>
      </c>
      <c r="AY164" s="20" t="s">
        <v>154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82</v>
      </c>
      <c r="BK164" s="220">
        <f>ROUND(I164*H164,2)</f>
        <v>0</v>
      </c>
      <c r="BL164" s="20" t="s">
        <v>162</v>
      </c>
      <c r="BM164" s="219" t="s">
        <v>443</v>
      </c>
    </row>
    <row r="165" s="2" customFormat="1">
      <c r="A165" s="41"/>
      <c r="B165" s="42"/>
      <c r="C165" s="43"/>
      <c r="D165" s="221" t="s">
        <v>164</v>
      </c>
      <c r="E165" s="43"/>
      <c r="F165" s="222" t="s">
        <v>444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164</v>
      </c>
      <c r="AU165" s="20" t="s">
        <v>84</v>
      </c>
    </row>
    <row r="166" s="13" customFormat="1">
      <c r="A166" s="13"/>
      <c r="B166" s="226"/>
      <c r="C166" s="227"/>
      <c r="D166" s="228" t="s">
        <v>166</v>
      </c>
      <c r="E166" s="229" t="s">
        <v>28</v>
      </c>
      <c r="F166" s="230" t="s">
        <v>372</v>
      </c>
      <c r="G166" s="227"/>
      <c r="H166" s="229" t="s">
        <v>28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166</v>
      </c>
      <c r="AU166" s="236" t="s">
        <v>84</v>
      </c>
      <c r="AV166" s="13" t="s">
        <v>82</v>
      </c>
      <c r="AW166" s="13" t="s">
        <v>35</v>
      </c>
      <c r="AX166" s="13" t="s">
        <v>74</v>
      </c>
      <c r="AY166" s="236" t="s">
        <v>154</v>
      </c>
    </row>
    <row r="167" s="14" customFormat="1">
      <c r="A167" s="14"/>
      <c r="B167" s="237"/>
      <c r="C167" s="238"/>
      <c r="D167" s="228" t="s">
        <v>166</v>
      </c>
      <c r="E167" s="239" t="s">
        <v>28</v>
      </c>
      <c r="F167" s="240" t="s">
        <v>445</v>
      </c>
      <c r="G167" s="238"/>
      <c r="H167" s="241">
        <v>11.560000000000001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166</v>
      </c>
      <c r="AU167" s="247" t="s">
        <v>84</v>
      </c>
      <c r="AV167" s="14" t="s">
        <v>84</v>
      </c>
      <c r="AW167" s="14" t="s">
        <v>35</v>
      </c>
      <c r="AX167" s="14" t="s">
        <v>74</v>
      </c>
      <c r="AY167" s="247" t="s">
        <v>154</v>
      </c>
    </row>
    <row r="168" s="14" customFormat="1">
      <c r="A168" s="14"/>
      <c r="B168" s="237"/>
      <c r="C168" s="238"/>
      <c r="D168" s="228" t="s">
        <v>166</v>
      </c>
      <c r="E168" s="239" t="s">
        <v>28</v>
      </c>
      <c r="F168" s="240" t="s">
        <v>446</v>
      </c>
      <c r="G168" s="238"/>
      <c r="H168" s="241">
        <v>7.8609999999999998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166</v>
      </c>
      <c r="AU168" s="247" t="s">
        <v>84</v>
      </c>
      <c r="AV168" s="14" t="s">
        <v>84</v>
      </c>
      <c r="AW168" s="14" t="s">
        <v>35</v>
      </c>
      <c r="AX168" s="14" t="s">
        <v>74</v>
      </c>
      <c r="AY168" s="247" t="s">
        <v>154</v>
      </c>
    </row>
    <row r="169" s="15" customFormat="1">
      <c r="A169" s="15"/>
      <c r="B169" s="248"/>
      <c r="C169" s="249"/>
      <c r="D169" s="228" t="s">
        <v>166</v>
      </c>
      <c r="E169" s="250" t="s">
        <v>348</v>
      </c>
      <c r="F169" s="251" t="s">
        <v>169</v>
      </c>
      <c r="G169" s="249"/>
      <c r="H169" s="252">
        <v>19.420999999999999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8" t="s">
        <v>166</v>
      </c>
      <c r="AU169" s="258" t="s">
        <v>84</v>
      </c>
      <c r="AV169" s="15" t="s">
        <v>162</v>
      </c>
      <c r="AW169" s="15" t="s">
        <v>35</v>
      </c>
      <c r="AX169" s="15" t="s">
        <v>82</v>
      </c>
      <c r="AY169" s="258" t="s">
        <v>154</v>
      </c>
    </row>
    <row r="170" s="2" customFormat="1" ht="55.5" customHeight="1">
      <c r="A170" s="41"/>
      <c r="B170" s="42"/>
      <c r="C170" s="208" t="s">
        <v>264</v>
      </c>
      <c r="D170" s="208" t="s">
        <v>157</v>
      </c>
      <c r="E170" s="209" t="s">
        <v>447</v>
      </c>
      <c r="F170" s="210" t="s">
        <v>448</v>
      </c>
      <c r="G170" s="211" t="s">
        <v>256</v>
      </c>
      <c r="H170" s="212">
        <v>0.14199999999999999</v>
      </c>
      <c r="I170" s="213"/>
      <c r="J170" s="214">
        <f>ROUND(I170*H170,2)</f>
        <v>0</v>
      </c>
      <c r="K170" s="210" t="s">
        <v>161</v>
      </c>
      <c r="L170" s="47"/>
      <c r="M170" s="215" t="s">
        <v>28</v>
      </c>
      <c r="N170" s="216" t="s">
        <v>45</v>
      </c>
      <c r="O170" s="87"/>
      <c r="P170" s="217">
        <f>O170*H170</f>
        <v>0</v>
      </c>
      <c r="Q170" s="217">
        <v>1.0593999999999999</v>
      </c>
      <c r="R170" s="217">
        <f>Q170*H170</f>
        <v>0.15043479999999998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162</v>
      </c>
      <c r="AT170" s="219" t="s">
        <v>157</v>
      </c>
      <c r="AU170" s="219" t="s">
        <v>84</v>
      </c>
      <c r="AY170" s="20" t="s">
        <v>154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82</v>
      </c>
      <c r="BK170" s="220">
        <f>ROUND(I170*H170,2)</f>
        <v>0</v>
      </c>
      <c r="BL170" s="20" t="s">
        <v>162</v>
      </c>
      <c r="BM170" s="219" t="s">
        <v>449</v>
      </c>
    </row>
    <row r="171" s="2" customFormat="1">
      <c r="A171" s="41"/>
      <c r="B171" s="42"/>
      <c r="C171" s="43"/>
      <c r="D171" s="221" t="s">
        <v>164</v>
      </c>
      <c r="E171" s="43"/>
      <c r="F171" s="222" t="s">
        <v>450</v>
      </c>
      <c r="G171" s="43"/>
      <c r="H171" s="43"/>
      <c r="I171" s="223"/>
      <c r="J171" s="43"/>
      <c r="K171" s="43"/>
      <c r="L171" s="47"/>
      <c r="M171" s="224"/>
      <c r="N171" s="22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164</v>
      </c>
      <c r="AU171" s="20" t="s">
        <v>84</v>
      </c>
    </row>
    <row r="172" s="14" customFormat="1">
      <c r="A172" s="14"/>
      <c r="B172" s="237"/>
      <c r="C172" s="238"/>
      <c r="D172" s="228" t="s">
        <v>166</v>
      </c>
      <c r="E172" s="239" t="s">
        <v>28</v>
      </c>
      <c r="F172" s="240" t="s">
        <v>451</v>
      </c>
      <c r="G172" s="238"/>
      <c r="H172" s="241">
        <v>0.14199999999999999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166</v>
      </c>
      <c r="AU172" s="247" t="s">
        <v>84</v>
      </c>
      <c r="AV172" s="14" t="s">
        <v>84</v>
      </c>
      <c r="AW172" s="14" t="s">
        <v>35</v>
      </c>
      <c r="AX172" s="14" t="s">
        <v>82</v>
      </c>
      <c r="AY172" s="247" t="s">
        <v>154</v>
      </c>
    </row>
    <row r="173" s="12" customFormat="1" ht="22.8" customHeight="1">
      <c r="A173" s="12"/>
      <c r="B173" s="192"/>
      <c r="C173" s="193"/>
      <c r="D173" s="194" t="s">
        <v>73</v>
      </c>
      <c r="E173" s="206" t="s">
        <v>174</v>
      </c>
      <c r="F173" s="206" t="s">
        <v>452</v>
      </c>
      <c r="G173" s="193"/>
      <c r="H173" s="193"/>
      <c r="I173" s="196"/>
      <c r="J173" s="207">
        <f>BK173</f>
        <v>0</v>
      </c>
      <c r="K173" s="193"/>
      <c r="L173" s="198"/>
      <c r="M173" s="199"/>
      <c r="N173" s="200"/>
      <c r="O173" s="200"/>
      <c r="P173" s="201">
        <f>SUM(P174:P186)</f>
        <v>0</v>
      </c>
      <c r="Q173" s="200"/>
      <c r="R173" s="201">
        <f>SUM(R174:R186)</f>
        <v>9.4647679599999996</v>
      </c>
      <c r="S173" s="200"/>
      <c r="T173" s="202">
        <f>SUM(T174:T186)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3" t="s">
        <v>82</v>
      </c>
      <c r="AT173" s="204" t="s">
        <v>73</v>
      </c>
      <c r="AU173" s="204" t="s">
        <v>82</v>
      </c>
      <c r="AY173" s="203" t="s">
        <v>154</v>
      </c>
      <c r="BK173" s="205">
        <f>SUM(BK174:BK186)</f>
        <v>0</v>
      </c>
    </row>
    <row r="174" s="2" customFormat="1" ht="37.8" customHeight="1">
      <c r="A174" s="41"/>
      <c r="B174" s="42"/>
      <c r="C174" s="208" t="s">
        <v>269</v>
      </c>
      <c r="D174" s="208" t="s">
        <v>157</v>
      </c>
      <c r="E174" s="209" t="s">
        <v>453</v>
      </c>
      <c r="F174" s="210" t="s">
        <v>454</v>
      </c>
      <c r="G174" s="211" t="s">
        <v>160</v>
      </c>
      <c r="H174" s="212">
        <v>11.158</v>
      </c>
      <c r="I174" s="213"/>
      <c r="J174" s="214">
        <f>ROUND(I174*H174,2)</f>
        <v>0</v>
      </c>
      <c r="K174" s="210" t="s">
        <v>161</v>
      </c>
      <c r="L174" s="47"/>
      <c r="M174" s="215" t="s">
        <v>28</v>
      </c>
      <c r="N174" s="216" t="s">
        <v>45</v>
      </c>
      <c r="O174" s="87"/>
      <c r="P174" s="217">
        <f>O174*H174</f>
        <v>0</v>
      </c>
      <c r="Q174" s="217">
        <v>0.58057000000000003</v>
      </c>
      <c r="R174" s="217">
        <f>Q174*H174</f>
        <v>6.4780000600000003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162</v>
      </c>
      <c r="AT174" s="219" t="s">
        <v>157</v>
      </c>
      <c r="AU174" s="219" t="s">
        <v>84</v>
      </c>
      <c r="AY174" s="20" t="s">
        <v>154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82</v>
      </c>
      <c r="BK174" s="220">
        <f>ROUND(I174*H174,2)</f>
        <v>0</v>
      </c>
      <c r="BL174" s="20" t="s">
        <v>162</v>
      </c>
      <c r="BM174" s="219" t="s">
        <v>455</v>
      </c>
    </row>
    <row r="175" s="2" customFormat="1">
      <c r="A175" s="41"/>
      <c r="B175" s="42"/>
      <c r="C175" s="43"/>
      <c r="D175" s="221" t="s">
        <v>164</v>
      </c>
      <c r="E175" s="43"/>
      <c r="F175" s="222" t="s">
        <v>456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164</v>
      </c>
      <c r="AU175" s="20" t="s">
        <v>84</v>
      </c>
    </row>
    <row r="176" s="13" customFormat="1">
      <c r="A176" s="13"/>
      <c r="B176" s="226"/>
      <c r="C176" s="227"/>
      <c r="D176" s="228" t="s">
        <v>166</v>
      </c>
      <c r="E176" s="229" t="s">
        <v>28</v>
      </c>
      <c r="F176" s="230" t="s">
        <v>457</v>
      </c>
      <c r="G176" s="227"/>
      <c r="H176" s="229" t="s">
        <v>28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166</v>
      </c>
      <c r="AU176" s="236" t="s">
        <v>84</v>
      </c>
      <c r="AV176" s="13" t="s">
        <v>82</v>
      </c>
      <c r="AW176" s="13" t="s">
        <v>35</v>
      </c>
      <c r="AX176" s="13" t="s">
        <v>74</v>
      </c>
      <c r="AY176" s="236" t="s">
        <v>154</v>
      </c>
    </row>
    <row r="177" s="14" customFormat="1">
      <c r="A177" s="14"/>
      <c r="B177" s="237"/>
      <c r="C177" s="238"/>
      <c r="D177" s="228" t="s">
        <v>166</v>
      </c>
      <c r="E177" s="239" t="s">
        <v>28</v>
      </c>
      <c r="F177" s="240" t="s">
        <v>458</v>
      </c>
      <c r="G177" s="238"/>
      <c r="H177" s="241">
        <v>11.158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166</v>
      </c>
      <c r="AU177" s="247" t="s">
        <v>84</v>
      </c>
      <c r="AV177" s="14" t="s">
        <v>84</v>
      </c>
      <c r="AW177" s="14" t="s">
        <v>35</v>
      </c>
      <c r="AX177" s="14" t="s">
        <v>74</v>
      </c>
      <c r="AY177" s="247" t="s">
        <v>154</v>
      </c>
    </row>
    <row r="178" s="15" customFormat="1">
      <c r="A178" s="15"/>
      <c r="B178" s="248"/>
      <c r="C178" s="249"/>
      <c r="D178" s="228" t="s">
        <v>166</v>
      </c>
      <c r="E178" s="250" t="s">
        <v>350</v>
      </c>
      <c r="F178" s="251" t="s">
        <v>169</v>
      </c>
      <c r="G178" s="249"/>
      <c r="H178" s="252">
        <v>11.158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166</v>
      </c>
      <c r="AU178" s="258" t="s">
        <v>84</v>
      </c>
      <c r="AV178" s="15" t="s">
        <v>162</v>
      </c>
      <c r="AW178" s="15" t="s">
        <v>35</v>
      </c>
      <c r="AX178" s="15" t="s">
        <v>82</v>
      </c>
      <c r="AY178" s="258" t="s">
        <v>154</v>
      </c>
    </row>
    <row r="179" s="2" customFormat="1" ht="37.8" customHeight="1">
      <c r="A179" s="41"/>
      <c r="B179" s="42"/>
      <c r="C179" s="208" t="s">
        <v>275</v>
      </c>
      <c r="D179" s="208" t="s">
        <v>157</v>
      </c>
      <c r="E179" s="209" t="s">
        <v>459</v>
      </c>
      <c r="F179" s="210" t="s">
        <v>460</v>
      </c>
      <c r="G179" s="211" t="s">
        <v>256</v>
      </c>
      <c r="H179" s="212">
        <v>0.082000000000000003</v>
      </c>
      <c r="I179" s="213"/>
      <c r="J179" s="214">
        <f>ROUND(I179*H179,2)</f>
        <v>0</v>
      </c>
      <c r="K179" s="210" t="s">
        <v>161</v>
      </c>
      <c r="L179" s="47"/>
      <c r="M179" s="215" t="s">
        <v>28</v>
      </c>
      <c r="N179" s="216" t="s">
        <v>45</v>
      </c>
      <c r="O179" s="87"/>
      <c r="P179" s="217">
        <f>O179*H179</f>
        <v>0</v>
      </c>
      <c r="Q179" s="217">
        <v>1.04922</v>
      </c>
      <c r="R179" s="217">
        <f>Q179*H179</f>
        <v>0.086036040000000008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162</v>
      </c>
      <c r="AT179" s="219" t="s">
        <v>157</v>
      </c>
      <c r="AU179" s="219" t="s">
        <v>84</v>
      </c>
      <c r="AY179" s="20" t="s">
        <v>154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82</v>
      </c>
      <c r="BK179" s="220">
        <f>ROUND(I179*H179,2)</f>
        <v>0</v>
      </c>
      <c r="BL179" s="20" t="s">
        <v>162</v>
      </c>
      <c r="BM179" s="219" t="s">
        <v>461</v>
      </c>
    </row>
    <row r="180" s="2" customFormat="1">
      <c r="A180" s="41"/>
      <c r="B180" s="42"/>
      <c r="C180" s="43"/>
      <c r="D180" s="221" t="s">
        <v>164</v>
      </c>
      <c r="E180" s="43"/>
      <c r="F180" s="222" t="s">
        <v>462</v>
      </c>
      <c r="G180" s="43"/>
      <c r="H180" s="43"/>
      <c r="I180" s="223"/>
      <c r="J180" s="43"/>
      <c r="K180" s="43"/>
      <c r="L180" s="47"/>
      <c r="M180" s="224"/>
      <c r="N180" s="225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164</v>
      </c>
      <c r="AU180" s="20" t="s">
        <v>84</v>
      </c>
    </row>
    <row r="181" s="14" customFormat="1">
      <c r="A181" s="14"/>
      <c r="B181" s="237"/>
      <c r="C181" s="238"/>
      <c r="D181" s="228" t="s">
        <v>166</v>
      </c>
      <c r="E181" s="239" t="s">
        <v>28</v>
      </c>
      <c r="F181" s="240" t="s">
        <v>463</v>
      </c>
      <c r="G181" s="238"/>
      <c r="H181" s="241">
        <v>0.082000000000000003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166</v>
      </c>
      <c r="AU181" s="247" t="s">
        <v>84</v>
      </c>
      <c r="AV181" s="14" t="s">
        <v>84</v>
      </c>
      <c r="AW181" s="14" t="s">
        <v>35</v>
      </c>
      <c r="AX181" s="14" t="s">
        <v>82</v>
      </c>
      <c r="AY181" s="247" t="s">
        <v>154</v>
      </c>
    </row>
    <row r="182" s="2" customFormat="1" ht="24.15" customHeight="1">
      <c r="A182" s="41"/>
      <c r="B182" s="42"/>
      <c r="C182" s="208" t="s">
        <v>7</v>
      </c>
      <c r="D182" s="208" t="s">
        <v>157</v>
      </c>
      <c r="E182" s="209" t="s">
        <v>464</v>
      </c>
      <c r="F182" s="210" t="s">
        <v>465</v>
      </c>
      <c r="G182" s="211" t="s">
        <v>160</v>
      </c>
      <c r="H182" s="212">
        <v>5.9930000000000003</v>
      </c>
      <c r="I182" s="213"/>
      <c r="J182" s="214">
        <f>ROUND(I182*H182,2)</f>
        <v>0</v>
      </c>
      <c r="K182" s="210" t="s">
        <v>28</v>
      </c>
      <c r="L182" s="47"/>
      <c r="M182" s="215" t="s">
        <v>28</v>
      </c>
      <c r="N182" s="216" t="s">
        <v>45</v>
      </c>
      <c r="O182" s="87"/>
      <c r="P182" s="217">
        <f>O182*H182</f>
        <v>0</v>
      </c>
      <c r="Q182" s="217">
        <v>0.48402000000000001</v>
      </c>
      <c r="R182" s="217">
        <f>Q182*H182</f>
        <v>2.9007318600000001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162</v>
      </c>
      <c r="AT182" s="219" t="s">
        <v>157</v>
      </c>
      <c r="AU182" s="219" t="s">
        <v>84</v>
      </c>
      <c r="AY182" s="20" t="s">
        <v>154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82</v>
      </c>
      <c r="BK182" s="220">
        <f>ROUND(I182*H182,2)</f>
        <v>0</v>
      </c>
      <c r="BL182" s="20" t="s">
        <v>162</v>
      </c>
      <c r="BM182" s="219" t="s">
        <v>466</v>
      </c>
    </row>
    <row r="183" s="13" customFormat="1">
      <c r="A183" s="13"/>
      <c r="B183" s="226"/>
      <c r="C183" s="227"/>
      <c r="D183" s="228" t="s">
        <v>166</v>
      </c>
      <c r="E183" s="229" t="s">
        <v>28</v>
      </c>
      <c r="F183" s="230" t="s">
        <v>457</v>
      </c>
      <c r="G183" s="227"/>
      <c r="H183" s="229" t="s">
        <v>28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166</v>
      </c>
      <c r="AU183" s="236" t="s">
        <v>84</v>
      </c>
      <c r="AV183" s="13" t="s">
        <v>82</v>
      </c>
      <c r="AW183" s="13" t="s">
        <v>35</v>
      </c>
      <c r="AX183" s="13" t="s">
        <v>74</v>
      </c>
      <c r="AY183" s="236" t="s">
        <v>154</v>
      </c>
    </row>
    <row r="184" s="14" customFormat="1">
      <c r="A184" s="14"/>
      <c r="B184" s="237"/>
      <c r="C184" s="238"/>
      <c r="D184" s="228" t="s">
        <v>166</v>
      </c>
      <c r="E184" s="239" t="s">
        <v>28</v>
      </c>
      <c r="F184" s="240" t="s">
        <v>467</v>
      </c>
      <c r="G184" s="238"/>
      <c r="H184" s="241">
        <v>1.532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166</v>
      </c>
      <c r="AU184" s="247" t="s">
        <v>84</v>
      </c>
      <c r="AV184" s="14" t="s">
        <v>84</v>
      </c>
      <c r="AW184" s="14" t="s">
        <v>35</v>
      </c>
      <c r="AX184" s="14" t="s">
        <v>74</v>
      </c>
      <c r="AY184" s="247" t="s">
        <v>154</v>
      </c>
    </row>
    <row r="185" s="14" customFormat="1">
      <c r="A185" s="14"/>
      <c r="B185" s="237"/>
      <c r="C185" s="238"/>
      <c r="D185" s="228" t="s">
        <v>166</v>
      </c>
      <c r="E185" s="239" t="s">
        <v>28</v>
      </c>
      <c r="F185" s="240" t="s">
        <v>468</v>
      </c>
      <c r="G185" s="238"/>
      <c r="H185" s="241">
        <v>4.4610000000000003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166</v>
      </c>
      <c r="AU185" s="247" t="s">
        <v>84</v>
      </c>
      <c r="AV185" s="14" t="s">
        <v>84</v>
      </c>
      <c r="AW185" s="14" t="s">
        <v>35</v>
      </c>
      <c r="AX185" s="14" t="s">
        <v>74</v>
      </c>
      <c r="AY185" s="247" t="s">
        <v>154</v>
      </c>
    </row>
    <row r="186" s="15" customFormat="1">
      <c r="A186" s="15"/>
      <c r="B186" s="248"/>
      <c r="C186" s="249"/>
      <c r="D186" s="228" t="s">
        <v>166</v>
      </c>
      <c r="E186" s="250" t="s">
        <v>28</v>
      </c>
      <c r="F186" s="251" t="s">
        <v>169</v>
      </c>
      <c r="G186" s="249"/>
      <c r="H186" s="252">
        <v>5.9930000000000003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8" t="s">
        <v>166</v>
      </c>
      <c r="AU186" s="258" t="s">
        <v>84</v>
      </c>
      <c r="AV186" s="15" t="s">
        <v>162</v>
      </c>
      <c r="AW186" s="15" t="s">
        <v>35</v>
      </c>
      <c r="AX186" s="15" t="s">
        <v>82</v>
      </c>
      <c r="AY186" s="258" t="s">
        <v>154</v>
      </c>
    </row>
    <row r="187" s="12" customFormat="1" ht="22.8" customHeight="1">
      <c r="A187" s="12"/>
      <c r="B187" s="192"/>
      <c r="C187" s="193"/>
      <c r="D187" s="194" t="s">
        <v>73</v>
      </c>
      <c r="E187" s="206" t="s">
        <v>190</v>
      </c>
      <c r="F187" s="206" t="s">
        <v>469</v>
      </c>
      <c r="G187" s="193"/>
      <c r="H187" s="193"/>
      <c r="I187" s="196"/>
      <c r="J187" s="207">
        <f>BK187</f>
        <v>0</v>
      </c>
      <c r="K187" s="193"/>
      <c r="L187" s="198"/>
      <c r="M187" s="199"/>
      <c r="N187" s="200"/>
      <c r="O187" s="200"/>
      <c r="P187" s="201">
        <f>SUM(P188:P198)</f>
        <v>0</v>
      </c>
      <c r="Q187" s="200"/>
      <c r="R187" s="201">
        <f>SUM(R188:R198)</f>
        <v>0.39592660000000002</v>
      </c>
      <c r="S187" s="200"/>
      <c r="T187" s="202">
        <f>SUM(T188:T198)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3" t="s">
        <v>82</v>
      </c>
      <c r="AT187" s="204" t="s">
        <v>73</v>
      </c>
      <c r="AU187" s="204" t="s">
        <v>82</v>
      </c>
      <c r="AY187" s="203" t="s">
        <v>154</v>
      </c>
      <c r="BK187" s="205">
        <f>SUM(BK188:BK198)</f>
        <v>0</v>
      </c>
    </row>
    <row r="188" s="2" customFormat="1" ht="33" customHeight="1">
      <c r="A188" s="41"/>
      <c r="B188" s="42"/>
      <c r="C188" s="208" t="s">
        <v>285</v>
      </c>
      <c r="D188" s="208" t="s">
        <v>157</v>
      </c>
      <c r="E188" s="209" t="s">
        <v>470</v>
      </c>
      <c r="F188" s="210" t="s">
        <v>471</v>
      </c>
      <c r="G188" s="211" t="s">
        <v>160</v>
      </c>
      <c r="H188" s="212">
        <v>86.070999999999998</v>
      </c>
      <c r="I188" s="213"/>
      <c r="J188" s="214">
        <f>ROUND(I188*H188,2)</f>
        <v>0</v>
      </c>
      <c r="K188" s="210" t="s">
        <v>161</v>
      </c>
      <c r="L188" s="47"/>
      <c r="M188" s="215" t="s">
        <v>28</v>
      </c>
      <c r="N188" s="216" t="s">
        <v>45</v>
      </c>
      <c r="O188" s="87"/>
      <c r="P188" s="217">
        <f>O188*H188</f>
        <v>0</v>
      </c>
      <c r="Q188" s="217">
        <v>0.0043800000000000002</v>
      </c>
      <c r="R188" s="217">
        <f>Q188*H188</f>
        <v>0.37699098000000003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162</v>
      </c>
      <c r="AT188" s="219" t="s">
        <v>157</v>
      </c>
      <c r="AU188" s="219" t="s">
        <v>84</v>
      </c>
      <c r="AY188" s="20" t="s">
        <v>154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82</v>
      </c>
      <c r="BK188" s="220">
        <f>ROUND(I188*H188,2)</f>
        <v>0</v>
      </c>
      <c r="BL188" s="20" t="s">
        <v>162</v>
      </c>
      <c r="BM188" s="219" t="s">
        <v>472</v>
      </c>
    </row>
    <row r="189" s="2" customFormat="1">
      <c r="A189" s="41"/>
      <c r="B189" s="42"/>
      <c r="C189" s="43"/>
      <c r="D189" s="221" t="s">
        <v>164</v>
      </c>
      <c r="E189" s="43"/>
      <c r="F189" s="222" t="s">
        <v>473</v>
      </c>
      <c r="G189" s="43"/>
      <c r="H189" s="43"/>
      <c r="I189" s="223"/>
      <c r="J189" s="43"/>
      <c r="K189" s="43"/>
      <c r="L189" s="47"/>
      <c r="M189" s="224"/>
      <c r="N189" s="225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164</v>
      </c>
      <c r="AU189" s="20" t="s">
        <v>84</v>
      </c>
    </row>
    <row r="190" s="14" customFormat="1">
      <c r="A190" s="14"/>
      <c r="B190" s="237"/>
      <c r="C190" s="238"/>
      <c r="D190" s="228" t="s">
        <v>166</v>
      </c>
      <c r="E190" s="239" t="s">
        <v>28</v>
      </c>
      <c r="F190" s="240" t="s">
        <v>338</v>
      </c>
      <c r="G190" s="238"/>
      <c r="H190" s="241">
        <v>86.070999999999998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166</v>
      </c>
      <c r="AU190" s="247" t="s">
        <v>84</v>
      </c>
      <c r="AV190" s="14" t="s">
        <v>84</v>
      </c>
      <c r="AW190" s="14" t="s">
        <v>35</v>
      </c>
      <c r="AX190" s="14" t="s">
        <v>82</v>
      </c>
      <c r="AY190" s="247" t="s">
        <v>154</v>
      </c>
    </row>
    <row r="191" s="2" customFormat="1" ht="21.75" customHeight="1">
      <c r="A191" s="41"/>
      <c r="B191" s="42"/>
      <c r="C191" s="208" t="s">
        <v>291</v>
      </c>
      <c r="D191" s="208" t="s">
        <v>157</v>
      </c>
      <c r="E191" s="209" t="s">
        <v>474</v>
      </c>
      <c r="F191" s="210" t="s">
        <v>475</v>
      </c>
      <c r="G191" s="211" t="s">
        <v>160</v>
      </c>
      <c r="H191" s="212">
        <v>86.070999999999998</v>
      </c>
      <c r="I191" s="213"/>
      <c r="J191" s="214">
        <f>ROUND(I191*H191,2)</f>
        <v>0</v>
      </c>
      <c r="K191" s="210" t="s">
        <v>28</v>
      </c>
      <c r="L191" s="47"/>
      <c r="M191" s="215" t="s">
        <v>28</v>
      </c>
      <c r="N191" s="216" t="s">
        <v>45</v>
      </c>
      <c r="O191" s="87"/>
      <c r="P191" s="217">
        <f>O191*H191</f>
        <v>0</v>
      </c>
      <c r="Q191" s="217">
        <v>0.00022000000000000001</v>
      </c>
      <c r="R191" s="217">
        <f>Q191*H191</f>
        <v>0.01893562</v>
      </c>
      <c r="S191" s="217">
        <v>0</v>
      </c>
      <c r="T191" s="21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9" t="s">
        <v>162</v>
      </c>
      <c r="AT191" s="219" t="s">
        <v>157</v>
      </c>
      <c r="AU191" s="219" t="s">
        <v>84</v>
      </c>
      <c r="AY191" s="20" t="s">
        <v>154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82</v>
      </c>
      <c r="BK191" s="220">
        <f>ROUND(I191*H191,2)</f>
        <v>0</v>
      </c>
      <c r="BL191" s="20" t="s">
        <v>162</v>
      </c>
      <c r="BM191" s="219" t="s">
        <v>476</v>
      </c>
    </row>
    <row r="192" s="13" customFormat="1">
      <c r="A192" s="13"/>
      <c r="B192" s="226"/>
      <c r="C192" s="227"/>
      <c r="D192" s="228" t="s">
        <v>166</v>
      </c>
      <c r="E192" s="229" t="s">
        <v>28</v>
      </c>
      <c r="F192" s="230" t="s">
        <v>477</v>
      </c>
      <c r="G192" s="227"/>
      <c r="H192" s="229" t="s">
        <v>28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166</v>
      </c>
      <c r="AU192" s="236" t="s">
        <v>84</v>
      </c>
      <c r="AV192" s="13" t="s">
        <v>82</v>
      </c>
      <c r="AW192" s="13" t="s">
        <v>35</v>
      </c>
      <c r="AX192" s="13" t="s">
        <v>74</v>
      </c>
      <c r="AY192" s="236" t="s">
        <v>154</v>
      </c>
    </row>
    <row r="193" s="14" customFormat="1">
      <c r="A193" s="14"/>
      <c r="B193" s="237"/>
      <c r="C193" s="238"/>
      <c r="D193" s="228" t="s">
        <v>166</v>
      </c>
      <c r="E193" s="239" t="s">
        <v>28</v>
      </c>
      <c r="F193" s="240" t="s">
        <v>478</v>
      </c>
      <c r="G193" s="238"/>
      <c r="H193" s="241">
        <v>65.840999999999994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166</v>
      </c>
      <c r="AU193" s="247" t="s">
        <v>84</v>
      </c>
      <c r="AV193" s="14" t="s">
        <v>84</v>
      </c>
      <c r="AW193" s="14" t="s">
        <v>35</v>
      </c>
      <c r="AX193" s="14" t="s">
        <v>74</v>
      </c>
      <c r="AY193" s="247" t="s">
        <v>154</v>
      </c>
    </row>
    <row r="194" s="14" customFormat="1">
      <c r="A194" s="14"/>
      <c r="B194" s="237"/>
      <c r="C194" s="238"/>
      <c r="D194" s="228" t="s">
        <v>166</v>
      </c>
      <c r="E194" s="239" t="s">
        <v>28</v>
      </c>
      <c r="F194" s="240" t="s">
        <v>479</v>
      </c>
      <c r="G194" s="238"/>
      <c r="H194" s="241">
        <v>-9.1999999999999993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166</v>
      </c>
      <c r="AU194" s="247" t="s">
        <v>84</v>
      </c>
      <c r="AV194" s="14" t="s">
        <v>84</v>
      </c>
      <c r="AW194" s="14" t="s">
        <v>35</v>
      </c>
      <c r="AX194" s="14" t="s">
        <v>74</v>
      </c>
      <c r="AY194" s="247" t="s">
        <v>154</v>
      </c>
    </row>
    <row r="195" s="14" customFormat="1">
      <c r="A195" s="14"/>
      <c r="B195" s="237"/>
      <c r="C195" s="238"/>
      <c r="D195" s="228" t="s">
        <v>166</v>
      </c>
      <c r="E195" s="239" t="s">
        <v>28</v>
      </c>
      <c r="F195" s="240" t="s">
        <v>480</v>
      </c>
      <c r="G195" s="238"/>
      <c r="H195" s="241">
        <v>0.95999999999999996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166</v>
      </c>
      <c r="AU195" s="247" t="s">
        <v>84</v>
      </c>
      <c r="AV195" s="14" t="s">
        <v>84</v>
      </c>
      <c r="AW195" s="14" t="s">
        <v>35</v>
      </c>
      <c r="AX195" s="14" t="s">
        <v>74</v>
      </c>
      <c r="AY195" s="247" t="s">
        <v>154</v>
      </c>
    </row>
    <row r="196" s="14" customFormat="1">
      <c r="A196" s="14"/>
      <c r="B196" s="237"/>
      <c r="C196" s="238"/>
      <c r="D196" s="228" t="s">
        <v>166</v>
      </c>
      <c r="E196" s="239" t="s">
        <v>28</v>
      </c>
      <c r="F196" s="240" t="s">
        <v>481</v>
      </c>
      <c r="G196" s="238"/>
      <c r="H196" s="241">
        <v>2.2730000000000001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166</v>
      </c>
      <c r="AU196" s="247" t="s">
        <v>84</v>
      </c>
      <c r="AV196" s="14" t="s">
        <v>84</v>
      </c>
      <c r="AW196" s="14" t="s">
        <v>35</v>
      </c>
      <c r="AX196" s="14" t="s">
        <v>74</v>
      </c>
      <c r="AY196" s="247" t="s">
        <v>154</v>
      </c>
    </row>
    <row r="197" s="14" customFormat="1">
      <c r="A197" s="14"/>
      <c r="B197" s="237"/>
      <c r="C197" s="238"/>
      <c r="D197" s="228" t="s">
        <v>166</v>
      </c>
      <c r="E197" s="239" t="s">
        <v>28</v>
      </c>
      <c r="F197" s="240" t="s">
        <v>482</v>
      </c>
      <c r="G197" s="238"/>
      <c r="H197" s="241">
        <v>26.196999999999999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166</v>
      </c>
      <c r="AU197" s="247" t="s">
        <v>84</v>
      </c>
      <c r="AV197" s="14" t="s">
        <v>84</v>
      </c>
      <c r="AW197" s="14" t="s">
        <v>35</v>
      </c>
      <c r="AX197" s="14" t="s">
        <v>74</v>
      </c>
      <c r="AY197" s="247" t="s">
        <v>154</v>
      </c>
    </row>
    <row r="198" s="15" customFormat="1">
      <c r="A198" s="15"/>
      <c r="B198" s="248"/>
      <c r="C198" s="249"/>
      <c r="D198" s="228" t="s">
        <v>166</v>
      </c>
      <c r="E198" s="250" t="s">
        <v>338</v>
      </c>
      <c r="F198" s="251" t="s">
        <v>169</v>
      </c>
      <c r="G198" s="249"/>
      <c r="H198" s="252">
        <v>86.070999999999998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8" t="s">
        <v>166</v>
      </c>
      <c r="AU198" s="258" t="s">
        <v>84</v>
      </c>
      <c r="AV198" s="15" t="s">
        <v>162</v>
      </c>
      <c r="AW198" s="15" t="s">
        <v>35</v>
      </c>
      <c r="AX198" s="15" t="s">
        <v>82</v>
      </c>
      <c r="AY198" s="258" t="s">
        <v>154</v>
      </c>
    </row>
    <row r="199" s="12" customFormat="1" ht="22.8" customHeight="1">
      <c r="A199" s="12"/>
      <c r="B199" s="192"/>
      <c r="C199" s="193"/>
      <c r="D199" s="194" t="s">
        <v>73</v>
      </c>
      <c r="E199" s="206" t="s">
        <v>483</v>
      </c>
      <c r="F199" s="206" t="s">
        <v>484</v>
      </c>
      <c r="G199" s="193"/>
      <c r="H199" s="193"/>
      <c r="I199" s="196"/>
      <c r="J199" s="207">
        <f>BK199</f>
        <v>0</v>
      </c>
      <c r="K199" s="193"/>
      <c r="L199" s="198"/>
      <c r="M199" s="199"/>
      <c r="N199" s="200"/>
      <c r="O199" s="200"/>
      <c r="P199" s="201">
        <f>SUM(P200:P202)</f>
        <v>0</v>
      </c>
      <c r="Q199" s="200"/>
      <c r="R199" s="201">
        <f>SUM(R200:R202)</f>
        <v>0</v>
      </c>
      <c r="S199" s="200"/>
      <c r="T199" s="202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3" t="s">
        <v>82</v>
      </c>
      <c r="AT199" s="204" t="s">
        <v>73</v>
      </c>
      <c r="AU199" s="204" t="s">
        <v>82</v>
      </c>
      <c r="AY199" s="203" t="s">
        <v>154</v>
      </c>
      <c r="BK199" s="205">
        <f>SUM(BK200:BK202)</f>
        <v>0</v>
      </c>
    </row>
    <row r="200" s="2" customFormat="1" ht="55.5" customHeight="1">
      <c r="A200" s="41"/>
      <c r="B200" s="42"/>
      <c r="C200" s="208" t="s">
        <v>297</v>
      </c>
      <c r="D200" s="208" t="s">
        <v>157</v>
      </c>
      <c r="E200" s="209" t="s">
        <v>485</v>
      </c>
      <c r="F200" s="210" t="s">
        <v>486</v>
      </c>
      <c r="G200" s="211" t="s">
        <v>487</v>
      </c>
      <c r="H200" s="212">
        <v>1</v>
      </c>
      <c r="I200" s="213"/>
      <c r="J200" s="214">
        <f>ROUND(I200*H200,2)</f>
        <v>0</v>
      </c>
      <c r="K200" s="210" t="s">
        <v>28</v>
      </c>
      <c r="L200" s="47"/>
      <c r="M200" s="215" t="s">
        <v>28</v>
      </c>
      <c r="N200" s="216" t="s">
        <v>45</v>
      </c>
      <c r="O200" s="87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9" t="s">
        <v>162</v>
      </c>
      <c r="AT200" s="219" t="s">
        <v>157</v>
      </c>
      <c r="AU200" s="219" t="s">
        <v>84</v>
      </c>
      <c r="AY200" s="20" t="s">
        <v>154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82</v>
      </c>
      <c r="BK200" s="220">
        <f>ROUND(I200*H200,2)</f>
        <v>0</v>
      </c>
      <c r="BL200" s="20" t="s">
        <v>162</v>
      </c>
      <c r="BM200" s="219" t="s">
        <v>488</v>
      </c>
    </row>
    <row r="201" s="13" customFormat="1">
      <c r="A201" s="13"/>
      <c r="B201" s="226"/>
      <c r="C201" s="227"/>
      <c r="D201" s="228" t="s">
        <v>166</v>
      </c>
      <c r="E201" s="229" t="s">
        <v>28</v>
      </c>
      <c r="F201" s="230" t="s">
        <v>477</v>
      </c>
      <c r="G201" s="227"/>
      <c r="H201" s="229" t="s">
        <v>28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166</v>
      </c>
      <c r="AU201" s="236" t="s">
        <v>84</v>
      </c>
      <c r="AV201" s="13" t="s">
        <v>82</v>
      </c>
      <c r="AW201" s="13" t="s">
        <v>35</v>
      </c>
      <c r="AX201" s="13" t="s">
        <v>74</v>
      </c>
      <c r="AY201" s="236" t="s">
        <v>154</v>
      </c>
    </row>
    <row r="202" s="14" customFormat="1">
      <c r="A202" s="14"/>
      <c r="B202" s="237"/>
      <c r="C202" s="238"/>
      <c r="D202" s="228" t="s">
        <v>166</v>
      </c>
      <c r="E202" s="239" t="s">
        <v>28</v>
      </c>
      <c r="F202" s="240" t="s">
        <v>82</v>
      </c>
      <c r="G202" s="238"/>
      <c r="H202" s="241">
        <v>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166</v>
      </c>
      <c r="AU202" s="247" t="s">
        <v>84</v>
      </c>
      <c r="AV202" s="14" t="s">
        <v>84</v>
      </c>
      <c r="AW202" s="14" t="s">
        <v>35</v>
      </c>
      <c r="AX202" s="14" t="s">
        <v>82</v>
      </c>
      <c r="AY202" s="247" t="s">
        <v>154</v>
      </c>
    </row>
    <row r="203" s="12" customFormat="1" ht="22.8" customHeight="1">
      <c r="A203" s="12"/>
      <c r="B203" s="192"/>
      <c r="C203" s="193"/>
      <c r="D203" s="194" t="s">
        <v>73</v>
      </c>
      <c r="E203" s="206" t="s">
        <v>489</v>
      </c>
      <c r="F203" s="206" t="s">
        <v>490</v>
      </c>
      <c r="G203" s="193"/>
      <c r="H203" s="193"/>
      <c r="I203" s="196"/>
      <c r="J203" s="207">
        <f>BK203</f>
        <v>0</v>
      </c>
      <c r="K203" s="193"/>
      <c r="L203" s="198"/>
      <c r="M203" s="199"/>
      <c r="N203" s="200"/>
      <c r="O203" s="200"/>
      <c r="P203" s="201">
        <f>SUM(P204:P205)</f>
        <v>0</v>
      </c>
      <c r="Q203" s="200"/>
      <c r="R203" s="201">
        <f>SUM(R204:R205)</f>
        <v>0</v>
      </c>
      <c r="S203" s="200"/>
      <c r="T203" s="202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3" t="s">
        <v>82</v>
      </c>
      <c r="AT203" s="204" t="s">
        <v>73</v>
      </c>
      <c r="AU203" s="204" t="s">
        <v>82</v>
      </c>
      <c r="AY203" s="203" t="s">
        <v>154</v>
      </c>
      <c r="BK203" s="205">
        <f>SUM(BK204:BK205)</f>
        <v>0</v>
      </c>
    </row>
    <row r="204" s="2" customFormat="1" ht="55.5" customHeight="1">
      <c r="A204" s="41"/>
      <c r="B204" s="42"/>
      <c r="C204" s="208" t="s">
        <v>303</v>
      </c>
      <c r="D204" s="208" t="s">
        <v>157</v>
      </c>
      <c r="E204" s="209" t="s">
        <v>491</v>
      </c>
      <c r="F204" s="210" t="s">
        <v>492</v>
      </c>
      <c r="G204" s="211" t="s">
        <v>256</v>
      </c>
      <c r="H204" s="212">
        <v>51.512999999999998</v>
      </c>
      <c r="I204" s="213"/>
      <c r="J204" s="214">
        <f>ROUND(I204*H204,2)</f>
        <v>0</v>
      </c>
      <c r="K204" s="210" t="s">
        <v>161</v>
      </c>
      <c r="L204" s="47"/>
      <c r="M204" s="215" t="s">
        <v>28</v>
      </c>
      <c r="N204" s="216" t="s">
        <v>45</v>
      </c>
      <c r="O204" s="87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9" t="s">
        <v>162</v>
      </c>
      <c r="AT204" s="219" t="s">
        <v>157</v>
      </c>
      <c r="AU204" s="219" t="s">
        <v>84</v>
      </c>
      <c r="AY204" s="20" t="s">
        <v>154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20" t="s">
        <v>82</v>
      </c>
      <c r="BK204" s="220">
        <f>ROUND(I204*H204,2)</f>
        <v>0</v>
      </c>
      <c r="BL204" s="20" t="s">
        <v>162</v>
      </c>
      <c r="BM204" s="219" t="s">
        <v>493</v>
      </c>
    </row>
    <row r="205" s="2" customFormat="1">
      <c r="A205" s="41"/>
      <c r="B205" s="42"/>
      <c r="C205" s="43"/>
      <c r="D205" s="221" t="s">
        <v>164</v>
      </c>
      <c r="E205" s="43"/>
      <c r="F205" s="222" t="s">
        <v>494</v>
      </c>
      <c r="G205" s="43"/>
      <c r="H205" s="43"/>
      <c r="I205" s="223"/>
      <c r="J205" s="43"/>
      <c r="K205" s="43"/>
      <c r="L205" s="47"/>
      <c r="M205" s="224"/>
      <c r="N205" s="225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164</v>
      </c>
      <c r="AU205" s="20" t="s">
        <v>84</v>
      </c>
    </row>
    <row r="206" s="12" customFormat="1" ht="25.92" customHeight="1">
      <c r="A206" s="12"/>
      <c r="B206" s="192"/>
      <c r="C206" s="193"/>
      <c r="D206" s="194" t="s">
        <v>73</v>
      </c>
      <c r="E206" s="195" t="s">
        <v>495</v>
      </c>
      <c r="F206" s="195" t="s">
        <v>496</v>
      </c>
      <c r="G206" s="193"/>
      <c r="H206" s="193"/>
      <c r="I206" s="196"/>
      <c r="J206" s="197">
        <f>BK206</f>
        <v>0</v>
      </c>
      <c r="K206" s="193"/>
      <c r="L206" s="198"/>
      <c r="M206" s="199"/>
      <c r="N206" s="200"/>
      <c r="O206" s="200"/>
      <c r="P206" s="201">
        <f>P207+P255+P269+P279+P297+P312+P339+P350</f>
        <v>0</v>
      </c>
      <c r="Q206" s="200"/>
      <c r="R206" s="201">
        <f>R207+R255+R269+R279+R297+R312+R339+R350</f>
        <v>5.8527532200000003</v>
      </c>
      <c r="S206" s="200"/>
      <c r="T206" s="202">
        <f>T207+T255+T269+T279+T297+T312+T339+T350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3" t="s">
        <v>84</v>
      </c>
      <c r="AT206" s="204" t="s">
        <v>73</v>
      </c>
      <c r="AU206" s="204" t="s">
        <v>74</v>
      </c>
      <c r="AY206" s="203" t="s">
        <v>154</v>
      </c>
      <c r="BK206" s="205">
        <f>BK207+BK255+BK269+BK279+BK297+BK312+BK339+BK350</f>
        <v>0</v>
      </c>
    </row>
    <row r="207" s="12" customFormat="1" ht="22.8" customHeight="1">
      <c r="A207" s="12"/>
      <c r="B207" s="192"/>
      <c r="C207" s="193"/>
      <c r="D207" s="194" t="s">
        <v>73</v>
      </c>
      <c r="E207" s="206" t="s">
        <v>497</v>
      </c>
      <c r="F207" s="206" t="s">
        <v>498</v>
      </c>
      <c r="G207" s="193"/>
      <c r="H207" s="193"/>
      <c r="I207" s="196"/>
      <c r="J207" s="207">
        <f>BK207</f>
        <v>0</v>
      </c>
      <c r="K207" s="193"/>
      <c r="L207" s="198"/>
      <c r="M207" s="199"/>
      <c r="N207" s="200"/>
      <c r="O207" s="200"/>
      <c r="P207" s="201">
        <f>SUM(P208:P254)</f>
        <v>0</v>
      </c>
      <c r="Q207" s="200"/>
      <c r="R207" s="201">
        <f>SUM(R208:R254)</f>
        <v>2.12004737</v>
      </c>
      <c r="S207" s="200"/>
      <c r="T207" s="202">
        <f>SUM(T208:T254)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3" t="s">
        <v>84</v>
      </c>
      <c r="AT207" s="204" t="s">
        <v>73</v>
      </c>
      <c r="AU207" s="204" t="s">
        <v>82</v>
      </c>
      <c r="AY207" s="203" t="s">
        <v>154</v>
      </c>
      <c r="BK207" s="205">
        <f>SUM(BK208:BK254)</f>
        <v>0</v>
      </c>
    </row>
    <row r="208" s="2" customFormat="1" ht="49.05" customHeight="1">
      <c r="A208" s="41"/>
      <c r="B208" s="42"/>
      <c r="C208" s="208" t="s">
        <v>308</v>
      </c>
      <c r="D208" s="208" t="s">
        <v>157</v>
      </c>
      <c r="E208" s="209" t="s">
        <v>499</v>
      </c>
      <c r="F208" s="210" t="s">
        <v>500</v>
      </c>
      <c r="G208" s="211" t="s">
        <v>160</v>
      </c>
      <c r="H208" s="212">
        <v>5.9619999999999997</v>
      </c>
      <c r="I208" s="213"/>
      <c r="J208" s="214">
        <f>ROUND(I208*H208,2)</f>
        <v>0</v>
      </c>
      <c r="K208" s="210" t="s">
        <v>161</v>
      </c>
      <c r="L208" s="47"/>
      <c r="M208" s="215" t="s">
        <v>28</v>
      </c>
      <c r="N208" s="216" t="s">
        <v>45</v>
      </c>
      <c r="O208" s="87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9" t="s">
        <v>253</v>
      </c>
      <c r="AT208" s="219" t="s">
        <v>157</v>
      </c>
      <c r="AU208" s="219" t="s">
        <v>84</v>
      </c>
      <c r="AY208" s="20" t="s">
        <v>154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0" t="s">
        <v>82</v>
      </c>
      <c r="BK208" s="220">
        <f>ROUND(I208*H208,2)</f>
        <v>0</v>
      </c>
      <c r="BL208" s="20" t="s">
        <v>253</v>
      </c>
      <c r="BM208" s="219" t="s">
        <v>501</v>
      </c>
    </row>
    <row r="209" s="2" customFormat="1">
      <c r="A209" s="41"/>
      <c r="B209" s="42"/>
      <c r="C209" s="43"/>
      <c r="D209" s="221" t="s">
        <v>164</v>
      </c>
      <c r="E209" s="43"/>
      <c r="F209" s="222" t="s">
        <v>502</v>
      </c>
      <c r="G209" s="43"/>
      <c r="H209" s="43"/>
      <c r="I209" s="223"/>
      <c r="J209" s="43"/>
      <c r="K209" s="43"/>
      <c r="L209" s="47"/>
      <c r="M209" s="224"/>
      <c r="N209" s="225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164</v>
      </c>
      <c r="AU209" s="20" t="s">
        <v>84</v>
      </c>
    </row>
    <row r="210" s="14" customFormat="1">
      <c r="A210" s="14"/>
      <c r="B210" s="237"/>
      <c r="C210" s="238"/>
      <c r="D210" s="228" t="s">
        <v>166</v>
      </c>
      <c r="E210" s="239" t="s">
        <v>28</v>
      </c>
      <c r="F210" s="240" t="s">
        <v>503</v>
      </c>
      <c r="G210" s="238"/>
      <c r="H210" s="241">
        <v>1.9199999999999999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166</v>
      </c>
      <c r="AU210" s="247" t="s">
        <v>84</v>
      </c>
      <c r="AV210" s="14" t="s">
        <v>84</v>
      </c>
      <c r="AW210" s="14" t="s">
        <v>35</v>
      </c>
      <c r="AX210" s="14" t="s">
        <v>74</v>
      </c>
      <c r="AY210" s="247" t="s">
        <v>154</v>
      </c>
    </row>
    <row r="211" s="14" customFormat="1">
      <c r="A211" s="14"/>
      <c r="B211" s="237"/>
      <c r="C211" s="238"/>
      <c r="D211" s="228" t="s">
        <v>166</v>
      </c>
      <c r="E211" s="239" t="s">
        <v>28</v>
      </c>
      <c r="F211" s="240" t="s">
        <v>504</v>
      </c>
      <c r="G211" s="238"/>
      <c r="H211" s="241">
        <v>4.0419999999999998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166</v>
      </c>
      <c r="AU211" s="247" t="s">
        <v>84</v>
      </c>
      <c r="AV211" s="14" t="s">
        <v>84</v>
      </c>
      <c r="AW211" s="14" t="s">
        <v>35</v>
      </c>
      <c r="AX211" s="14" t="s">
        <v>74</v>
      </c>
      <c r="AY211" s="247" t="s">
        <v>154</v>
      </c>
    </row>
    <row r="212" s="15" customFormat="1">
      <c r="A212" s="15"/>
      <c r="B212" s="248"/>
      <c r="C212" s="249"/>
      <c r="D212" s="228" t="s">
        <v>166</v>
      </c>
      <c r="E212" s="250" t="s">
        <v>28</v>
      </c>
      <c r="F212" s="251" t="s">
        <v>169</v>
      </c>
      <c r="G212" s="249"/>
      <c r="H212" s="252">
        <v>5.9619999999999997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166</v>
      </c>
      <c r="AU212" s="258" t="s">
        <v>84</v>
      </c>
      <c r="AV212" s="15" t="s">
        <v>162</v>
      </c>
      <c r="AW212" s="15" t="s">
        <v>35</v>
      </c>
      <c r="AX212" s="15" t="s">
        <v>82</v>
      </c>
      <c r="AY212" s="258" t="s">
        <v>154</v>
      </c>
    </row>
    <row r="213" s="2" customFormat="1" ht="37.8" customHeight="1">
      <c r="A213" s="41"/>
      <c r="B213" s="42"/>
      <c r="C213" s="208" t="s">
        <v>313</v>
      </c>
      <c r="D213" s="208" t="s">
        <v>157</v>
      </c>
      <c r="E213" s="209" t="s">
        <v>505</v>
      </c>
      <c r="F213" s="210" t="s">
        <v>506</v>
      </c>
      <c r="G213" s="211" t="s">
        <v>198</v>
      </c>
      <c r="H213" s="212">
        <v>19.199999999999999</v>
      </c>
      <c r="I213" s="213"/>
      <c r="J213" s="214">
        <f>ROUND(I213*H213,2)</f>
        <v>0</v>
      </c>
      <c r="K213" s="210" t="s">
        <v>161</v>
      </c>
      <c r="L213" s="47"/>
      <c r="M213" s="215" t="s">
        <v>28</v>
      </c>
      <c r="N213" s="216" t="s">
        <v>45</v>
      </c>
      <c r="O213" s="87"/>
      <c r="P213" s="217">
        <f>O213*H213</f>
        <v>0</v>
      </c>
      <c r="Q213" s="217">
        <v>0.00115</v>
      </c>
      <c r="R213" s="217">
        <f>Q213*H213</f>
        <v>0.022079999999999999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253</v>
      </c>
      <c r="AT213" s="219" t="s">
        <v>157</v>
      </c>
      <c r="AU213" s="219" t="s">
        <v>84</v>
      </c>
      <c r="AY213" s="20" t="s">
        <v>154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82</v>
      </c>
      <c r="BK213" s="220">
        <f>ROUND(I213*H213,2)</f>
        <v>0</v>
      </c>
      <c r="BL213" s="20" t="s">
        <v>253</v>
      </c>
      <c r="BM213" s="219" t="s">
        <v>507</v>
      </c>
    </row>
    <row r="214" s="2" customFormat="1">
      <c r="A214" s="41"/>
      <c r="B214" s="42"/>
      <c r="C214" s="43"/>
      <c r="D214" s="221" t="s">
        <v>164</v>
      </c>
      <c r="E214" s="43"/>
      <c r="F214" s="222" t="s">
        <v>508</v>
      </c>
      <c r="G214" s="43"/>
      <c r="H214" s="43"/>
      <c r="I214" s="223"/>
      <c r="J214" s="43"/>
      <c r="K214" s="43"/>
      <c r="L214" s="47"/>
      <c r="M214" s="224"/>
      <c r="N214" s="225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164</v>
      </c>
      <c r="AU214" s="20" t="s">
        <v>84</v>
      </c>
    </row>
    <row r="215" s="13" customFormat="1">
      <c r="A215" s="13"/>
      <c r="B215" s="226"/>
      <c r="C215" s="227"/>
      <c r="D215" s="228" t="s">
        <v>166</v>
      </c>
      <c r="E215" s="229" t="s">
        <v>28</v>
      </c>
      <c r="F215" s="230" t="s">
        <v>509</v>
      </c>
      <c r="G215" s="227"/>
      <c r="H215" s="229" t="s">
        <v>28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166</v>
      </c>
      <c r="AU215" s="236" t="s">
        <v>84</v>
      </c>
      <c r="AV215" s="13" t="s">
        <v>82</v>
      </c>
      <c r="AW215" s="13" t="s">
        <v>35</v>
      </c>
      <c r="AX215" s="13" t="s">
        <v>74</v>
      </c>
      <c r="AY215" s="236" t="s">
        <v>154</v>
      </c>
    </row>
    <row r="216" s="14" customFormat="1">
      <c r="A216" s="14"/>
      <c r="B216" s="237"/>
      <c r="C216" s="238"/>
      <c r="D216" s="228" t="s">
        <v>166</v>
      </c>
      <c r="E216" s="239" t="s">
        <v>28</v>
      </c>
      <c r="F216" s="240" t="s">
        <v>510</v>
      </c>
      <c r="G216" s="238"/>
      <c r="H216" s="241">
        <v>19.199999999999999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166</v>
      </c>
      <c r="AU216" s="247" t="s">
        <v>84</v>
      </c>
      <c r="AV216" s="14" t="s">
        <v>84</v>
      </c>
      <c r="AW216" s="14" t="s">
        <v>35</v>
      </c>
      <c r="AX216" s="14" t="s">
        <v>74</v>
      </c>
      <c r="AY216" s="247" t="s">
        <v>154</v>
      </c>
    </row>
    <row r="217" s="15" customFormat="1">
      <c r="A217" s="15"/>
      <c r="B217" s="248"/>
      <c r="C217" s="249"/>
      <c r="D217" s="228" t="s">
        <v>166</v>
      </c>
      <c r="E217" s="250" t="s">
        <v>333</v>
      </c>
      <c r="F217" s="251" t="s">
        <v>169</v>
      </c>
      <c r="G217" s="249"/>
      <c r="H217" s="252">
        <v>19.199999999999999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8" t="s">
        <v>166</v>
      </c>
      <c r="AU217" s="258" t="s">
        <v>84</v>
      </c>
      <c r="AV217" s="15" t="s">
        <v>162</v>
      </c>
      <c r="AW217" s="15" t="s">
        <v>35</v>
      </c>
      <c r="AX217" s="15" t="s">
        <v>82</v>
      </c>
      <c r="AY217" s="258" t="s">
        <v>154</v>
      </c>
    </row>
    <row r="218" s="2" customFormat="1" ht="37.8" customHeight="1">
      <c r="A218" s="41"/>
      <c r="B218" s="42"/>
      <c r="C218" s="208" t="s">
        <v>318</v>
      </c>
      <c r="D218" s="208" t="s">
        <v>157</v>
      </c>
      <c r="E218" s="209" t="s">
        <v>511</v>
      </c>
      <c r="F218" s="210" t="s">
        <v>512</v>
      </c>
      <c r="G218" s="211" t="s">
        <v>198</v>
      </c>
      <c r="H218" s="212">
        <v>40.415999999999997</v>
      </c>
      <c r="I218" s="213"/>
      <c r="J218" s="214">
        <f>ROUND(I218*H218,2)</f>
        <v>0</v>
      </c>
      <c r="K218" s="210" t="s">
        <v>161</v>
      </c>
      <c r="L218" s="47"/>
      <c r="M218" s="215" t="s">
        <v>28</v>
      </c>
      <c r="N218" s="216" t="s">
        <v>45</v>
      </c>
      <c r="O218" s="87"/>
      <c r="P218" s="217">
        <f>O218*H218</f>
        <v>0</v>
      </c>
      <c r="Q218" s="217">
        <v>0.00063000000000000003</v>
      </c>
      <c r="R218" s="217">
        <f>Q218*H218</f>
        <v>0.025462079999999998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253</v>
      </c>
      <c r="AT218" s="219" t="s">
        <v>157</v>
      </c>
      <c r="AU218" s="219" t="s">
        <v>84</v>
      </c>
      <c r="AY218" s="20" t="s">
        <v>154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82</v>
      </c>
      <c r="BK218" s="220">
        <f>ROUND(I218*H218,2)</f>
        <v>0</v>
      </c>
      <c r="BL218" s="20" t="s">
        <v>253</v>
      </c>
      <c r="BM218" s="219" t="s">
        <v>513</v>
      </c>
    </row>
    <row r="219" s="2" customFormat="1">
      <c r="A219" s="41"/>
      <c r="B219" s="42"/>
      <c r="C219" s="43"/>
      <c r="D219" s="221" t="s">
        <v>164</v>
      </c>
      <c r="E219" s="43"/>
      <c r="F219" s="222" t="s">
        <v>514</v>
      </c>
      <c r="G219" s="43"/>
      <c r="H219" s="43"/>
      <c r="I219" s="223"/>
      <c r="J219" s="43"/>
      <c r="K219" s="43"/>
      <c r="L219" s="47"/>
      <c r="M219" s="224"/>
      <c r="N219" s="225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164</v>
      </c>
      <c r="AU219" s="20" t="s">
        <v>84</v>
      </c>
    </row>
    <row r="220" s="13" customFormat="1">
      <c r="A220" s="13"/>
      <c r="B220" s="226"/>
      <c r="C220" s="227"/>
      <c r="D220" s="228" t="s">
        <v>166</v>
      </c>
      <c r="E220" s="229" t="s">
        <v>28</v>
      </c>
      <c r="F220" s="230" t="s">
        <v>509</v>
      </c>
      <c r="G220" s="227"/>
      <c r="H220" s="229" t="s">
        <v>28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166</v>
      </c>
      <c r="AU220" s="236" t="s">
        <v>84</v>
      </c>
      <c r="AV220" s="13" t="s">
        <v>82</v>
      </c>
      <c r="AW220" s="13" t="s">
        <v>35</v>
      </c>
      <c r="AX220" s="13" t="s">
        <v>74</v>
      </c>
      <c r="AY220" s="236" t="s">
        <v>154</v>
      </c>
    </row>
    <row r="221" s="14" customFormat="1">
      <c r="A221" s="14"/>
      <c r="B221" s="237"/>
      <c r="C221" s="238"/>
      <c r="D221" s="228" t="s">
        <v>166</v>
      </c>
      <c r="E221" s="239" t="s">
        <v>28</v>
      </c>
      <c r="F221" s="240" t="s">
        <v>515</v>
      </c>
      <c r="G221" s="238"/>
      <c r="H221" s="241">
        <v>40.415999999999997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166</v>
      </c>
      <c r="AU221" s="247" t="s">
        <v>84</v>
      </c>
      <c r="AV221" s="14" t="s">
        <v>84</v>
      </c>
      <c r="AW221" s="14" t="s">
        <v>35</v>
      </c>
      <c r="AX221" s="14" t="s">
        <v>74</v>
      </c>
      <c r="AY221" s="247" t="s">
        <v>154</v>
      </c>
    </row>
    <row r="222" s="15" customFormat="1">
      <c r="A222" s="15"/>
      <c r="B222" s="248"/>
      <c r="C222" s="249"/>
      <c r="D222" s="228" t="s">
        <v>166</v>
      </c>
      <c r="E222" s="250" t="s">
        <v>335</v>
      </c>
      <c r="F222" s="251" t="s">
        <v>169</v>
      </c>
      <c r="G222" s="249"/>
      <c r="H222" s="252">
        <v>40.415999999999997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8" t="s">
        <v>166</v>
      </c>
      <c r="AU222" s="258" t="s">
        <v>84</v>
      </c>
      <c r="AV222" s="15" t="s">
        <v>162</v>
      </c>
      <c r="AW222" s="15" t="s">
        <v>35</v>
      </c>
      <c r="AX222" s="15" t="s">
        <v>82</v>
      </c>
      <c r="AY222" s="258" t="s">
        <v>154</v>
      </c>
    </row>
    <row r="223" s="2" customFormat="1" ht="66.75" customHeight="1">
      <c r="A223" s="41"/>
      <c r="B223" s="42"/>
      <c r="C223" s="208" t="s">
        <v>516</v>
      </c>
      <c r="D223" s="208" t="s">
        <v>157</v>
      </c>
      <c r="E223" s="209" t="s">
        <v>517</v>
      </c>
      <c r="F223" s="210" t="s">
        <v>518</v>
      </c>
      <c r="G223" s="211" t="s">
        <v>160</v>
      </c>
      <c r="H223" s="212">
        <v>36.418999999999997</v>
      </c>
      <c r="I223" s="213"/>
      <c r="J223" s="214">
        <f>ROUND(I223*H223,2)</f>
        <v>0</v>
      </c>
      <c r="K223" s="210" t="s">
        <v>28</v>
      </c>
      <c r="L223" s="47"/>
      <c r="M223" s="215" t="s">
        <v>28</v>
      </c>
      <c r="N223" s="216" t="s">
        <v>45</v>
      </c>
      <c r="O223" s="87"/>
      <c r="P223" s="217">
        <f>O223*H223</f>
        <v>0</v>
      </c>
      <c r="Q223" s="217">
        <v>0.00023000000000000001</v>
      </c>
      <c r="R223" s="217">
        <f>Q223*H223</f>
        <v>0.0083763699999999993</v>
      </c>
      <c r="S223" s="217">
        <v>0</v>
      </c>
      <c r="T223" s="21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9" t="s">
        <v>253</v>
      </c>
      <c r="AT223" s="219" t="s">
        <v>157</v>
      </c>
      <c r="AU223" s="219" t="s">
        <v>84</v>
      </c>
      <c r="AY223" s="20" t="s">
        <v>154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82</v>
      </c>
      <c r="BK223" s="220">
        <f>ROUND(I223*H223,2)</f>
        <v>0</v>
      </c>
      <c r="BL223" s="20" t="s">
        <v>253</v>
      </c>
      <c r="BM223" s="219" t="s">
        <v>519</v>
      </c>
    </row>
    <row r="224" s="14" customFormat="1">
      <c r="A224" s="14"/>
      <c r="B224" s="237"/>
      <c r="C224" s="238"/>
      <c r="D224" s="228" t="s">
        <v>166</v>
      </c>
      <c r="E224" s="239" t="s">
        <v>28</v>
      </c>
      <c r="F224" s="240" t="s">
        <v>327</v>
      </c>
      <c r="G224" s="238"/>
      <c r="H224" s="241">
        <v>36.418999999999997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166</v>
      </c>
      <c r="AU224" s="247" t="s">
        <v>84</v>
      </c>
      <c r="AV224" s="14" t="s">
        <v>84</v>
      </c>
      <c r="AW224" s="14" t="s">
        <v>35</v>
      </c>
      <c r="AX224" s="14" t="s">
        <v>82</v>
      </c>
      <c r="AY224" s="247" t="s">
        <v>154</v>
      </c>
    </row>
    <row r="225" s="2" customFormat="1" ht="24.15" customHeight="1">
      <c r="A225" s="41"/>
      <c r="B225" s="42"/>
      <c r="C225" s="273" t="s">
        <v>520</v>
      </c>
      <c r="D225" s="273" t="s">
        <v>521</v>
      </c>
      <c r="E225" s="274" t="s">
        <v>522</v>
      </c>
      <c r="F225" s="275" t="s">
        <v>523</v>
      </c>
      <c r="G225" s="276" t="s">
        <v>160</v>
      </c>
      <c r="H225" s="277">
        <v>43.703000000000003</v>
      </c>
      <c r="I225" s="278"/>
      <c r="J225" s="279">
        <f>ROUND(I225*H225,2)</f>
        <v>0</v>
      </c>
      <c r="K225" s="275" t="s">
        <v>28</v>
      </c>
      <c r="L225" s="280"/>
      <c r="M225" s="281" t="s">
        <v>28</v>
      </c>
      <c r="N225" s="282" t="s">
        <v>45</v>
      </c>
      <c r="O225" s="87"/>
      <c r="P225" s="217">
        <f>O225*H225</f>
        <v>0</v>
      </c>
      <c r="Q225" s="217">
        <v>0.0025400000000000002</v>
      </c>
      <c r="R225" s="217">
        <f>Q225*H225</f>
        <v>0.11100562000000001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524</v>
      </c>
      <c r="AT225" s="219" t="s">
        <v>521</v>
      </c>
      <c r="AU225" s="219" t="s">
        <v>84</v>
      </c>
      <c r="AY225" s="20" t="s">
        <v>154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82</v>
      </c>
      <c r="BK225" s="220">
        <f>ROUND(I225*H225,2)</f>
        <v>0</v>
      </c>
      <c r="BL225" s="20" t="s">
        <v>253</v>
      </c>
      <c r="BM225" s="219" t="s">
        <v>525</v>
      </c>
    </row>
    <row r="226" s="14" customFormat="1">
      <c r="A226" s="14"/>
      <c r="B226" s="237"/>
      <c r="C226" s="238"/>
      <c r="D226" s="228" t="s">
        <v>166</v>
      </c>
      <c r="E226" s="239" t="s">
        <v>28</v>
      </c>
      <c r="F226" s="240" t="s">
        <v>526</v>
      </c>
      <c r="G226" s="238"/>
      <c r="H226" s="241">
        <v>43.703000000000003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166</v>
      </c>
      <c r="AU226" s="247" t="s">
        <v>84</v>
      </c>
      <c r="AV226" s="14" t="s">
        <v>84</v>
      </c>
      <c r="AW226" s="14" t="s">
        <v>35</v>
      </c>
      <c r="AX226" s="14" t="s">
        <v>82</v>
      </c>
      <c r="AY226" s="247" t="s">
        <v>154</v>
      </c>
    </row>
    <row r="227" s="2" customFormat="1" ht="33" customHeight="1">
      <c r="A227" s="41"/>
      <c r="B227" s="42"/>
      <c r="C227" s="208" t="s">
        <v>527</v>
      </c>
      <c r="D227" s="208" t="s">
        <v>157</v>
      </c>
      <c r="E227" s="209" t="s">
        <v>528</v>
      </c>
      <c r="F227" s="210" t="s">
        <v>529</v>
      </c>
      <c r="G227" s="211" t="s">
        <v>160</v>
      </c>
      <c r="H227" s="212">
        <v>72.837999999999994</v>
      </c>
      <c r="I227" s="213"/>
      <c r="J227" s="214">
        <f>ROUND(I227*H227,2)</f>
        <v>0</v>
      </c>
      <c r="K227" s="210" t="s">
        <v>161</v>
      </c>
      <c r="L227" s="47"/>
      <c r="M227" s="215" t="s">
        <v>28</v>
      </c>
      <c r="N227" s="216" t="s">
        <v>45</v>
      </c>
      <c r="O227" s="87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9" t="s">
        <v>253</v>
      </c>
      <c r="AT227" s="219" t="s">
        <v>157</v>
      </c>
      <c r="AU227" s="219" t="s">
        <v>84</v>
      </c>
      <c r="AY227" s="20" t="s">
        <v>154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0" t="s">
        <v>82</v>
      </c>
      <c r="BK227" s="220">
        <f>ROUND(I227*H227,2)</f>
        <v>0</v>
      </c>
      <c r="BL227" s="20" t="s">
        <v>253</v>
      </c>
      <c r="BM227" s="219" t="s">
        <v>530</v>
      </c>
    </row>
    <row r="228" s="2" customFormat="1">
      <c r="A228" s="41"/>
      <c r="B228" s="42"/>
      <c r="C228" s="43"/>
      <c r="D228" s="221" t="s">
        <v>164</v>
      </c>
      <c r="E228" s="43"/>
      <c r="F228" s="222" t="s">
        <v>531</v>
      </c>
      <c r="G228" s="43"/>
      <c r="H228" s="43"/>
      <c r="I228" s="223"/>
      <c r="J228" s="43"/>
      <c r="K228" s="43"/>
      <c r="L228" s="47"/>
      <c r="M228" s="224"/>
      <c r="N228" s="225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164</v>
      </c>
      <c r="AU228" s="20" t="s">
        <v>84</v>
      </c>
    </row>
    <row r="229" s="13" customFormat="1">
      <c r="A229" s="13"/>
      <c r="B229" s="226"/>
      <c r="C229" s="227"/>
      <c r="D229" s="228" t="s">
        <v>166</v>
      </c>
      <c r="E229" s="229" t="s">
        <v>28</v>
      </c>
      <c r="F229" s="230" t="s">
        <v>509</v>
      </c>
      <c r="G229" s="227"/>
      <c r="H229" s="229" t="s">
        <v>28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166</v>
      </c>
      <c r="AU229" s="236" t="s">
        <v>84</v>
      </c>
      <c r="AV229" s="13" t="s">
        <v>82</v>
      </c>
      <c r="AW229" s="13" t="s">
        <v>35</v>
      </c>
      <c r="AX229" s="13" t="s">
        <v>74</v>
      </c>
      <c r="AY229" s="236" t="s">
        <v>154</v>
      </c>
    </row>
    <row r="230" s="14" customFormat="1">
      <c r="A230" s="14"/>
      <c r="B230" s="237"/>
      <c r="C230" s="238"/>
      <c r="D230" s="228" t="s">
        <v>166</v>
      </c>
      <c r="E230" s="239" t="s">
        <v>325</v>
      </c>
      <c r="F230" s="240" t="s">
        <v>532</v>
      </c>
      <c r="G230" s="238"/>
      <c r="H230" s="241">
        <v>38.079999999999998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166</v>
      </c>
      <c r="AU230" s="247" t="s">
        <v>84</v>
      </c>
      <c r="AV230" s="14" t="s">
        <v>84</v>
      </c>
      <c r="AW230" s="14" t="s">
        <v>35</v>
      </c>
      <c r="AX230" s="14" t="s">
        <v>74</v>
      </c>
      <c r="AY230" s="247" t="s">
        <v>154</v>
      </c>
    </row>
    <row r="231" s="14" customFormat="1">
      <c r="A231" s="14"/>
      <c r="B231" s="237"/>
      <c r="C231" s="238"/>
      <c r="D231" s="228" t="s">
        <v>166</v>
      </c>
      <c r="E231" s="239" t="s">
        <v>28</v>
      </c>
      <c r="F231" s="240" t="s">
        <v>533</v>
      </c>
      <c r="G231" s="238"/>
      <c r="H231" s="241">
        <v>34.758000000000003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166</v>
      </c>
      <c r="AU231" s="247" t="s">
        <v>84</v>
      </c>
      <c r="AV231" s="14" t="s">
        <v>84</v>
      </c>
      <c r="AW231" s="14" t="s">
        <v>35</v>
      </c>
      <c r="AX231" s="14" t="s">
        <v>74</v>
      </c>
      <c r="AY231" s="247" t="s">
        <v>154</v>
      </c>
    </row>
    <row r="232" s="15" customFormat="1">
      <c r="A232" s="15"/>
      <c r="B232" s="248"/>
      <c r="C232" s="249"/>
      <c r="D232" s="228" t="s">
        <v>166</v>
      </c>
      <c r="E232" s="250" t="s">
        <v>323</v>
      </c>
      <c r="F232" s="251" t="s">
        <v>169</v>
      </c>
      <c r="G232" s="249"/>
      <c r="H232" s="252">
        <v>72.837999999999994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8" t="s">
        <v>166</v>
      </c>
      <c r="AU232" s="258" t="s">
        <v>84</v>
      </c>
      <c r="AV232" s="15" t="s">
        <v>162</v>
      </c>
      <c r="AW232" s="15" t="s">
        <v>35</v>
      </c>
      <c r="AX232" s="15" t="s">
        <v>82</v>
      </c>
      <c r="AY232" s="258" t="s">
        <v>154</v>
      </c>
    </row>
    <row r="233" s="2" customFormat="1" ht="16.5" customHeight="1">
      <c r="A233" s="41"/>
      <c r="B233" s="42"/>
      <c r="C233" s="273" t="s">
        <v>524</v>
      </c>
      <c r="D233" s="273" t="s">
        <v>521</v>
      </c>
      <c r="E233" s="274" t="s">
        <v>534</v>
      </c>
      <c r="F233" s="275" t="s">
        <v>535</v>
      </c>
      <c r="G233" s="276" t="s">
        <v>160</v>
      </c>
      <c r="H233" s="277">
        <v>87.406000000000006</v>
      </c>
      <c r="I233" s="278"/>
      <c r="J233" s="279">
        <f>ROUND(I233*H233,2)</f>
        <v>0</v>
      </c>
      <c r="K233" s="275" t="s">
        <v>161</v>
      </c>
      <c r="L233" s="280"/>
      <c r="M233" s="281" t="s">
        <v>28</v>
      </c>
      <c r="N233" s="282" t="s">
        <v>45</v>
      </c>
      <c r="O233" s="87"/>
      <c r="P233" s="217">
        <f>O233*H233</f>
        <v>0</v>
      </c>
      <c r="Q233" s="217">
        <v>0.00029999999999999997</v>
      </c>
      <c r="R233" s="217">
        <f>Q233*H233</f>
        <v>0.0262218</v>
      </c>
      <c r="S233" s="217">
        <v>0</v>
      </c>
      <c r="T233" s="21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9" t="s">
        <v>524</v>
      </c>
      <c r="AT233" s="219" t="s">
        <v>521</v>
      </c>
      <c r="AU233" s="219" t="s">
        <v>84</v>
      </c>
      <c r="AY233" s="20" t="s">
        <v>154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0" t="s">
        <v>82</v>
      </c>
      <c r="BK233" s="220">
        <f>ROUND(I233*H233,2)</f>
        <v>0</v>
      </c>
      <c r="BL233" s="20" t="s">
        <v>253</v>
      </c>
      <c r="BM233" s="219" t="s">
        <v>536</v>
      </c>
    </row>
    <row r="234" s="14" customFormat="1">
      <c r="A234" s="14"/>
      <c r="B234" s="237"/>
      <c r="C234" s="238"/>
      <c r="D234" s="228" t="s">
        <v>166</v>
      </c>
      <c r="E234" s="239" t="s">
        <v>28</v>
      </c>
      <c r="F234" s="240" t="s">
        <v>537</v>
      </c>
      <c r="G234" s="238"/>
      <c r="H234" s="241">
        <v>87.406000000000006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166</v>
      </c>
      <c r="AU234" s="247" t="s">
        <v>84</v>
      </c>
      <c r="AV234" s="14" t="s">
        <v>84</v>
      </c>
      <c r="AW234" s="14" t="s">
        <v>35</v>
      </c>
      <c r="AX234" s="14" t="s">
        <v>82</v>
      </c>
      <c r="AY234" s="247" t="s">
        <v>154</v>
      </c>
    </row>
    <row r="235" s="2" customFormat="1" ht="33" customHeight="1">
      <c r="A235" s="41"/>
      <c r="B235" s="42"/>
      <c r="C235" s="208" t="s">
        <v>538</v>
      </c>
      <c r="D235" s="208" t="s">
        <v>157</v>
      </c>
      <c r="E235" s="209" t="s">
        <v>539</v>
      </c>
      <c r="F235" s="210" t="s">
        <v>540</v>
      </c>
      <c r="G235" s="211" t="s">
        <v>160</v>
      </c>
      <c r="H235" s="212">
        <v>36.418999999999997</v>
      </c>
      <c r="I235" s="213"/>
      <c r="J235" s="214">
        <f>ROUND(I235*H235,2)</f>
        <v>0</v>
      </c>
      <c r="K235" s="210" t="s">
        <v>161</v>
      </c>
      <c r="L235" s="47"/>
      <c r="M235" s="215" t="s">
        <v>28</v>
      </c>
      <c r="N235" s="216" t="s">
        <v>45</v>
      </c>
      <c r="O235" s="87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9" t="s">
        <v>253</v>
      </c>
      <c r="AT235" s="219" t="s">
        <v>157</v>
      </c>
      <c r="AU235" s="219" t="s">
        <v>84</v>
      </c>
      <c r="AY235" s="20" t="s">
        <v>154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0" t="s">
        <v>82</v>
      </c>
      <c r="BK235" s="220">
        <f>ROUND(I235*H235,2)</f>
        <v>0</v>
      </c>
      <c r="BL235" s="20" t="s">
        <v>253</v>
      </c>
      <c r="BM235" s="219" t="s">
        <v>541</v>
      </c>
    </row>
    <row r="236" s="2" customFormat="1">
      <c r="A236" s="41"/>
      <c r="B236" s="42"/>
      <c r="C236" s="43"/>
      <c r="D236" s="221" t="s">
        <v>164</v>
      </c>
      <c r="E236" s="43"/>
      <c r="F236" s="222" t="s">
        <v>542</v>
      </c>
      <c r="G236" s="43"/>
      <c r="H236" s="43"/>
      <c r="I236" s="223"/>
      <c r="J236" s="43"/>
      <c r="K236" s="43"/>
      <c r="L236" s="47"/>
      <c r="M236" s="224"/>
      <c r="N236" s="225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164</v>
      </c>
      <c r="AU236" s="20" t="s">
        <v>84</v>
      </c>
    </row>
    <row r="237" s="14" customFormat="1">
      <c r="A237" s="14"/>
      <c r="B237" s="237"/>
      <c r="C237" s="238"/>
      <c r="D237" s="228" t="s">
        <v>166</v>
      </c>
      <c r="E237" s="239" t="s">
        <v>28</v>
      </c>
      <c r="F237" s="240" t="s">
        <v>543</v>
      </c>
      <c r="G237" s="238"/>
      <c r="H237" s="241">
        <v>36.418999999999997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166</v>
      </c>
      <c r="AU237" s="247" t="s">
        <v>84</v>
      </c>
      <c r="AV237" s="14" t="s">
        <v>84</v>
      </c>
      <c r="AW237" s="14" t="s">
        <v>35</v>
      </c>
      <c r="AX237" s="14" t="s">
        <v>74</v>
      </c>
      <c r="AY237" s="247" t="s">
        <v>154</v>
      </c>
    </row>
    <row r="238" s="15" customFormat="1">
      <c r="A238" s="15"/>
      <c r="B238" s="248"/>
      <c r="C238" s="249"/>
      <c r="D238" s="228" t="s">
        <v>166</v>
      </c>
      <c r="E238" s="250" t="s">
        <v>327</v>
      </c>
      <c r="F238" s="251" t="s">
        <v>169</v>
      </c>
      <c r="G238" s="249"/>
      <c r="H238" s="252">
        <v>36.418999999999997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8" t="s">
        <v>166</v>
      </c>
      <c r="AU238" s="258" t="s">
        <v>84</v>
      </c>
      <c r="AV238" s="15" t="s">
        <v>162</v>
      </c>
      <c r="AW238" s="15" t="s">
        <v>35</v>
      </c>
      <c r="AX238" s="15" t="s">
        <v>82</v>
      </c>
      <c r="AY238" s="258" t="s">
        <v>154</v>
      </c>
    </row>
    <row r="239" s="2" customFormat="1" ht="16.5" customHeight="1">
      <c r="A239" s="41"/>
      <c r="B239" s="42"/>
      <c r="C239" s="273" t="s">
        <v>544</v>
      </c>
      <c r="D239" s="273" t="s">
        <v>521</v>
      </c>
      <c r="E239" s="274" t="s">
        <v>545</v>
      </c>
      <c r="F239" s="275" t="s">
        <v>546</v>
      </c>
      <c r="G239" s="276" t="s">
        <v>160</v>
      </c>
      <c r="H239" s="277">
        <v>43.703000000000003</v>
      </c>
      <c r="I239" s="278"/>
      <c r="J239" s="279">
        <f>ROUND(I239*H239,2)</f>
        <v>0</v>
      </c>
      <c r="K239" s="275" t="s">
        <v>161</v>
      </c>
      <c r="L239" s="280"/>
      <c r="M239" s="281" t="s">
        <v>28</v>
      </c>
      <c r="N239" s="282" t="s">
        <v>45</v>
      </c>
      <c r="O239" s="87"/>
      <c r="P239" s="217">
        <f>O239*H239</f>
        <v>0</v>
      </c>
      <c r="Q239" s="217">
        <v>0.00050000000000000001</v>
      </c>
      <c r="R239" s="217">
        <f>Q239*H239</f>
        <v>0.021851500000000003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524</v>
      </c>
      <c r="AT239" s="219" t="s">
        <v>521</v>
      </c>
      <c r="AU239" s="219" t="s">
        <v>84</v>
      </c>
      <c r="AY239" s="20" t="s">
        <v>154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82</v>
      </c>
      <c r="BK239" s="220">
        <f>ROUND(I239*H239,2)</f>
        <v>0</v>
      </c>
      <c r="BL239" s="20" t="s">
        <v>253</v>
      </c>
      <c r="BM239" s="219" t="s">
        <v>547</v>
      </c>
    </row>
    <row r="240" s="14" customFormat="1">
      <c r="A240" s="14"/>
      <c r="B240" s="237"/>
      <c r="C240" s="238"/>
      <c r="D240" s="228" t="s">
        <v>166</v>
      </c>
      <c r="E240" s="239" t="s">
        <v>28</v>
      </c>
      <c r="F240" s="240" t="s">
        <v>526</v>
      </c>
      <c r="G240" s="238"/>
      <c r="H240" s="241">
        <v>43.703000000000003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166</v>
      </c>
      <c r="AU240" s="247" t="s">
        <v>84</v>
      </c>
      <c r="AV240" s="14" t="s">
        <v>84</v>
      </c>
      <c r="AW240" s="14" t="s">
        <v>35</v>
      </c>
      <c r="AX240" s="14" t="s">
        <v>82</v>
      </c>
      <c r="AY240" s="247" t="s">
        <v>154</v>
      </c>
    </row>
    <row r="241" s="2" customFormat="1" ht="37.8" customHeight="1">
      <c r="A241" s="41"/>
      <c r="B241" s="42"/>
      <c r="C241" s="208" t="s">
        <v>548</v>
      </c>
      <c r="D241" s="208" t="s">
        <v>157</v>
      </c>
      <c r="E241" s="209" t="s">
        <v>549</v>
      </c>
      <c r="F241" s="210" t="s">
        <v>550</v>
      </c>
      <c r="G241" s="211" t="s">
        <v>160</v>
      </c>
      <c r="H241" s="212">
        <v>19.039999999999999</v>
      </c>
      <c r="I241" s="213"/>
      <c r="J241" s="214">
        <f>ROUND(I241*H241,2)</f>
        <v>0</v>
      </c>
      <c r="K241" s="210" t="s">
        <v>161</v>
      </c>
      <c r="L241" s="47"/>
      <c r="M241" s="215" t="s">
        <v>28</v>
      </c>
      <c r="N241" s="216" t="s">
        <v>45</v>
      </c>
      <c r="O241" s="87"/>
      <c r="P241" s="217">
        <f>O241*H241</f>
        <v>0</v>
      </c>
      <c r="Q241" s="217">
        <v>0</v>
      </c>
      <c r="R241" s="217">
        <f>Q241*H241</f>
        <v>0</v>
      </c>
      <c r="S241" s="217">
        <v>0</v>
      </c>
      <c r="T241" s="218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9" t="s">
        <v>253</v>
      </c>
      <c r="AT241" s="219" t="s">
        <v>157</v>
      </c>
      <c r="AU241" s="219" t="s">
        <v>84</v>
      </c>
      <c r="AY241" s="20" t="s">
        <v>154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20" t="s">
        <v>82</v>
      </c>
      <c r="BK241" s="220">
        <f>ROUND(I241*H241,2)</f>
        <v>0</v>
      </c>
      <c r="BL241" s="20" t="s">
        <v>253</v>
      </c>
      <c r="BM241" s="219" t="s">
        <v>551</v>
      </c>
    </row>
    <row r="242" s="2" customFormat="1">
      <c r="A242" s="41"/>
      <c r="B242" s="42"/>
      <c r="C242" s="43"/>
      <c r="D242" s="221" t="s">
        <v>164</v>
      </c>
      <c r="E242" s="43"/>
      <c r="F242" s="222" t="s">
        <v>552</v>
      </c>
      <c r="G242" s="43"/>
      <c r="H242" s="43"/>
      <c r="I242" s="223"/>
      <c r="J242" s="43"/>
      <c r="K242" s="43"/>
      <c r="L242" s="47"/>
      <c r="M242" s="224"/>
      <c r="N242" s="225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164</v>
      </c>
      <c r="AU242" s="20" t="s">
        <v>84</v>
      </c>
    </row>
    <row r="243" s="14" customFormat="1">
      <c r="A243" s="14"/>
      <c r="B243" s="237"/>
      <c r="C243" s="238"/>
      <c r="D243" s="228" t="s">
        <v>166</v>
      </c>
      <c r="E243" s="239" t="s">
        <v>28</v>
      </c>
      <c r="F243" s="240" t="s">
        <v>344</v>
      </c>
      <c r="G243" s="238"/>
      <c r="H243" s="241">
        <v>19.039999999999999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166</v>
      </c>
      <c r="AU243" s="247" t="s">
        <v>84</v>
      </c>
      <c r="AV243" s="14" t="s">
        <v>84</v>
      </c>
      <c r="AW243" s="14" t="s">
        <v>35</v>
      </c>
      <c r="AX243" s="14" t="s">
        <v>82</v>
      </c>
      <c r="AY243" s="247" t="s">
        <v>154</v>
      </c>
    </row>
    <row r="244" s="2" customFormat="1" ht="16.5" customHeight="1">
      <c r="A244" s="41"/>
      <c r="B244" s="42"/>
      <c r="C244" s="273" t="s">
        <v>553</v>
      </c>
      <c r="D244" s="273" t="s">
        <v>521</v>
      </c>
      <c r="E244" s="274" t="s">
        <v>554</v>
      </c>
      <c r="F244" s="275" t="s">
        <v>555</v>
      </c>
      <c r="G244" s="276" t="s">
        <v>256</v>
      </c>
      <c r="H244" s="277">
        <v>1.9039999999999999</v>
      </c>
      <c r="I244" s="278"/>
      <c r="J244" s="279">
        <f>ROUND(I244*H244,2)</f>
        <v>0</v>
      </c>
      <c r="K244" s="275" t="s">
        <v>161</v>
      </c>
      <c r="L244" s="280"/>
      <c r="M244" s="281" t="s">
        <v>28</v>
      </c>
      <c r="N244" s="282" t="s">
        <v>45</v>
      </c>
      <c r="O244" s="87"/>
      <c r="P244" s="217">
        <f>O244*H244</f>
        <v>0</v>
      </c>
      <c r="Q244" s="217">
        <v>1</v>
      </c>
      <c r="R244" s="217">
        <f>Q244*H244</f>
        <v>1.9039999999999999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524</v>
      </c>
      <c r="AT244" s="219" t="s">
        <v>521</v>
      </c>
      <c r="AU244" s="219" t="s">
        <v>84</v>
      </c>
      <c r="AY244" s="20" t="s">
        <v>154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82</v>
      </c>
      <c r="BK244" s="220">
        <f>ROUND(I244*H244,2)</f>
        <v>0</v>
      </c>
      <c r="BL244" s="20" t="s">
        <v>253</v>
      </c>
      <c r="BM244" s="219" t="s">
        <v>556</v>
      </c>
    </row>
    <row r="245" s="14" customFormat="1">
      <c r="A245" s="14"/>
      <c r="B245" s="237"/>
      <c r="C245" s="238"/>
      <c r="D245" s="228" t="s">
        <v>166</v>
      </c>
      <c r="E245" s="239" t="s">
        <v>28</v>
      </c>
      <c r="F245" s="240" t="s">
        <v>557</v>
      </c>
      <c r="G245" s="238"/>
      <c r="H245" s="241">
        <v>1.9039999999999999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166</v>
      </c>
      <c r="AU245" s="247" t="s">
        <v>84</v>
      </c>
      <c r="AV245" s="14" t="s">
        <v>84</v>
      </c>
      <c r="AW245" s="14" t="s">
        <v>35</v>
      </c>
      <c r="AX245" s="14" t="s">
        <v>82</v>
      </c>
      <c r="AY245" s="247" t="s">
        <v>154</v>
      </c>
    </row>
    <row r="246" s="2" customFormat="1" ht="44.25" customHeight="1">
      <c r="A246" s="41"/>
      <c r="B246" s="42"/>
      <c r="C246" s="208" t="s">
        <v>558</v>
      </c>
      <c r="D246" s="208" t="s">
        <v>157</v>
      </c>
      <c r="E246" s="209" t="s">
        <v>559</v>
      </c>
      <c r="F246" s="210" t="s">
        <v>560</v>
      </c>
      <c r="G246" s="211" t="s">
        <v>561</v>
      </c>
      <c r="H246" s="212">
        <v>1</v>
      </c>
      <c r="I246" s="213"/>
      <c r="J246" s="214">
        <f>ROUND(I246*H246,2)</f>
        <v>0</v>
      </c>
      <c r="K246" s="210" t="s">
        <v>161</v>
      </c>
      <c r="L246" s="47"/>
      <c r="M246" s="215" t="s">
        <v>28</v>
      </c>
      <c r="N246" s="216" t="s">
        <v>45</v>
      </c>
      <c r="O246" s="87"/>
      <c r="P246" s="217">
        <f>O246*H246</f>
        <v>0</v>
      </c>
      <c r="Q246" s="217">
        <v>5.0000000000000002E-05</v>
      </c>
      <c r="R246" s="217">
        <f>Q246*H246</f>
        <v>5.0000000000000002E-05</v>
      </c>
      <c r="S246" s="217">
        <v>0</v>
      </c>
      <c r="T246" s="218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9" t="s">
        <v>253</v>
      </c>
      <c r="AT246" s="219" t="s">
        <v>157</v>
      </c>
      <c r="AU246" s="219" t="s">
        <v>84</v>
      </c>
      <c r="AY246" s="20" t="s">
        <v>154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0" t="s">
        <v>82</v>
      </c>
      <c r="BK246" s="220">
        <f>ROUND(I246*H246,2)</f>
        <v>0</v>
      </c>
      <c r="BL246" s="20" t="s">
        <v>253</v>
      </c>
      <c r="BM246" s="219" t="s">
        <v>562</v>
      </c>
    </row>
    <row r="247" s="2" customFormat="1">
      <c r="A247" s="41"/>
      <c r="B247" s="42"/>
      <c r="C247" s="43"/>
      <c r="D247" s="221" t="s">
        <v>164</v>
      </c>
      <c r="E247" s="43"/>
      <c r="F247" s="222" t="s">
        <v>563</v>
      </c>
      <c r="G247" s="43"/>
      <c r="H247" s="43"/>
      <c r="I247" s="223"/>
      <c r="J247" s="43"/>
      <c r="K247" s="43"/>
      <c r="L247" s="47"/>
      <c r="M247" s="224"/>
      <c r="N247" s="225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164</v>
      </c>
      <c r="AU247" s="20" t="s">
        <v>84</v>
      </c>
    </row>
    <row r="248" s="13" customFormat="1">
      <c r="A248" s="13"/>
      <c r="B248" s="226"/>
      <c r="C248" s="227"/>
      <c r="D248" s="228" t="s">
        <v>166</v>
      </c>
      <c r="E248" s="229" t="s">
        <v>28</v>
      </c>
      <c r="F248" s="230" t="s">
        <v>509</v>
      </c>
      <c r="G248" s="227"/>
      <c r="H248" s="229" t="s">
        <v>28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166</v>
      </c>
      <c r="AU248" s="236" t="s">
        <v>84</v>
      </c>
      <c r="AV248" s="13" t="s">
        <v>82</v>
      </c>
      <c r="AW248" s="13" t="s">
        <v>35</v>
      </c>
      <c r="AX248" s="13" t="s">
        <v>74</v>
      </c>
      <c r="AY248" s="236" t="s">
        <v>154</v>
      </c>
    </row>
    <row r="249" s="14" customFormat="1">
      <c r="A249" s="14"/>
      <c r="B249" s="237"/>
      <c r="C249" s="238"/>
      <c r="D249" s="228" t="s">
        <v>166</v>
      </c>
      <c r="E249" s="239" t="s">
        <v>28</v>
      </c>
      <c r="F249" s="240" t="s">
        <v>82</v>
      </c>
      <c r="G249" s="238"/>
      <c r="H249" s="241">
        <v>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166</v>
      </c>
      <c r="AU249" s="247" t="s">
        <v>84</v>
      </c>
      <c r="AV249" s="14" t="s">
        <v>84</v>
      </c>
      <c r="AW249" s="14" t="s">
        <v>35</v>
      </c>
      <c r="AX249" s="14" t="s">
        <v>82</v>
      </c>
      <c r="AY249" s="247" t="s">
        <v>154</v>
      </c>
    </row>
    <row r="250" s="2" customFormat="1" ht="24.15" customHeight="1">
      <c r="A250" s="41"/>
      <c r="B250" s="42"/>
      <c r="C250" s="273" t="s">
        <v>564</v>
      </c>
      <c r="D250" s="273" t="s">
        <v>521</v>
      </c>
      <c r="E250" s="274" t="s">
        <v>565</v>
      </c>
      <c r="F250" s="275" t="s">
        <v>566</v>
      </c>
      <c r="G250" s="276" t="s">
        <v>561</v>
      </c>
      <c r="H250" s="277">
        <v>1</v>
      </c>
      <c r="I250" s="278"/>
      <c r="J250" s="279">
        <f>ROUND(I250*H250,2)</f>
        <v>0</v>
      </c>
      <c r="K250" s="275" t="s">
        <v>28</v>
      </c>
      <c r="L250" s="280"/>
      <c r="M250" s="281" t="s">
        <v>28</v>
      </c>
      <c r="N250" s="282" t="s">
        <v>45</v>
      </c>
      <c r="O250" s="87"/>
      <c r="P250" s="217">
        <f>O250*H250</f>
        <v>0</v>
      </c>
      <c r="Q250" s="217">
        <v>0.001</v>
      </c>
      <c r="R250" s="217">
        <f>Q250*H250</f>
        <v>0.001</v>
      </c>
      <c r="S250" s="217">
        <v>0</v>
      </c>
      <c r="T250" s="21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9" t="s">
        <v>524</v>
      </c>
      <c r="AT250" s="219" t="s">
        <v>521</v>
      </c>
      <c r="AU250" s="219" t="s">
        <v>84</v>
      </c>
      <c r="AY250" s="20" t="s">
        <v>154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82</v>
      </c>
      <c r="BK250" s="220">
        <f>ROUND(I250*H250,2)</f>
        <v>0</v>
      </c>
      <c r="BL250" s="20" t="s">
        <v>253</v>
      </c>
      <c r="BM250" s="219" t="s">
        <v>567</v>
      </c>
    </row>
    <row r="251" s="13" customFormat="1">
      <c r="A251" s="13"/>
      <c r="B251" s="226"/>
      <c r="C251" s="227"/>
      <c r="D251" s="228" t="s">
        <v>166</v>
      </c>
      <c r="E251" s="229" t="s">
        <v>28</v>
      </c>
      <c r="F251" s="230" t="s">
        <v>509</v>
      </c>
      <c r="G251" s="227"/>
      <c r="H251" s="229" t="s">
        <v>28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166</v>
      </c>
      <c r="AU251" s="236" t="s">
        <v>84</v>
      </c>
      <c r="AV251" s="13" t="s">
        <v>82</v>
      </c>
      <c r="AW251" s="13" t="s">
        <v>35</v>
      </c>
      <c r="AX251" s="13" t="s">
        <v>74</v>
      </c>
      <c r="AY251" s="236" t="s">
        <v>154</v>
      </c>
    </row>
    <row r="252" s="14" customFormat="1">
      <c r="A252" s="14"/>
      <c r="B252" s="237"/>
      <c r="C252" s="238"/>
      <c r="D252" s="228" t="s">
        <v>166</v>
      </c>
      <c r="E252" s="239" t="s">
        <v>28</v>
      </c>
      <c r="F252" s="240" t="s">
        <v>82</v>
      </c>
      <c r="G252" s="238"/>
      <c r="H252" s="241">
        <v>1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166</v>
      </c>
      <c r="AU252" s="247" t="s">
        <v>84</v>
      </c>
      <c r="AV252" s="14" t="s">
        <v>84</v>
      </c>
      <c r="AW252" s="14" t="s">
        <v>35</v>
      </c>
      <c r="AX252" s="14" t="s">
        <v>82</v>
      </c>
      <c r="AY252" s="247" t="s">
        <v>154</v>
      </c>
    </row>
    <row r="253" s="2" customFormat="1" ht="49.05" customHeight="1">
      <c r="A253" s="41"/>
      <c r="B253" s="42"/>
      <c r="C253" s="208" t="s">
        <v>568</v>
      </c>
      <c r="D253" s="208" t="s">
        <v>157</v>
      </c>
      <c r="E253" s="209" t="s">
        <v>569</v>
      </c>
      <c r="F253" s="210" t="s">
        <v>570</v>
      </c>
      <c r="G253" s="211" t="s">
        <v>256</v>
      </c>
      <c r="H253" s="212">
        <v>2.1200000000000001</v>
      </c>
      <c r="I253" s="213"/>
      <c r="J253" s="214">
        <f>ROUND(I253*H253,2)</f>
        <v>0</v>
      </c>
      <c r="K253" s="210" t="s">
        <v>161</v>
      </c>
      <c r="L253" s="47"/>
      <c r="M253" s="215" t="s">
        <v>28</v>
      </c>
      <c r="N253" s="216" t="s">
        <v>45</v>
      </c>
      <c r="O253" s="87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253</v>
      </c>
      <c r="AT253" s="219" t="s">
        <v>157</v>
      </c>
      <c r="AU253" s="219" t="s">
        <v>84</v>
      </c>
      <c r="AY253" s="20" t="s">
        <v>154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82</v>
      </c>
      <c r="BK253" s="220">
        <f>ROUND(I253*H253,2)</f>
        <v>0</v>
      </c>
      <c r="BL253" s="20" t="s">
        <v>253</v>
      </c>
      <c r="BM253" s="219" t="s">
        <v>571</v>
      </c>
    </row>
    <row r="254" s="2" customFormat="1">
      <c r="A254" s="41"/>
      <c r="B254" s="42"/>
      <c r="C254" s="43"/>
      <c r="D254" s="221" t="s">
        <v>164</v>
      </c>
      <c r="E254" s="43"/>
      <c r="F254" s="222" t="s">
        <v>572</v>
      </c>
      <c r="G254" s="43"/>
      <c r="H254" s="43"/>
      <c r="I254" s="223"/>
      <c r="J254" s="43"/>
      <c r="K254" s="43"/>
      <c r="L254" s="47"/>
      <c r="M254" s="224"/>
      <c r="N254" s="225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164</v>
      </c>
      <c r="AU254" s="20" t="s">
        <v>84</v>
      </c>
    </row>
    <row r="255" s="12" customFormat="1" ht="22.8" customHeight="1">
      <c r="A255" s="12"/>
      <c r="B255" s="192"/>
      <c r="C255" s="193"/>
      <c r="D255" s="194" t="s">
        <v>73</v>
      </c>
      <c r="E255" s="206" t="s">
        <v>573</v>
      </c>
      <c r="F255" s="206" t="s">
        <v>574</v>
      </c>
      <c r="G255" s="193"/>
      <c r="H255" s="193"/>
      <c r="I255" s="196"/>
      <c r="J255" s="207">
        <f>BK255</f>
        <v>0</v>
      </c>
      <c r="K255" s="193"/>
      <c r="L255" s="198"/>
      <c r="M255" s="199"/>
      <c r="N255" s="200"/>
      <c r="O255" s="200"/>
      <c r="P255" s="201">
        <f>SUM(P256:P268)</f>
        <v>0</v>
      </c>
      <c r="Q255" s="200"/>
      <c r="R255" s="201">
        <f>SUM(R256:R268)</f>
        <v>0.049412999999999999</v>
      </c>
      <c r="S255" s="200"/>
      <c r="T255" s="202">
        <f>SUM(T256:T268)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3" t="s">
        <v>84</v>
      </c>
      <c r="AT255" s="204" t="s">
        <v>73</v>
      </c>
      <c r="AU255" s="204" t="s">
        <v>82</v>
      </c>
      <c r="AY255" s="203" t="s">
        <v>154</v>
      </c>
      <c r="BK255" s="205">
        <f>SUM(BK256:BK268)</f>
        <v>0</v>
      </c>
    </row>
    <row r="256" s="2" customFormat="1" ht="37.8" customHeight="1">
      <c r="A256" s="41"/>
      <c r="B256" s="42"/>
      <c r="C256" s="208" t="s">
        <v>575</v>
      </c>
      <c r="D256" s="208" t="s">
        <v>157</v>
      </c>
      <c r="E256" s="209" t="s">
        <v>576</v>
      </c>
      <c r="F256" s="210" t="s">
        <v>577</v>
      </c>
      <c r="G256" s="211" t="s">
        <v>160</v>
      </c>
      <c r="H256" s="212">
        <v>19.039999999999999</v>
      </c>
      <c r="I256" s="213"/>
      <c r="J256" s="214">
        <f>ROUND(I256*H256,2)</f>
        <v>0</v>
      </c>
      <c r="K256" s="210" t="s">
        <v>161</v>
      </c>
      <c r="L256" s="47"/>
      <c r="M256" s="215" t="s">
        <v>28</v>
      </c>
      <c r="N256" s="216" t="s">
        <v>45</v>
      </c>
      <c r="O256" s="87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253</v>
      </c>
      <c r="AT256" s="219" t="s">
        <v>157</v>
      </c>
      <c r="AU256" s="219" t="s">
        <v>84</v>
      </c>
      <c r="AY256" s="20" t="s">
        <v>154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82</v>
      </c>
      <c r="BK256" s="220">
        <f>ROUND(I256*H256,2)</f>
        <v>0</v>
      </c>
      <c r="BL256" s="20" t="s">
        <v>253</v>
      </c>
      <c r="BM256" s="219" t="s">
        <v>578</v>
      </c>
    </row>
    <row r="257" s="2" customFormat="1">
      <c r="A257" s="41"/>
      <c r="B257" s="42"/>
      <c r="C257" s="43"/>
      <c r="D257" s="221" t="s">
        <v>164</v>
      </c>
      <c r="E257" s="43"/>
      <c r="F257" s="222" t="s">
        <v>579</v>
      </c>
      <c r="G257" s="43"/>
      <c r="H257" s="43"/>
      <c r="I257" s="223"/>
      <c r="J257" s="43"/>
      <c r="K257" s="43"/>
      <c r="L257" s="47"/>
      <c r="M257" s="224"/>
      <c r="N257" s="225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164</v>
      </c>
      <c r="AU257" s="20" t="s">
        <v>84</v>
      </c>
    </row>
    <row r="258" s="14" customFormat="1">
      <c r="A258" s="14"/>
      <c r="B258" s="237"/>
      <c r="C258" s="238"/>
      <c r="D258" s="228" t="s">
        <v>166</v>
      </c>
      <c r="E258" s="239" t="s">
        <v>28</v>
      </c>
      <c r="F258" s="240" t="s">
        <v>344</v>
      </c>
      <c r="G258" s="238"/>
      <c r="H258" s="241">
        <v>19.039999999999999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166</v>
      </c>
      <c r="AU258" s="247" t="s">
        <v>84</v>
      </c>
      <c r="AV258" s="14" t="s">
        <v>84</v>
      </c>
      <c r="AW258" s="14" t="s">
        <v>35</v>
      </c>
      <c r="AX258" s="14" t="s">
        <v>82</v>
      </c>
      <c r="AY258" s="247" t="s">
        <v>154</v>
      </c>
    </row>
    <row r="259" s="2" customFormat="1" ht="24.15" customHeight="1">
      <c r="A259" s="41"/>
      <c r="B259" s="42"/>
      <c r="C259" s="273" t="s">
        <v>580</v>
      </c>
      <c r="D259" s="273" t="s">
        <v>521</v>
      </c>
      <c r="E259" s="274" t="s">
        <v>581</v>
      </c>
      <c r="F259" s="275" t="s">
        <v>582</v>
      </c>
      <c r="G259" s="276" t="s">
        <v>160</v>
      </c>
      <c r="H259" s="277">
        <v>19.992000000000001</v>
      </c>
      <c r="I259" s="278"/>
      <c r="J259" s="279">
        <f>ROUND(I259*H259,2)</f>
        <v>0</v>
      </c>
      <c r="K259" s="275" t="s">
        <v>161</v>
      </c>
      <c r="L259" s="280"/>
      <c r="M259" s="281" t="s">
        <v>28</v>
      </c>
      <c r="N259" s="282" t="s">
        <v>45</v>
      </c>
      <c r="O259" s="87"/>
      <c r="P259" s="217">
        <f>O259*H259</f>
        <v>0</v>
      </c>
      <c r="Q259" s="217">
        <v>0.0015</v>
      </c>
      <c r="R259" s="217">
        <f>Q259*H259</f>
        <v>0.029988000000000001</v>
      </c>
      <c r="S259" s="217">
        <v>0</v>
      </c>
      <c r="T259" s="218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9" t="s">
        <v>524</v>
      </c>
      <c r="AT259" s="219" t="s">
        <v>521</v>
      </c>
      <c r="AU259" s="219" t="s">
        <v>84</v>
      </c>
      <c r="AY259" s="20" t="s">
        <v>154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20" t="s">
        <v>82</v>
      </c>
      <c r="BK259" s="220">
        <f>ROUND(I259*H259,2)</f>
        <v>0</v>
      </c>
      <c r="BL259" s="20" t="s">
        <v>253</v>
      </c>
      <c r="BM259" s="219" t="s">
        <v>583</v>
      </c>
    </row>
    <row r="260" s="14" customFormat="1">
      <c r="A260" s="14"/>
      <c r="B260" s="237"/>
      <c r="C260" s="238"/>
      <c r="D260" s="228" t="s">
        <v>166</v>
      </c>
      <c r="E260" s="239" t="s">
        <v>28</v>
      </c>
      <c r="F260" s="240" t="s">
        <v>584</v>
      </c>
      <c r="G260" s="238"/>
      <c r="H260" s="241">
        <v>19.992000000000001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166</v>
      </c>
      <c r="AU260" s="247" t="s">
        <v>84</v>
      </c>
      <c r="AV260" s="14" t="s">
        <v>84</v>
      </c>
      <c r="AW260" s="14" t="s">
        <v>35</v>
      </c>
      <c r="AX260" s="14" t="s">
        <v>82</v>
      </c>
      <c r="AY260" s="247" t="s">
        <v>154</v>
      </c>
    </row>
    <row r="261" s="2" customFormat="1" ht="24.15" customHeight="1">
      <c r="A261" s="41"/>
      <c r="B261" s="42"/>
      <c r="C261" s="208" t="s">
        <v>585</v>
      </c>
      <c r="D261" s="208" t="s">
        <v>157</v>
      </c>
      <c r="E261" s="209" t="s">
        <v>586</v>
      </c>
      <c r="F261" s="210" t="s">
        <v>587</v>
      </c>
      <c r="G261" s="211" t="s">
        <v>160</v>
      </c>
      <c r="H261" s="212">
        <v>19.039999999999999</v>
      </c>
      <c r="I261" s="213"/>
      <c r="J261" s="214">
        <f>ROUND(I261*H261,2)</f>
        <v>0</v>
      </c>
      <c r="K261" s="210" t="s">
        <v>161</v>
      </c>
      <c r="L261" s="47"/>
      <c r="M261" s="215" t="s">
        <v>28</v>
      </c>
      <c r="N261" s="216" t="s">
        <v>45</v>
      </c>
      <c r="O261" s="87"/>
      <c r="P261" s="217">
        <f>O261*H261</f>
        <v>0</v>
      </c>
      <c r="Q261" s="217">
        <v>0</v>
      </c>
      <c r="R261" s="217">
        <f>Q261*H261</f>
        <v>0</v>
      </c>
      <c r="S261" s="217">
        <v>0</v>
      </c>
      <c r="T261" s="21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9" t="s">
        <v>253</v>
      </c>
      <c r="AT261" s="219" t="s">
        <v>157</v>
      </c>
      <c r="AU261" s="219" t="s">
        <v>84</v>
      </c>
      <c r="AY261" s="20" t="s">
        <v>154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0" t="s">
        <v>82</v>
      </c>
      <c r="BK261" s="220">
        <f>ROUND(I261*H261,2)</f>
        <v>0</v>
      </c>
      <c r="BL261" s="20" t="s">
        <v>253</v>
      </c>
      <c r="BM261" s="219" t="s">
        <v>588</v>
      </c>
    </row>
    <row r="262" s="2" customFormat="1">
      <c r="A262" s="41"/>
      <c r="B262" s="42"/>
      <c r="C262" s="43"/>
      <c r="D262" s="221" t="s">
        <v>164</v>
      </c>
      <c r="E262" s="43"/>
      <c r="F262" s="222" t="s">
        <v>589</v>
      </c>
      <c r="G262" s="43"/>
      <c r="H262" s="43"/>
      <c r="I262" s="223"/>
      <c r="J262" s="43"/>
      <c r="K262" s="43"/>
      <c r="L262" s="47"/>
      <c r="M262" s="224"/>
      <c r="N262" s="225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164</v>
      </c>
      <c r="AU262" s="20" t="s">
        <v>84</v>
      </c>
    </row>
    <row r="263" s="14" customFormat="1">
      <c r="A263" s="14"/>
      <c r="B263" s="237"/>
      <c r="C263" s="238"/>
      <c r="D263" s="228" t="s">
        <v>166</v>
      </c>
      <c r="E263" s="239" t="s">
        <v>28</v>
      </c>
      <c r="F263" s="240" t="s">
        <v>590</v>
      </c>
      <c r="G263" s="238"/>
      <c r="H263" s="241">
        <v>19.039999999999999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166</v>
      </c>
      <c r="AU263" s="247" t="s">
        <v>84</v>
      </c>
      <c r="AV263" s="14" t="s">
        <v>84</v>
      </c>
      <c r="AW263" s="14" t="s">
        <v>35</v>
      </c>
      <c r="AX263" s="14" t="s">
        <v>74</v>
      </c>
      <c r="AY263" s="247" t="s">
        <v>154</v>
      </c>
    </row>
    <row r="264" s="15" customFormat="1">
      <c r="A264" s="15"/>
      <c r="B264" s="248"/>
      <c r="C264" s="249"/>
      <c r="D264" s="228" t="s">
        <v>166</v>
      </c>
      <c r="E264" s="250" t="s">
        <v>344</v>
      </c>
      <c r="F264" s="251" t="s">
        <v>169</v>
      </c>
      <c r="G264" s="249"/>
      <c r="H264" s="252">
        <v>19.039999999999999</v>
      </c>
      <c r="I264" s="253"/>
      <c r="J264" s="249"/>
      <c r="K264" s="249"/>
      <c r="L264" s="254"/>
      <c r="M264" s="255"/>
      <c r="N264" s="256"/>
      <c r="O264" s="256"/>
      <c r="P264" s="256"/>
      <c r="Q264" s="256"/>
      <c r="R264" s="256"/>
      <c r="S264" s="256"/>
      <c r="T264" s="25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8" t="s">
        <v>166</v>
      </c>
      <c r="AU264" s="258" t="s">
        <v>84</v>
      </c>
      <c r="AV264" s="15" t="s">
        <v>162</v>
      </c>
      <c r="AW264" s="15" t="s">
        <v>35</v>
      </c>
      <c r="AX264" s="15" t="s">
        <v>82</v>
      </c>
      <c r="AY264" s="258" t="s">
        <v>154</v>
      </c>
    </row>
    <row r="265" s="2" customFormat="1" ht="16.5" customHeight="1">
      <c r="A265" s="41"/>
      <c r="B265" s="42"/>
      <c r="C265" s="273" t="s">
        <v>591</v>
      </c>
      <c r="D265" s="273" t="s">
        <v>521</v>
      </c>
      <c r="E265" s="274" t="s">
        <v>592</v>
      </c>
      <c r="F265" s="275" t="s">
        <v>593</v>
      </c>
      <c r="G265" s="276" t="s">
        <v>220</v>
      </c>
      <c r="H265" s="277">
        <v>0.77700000000000002</v>
      </c>
      <c r="I265" s="278"/>
      <c r="J265" s="279">
        <f>ROUND(I265*H265,2)</f>
        <v>0</v>
      </c>
      <c r="K265" s="275" t="s">
        <v>161</v>
      </c>
      <c r="L265" s="280"/>
      <c r="M265" s="281" t="s">
        <v>28</v>
      </c>
      <c r="N265" s="282" t="s">
        <v>45</v>
      </c>
      <c r="O265" s="87"/>
      <c r="P265" s="217">
        <f>O265*H265</f>
        <v>0</v>
      </c>
      <c r="Q265" s="217">
        <v>0.025000000000000001</v>
      </c>
      <c r="R265" s="217">
        <f>Q265*H265</f>
        <v>0.019425000000000001</v>
      </c>
      <c r="S265" s="217">
        <v>0</v>
      </c>
      <c r="T265" s="218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9" t="s">
        <v>524</v>
      </c>
      <c r="AT265" s="219" t="s">
        <v>521</v>
      </c>
      <c r="AU265" s="219" t="s">
        <v>84</v>
      </c>
      <c r="AY265" s="20" t="s">
        <v>154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0" t="s">
        <v>82</v>
      </c>
      <c r="BK265" s="220">
        <f>ROUND(I265*H265,2)</f>
        <v>0</v>
      </c>
      <c r="BL265" s="20" t="s">
        <v>253</v>
      </c>
      <c r="BM265" s="219" t="s">
        <v>594</v>
      </c>
    </row>
    <row r="266" s="14" customFormat="1">
      <c r="A266" s="14"/>
      <c r="B266" s="237"/>
      <c r="C266" s="238"/>
      <c r="D266" s="228" t="s">
        <v>166</v>
      </c>
      <c r="E266" s="239" t="s">
        <v>28</v>
      </c>
      <c r="F266" s="240" t="s">
        <v>595</v>
      </c>
      <c r="G266" s="238"/>
      <c r="H266" s="241">
        <v>0.77700000000000002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166</v>
      </c>
      <c r="AU266" s="247" t="s">
        <v>84</v>
      </c>
      <c r="AV266" s="14" t="s">
        <v>84</v>
      </c>
      <c r="AW266" s="14" t="s">
        <v>35</v>
      </c>
      <c r="AX266" s="14" t="s">
        <v>82</v>
      </c>
      <c r="AY266" s="247" t="s">
        <v>154</v>
      </c>
    </row>
    <row r="267" s="2" customFormat="1" ht="49.05" customHeight="1">
      <c r="A267" s="41"/>
      <c r="B267" s="42"/>
      <c r="C267" s="208" t="s">
        <v>596</v>
      </c>
      <c r="D267" s="208" t="s">
        <v>157</v>
      </c>
      <c r="E267" s="209" t="s">
        <v>597</v>
      </c>
      <c r="F267" s="210" t="s">
        <v>598</v>
      </c>
      <c r="G267" s="211" t="s">
        <v>256</v>
      </c>
      <c r="H267" s="212">
        <v>0.049000000000000002</v>
      </c>
      <c r="I267" s="213"/>
      <c r="J267" s="214">
        <f>ROUND(I267*H267,2)</f>
        <v>0</v>
      </c>
      <c r="K267" s="210" t="s">
        <v>161</v>
      </c>
      <c r="L267" s="47"/>
      <c r="M267" s="215" t="s">
        <v>28</v>
      </c>
      <c r="N267" s="216" t="s">
        <v>45</v>
      </c>
      <c r="O267" s="87"/>
      <c r="P267" s="217">
        <f>O267*H267</f>
        <v>0</v>
      </c>
      <c r="Q267" s="217">
        <v>0</v>
      </c>
      <c r="R267" s="217">
        <f>Q267*H267</f>
        <v>0</v>
      </c>
      <c r="S267" s="217">
        <v>0</v>
      </c>
      <c r="T267" s="21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9" t="s">
        <v>253</v>
      </c>
      <c r="AT267" s="219" t="s">
        <v>157</v>
      </c>
      <c r="AU267" s="219" t="s">
        <v>84</v>
      </c>
      <c r="AY267" s="20" t="s">
        <v>154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20" t="s">
        <v>82</v>
      </c>
      <c r="BK267" s="220">
        <f>ROUND(I267*H267,2)</f>
        <v>0</v>
      </c>
      <c r="BL267" s="20" t="s">
        <v>253</v>
      </c>
      <c r="BM267" s="219" t="s">
        <v>599</v>
      </c>
    </row>
    <row r="268" s="2" customFormat="1">
      <c r="A268" s="41"/>
      <c r="B268" s="42"/>
      <c r="C268" s="43"/>
      <c r="D268" s="221" t="s">
        <v>164</v>
      </c>
      <c r="E268" s="43"/>
      <c r="F268" s="222" t="s">
        <v>600</v>
      </c>
      <c r="G268" s="43"/>
      <c r="H268" s="43"/>
      <c r="I268" s="223"/>
      <c r="J268" s="43"/>
      <c r="K268" s="43"/>
      <c r="L268" s="47"/>
      <c r="M268" s="224"/>
      <c r="N268" s="225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164</v>
      </c>
      <c r="AU268" s="20" t="s">
        <v>84</v>
      </c>
    </row>
    <row r="269" s="12" customFormat="1" ht="22.8" customHeight="1">
      <c r="A269" s="12"/>
      <c r="B269" s="192"/>
      <c r="C269" s="193"/>
      <c r="D269" s="194" t="s">
        <v>73</v>
      </c>
      <c r="E269" s="206" t="s">
        <v>601</v>
      </c>
      <c r="F269" s="206" t="s">
        <v>602</v>
      </c>
      <c r="G269" s="193"/>
      <c r="H269" s="193"/>
      <c r="I269" s="196"/>
      <c r="J269" s="207">
        <f>BK269</f>
        <v>0</v>
      </c>
      <c r="K269" s="193"/>
      <c r="L269" s="198"/>
      <c r="M269" s="199"/>
      <c r="N269" s="200"/>
      <c r="O269" s="200"/>
      <c r="P269" s="201">
        <f>SUM(P270:P278)</f>
        <v>0</v>
      </c>
      <c r="Q269" s="200"/>
      <c r="R269" s="201">
        <f>SUM(R270:R278)</f>
        <v>0.00266</v>
      </c>
      <c r="S269" s="200"/>
      <c r="T269" s="202">
        <f>SUM(T270:T278)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3" t="s">
        <v>84</v>
      </c>
      <c r="AT269" s="204" t="s">
        <v>73</v>
      </c>
      <c r="AU269" s="204" t="s">
        <v>82</v>
      </c>
      <c r="AY269" s="203" t="s">
        <v>154</v>
      </c>
      <c r="BK269" s="205">
        <f>SUM(BK270:BK278)</f>
        <v>0</v>
      </c>
    </row>
    <row r="270" s="2" customFormat="1" ht="24.15" customHeight="1">
      <c r="A270" s="41"/>
      <c r="B270" s="42"/>
      <c r="C270" s="208" t="s">
        <v>603</v>
      </c>
      <c r="D270" s="208" t="s">
        <v>157</v>
      </c>
      <c r="E270" s="209" t="s">
        <v>604</v>
      </c>
      <c r="F270" s="210" t="s">
        <v>605</v>
      </c>
      <c r="G270" s="211" t="s">
        <v>561</v>
      </c>
      <c r="H270" s="212">
        <v>1</v>
      </c>
      <c r="I270" s="213"/>
      <c r="J270" s="214">
        <f>ROUND(I270*H270,2)</f>
        <v>0</v>
      </c>
      <c r="K270" s="210" t="s">
        <v>161</v>
      </c>
      <c r="L270" s="47"/>
      <c r="M270" s="215" t="s">
        <v>28</v>
      </c>
      <c r="N270" s="216" t="s">
        <v>45</v>
      </c>
      <c r="O270" s="87"/>
      <c r="P270" s="217">
        <f>O270*H270</f>
        <v>0</v>
      </c>
      <c r="Q270" s="217">
        <v>0.00115</v>
      </c>
      <c r="R270" s="217">
        <f>Q270*H270</f>
        <v>0.00115</v>
      </c>
      <c r="S270" s="217">
        <v>0</v>
      </c>
      <c r="T270" s="218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9" t="s">
        <v>253</v>
      </c>
      <c r="AT270" s="219" t="s">
        <v>157</v>
      </c>
      <c r="AU270" s="219" t="s">
        <v>84</v>
      </c>
      <c r="AY270" s="20" t="s">
        <v>154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20" t="s">
        <v>82</v>
      </c>
      <c r="BK270" s="220">
        <f>ROUND(I270*H270,2)</f>
        <v>0</v>
      </c>
      <c r="BL270" s="20" t="s">
        <v>253</v>
      </c>
      <c r="BM270" s="219" t="s">
        <v>606</v>
      </c>
    </row>
    <row r="271" s="2" customFormat="1">
      <c r="A271" s="41"/>
      <c r="B271" s="42"/>
      <c r="C271" s="43"/>
      <c r="D271" s="221" t="s">
        <v>164</v>
      </c>
      <c r="E271" s="43"/>
      <c r="F271" s="222" t="s">
        <v>607</v>
      </c>
      <c r="G271" s="43"/>
      <c r="H271" s="43"/>
      <c r="I271" s="223"/>
      <c r="J271" s="43"/>
      <c r="K271" s="43"/>
      <c r="L271" s="47"/>
      <c r="M271" s="224"/>
      <c r="N271" s="225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164</v>
      </c>
      <c r="AU271" s="20" t="s">
        <v>84</v>
      </c>
    </row>
    <row r="272" s="13" customFormat="1">
      <c r="A272" s="13"/>
      <c r="B272" s="226"/>
      <c r="C272" s="227"/>
      <c r="D272" s="228" t="s">
        <v>166</v>
      </c>
      <c r="E272" s="229" t="s">
        <v>28</v>
      </c>
      <c r="F272" s="230" t="s">
        <v>509</v>
      </c>
      <c r="G272" s="227"/>
      <c r="H272" s="229" t="s">
        <v>28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166</v>
      </c>
      <c r="AU272" s="236" t="s">
        <v>84</v>
      </c>
      <c r="AV272" s="13" t="s">
        <v>82</v>
      </c>
      <c r="AW272" s="13" t="s">
        <v>35</v>
      </c>
      <c r="AX272" s="13" t="s">
        <v>74</v>
      </c>
      <c r="AY272" s="236" t="s">
        <v>154</v>
      </c>
    </row>
    <row r="273" s="14" customFormat="1">
      <c r="A273" s="14"/>
      <c r="B273" s="237"/>
      <c r="C273" s="238"/>
      <c r="D273" s="228" t="s">
        <v>166</v>
      </c>
      <c r="E273" s="239" t="s">
        <v>28</v>
      </c>
      <c r="F273" s="240" t="s">
        <v>82</v>
      </c>
      <c r="G273" s="238"/>
      <c r="H273" s="241">
        <v>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166</v>
      </c>
      <c r="AU273" s="247" t="s">
        <v>84</v>
      </c>
      <c r="AV273" s="14" t="s">
        <v>84</v>
      </c>
      <c r="AW273" s="14" t="s">
        <v>35</v>
      </c>
      <c r="AX273" s="14" t="s">
        <v>82</v>
      </c>
      <c r="AY273" s="247" t="s">
        <v>154</v>
      </c>
    </row>
    <row r="274" s="2" customFormat="1" ht="24.15" customHeight="1">
      <c r="A274" s="41"/>
      <c r="B274" s="42"/>
      <c r="C274" s="273" t="s">
        <v>608</v>
      </c>
      <c r="D274" s="273" t="s">
        <v>521</v>
      </c>
      <c r="E274" s="274" t="s">
        <v>609</v>
      </c>
      <c r="F274" s="275" t="s">
        <v>610</v>
      </c>
      <c r="G274" s="276" t="s">
        <v>561</v>
      </c>
      <c r="H274" s="277">
        <v>1</v>
      </c>
      <c r="I274" s="278"/>
      <c r="J274" s="279">
        <f>ROUND(I274*H274,2)</f>
        <v>0</v>
      </c>
      <c r="K274" s="275" t="s">
        <v>161</v>
      </c>
      <c r="L274" s="280"/>
      <c r="M274" s="281" t="s">
        <v>28</v>
      </c>
      <c r="N274" s="282" t="s">
        <v>45</v>
      </c>
      <c r="O274" s="87"/>
      <c r="P274" s="217">
        <f>O274*H274</f>
        <v>0</v>
      </c>
      <c r="Q274" s="217">
        <v>0.0015100000000000001</v>
      </c>
      <c r="R274" s="217">
        <f>Q274*H274</f>
        <v>0.0015100000000000001</v>
      </c>
      <c r="S274" s="217">
        <v>0</v>
      </c>
      <c r="T274" s="21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9" t="s">
        <v>524</v>
      </c>
      <c r="AT274" s="219" t="s">
        <v>521</v>
      </c>
      <c r="AU274" s="219" t="s">
        <v>84</v>
      </c>
      <c r="AY274" s="20" t="s">
        <v>154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20" t="s">
        <v>82</v>
      </c>
      <c r="BK274" s="220">
        <f>ROUND(I274*H274,2)</f>
        <v>0</v>
      </c>
      <c r="BL274" s="20" t="s">
        <v>253</v>
      </c>
      <c r="BM274" s="219" t="s">
        <v>611</v>
      </c>
    </row>
    <row r="275" s="13" customFormat="1">
      <c r="A275" s="13"/>
      <c r="B275" s="226"/>
      <c r="C275" s="227"/>
      <c r="D275" s="228" t="s">
        <v>166</v>
      </c>
      <c r="E275" s="229" t="s">
        <v>28</v>
      </c>
      <c r="F275" s="230" t="s">
        <v>509</v>
      </c>
      <c r="G275" s="227"/>
      <c r="H275" s="229" t="s">
        <v>28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166</v>
      </c>
      <c r="AU275" s="236" t="s">
        <v>84</v>
      </c>
      <c r="AV275" s="13" t="s">
        <v>82</v>
      </c>
      <c r="AW275" s="13" t="s">
        <v>35</v>
      </c>
      <c r="AX275" s="13" t="s">
        <v>74</v>
      </c>
      <c r="AY275" s="236" t="s">
        <v>154</v>
      </c>
    </row>
    <row r="276" s="14" customFormat="1">
      <c r="A276" s="14"/>
      <c r="B276" s="237"/>
      <c r="C276" s="238"/>
      <c r="D276" s="228" t="s">
        <v>166</v>
      </c>
      <c r="E276" s="239" t="s">
        <v>28</v>
      </c>
      <c r="F276" s="240" t="s">
        <v>82</v>
      </c>
      <c r="G276" s="238"/>
      <c r="H276" s="241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166</v>
      </c>
      <c r="AU276" s="247" t="s">
        <v>84</v>
      </c>
      <c r="AV276" s="14" t="s">
        <v>84</v>
      </c>
      <c r="AW276" s="14" t="s">
        <v>35</v>
      </c>
      <c r="AX276" s="14" t="s">
        <v>82</v>
      </c>
      <c r="AY276" s="247" t="s">
        <v>154</v>
      </c>
    </row>
    <row r="277" s="2" customFormat="1" ht="49.05" customHeight="1">
      <c r="A277" s="41"/>
      <c r="B277" s="42"/>
      <c r="C277" s="208" t="s">
        <v>612</v>
      </c>
      <c r="D277" s="208" t="s">
        <v>157</v>
      </c>
      <c r="E277" s="209" t="s">
        <v>613</v>
      </c>
      <c r="F277" s="210" t="s">
        <v>614</v>
      </c>
      <c r="G277" s="211" t="s">
        <v>256</v>
      </c>
      <c r="H277" s="212">
        <v>0.0030000000000000001</v>
      </c>
      <c r="I277" s="213"/>
      <c r="J277" s="214">
        <f>ROUND(I277*H277,2)</f>
        <v>0</v>
      </c>
      <c r="K277" s="210" t="s">
        <v>161</v>
      </c>
      <c r="L277" s="47"/>
      <c r="M277" s="215" t="s">
        <v>28</v>
      </c>
      <c r="N277" s="216" t="s">
        <v>45</v>
      </c>
      <c r="O277" s="87"/>
      <c r="P277" s="217">
        <f>O277*H277</f>
        <v>0</v>
      </c>
      <c r="Q277" s="217">
        <v>0</v>
      </c>
      <c r="R277" s="217">
        <f>Q277*H277</f>
        <v>0</v>
      </c>
      <c r="S277" s="217">
        <v>0</v>
      </c>
      <c r="T277" s="218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9" t="s">
        <v>253</v>
      </c>
      <c r="AT277" s="219" t="s">
        <v>157</v>
      </c>
      <c r="AU277" s="219" t="s">
        <v>84</v>
      </c>
      <c r="AY277" s="20" t="s">
        <v>154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20" t="s">
        <v>82</v>
      </c>
      <c r="BK277" s="220">
        <f>ROUND(I277*H277,2)</f>
        <v>0</v>
      </c>
      <c r="BL277" s="20" t="s">
        <v>253</v>
      </c>
      <c r="BM277" s="219" t="s">
        <v>615</v>
      </c>
    </row>
    <row r="278" s="2" customFormat="1">
      <c r="A278" s="41"/>
      <c r="B278" s="42"/>
      <c r="C278" s="43"/>
      <c r="D278" s="221" t="s">
        <v>164</v>
      </c>
      <c r="E278" s="43"/>
      <c r="F278" s="222" t="s">
        <v>616</v>
      </c>
      <c r="G278" s="43"/>
      <c r="H278" s="43"/>
      <c r="I278" s="223"/>
      <c r="J278" s="43"/>
      <c r="K278" s="43"/>
      <c r="L278" s="47"/>
      <c r="M278" s="224"/>
      <c r="N278" s="225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164</v>
      </c>
      <c r="AU278" s="20" t="s">
        <v>84</v>
      </c>
    </row>
    <row r="279" s="12" customFormat="1" ht="22.8" customHeight="1">
      <c r="A279" s="12"/>
      <c r="B279" s="192"/>
      <c r="C279" s="193"/>
      <c r="D279" s="194" t="s">
        <v>73</v>
      </c>
      <c r="E279" s="206" t="s">
        <v>617</v>
      </c>
      <c r="F279" s="206" t="s">
        <v>618</v>
      </c>
      <c r="G279" s="193"/>
      <c r="H279" s="193"/>
      <c r="I279" s="196"/>
      <c r="J279" s="207">
        <f>BK279</f>
        <v>0</v>
      </c>
      <c r="K279" s="193"/>
      <c r="L279" s="198"/>
      <c r="M279" s="199"/>
      <c r="N279" s="200"/>
      <c r="O279" s="200"/>
      <c r="P279" s="201">
        <f>SUM(P280:P296)</f>
        <v>0</v>
      </c>
      <c r="Q279" s="200"/>
      <c r="R279" s="201">
        <f>SUM(R280:R296)</f>
        <v>0.32456494000000002</v>
      </c>
      <c r="S279" s="200"/>
      <c r="T279" s="202">
        <f>SUM(T280:T296)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3" t="s">
        <v>84</v>
      </c>
      <c r="AT279" s="204" t="s">
        <v>73</v>
      </c>
      <c r="AU279" s="204" t="s">
        <v>82</v>
      </c>
      <c r="AY279" s="203" t="s">
        <v>154</v>
      </c>
      <c r="BK279" s="205">
        <f>SUM(BK280:BK296)</f>
        <v>0</v>
      </c>
    </row>
    <row r="280" s="2" customFormat="1" ht="62.7" customHeight="1">
      <c r="A280" s="41"/>
      <c r="B280" s="42"/>
      <c r="C280" s="208" t="s">
        <v>619</v>
      </c>
      <c r="D280" s="208" t="s">
        <v>157</v>
      </c>
      <c r="E280" s="209" t="s">
        <v>620</v>
      </c>
      <c r="F280" s="210" t="s">
        <v>621</v>
      </c>
      <c r="G280" s="211" t="s">
        <v>198</v>
      </c>
      <c r="H280" s="212">
        <v>20.207999999999998</v>
      </c>
      <c r="I280" s="213"/>
      <c r="J280" s="214">
        <f>ROUND(I280*H280,2)</f>
        <v>0</v>
      </c>
      <c r="K280" s="210" t="s">
        <v>161</v>
      </c>
      <c r="L280" s="47"/>
      <c r="M280" s="215" t="s">
        <v>28</v>
      </c>
      <c r="N280" s="216" t="s">
        <v>45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253</v>
      </c>
      <c r="AT280" s="219" t="s">
        <v>157</v>
      </c>
      <c r="AU280" s="219" t="s">
        <v>84</v>
      </c>
      <c r="AY280" s="20" t="s">
        <v>154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82</v>
      </c>
      <c r="BK280" s="220">
        <f>ROUND(I280*H280,2)</f>
        <v>0</v>
      </c>
      <c r="BL280" s="20" t="s">
        <v>253</v>
      </c>
      <c r="BM280" s="219" t="s">
        <v>622</v>
      </c>
    </row>
    <row r="281" s="2" customFormat="1">
      <c r="A281" s="41"/>
      <c r="B281" s="42"/>
      <c r="C281" s="43"/>
      <c r="D281" s="221" t="s">
        <v>164</v>
      </c>
      <c r="E281" s="43"/>
      <c r="F281" s="222" t="s">
        <v>623</v>
      </c>
      <c r="G281" s="43"/>
      <c r="H281" s="43"/>
      <c r="I281" s="223"/>
      <c r="J281" s="43"/>
      <c r="K281" s="43"/>
      <c r="L281" s="47"/>
      <c r="M281" s="224"/>
      <c r="N281" s="225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164</v>
      </c>
      <c r="AU281" s="20" t="s">
        <v>84</v>
      </c>
    </row>
    <row r="282" s="13" customFormat="1">
      <c r="A282" s="13"/>
      <c r="B282" s="226"/>
      <c r="C282" s="227"/>
      <c r="D282" s="228" t="s">
        <v>166</v>
      </c>
      <c r="E282" s="229" t="s">
        <v>28</v>
      </c>
      <c r="F282" s="230" t="s">
        <v>509</v>
      </c>
      <c r="G282" s="227"/>
      <c r="H282" s="229" t="s">
        <v>28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166</v>
      </c>
      <c r="AU282" s="236" t="s">
        <v>84</v>
      </c>
      <c r="AV282" s="13" t="s">
        <v>82</v>
      </c>
      <c r="AW282" s="13" t="s">
        <v>35</v>
      </c>
      <c r="AX282" s="13" t="s">
        <v>74</v>
      </c>
      <c r="AY282" s="236" t="s">
        <v>154</v>
      </c>
    </row>
    <row r="283" s="14" customFormat="1">
      <c r="A283" s="14"/>
      <c r="B283" s="237"/>
      <c r="C283" s="238"/>
      <c r="D283" s="228" t="s">
        <v>166</v>
      </c>
      <c r="E283" s="239" t="s">
        <v>28</v>
      </c>
      <c r="F283" s="240" t="s">
        <v>624</v>
      </c>
      <c r="G283" s="238"/>
      <c r="H283" s="241">
        <v>20.207999999999998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166</v>
      </c>
      <c r="AU283" s="247" t="s">
        <v>84</v>
      </c>
      <c r="AV283" s="14" t="s">
        <v>84</v>
      </c>
      <c r="AW283" s="14" t="s">
        <v>35</v>
      </c>
      <c r="AX283" s="14" t="s">
        <v>74</v>
      </c>
      <c r="AY283" s="247" t="s">
        <v>154</v>
      </c>
    </row>
    <row r="284" s="15" customFormat="1">
      <c r="A284" s="15"/>
      <c r="B284" s="248"/>
      <c r="C284" s="249"/>
      <c r="D284" s="228" t="s">
        <v>166</v>
      </c>
      <c r="E284" s="250" t="s">
        <v>331</v>
      </c>
      <c r="F284" s="251" t="s">
        <v>169</v>
      </c>
      <c r="G284" s="249"/>
      <c r="H284" s="252">
        <v>20.207999999999998</v>
      </c>
      <c r="I284" s="253"/>
      <c r="J284" s="249"/>
      <c r="K284" s="249"/>
      <c r="L284" s="254"/>
      <c r="M284" s="255"/>
      <c r="N284" s="256"/>
      <c r="O284" s="256"/>
      <c r="P284" s="256"/>
      <c r="Q284" s="256"/>
      <c r="R284" s="256"/>
      <c r="S284" s="256"/>
      <c r="T284" s="257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8" t="s">
        <v>166</v>
      </c>
      <c r="AU284" s="258" t="s">
        <v>84</v>
      </c>
      <c r="AV284" s="15" t="s">
        <v>162</v>
      </c>
      <c r="AW284" s="15" t="s">
        <v>35</v>
      </c>
      <c r="AX284" s="15" t="s">
        <v>82</v>
      </c>
      <c r="AY284" s="258" t="s">
        <v>154</v>
      </c>
    </row>
    <row r="285" s="2" customFormat="1" ht="24.15" customHeight="1">
      <c r="A285" s="41"/>
      <c r="B285" s="42"/>
      <c r="C285" s="273" t="s">
        <v>625</v>
      </c>
      <c r="D285" s="273" t="s">
        <v>521</v>
      </c>
      <c r="E285" s="274" t="s">
        <v>626</v>
      </c>
      <c r="F285" s="275" t="s">
        <v>627</v>
      </c>
      <c r="G285" s="276" t="s">
        <v>220</v>
      </c>
      <c r="H285" s="277">
        <v>0.57799999999999996</v>
      </c>
      <c r="I285" s="278"/>
      <c r="J285" s="279">
        <f>ROUND(I285*H285,2)</f>
        <v>0</v>
      </c>
      <c r="K285" s="275" t="s">
        <v>161</v>
      </c>
      <c r="L285" s="280"/>
      <c r="M285" s="281" t="s">
        <v>28</v>
      </c>
      <c r="N285" s="282" t="s">
        <v>45</v>
      </c>
      <c r="O285" s="87"/>
      <c r="P285" s="217">
        <f>O285*H285</f>
        <v>0</v>
      </c>
      <c r="Q285" s="217">
        <v>0.44</v>
      </c>
      <c r="R285" s="217">
        <f>Q285*H285</f>
        <v>0.25431999999999999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524</v>
      </c>
      <c r="AT285" s="219" t="s">
        <v>521</v>
      </c>
      <c r="AU285" s="219" t="s">
        <v>84</v>
      </c>
      <c r="AY285" s="20" t="s">
        <v>154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82</v>
      </c>
      <c r="BK285" s="220">
        <f>ROUND(I285*H285,2)</f>
        <v>0</v>
      </c>
      <c r="BL285" s="20" t="s">
        <v>253</v>
      </c>
      <c r="BM285" s="219" t="s">
        <v>628</v>
      </c>
    </row>
    <row r="286" s="14" customFormat="1">
      <c r="A286" s="14"/>
      <c r="B286" s="237"/>
      <c r="C286" s="238"/>
      <c r="D286" s="228" t="s">
        <v>166</v>
      </c>
      <c r="E286" s="239" t="s">
        <v>28</v>
      </c>
      <c r="F286" s="240" t="s">
        <v>629</v>
      </c>
      <c r="G286" s="238"/>
      <c r="H286" s="241">
        <v>0.57799999999999996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7" t="s">
        <v>166</v>
      </c>
      <c r="AU286" s="247" t="s">
        <v>84</v>
      </c>
      <c r="AV286" s="14" t="s">
        <v>84</v>
      </c>
      <c r="AW286" s="14" t="s">
        <v>35</v>
      </c>
      <c r="AX286" s="14" t="s">
        <v>74</v>
      </c>
      <c r="AY286" s="247" t="s">
        <v>154</v>
      </c>
    </row>
    <row r="287" s="15" customFormat="1">
      <c r="A287" s="15"/>
      <c r="B287" s="248"/>
      <c r="C287" s="249"/>
      <c r="D287" s="228" t="s">
        <v>166</v>
      </c>
      <c r="E287" s="250" t="s">
        <v>329</v>
      </c>
      <c r="F287" s="251" t="s">
        <v>169</v>
      </c>
      <c r="G287" s="249"/>
      <c r="H287" s="252">
        <v>0.57799999999999996</v>
      </c>
      <c r="I287" s="253"/>
      <c r="J287" s="249"/>
      <c r="K287" s="249"/>
      <c r="L287" s="254"/>
      <c r="M287" s="255"/>
      <c r="N287" s="256"/>
      <c r="O287" s="256"/>
      <c r="P287" s="256"/>
      <c r="Q287" s="256"/>
      <c r="R287" s="256"/>
      <c r="S287" s="256"/>
      <c r="T287" s="257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8" t="s">
        <v>166</v>
      </c>
      <c r="AU287" s="258" t="s">
        <v>84</v>
      </c>
      <c r="AV287" s="15" t="s">
        <v>162</v>
      </c>
      <c r="AW287" s="15" t="s">
        <v>35</v>
      </c>
      <c r="AX287" s="15" t="s">
        <v>82</v>
      </c>
      <c r="AY287" s="258" t="s">
        <v>154</v>
      </c>
    </row>
    <row r="288" s="2" customFormat="1" ht="49.05" customHeight="1">
      <c r="A288" s="41"/>
      <c r="B288" s="42"/>
      <c r="C288" s="208" t="s">
        <v>630</v>
      </c>
      <c r="D288" s="208" t="s">
        <v>157</v>
      </c>
      <c r="E288" s="209" t="s">
        <v>631</v>
      </c>
      <c r="F288" s="210" t="s">
        <v>632</v>
      </c>
      <c r="G288" s="211" t="s">
        <v>160</v>
      </c>
      <c r="H288" s="212">
        <v>3.0310000000000001</v>
      </c>
      <c r="I288" s="213"/>
      <c r="J288" s="214">
        <f>ROUND(I288*H288,2)</f>
        <v>0</v>
      </c>
      <c r="K288" s="210" t="s">
        <v>161</v>
      </c>
      <c r="L288" s="47"/>
      <c r="M288" s="215" t="s">
        <v>28</v>
      </c>
      <c r="N288" s="216" t="s">
        <v>45</v>
      </c>
      <c r="O288" s="87"/>
      <c r="P288" s="217">
        <f>O288*H288</f>
        <v>0</v>
      </c>
      <c r="Q288" s="217">
        <v>0.01882</v>
      </c>
      <c r="R288" s="217">
        <f>Q288*H288</f>
        <v>0.057043420000000004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253</v>
      </c>
      <c r="AT288" s="219" t="s">
        <v>157</v>
      </c>
      <c r="AU288" s="219" t="s">
        <v>84</v>
      </c>
      <c r="AY288" s="20" t="s">
        <v>154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82</v>
      </c>
      <c r="BK288" s="220">
        <f>ROUND(I288*H288,2)</f>
        <v>0</v>
      </c>
      <c r="BL288" s="20" t="s">
        <v>253</v>
      </c>
      <c r="BM288" s="219" t="s">
        <v>633</v>
      </c>
    </row>
    <row r="289" s="2" customFormat="1">
      <c r="A289" s="41"/>
      <c r="B289" s="42"/>
      <c r="C289" s="43"/>
      <c r="D289" s="221" t="s">
        <v>164</v>
      </c>
      <c r="E289" s="43"/>
      <c r="F289" s="222" t="s">
        <v>634</v>
      </c>
      <c r="G289" s="43"/>
      <c r="H289" s="43"/>
      <c r="I289" s="223"/>
      <c r="J289" s="43"/>
      <c r="K289" s="43"/>
      <c r="L289" s="47"/>
      <c r="M289" s="224"/>
      <c r="N289" s="225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164</v>
      </c>
      <c r="AU289" s="20" t="s">
        <v>84</v>
      </c>
    </row>
    <row r="290" s="13" customFormat="1">
      <c r="A290" s="13"/>
      <c r="B290" s="226"/>
      <c r="C290" s="227"/>
      <c r="D290" s="228" t="s">
        <v>166</v>
      </c>
      <c r="E290" s="229" t="s">
        <v>28</v>
      </c>
      <c r="F290" s="230" t="s">
        <v>509</v>
      </c>
      <c r="G290" s="227"/>
      <c r="H290" s="229" t="s">
        <v>28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166</v>
      </c>
      <c r="AU290" s="236" t="s">
        <v>84</v>
      </c>
      <c r="AV290" s="13" t="s">
        <v>82</v>
      </c>
      <c r="AW290" s="13" t="s">
        <v>35</v>
      </c>
      <c r="AX290" s="13" t="s">
        <v>74</v>
      </c>
      <c r="AY290" s="236" t="s">
        <v>154</v>
      </c>
    </row>
    <row r="291" s="14" customFormat="1">
      <c r="A291" s="14"/>
      <c r="B291" s="237"/>
      <c r="C291" s="238"/>
      <c r="D291" s="228" t="s">
        <v>166</v>
      </c>
      <c r="E291" s="239" t="s">
        <v>28</v>
      </c>
      <c r="F291" s="240" t="s">
        <v>635</v>
      </c>
      <c r="G291" s="238"/>
      <c r="H291" s="241">
        <v>3.0310000000000001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166</v>
      </c>
      <c r="AU291" s="247" t="s">
        <v>84</v>
      </c>
      <c r="AV291" s="14" t="s">
        <v>84</v>
      </c>
      <c r="AW291" s="14" t="s">
        <v>35</v>
      </c>
      <c r="AX291" s="14" t="s">
        <v>82</v>
      </c>
      <c r="AY291" s="247" t="s">
        <v>154</v>
      </c>
    </row>
    <row r="292" s="2" customFormat="1" ht="37.8" customHeight="1">
      <c r="A292" s="41"/>
      <c r="B292" s="42"/>
      <c r="C292" s="208" t="s">
        <v>636</v>
      </c>
      <c r="D292" s="208" t="s">
        <v>157</v>
      </c>
      <c r="E292" s="209" t="s">
        <v>637</v>
      </c>
      <c r="F292" s="210" t="s">
        <v>638</v>
      </c>
      <c r="G292" s="211" t="s">
        <v>220</v>
      </c>
      <c r="H292" s="212">
        <v>0.57799999999999996</v>
      </c>
      <c r="I292" s="213"/>
      <c r="J292" s="214">
        <f>ROUND(I292*H292,2)</f>
        <v>0</v>
      </c>
      <c r="K292" s="210" t="s">
        <v>161</v>
      </c>
      <c r="L292" s="47"/>
      <c r="M292" s="215" t="s">
        <v>28</v>
      </c>
      <c r="N292" s="216" t="s">
        <v>45</v>
      </c>
      <c r="O292" s="87"/>
      <c r="P292" s="217">
        <f>O292*H292</f>
        <v>0</v>
      </c>
      <c r="Q292" s="217">
        <v>0.022839999999999999</v>
      </c>
      <c r="R292" s="217">
        <f>Q292*H292</f>
        <v>0.013201519999999998</v>
      </c>
      <c r="S292" s="217">
        <v>0</v>
      </c>
      <c r="T292" s="218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9" t="s">
        <v>253</v>
      </c>
      <c r="AT292" s="219" t="s">
        <v>157</v>
      </c>
      <c r="AU292" s="219" t="s">
        <v>84</v>
      </c>
      <c r="AY292" s="20" t="s">
        <v>154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20" t="s">
        <v>82</v>
      </c>
      <c r="BK292" s="220">
        <f>ROUND(I292*H292,2)</f>
        <v>0</v>
      </c>
      <c r="BL292" s="20" t="s">
        <v>253</v>
      </c>
      <c r="BM292" s="219" t="s">
        <v>639</v>
      </c>
    </row>
    <row r="293" s="2" customFormat="1">
      <c r="A293" s="41"/>
      <c r="B293" s="42"/>
      <c r="C293" s="43"/>
      <c r="D293" s="221" t="s">
        <v>164</v>
      </c>
      <c r="E293" s="43"/>
      <c r="F293" s="222" t="s">
        <v>640</v>
      </c>
      <c r="G293" s="43"/>
      <c r="H293" s="43"/>
      <c r="I293" s="223"/>
      <c r="J293" s="43"/>
      <c r="K293" s="43"/>
      <c r="L293" s="47"/>
      <c r="M293" s="224"/>
      <c r="N293" s="225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164</v>
      </c>
      <c r="AU293" s="20" t="s">
        <v>84</v>
      </c>
    </row>
    <row r="294" s="14" customFormat="1">
      <c r="A294" s="14"/>
      <c r="B294" s="237"/>
      <c r="C294" s="238"/>
      <c r="D294" s="228" t="s">
        <v>166</v>
      </c>
      <c r="E294" s="239" t="s">
        <v>28</v>
      </c>
      <c r="F294" s="240" t="s">
        <v>329</v>
      </c>
      <c r="G294" s="238"/>
      <c r="H294" s="241">
        <v>0.57799999999999996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166</v>
      </c>
      <c r="AU294" s="247" t="s">
        <v>84</v>
      </c>
      <c r="AV294" s="14" t="s">
        <v>84</v>
      </c>
      <c r="AW294" s="14" t="s">
        <v>35</v>
      </c>
      <c r="AX294" s="14" t="s">
        <v>82</v>
      </c>
      <c r="AY294" s="247" t="s">
        <v>154</v>
      </c>
    </row>
    <row r="295" s="2" customFormat="1" ht="49.05" customHeight="1">
      <c r="A295" s="41"/>
      <c r="B295" s="42"/>
      <c r="C295" s="208" t="s">
        <v>641</v>
      </c>
      <c r="D295" s="208" t="s">
        <v>157</v>
      </c>
      <c r="E295" s="209" t="s">
        <v>642</v>
      </c>
      <c r="F295" s="210" t="s">
        <v>643</v>
      </c>
      <c r="G295" s="211" t="s">
        <v>256</v>
      </c>
      <c r="H295" s="212">
        <v>0.32500000000000001</v>
      </c>
      <c r="I295" s="213"/>
      <c r="J295" s="214">
        <f>ROUND(I295*H295,2)</f>
        <v>0</v>
      </c>
      <c r="K295" s="210" t="s">
        <v>161</v>
      </c>
      <c r="L295" s="47"/>
      <c r="M295" s="215" t="s">
        <v>28</v>
      </c>
      <c r="N295" s="216" t="s">
        <v>45</v>
      </c>
      <c r="O295" s="87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9" t="s">
        <v>253</v>
      </c>
      <c r="AT295" s="219" t="s">
        <v>157</v>
      </c>
      <c r="AU295" s="219" t="s">
        <v>84</v>
      </c>
      <c r="AY295" s="20" t="s">
        <v>154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82</v>
      </c>
      <c r="BK295" s="220">
        <f>ROUND(I295*H295,2)</f>
        <v>0</v>
      </c>
      <c r="BL295" s="20" t="s">
        <v>253</v>
      </c>
      <c r="BM295" s="219" t="s">
        <v>644</v>
      </c>
    </row>
    <row r="296" s="2" customFormat="1">
      <c r="A296" s="41"/>
      <c r="B296" s="42"/>
      <c r="C296" s="43"/>
      <c r="D296" s="221" t="s">
        <v>164</v>
      </c>
      <c r="E296" s="43"/>
      <c r="F296" s="222" t="s">
        <v>645</v>
      </c>
      <c r="G296" s="43"/>
      <c r="H296" s="43"/>
      <c r="I296" s="223"/>
      <c r="J296" s="43"/>
      <c r="K296" s="43"/>
      <c r="L296" s="47"/>
      <c r="M296" s="224"/>
      <c r="N296" s="225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164</v>
      </c>
      <c r="AU296" s="20" t="s">
        <v>84</v>
      </c>
    </row>
    <row r="297" s="12" customFormat="1" ht="22.8" customHeight="1">
      <c r="A297" s="12"/>
      <c r="B297" s="192"/>
      <c r="C297" s="193"/>
      <c r="D297" s="194" t="s">
        <v>73</v>
      </c>
      <c r="E297" s="206" t="s">
        <v>646</v>
      </c>
      <c r="F297" s="206" t="s">
        <v>647</v>
      </c>
      <c r="G297" s="193"/>
      <c r="H297" s="193"/>
      <c r="I297" s="196"/>
      <c r="J297" s="207">
        <f>BK297</f>
        <v>0</v>
      </c>
      <c r="K297" s="193"/>
      <c r="L297" s="198"/>
      <c r="M297" s="199"/>
      <c r="N297" s="200"/>
      <c r="O297" s="200"/>
      <c r="P297" s="201">
        <f>SUM(P298:P311)</f>
        <v>0</v>
      </c>
      <c r="Q297" s="200"/>
      <c r="R297" s="201">
        <f>SUM(R298:R311)</f>
        <v>0.038000000000000006</v>
      </c>
      <c r="S297" s="200"/>
      <c r="T297" s="202">
        <f>SUM(T298:T311)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3" t="s">
        <v>84</v>
      </c>
      <c r="AT297" s="204" t="s">
        <v>73</v>
      </c>
      <c r="AU297" s="204" t="s">
        <v>82</v>
      </c>
      <c r="AY297" s="203" t="s">
        <v>154</v>
      </c>
      <c r="BK297" s="205">
        <f>SUM(BK298:BK311)</f>
        <v>0</v>
      </c>
    </row>
    <row r="298" s="2" customFormat="1" ht="37.8" customHeight="1">
      <c r="A298" s="41"/>
      <c r="B298" s="42"/>
      <c r="C298" s="208" t="s">
        <v>648</v>
      </c>
      <c r="D298" s="208" t="s">
        <v>157</v>
      </c>
      <c r="E298" s="209" t="s">
        <v>649</v>
      </c>
      <c r="F298" s="210" t="s">
        <v>650</v>
      </c>
      <c r="G298" s="211" t="s">
        <v>198</v>
      </c>
      <c r="H298" s="212">
        <v>6.4000000000000004</v>
      </c>
      <c r="I298" s="213"/>
      <c r="J298" s="214">
        <f>ROUND(I298*H298,2)</f>
        <v>0</v>
      </c>
      <c r="K298" s="210" t="s">
        <v>28</v>
      </c>
      <c r="L298" s="47"/>
      <c r="M298" s="215" t="s">
        <v>28</v>
      </c>
      <c r="N298" s="216" t="s">
        <v>45</v>
      </c>
      <c r="O298" s="87"/>
      <c r="P298" s="217">
        <f>O298*H298</f>
        <v>0</v>
      </c>
      <c r="Q298" s="217">
        <v>0.0015200000000000001</v>
      </c>
      <c r="R298" s="217">
        <f>Q298*H298</f>
        <v>0.0097280000000000005</v>
      </c>
      <c r="S298" s="217">
        <v>0</v>
      </c>
      <c r="T298" s="218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9" t="s">
        <v>253</v>
      </c>
      <c r="AT298" s="219" t="s">
        <v>157</v>
      </c>
      <c r="AU298" s="219" t="s">
        <v>84</v>
      </c>
      <c r="AY298" s="20" t="s">
        <v>154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20" t="s">
        <v>82</v>
      </c>
      <c r="BK298" s="220">
        <f>ROUND(I298*H298,2)</f>
        <v>0</v>
      </c>
      <c r="BL298" s="20" t="s">
        <v>253</v>
      </c>
      <c r="BM298" s="219" t="s">
        <v>651</v>
      </c>
    </row>
    <row r="299" s="13" customFormat="1">
      <c r="A299" s="13"/>
      <c r="B299" s="226"/>
      <c r="C299" s="227"/>
      <c r="D299" s="228" t="s">
        <v>166</v>
      </c>
      <c r="E299" s="229" t="s">
        <v>28</v>
      </c>
      <c r="F299" s="230" t="s">
        <v>652</v>
      </c>
      <c r="G299" s="227"/>
      <c r="H299" s="229" t="s">
        <v>28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166</v>
      </c>
      <c r="AU299" s="236" t="s">
        <v>84</v>
      </c>
      <c r="AV299" s="13" t="s">
        <v>82</v>
      </c>
      <c r="AW299" s="13" t="s">
        <v>35</v>
      </c>
      <c r="AX299" s="13" t="s">
        <v>74</v>
      </c>
      <c r="AY299" s="236" t="s">
        <v>154</v>
      </c>
    </row>
    <row r="300" s="14" customFormat="1">
      <c r="A300" s="14"/>
      <c r="B300" s="237"/>
      <c r="C300" s="238"/>
      <c r="D300" s="228" t="s">
        <v>166</v>
      </c>
      <c r="E300" s="239" t="s">
        <v>28</v>
      </c>
      <c r="F300" s="240" t="s">
        <v>653</v>
      </c>
      <c r="G300" s="238"/>
      <c r="H300" s="241">
        <v>6.4000000000000004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166</v>
      </c>
      <c r="AU300" s="247" t="s">
        <v>84</v>
      </c>
      <c r="AV300" s="14" t="s">
        <v>84</v>
      </c>
      <c r="AW300" s="14" t="s">
        <v>35</v>
      </c>
      <c r="AX300" s="14" t="s">
        <v>82</v>
      </c>
      <c r="AY300" s="247" t="s">
        <v>154</v>
      </c>
    </row>
    <row r="301" s="2" customFormat="1" ht="37.8" customHeight="1">
      <c r="A301" s="41"/>
      <c r="B301" s="42"/>
      <c r="C301" s="208" t="s">
        <v>654</v>
      </c>
      <c r="D301" s="208" t="s">
        <v>157</v>
      </c>
      <c r="E301" s="209" t="s">
        <v>655</v>
      </c>
      <c r="F301" s="210" t="s">
        <v>656</v>
      </c>
      <c r="G301" s="211" t="s">
        <v>198</v>
      </c>
      <c r="H301" s="212">
        <v>14.300000000000001</v>
      </c>
      <c r="I301" s="213"/>
      <c r="J301" s="214">
        <f>ROUND(I301*H301,2)</f>
        <v>0</v>
      </c>
      <c r="K301" s="210" t="s">
        <v>28</v>
      </c>
      <c r="L301" s="47"/>
      <c r="M301" s="215" t="s">
        <v>28</v>
      </c>
      <c r="N301" s="216" t="s">
        <v>45</v>
      </c>
      <c r="O301" s="87"/>
      <c r="P301" s="217">
        <f>O301*H301</f>
        <v>0</v>
      </c>
      <c r="Q301" s="217">
        <v>0.0015200000000000001</v>
      </c>
      <c r="R301" s="217">
        <f>Q301*H301</f>
        <v>0.021736000000000002</v>
      </c>
      <c r="S301" s="217">
        <v>0</v>
      </c>
      <c r="T301" s="218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9" t="s">
        <v>253</v>
      </c>
      <c r="AT301" s="219" t="s">
        <v>157</v>
      </c>
      <c r="AU301" s="219" t="s">
        <v>84</v>
      </c>
      <c r="AY301" s="20" t="s">
        <v>154</v>
      </c>
      <c r="BE301" s="220">
        <f>IF(N301="základní",J301,0)</f>
        <v>0</v>
      </c>
      <c r="BF301" s="220">
        <f>IF(N301="snížená",J301,0)</f>
        <v>0</v>
      </c>
      <c r="BG301" s="220">
        <f>IF(N301="zákl. přenesená",J301,0)</f>
        <v>0</v>
      </c>
      <c r="BH301" s="220">
        <f>IF(N301="sníž. přenesená",J301,0)</f>
        <v>0</v>
      </c>
      <c r="BI301" s="220">
        <f>IF(N301="nulová",J301,0)</f>
        <v>0</v>
      </c>
      <c r="BJ301" s="20" t="s">
        <v>82</v>
      </c>
      <c r="BK301" s="220">
        <f>ROUND(I301*H301,2)</f>
        <v>0</v>
      </c>
      <c r="BL301" s="20" t="s">
        <v>253</v>
      </c>
      <c r="BM301" s="219" t="s">
        <v>657</v>
      </c>
    </row>
    <row r="302" s="13" customFormat="1">
      <c r="A302" s="13"/>
      <c r="B302" s="226"/>
      <c r="C302" s="227"/>
      <c r="D302" s="228" t="s">
        <v>166</v>
      </c>
      <c r="E302" s="229" t="s">
        <v>28</v>
      </c>
      <c r="F302" s="230" t="s">
        <v>652</v>
      </c>
      <c r="G302" s="227"/>
      <c r="H302" s="229" t="s">
        <v>28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166</v>
      </c>
      <c r="AU302" s="236" t="s">
        <v>84</v>
      </c>
      <c r="AV302" s="13" t="s">
        <v>82</v>
      </c>
      <c r="AW302" s="13" t="s">
        <v>35</v>
      </c>
      <c r="AX302" s="13" t="s">
        <v>74</v>
      </c>
      <c r="AY302" s="236" t="s">
        <v>154</v>
      </c>
    </row>
    <row r="303" s="14" customFormat="1">
      <c r="A303" s="14"/>
      <c r="B303" s="237"/>
      <c r="C303" s="238"/>
      <c r="D303" s="228" t="s">
        <v>166</v>
      </c>
      <c r="E303" s="239" t="s">
        <v>28</v>
      </c>
      <c r="F303" s="240" t="s">
        <v>658</v>
      </c>
      <c r="G303" s="238"/>
      <c r="H303" s="241">
        <v>14.300000000000001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166</v>
      </c>
      <c r="AU303" s="247" t="s">
        <v>84</v>
      </c>
      <c r="AV303" s="14" t="s">
        <v>84</v>
      </c>
      <c r="AW303" s="14" t="s">
        <v>35</v>
      </c>
      <c r="AX303" s="14" t="s">
        <v>82</v>
      </c>
      <c r="AY303" s="247" t="s">
        <v>154</v>
      </c>
    </row>
    <row r="304" s="2" customFormat="1" ht="33" customHeight="1">
      <c r="A304" s="41"/>
      <c r="B304" s="42"/>
      <c r="C304" s="208" t="s">
        <v>659</v>
      </c>
      <c r="D304" s="208" t="s">
        <v>157</v>
      </c>
      <c r="E304" s="209" t="s">
        <v>660</v>
      </c>
      <c r="F304" s="210" t="s">
        <v>661</v>
      </c>
      <c r="G304" s="211" t="s">
        <v>198</v>
      </c>
      <c r="H304" s="212">
        <v>1</v>
      </c>
      <c r="I304" s="213"/>
      <c r="J304" s="214">
        <f>ROUND(I304*H304,2)</f>
        <v>0</v>
      </c>
      <c r="K304" s="210" t="s">
        <v>28</v>
      </c>
      <c r="L304" s="47"/>
      <c r="M304" s="215" t="s">
        <v>28</v>
      </c>
      <c r="N304" s="216" t="s">
        <v>45</v>
      </c>
      <c r="O304" s="87"/>
      <c r="P304" s="217">
        <f>O304*H304</f>
        <v>0</v>
      </c>
      <c r="Q304" s="217">
        <v>0.0015200000000000001</v>
      </c>
      <c r="R304" s="217">
        <f>Q304*H304</f>
        <v>0.0015200000000000001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253</v>
      </c>
      <c r="AT304" s="219" t="s">
        <v>157</v>
      </c>
      <c r="AU304" s="219" t="s">
        <v>84</v>
      </c>
      <c r="AY304" s="20" t="s">
        <v>154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82</v>
      </c>
      <c r="BK304" s="220">
        <f>ROUND(I304*H304,2)</f>
        <v>0</v>
      </c>
      <c r="BL304" s="20" t="s">
        <v>253</v>
      </c>
      <c r="BM304" s="219" t="s">
        <v>662</v>
      </c>
    </row>
    <row r="305" s="13" customFormat="1">
      <c r="A305" s="13"/>
      <c r="B305" s="226"/>
      <c r="C305" s="227"/>
      <c r="D305" s="228" t="s">
        <v>166</v>
      </c>
      <c r="E305" s="229" t="s">
        <v>28</v>
      </c>
      <c r="F305" s="230" t="s">
        <v>652</v>
      </c>
      <c r="G305" s="227"/>
      <c r="H305" s="229" t="s">
        <v>28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166</v>
      </c>
      <c r="AU305" s="236" t="s">
        <v>84</v>
      </c>
      <c r="AV305" s="13" t="s">
        <v>82</v>
      </c>
      <c r="AW305" s="13" t="s">
        <v>35</v>
      </c>
      <c r="AX305" s="13" t="s">
        <v>74</v>
      </c>
      <c r="AY305" s="236" t="s">
        <v>154</v>
      </c>
    </row>
    <row r="306" s="14" customFormat="1">
      <c r="A306" s="14"/>
      <c r="B306" s="237"/>
      <c r="C306" s="238"/>
      <c r="D306" s="228" t="s">
        <v>166</v>
      </c>
      <c r="E306" s="239" t="s">
        <v>28</v>
      </c>
      <c r="F306" s="240" t="s">
        <v>82</v>
      </c>
      <c r="G306" s="238"/>
      <c r="H306" s="241">
        <v>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166</v>
      </c>
      <c r="AU306" s="247" t="s">
        <v>84</v>
      </c>
      <c r="AV306" s="14" t="s">
        <v>84</v>
      </c>
      <c r="AW306" s="14" t="s">
        <v>35</v>
      </c>
      <c r="AX306" s="14" t="s">
        <v>82</v>
      </c>
      <c r="AY306" s="247" t="s">
        <v>154</v>
      </c>
    </row>
    <row r="307" s="2" customFormat="1" ht="33" customHeight="1">
      <c r="A307" s="41"/>
      <c r="B307" s="42"/>
      <c r="C307" s="208" t="s">
        <v>663</v>
      </c>
      <c r="D307" s="208" t="s">
        <v>157</v>
      </c>
      <c r="E307" s="209" t="s">
        <v>664</v>
      </c>
      <c r="F307" s="210" t="s">
        <v>665</v>
      </c>
      <c r="G307" s="211" t="s">
        <v>198</v>
      </c>
      <c r="H307" s="212">
        <v>3.2999999999999998</v>
      </c>
      <c r="I307" s="213"/>
      <c r="J307" s="214">
        <f>ROUND(I307*H307,2)</f>
        <v>0</v>
      </c>
      <c r="K307" s="210" t="s">
        <v>28</v>
      </c>
      <c r="L307" s="47"/>
      <c r="M307" s="215" t="s">
        <v>28</v>
      </c>
      <c r="N307" s="216" t="s">
        <v>45</v>
      </c>
      <c r="O307" s="87"/>
      <c r="P307" s="217">
        <f>O307*H307</f>
        <v>0</v>
      </c>
      <c r="Q307" s="217">
        <v>0.0015200000000000001</v>
      </c>
      <c r="R307" s="217">
        <f>Q307*H307</f>
        <v>0.0050159999999999996</v>
      </c>
      <c r="S307" s="217">
        <v>0</v>
      </c>
      <c r="T307" s="218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9" t="s">
        <v>253</v>
      </c>
      <c r="AT307" s="219" t="s">
        <v>157</v>
      </c>
      <c r="AU307" s="219" t="s">
        <v>84</v>
      </c>
      <c r="AY307" s="20" t="s">
        <v>154</v>
      </c>
      <c r="BE307" s="220">
        <f>IF(N307="základní",J307,0)</f>
        <v>0</v>
      </c>
      <c r="BF307" s="220">
        <f>IF(N307="snížená",J307,0)</f>
        <v>0</v>
      </c>
      <c r="BG307" s="220">
        <f>IF(N307="zákl. přenesená",J307,0)</f>
        <v>0</v>
      </c>
      <c r="BH307" s="220">
        <f>IF(N307="sníž. přenesená",J307,0)</f>
        <v>0</v>
      </c>
      <c r="BI307" s="220">
        <f>IF(N307="nulová",J307,0)</f>
        <v>0</v>
      </c>
      <c r="BJ307" s="20" t="s">
        <v>82</v>
      </c>
      <c r="BK307" s="220">
        <f>ROUND(I307*H307,2)</f>
        <v>0</v>
      </c>
      <c r="BL307" s="20" t="s">
        <v>253</v>
      </c>
      <c r="BM307" s="219" t="s">
        <v>666</v>
      </c>
    </row>
    <row r="308" s="13" customFormat="1">
      <c r="A308" s="13"/>
      <c r="B308" s="226"/>
      <c r="C308" s="227"/>
      <c r="D308" s="228" t="s">
        <v>166</v>
      </c>
      <c r="E308" s="229" t="s">
        <v>28</v>
      </c>
      <c r="F308" s="230" t="s">
        <v>652</v>
      </c>
      <c r="G308" s="227"/>
      <c r="H308" s="229" t="s">
        <v>28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166</v>
      </c>
      <c r="AU308" s="236" t="s">
        <v>84</v>
      </c>
      <c r="AV308" s="13" t="s">
        <v>82</v>
      </c>
      <c r="AW308" s="13" t="s">
        <v>35</v>
      </c>
      <c r="AX308" s="13" t="s">
        <v>74</v>
      </c>
      <c r="AY308" s="236" t="s">
        <v>154</v>
      </c>
    </row>
    <row r="309" s="14" customFormat="1">
      <c r="A309" s="14"/>
      <c r="B309" s="237"/>
      <c r="C309" s="238"/>
      <c r="D309" s="228" t="s">
        <v>166</v>
      </c>
      <c r="E309" s="239" t="s">
        <v>28</v>
      </c>
      <c r="F309" s="240" t="s">
        <v>667</v>
      </c>
      <c r="G309" s="238"/>
      <c r="H309" s="241">
        <v>3.2999999999999998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166</v>
      </c>
      <c r="AU309" s="247" t="s">
        <v>84</v>
      </c>
      <c r="AV309" s="14" t="s">
        <v>84</v>
      </c>
      <c r="AW309" s="14" t="s">
        <v>35</v>
      </c>
      <c r="AX309" s="14" t="s">
        <v>82</v>
      </c>
      <c r="AY309" s="247" t="s">
        <v>154</v>
      </c>
    </row>
    <row r="310" s="2" customFormat="1" ht="55.5" customHeight="1">
      <c r="A310" s="41"/>
      <c r="B310" s="42"/>
      <c r="C310" s="208" t="s">
        <v>668</v>
      </c>
      <c r="D310" s="208" t="s">
        <v>157</v>
      </c>
      <c r="E310" s="209" t="s">
        <v>669</v>
      </c>
      <c r="F310" s="210" t="s">
        <v>670</v>
      </c>
      <c r="G310" s="211" t="s">
        <v>256</v>
      </c>
      <c r="H310" s="212">
        <v>0.037999999999999999</v>
      </c>
      <c r="I310" s="213"/>
      <c r="J310" s="214">
        <f>ROUND(I310*H310,2)</f>
        <v>0</v>
      </c>
      <c r="K310" s="210" t="s">
        <v>161</v>
      </c>
      <c r="L310" s="47"/>
      <c r="M310" s="215" t="s">
        <v>28</v>
      </c>
      <c r="N310" s="216" t="s">
        <v>45</v>
      </c>
      <c r="O310" s="87"/>
      <c r="P310" s="217">
        <f>O310*H310</f>
        <v>0</v>
      </c>
      <c r="Q310" s="217">
        <v>0</v>
      </c>
      <c r="R310" s="217">
        <f>Q310*H310</f>
        <v>0</v>
      </c>
      <c r="S310" s="217">
        <v>0</v>
      </c>
      <c r="T310" s="21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9" t="s">
        <v>253</v>
      </c>
      <c r="AT310" s="219" t="s">
        <v>157</v>
      </c>
      <c r="AU310" s="219" t="s">
        <v>84</v>
      </c>
      <c r="AY310" s="20" t="s">
        <v>154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0" t="s">
        <v>82</v>
      </c>
      <c r="BK310" s="220">
        <f>ROUND(I310*H310,2)</f>
        <v>0</v>
      </c>
      <c r="BL310" s="20" t="s">
        <v>253</v>
      </c>
      <c r="BM310" s="219" t="s">
        <v>671</v>
      </c>
    </row>
    <row r="311" s="2" customFormat="1">
      <c r="A311" s="41"/>
      <c r="B311" s="42"/>
      <c r="C311" s="43"/>
      <c r="D311" s="221" t="s">
        <v>164</v>
      </c>
      <c r="E311" s="43"/>
      <c r="F311" s="222" t="s">
        <v>672</v>
      </c>
      <c r="G311" s="43"/>
      <c r="H311" s="43"/>
      <c r="I311" s="223"/>
      <c r="J311" s="43"/>
      <c r="K311" s="43"/>
      <c r="L311" s="47"/>
      <c r="M311" s="224"/>
      <c r="N311" s="225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164</v>
      </c>
      <c r="AU311" s="20" t="s">
        <v>84</v>
      </c>
    </row>
    <row r="312" s="12" customFormat="1" ht="22.8" customHeight="1">
      <c r="A312" s="12"/>
      <c r="B312" s="192"/>
      <c r="C312" s="193"/>
      <c r="D312" s="194" t="s">
        <v>73</v>
      </c>
      <c r="E312" s="206" t="s">
        <v>673</v>
      </c>
      <c r="F312" s="206" t="s">
        <v>674</v>
      </c>
      <c r="G312" s="193"/>
      <c r="H312" s="193"/>
      <c r="I312" s="196"/>
      <c r="J312" s="207">
        <f>BK312</f>
        <v>0</v>
      </c>
      <c r="K312" s="193"/>
      <c r="L312" s="198"/>
      <c r="M312" s="199"/>
      <c r="N312" s="200"/>
      <c r="O312" s="200"/>
      <c r="P312" s="201">
        <f>SUM(P313:P338)</f>
        <v>0</v>
      </c>
      <c r="Q312" s="200"/>
      <c r="R312" s="201">
        <f>SUM(R313:R338)</f>
        <v>0</v>
      </c>
      <c r="S312" s="200"/>
      <c r="T312" s="202">
        <f>SUM(T313:T338)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3" t="s">
        <v>84</v>
      </c>
      <c r="AT312" s="204" t="s">
        <v>73</v>
      </c>
      <c r="AU312" s="204" t="s">
        <v>82</v>
      </c>
      <c r="AY312" s="203" t="s">
        <v>154</v>
      </c>
      <c r="BK312" s="205">
        <f>SUM(BK313:BK338)</f>
        <v>0</v>
      </c>
    </row>
    <row r="313" s="2" customFormat="1" ht="49.05" customHeight="1">
      <c r="A313" s="41"/>
      <c r="B313" s="42"/>
      <c r="C313" s="208" t="s">
        <v>675</v>
      </c>
      <c r="D313" s="208" t="s">
        <v>157</v>
      </c>
      <c r="E313" s="209" t="s">
        <v>676</v>
      </c>
      <c r="F313" s="210" t="s">
        <v>677</v>
      </c>
      <c r="G313" s="211" t="s">
        <v>487</v>
      </c>
      <c r="H313" s="212">
        <v>3</v>
      </c>
      <c r="I313" s="213"/>
      <c r="J313" s="214">
        <f>ROUND(I313*H313,2)</f>
        <v>0</v>
      </c>
      <c r="K313" s="210" t="s">
        <v>28</v>
      </c>
      <c r="L313" s="47"/>
      <c r="M313" s="215" t="s">
        <v>28</v>
      </c>
      <c r="N313" s="216" t="s">
        <v>45</v>
      </c>
      <c r="O313" s="87"/>
      <c r="P313" s="217">
        <f>O313*H313</f>
        <v>0</v>
      </c>
      <c r="Q313" s="217">
        <v>0</v>
      </c>
      <c r="R313" s="217">
        <f>Q313*H313</f>
        <v>0</v>
      </c>
      <c r="S313" s="217">
        <v>0</v>
      </c>
      <c r="T313" s="218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9" t="s">
        <v>253</v>
      </c>
      <c r="AT313" s="219" t="s">
        <v>157</v>
      </c>
      <c r="AU313" s="219" t="s">
        <v>84</v>
      </c>
      <c r="AY313" s="20" t="s">
        <v>154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20" t="s">
        <v>82</v>
      </c>
      <c r="BK313" s="220">
        <f>ROUND(I313*H313,2)</f>
        <v>0</v>
      </c>
      <c r="BL313" s="20" t="s">
        <v>253</v>
      </c>
      <c r="BM313" s="219" t="s">
        <v>678</v>
      </c>
    </row>
    <row r="314" s="13" customFormat="1">
      <c r="A314" s="13"/>
      <c r="B314" s="226"/>
      <c r="C314" s="227"/>
      <c r="D314" s="228" t="s">
        <v>166</v>
      </c>
      <c r="E314" s="229" t="s">
        <v>28</v>
      </c>
      <c r="F314" s="230" t="s">
        <v>477</v>
      </c>
      <c r="G314" s="227"/>
      <c r="H314" s="229" t="s">
        <v>28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166</v>
      </c>
      <c r="AU314" s="236" t="s">
        <v>84</v>
      </c>
      <c r="AV314" s="13" t="s">
        <v>82</v>
      </c>
      <c r="AW314" s="13" t="s">
        <v>35</v>
      </c>
      <c r="AX314" s="13" t="s">
        <v>74</v>
      </c>
      <c r="AY314" s="236" t="s">
        <v>154</v>
      </c>
    </row>
    <row r="315" s="13" customFormat="1">
      <c r="A315" s="13"/>
      <c r="B315" s="226"/>
      <c r="C315" s="227"/>
      <c r="D315" s="228" t="s">
        <v>166</v>
      </c>
      <c r="E315" s="229" t="s">
        <v>28</v>
      </c>
      <c r="F315" s="230" t="s">
        <v>652</v>
      </c>
      <c r="G315" s="227"/>
      <c r="H315" s="229" t="s">
        <v>28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166</v>
      </c>
      <c r="AU315" s="236" t="s">
        <v>84</v>
      </c>
      <c r="AV315" s="13" t="s">
        <v>82</v>
      </c>
      <c r="AW315" s="13" t="s">
        <v>35</v>
      </c>
      <c r="AX315" s="13" t="s">
        <v>74</v>
      </c>
      <c r="AY315" s="236" t="s">
        <v>154</v>
      </c>
    </row>
    <row r="316" s="14" customFormat="1">
      <c r="A316" s="14"/>
      <c r="B316" s="237"/>
      <c r="C316" s="238"/>
      <c r="D316" s="228" t="s">
        <v>166</v>
      </c>
      <c r="E316" s="239" t="s">
        <v>28</v>
      </c>
      <c r="F316" s="240" t="s">
        <v>174</v>
      </c>
      <c r="G316" s="238"/>
      <c r="H316" s="241">
        <v>3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166</v>
      </c>
      <c r="AU316" s="247" t="s">
        <v>84</v>
      </c>
      <c r="AV316" s="14" t="s">
        <v>84</v>
      </c>
      <c r="AW316" s="14" t="s">
        <v>35</v>
      </c>
      <c r="AX316" s="14" t="s">
        <v>82</v>
      </c>
      <c r="AY316" s="247" t="s">
        <v>154</v>
      </c>
    </row>
    <row r="317" s="2" customFormat="1" ht="66.75" customHeight="1">
      <c r="A317" s="41"/>
      <c r="B317" s="42"/>
      <c r="C317" s="208" t="s">
        <v>679</v>
      </c>
      <c r="D317" s="208" t="s">
        <v>157</v>
      </c>
      <c r="E317" s="209" t="s">
        <v>680</v>
      </c>
      <c r="F317" s="210" t="s">
        <v>681</v>
      </c>
      <c r="G317" s="211" t="s">
        <v>487</v>
      </c>
      <c r="H317" s="212">
        <v>2</v>
      </c>
      <c r="I317" s="213"/>
      <c r="J317" s="214">
        <f>ROUND(I317*H317,2)</f>
        <v>0</v>
      </c>
      <c r="K317" s="210" t="s">
        <v>28</v>
      </c>
      <c r="L317" s="47"/>
      <c r="M317" s="215" t="s">
        <v>28</v>
      </c>
      <c r="N317" s="216" t="s">
        <v>45</v>
      </c>
      <c r="O317" s="87"/>
      <c r="P317" s="217">
        <f>O317*H317</f>
        <v>0</v>
      </c>
      <c r="Q317" s="217">
        <v>0</v>
      </c>
      <c r="R317" s="217">
        <f>Q317*H317</f>
        <v>0</v>
      </c>
      <c r="S317" s="217">
        <v>0</v>
      </c>
      <c r="T317" s="218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9" t="s">
        <v>253</v>
      </c>
      <c r="AT317" s="219" t="s">
        <v>157</v>
      </c>
      <c r="AU317" s="219" t="s">
        <v>84</v>
      </c>
      <c r="AY317" s="20" t="s">
        <v>154</v>
      </c>
      <c r="BE317" s="220">
        <f>IF(N317="základní",J317,0)</f>
        <v>0</v>
      </c>
      <c r="BF317" s="220">
        <f>IF(N317="snížená",J317,0)</f>
        <v>0</v>
      </c>
      <c r="BG317" s="220">
        <f>IF(N317="zákl. přenesená",J317,0)</f>
        <v>0</v>
      </c>
      <c r="BH317" s="220">
        <f>IF(N317="sníž. přenesená",J317,0)</f>
        <v>0</v>
      </c>
      <c r="BI317" s="220">
        <f>IF(N317="nulová",J317,0)</f>
        <v>0</v>
      </c>
      <c r="BJ317" s="20" t="s">
        <v>82</v>
      </c>
      <c r="BK317" s="220">
        <f>ROUND(I317*H317,2)</f>
        <v>0</v>
      </c>
      <c r="BL317" s="20" t="s">
        <v>253</v>
      </c>
      <c r="BM317" s="219" t="s">
        <v>682</v>
      </c>
    </row>
    <row r="318" s="13" customFormat="1">
      <c r="A318" s="13"/>
      <c r="B318" s="226"/>
      <c r="C318" s="227"/>
      <c r="D318" s="228" t="s">
        <v>166</v>
      </c>
      <c r="E318" s="229" t="s">
        <v>28</v>
      </c>
      <c r="F318" s="230" t="s">
        <v>477</v>
      </c>
      <c r="G318" s="227"/>
      <c r="H318" s="229" t="s">
        <v>28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166</v>
      </c>
      <c r="AU318" s="236" t="s">
        <v>84</v>
      </c>
      <c r="AV318" s="13" t="s">
        <v>82</v>
      </c>
      <c r="AW318" s="13" t="s">
        <v>35</v>
      </c>
      <c r="AX318" s="13" t="s">
        <v>74</v>
      </c>
      <c r="AY318" s="236" t="s">
        <v>154</v>
      </c>
    </row>
    <row r="319" s="13" customFormat="1">
      <c r="A319" s="13"/>
      <c r="B319" s="226"/>
      <c r="C319" s="227"/>
      <c r="D319" s="228" t="s">
        <v>166</v>
      </c>
      <c r="E319" s="229" t="s">
        <v>28</v>
      </c>
      <c r="F319" s="230" t="s">
        <v>652</v>
      </c>
      <c r="G319" s="227"/>
      <c r="H319" s="229" t="s">
        <v>28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166</v>
      </c>
      <c r="AU319" s="236" t="s">
        <v>84</v>
      </c>
      <c r="AV319" s="13" t="s">
        <v>82</v>
      </c>
      <c r="AW319" s="13" t="s">
        <v>35</v>
      </c>
      <c r="AX319" s="13" t="s">
        <v>74</v>
      </c>
      <c r="AY319" s="236" t="s">
        <v>154</v>
      </c>
    </row>
    <row r="320" s="14" customFormat="1">
      <c r="A320" s="14"/>
      <c r="B320" s="237"/>
      <c r="C320" s="238"/>
      <c r="D320" s="228" t="s">
        <v>166</v>
      </c>
      <c r="E320" s="239" t="s">
        <v>28</v>
      </c>
      <c r="F320" s="240" t="s">
        <v>84</v>
      </c>
      <c r="G320" s="238"/>
      <c r="H320" s="241">
        <v>2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166</v>
      </c>
      <c r="AU320" s="247" t="s">
        <v>84</v>
      </c>
      <c r="AV320" s="14" t="s">
        <v>84</v>
      </c>
      <c r="AW320" s="14" t="s">
        <v>35</v>
      </c>
      <c r="AX320" s="14" t="s">
        <v>82</v>
      </c>
      <c r="AY320" s="247" t="s">
        <v>154</v>
      </c>
    </row>
    <row r="321" s="2" customFormat="1" ht="44.25" customHeight="1">
      <c r="A321" s="41"/>
      <c r="B321" s="42"/>
      <c r="C321" s="208" t="s">
        <v>683</v>
      </c>
      <c r="D321" s="208" t="s">
        <v>157</v>
      </c>
      <c r="E321" s="209" t="s">
        <v>684</v>
      </c>
      <c r="F321" s="210" t="s">
        <v>685</v>
      </c>
      <c r="G321" s="211" t="s">
        <v>487</v>
      </c>
      <c r="H321" s="212">
        <v>3</v>
      </c>
      <c r="I321" s="213"/>
      <c r="J321" s="214">
        <f>ROUND(I321*H321,2)</f>
        <v>0</v>
      </c>
      <c r="K321" s="210" t="s">
        <v>28</v>
      </c>
      <c r="L321" s="47"/>
      <c r="M321" s="215" t="s">
        <v>28</v>
      </c>
      <c r="N321" s="216" t="s">
        <v>45</v>
      </c>
      <c r="O321" s="87"/>
      <c r="P321" s="217">
        <f>O321*H321</f>
        <v>0</v>
      </c>
      <c r="Q321" s="217">
        <v>0</v>
      </c>
      <c r="R321" s="217">
        <f>Q321*H321</f>
        <v>0</v>
      </c>
      <c r="S321" s="217">
        <v>0</v>
      </c>
      <c r="T321" s="218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9" t="s">
        <v>253</v>
      </c>
      <c r="AT321" s="219" t="s">
        <v>157</v>
      </c>
      <c r="AU321" s="219" t="s">
        <v>84</v>
      </c>
      <c r="AY321" s="20" t="s">
        <v>154</v>
      </c>
      <c r="BE321" s="220">
        <f>IF(N321="základní",J321,0)</f>
        <v>0</v>
      </c>
      <c r="BF321" s="220">
        <f>IF(N321="snížená",J321,0)</f>
        <v>0</v>
      </c>
      <c r="BG321" s="220">
        <f>IF(N321="zákl. přenesená",J321,0)</f>
        <v>0</v>
      </c>
      <c r="BH321" s="220">
        <f>IF(N321="sníž. přenesená",J321,0)</f>
        <v>0</v>
      </c>
      <c r="BI321" s="220">
        <f>IF(N321="nulová",J321,0)</f>
        <v>0</v>
      </c>
      <c r="BJ321" s="20" t="s">
        <v>82</v>
      </c>
      <c r="BK321" s="220">
        <f>ROUND(I321*H321,2)</f>
        <v>0</v>
      </c>
      <c r="BL321" s="20" t="s">
        <v>253</v>
      </c>
      <c r="BM321" s="219" t="s">
        <v>686</v>
      </c>
    </row>
    <row r="322" s="13" customFormat="1">
      <c r="A322" s="13"/>
      <c r="B322" s="226"/>
      <c r="C322" s="227"/>
      <c r="D322" s="228" t="s">
        <v>166</v>
      </c>
      <c r="E322" s="229" t="s">
        <v>28</v>
      </c>
      <c r="F322" s="230" t="s">
        <v>477</v>
      </c>
      <c r="G322" s="227"/>
      <c r="H322" s="229" t="s">
        <v>28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166</v>
      </c>
      <c r="AU322" s="236" t="s">
        <v>84</v>
      </c>
      <c r="AV322" s="13" t="s">
        <v>82</v>
      </c>
      <c r="AW322" s="13" t="s">
        <v>35</v>
      </c>
      <c r="AX322" s="13" t="s">
        <v>74</v>
      </c>
      <c r="AY322" s="236" t="s">
        <v>154</v>
      </c>
    </row>
    <row r="323" s="13" customFormat="1">
      <c r="A323" s="13"/>
      <c r="B323" s="226"/>
      <c r="C323" s="227"/>
      <c r="D323" s="228" t="s">
        <v>166</v>
      </c>
      <c r="E323" s="229" t="s">
        <v>28</v>
      </c>
      <c r="F323" s="230" t="s">
        <v>652</v>
      </c>
      <c r="G323" s="227"/>
      <c r="H323" s="229" t="s">
        <v>28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166</v>
      </c>
      <c r="AU323" s="236" t="s">
        <v>84</v>
      </c>
      <c r="AV323" s="13" t="s">
        <v>82</v>
      </c>
      <c r="AW323" s="13" t="s">
        <v>35</v>
      </c>
      <c r="AX323" s="13" t="s">
        <v>74</v>
      </c>
      <c r="AY323" s="236" t="s">
        <v>154</v>
      </c>
    </row>
    <row r="324" s="14" customFormat="1">
      <c r="A324" s="14"/>
      <c r="B324" s="237"/>
      <c r="C324" s="238"/>
      <c r="D324" s="228" t="s">
        <v>166</v>
      </c>
      <c r="E324" s="239" t="s">
        <v>28</v>
      </c>
      <c r="F324" s="240" t="s">
        <v>174</v>
      </c>
      <c r="G324" s="238"/>
      <c r="H324" s="241">
        <v>3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166</v>
      </c>
      <c r="AU324" s="247" t="s">
        <v>84</v>
      </c>
      <c r="AV324" s="14" t="s">
        <v>84</v>
      </c>
      <c r="AW324" s="14" t="s">
        <v>35</v>
      </c>
      <c r="AX324" s="14" t="s">
        <v>82</v>
      </c>
      <c r="AY324" s="247" t="s">
        <v>154</v>
      </c>
    </row>
    <row r="325" s="2" customFormat="1" ht="44.25" customHeight="1">
      <c r="A325" s="41"/>
      <c r="B325" s="42"/>
      <c r="C325" s="208" t="s">
        <v>687</v>
      </c>
      <c r="D325" s="208" t="s">
        <v>157</v>
      </c>
      <c r="E325" s="209" t="s">
        <v>688</v>
      </c>
      <c r="F325" s="210" t="s">
        <v>689</v>
      </c>
      <c r="G325" s="211" t="s">
        <v>487</v>
      </c>
      <c r="H325" s="212">
        <v>1</v>
      </c>
      <c r="I325" s="213"/>
      <c r="J325" s="214">
        <f>ROUND(I325*H325,2)</f>
        <v>0</v>
      </c>
      <c r="K325" s="210" t="s">
        <v>28</v>
      </c>
      <c r="L325" s="47"/>
      <c r="M325" s="215" t="s">
        <v>28</v>
      </c>
      <c r="N325" s="216" t="s">
        <v>45</v>
      </c>
      <c r="O325" s="87"/>
      <c r="P325" s="217">
        <f>O325*H325</f>
        <v>0</v>
      </c>
      <c r="Q325" s="217">
        <v>0</v>
      </c>
      <c r="R325" s="217">
        <f>Q325*H325</f>
        <v>0</v>
      </c>
      <c r="S325" s="217">
        <v>0</v>
      </c>
      <c r="T325" s="218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9" t="s">
        <v>253</v>
      </c>
      <c r="AT325" s="219" t="s">
        <v>157</v>
      </c>
      <c r="AU325" s="219" t="s">
        <v>84</v>
      </c>
      <c r="AY325" s="20" t="s">
        <v>154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0" t="s">
        <v>82</v>
      </c>
      <c r="BK325" s="220">
        <f>ROUND(I325*H325,2)</f>
        <v>0</v>
      </c>
      <c r="BL325" s="20" t="s">
        <v>253</v>
      </c>
      <c r="BM325" s="219" t="s">
        <v>690</v>
      </c>
    </row>
    <row r="326" s="13" customFormat="1">
      <c r="A326" s="13"/>
      <c r="B326" s="226"/>
      <c r="C326" s="227"/>
      <c r="D326" s="228" t="s">
        <v>166</v>
      </c>
      <c r="E326" s="229" t="s">
        <v>28</v>
      </c>
      <c r="F326" s="230" t="s">
        <v>477</v>
      </c>
      <c r="G326" s="227"/>
      <c r="H326" s="229" t="s">
        <v>28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166</v>
      </c>
      <c r="AU326" s="236" t="s">
        <v>84</v>
      </c>
      <c r="AV326" s="13" t="s">
        <v>82</v>
      </c>
      <c r="AW326" s="13" t="s">
        <v>35</v>
      </c>
      <c r="AX326" s="13" t="s">
        <v>74</v>
      </c>
      <c r="AY326" s="236" t="s">
        <v>154</v>
      </c>
    </row>
    <row r="327" s="13" customFormat="1">
      <c r="A327" s="13"/>
      <c r="B327" s="226"/>
      <c r="C327" s="227"/>
      <c r="D327" s="228" t="s">
        <v>166</v>
      </c>
      <c r="E327" s="229" t="s">
        <v>28</v>
      </c>
      <c r="F327" s="230" t="s">
        <v>652</v>
      </c>
      <c r="G327" s="227"/>
      <c r="H327" s="229" t="s">
        <v>28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166</v>
      </c>
      <c r="AU327" s="236" t="s">
        <v>84</v>
      </c>
      <c r="AV327" s="13" t="s">
        <v>82</v>
      </c>
      <c r="AW327" s="13" t="s">
        <v>35</v>
      </c>
      <c r="AX327" s="13" t="s">
        <v>74</v>
      </c>
      <c r="AY327" s="236" t="s">
        <v>154</v>
      </c>
    </row>
    <row r="328" s="14" customFormat="1">
      <c r="A328" s="14"/>
      <c r="B328" s="237"/>
      <c r="C328" s="238"/>
      <c r="D328" s="228" t="s">
        <v>166</v>
      </c>
      <c r="E328" s="239" t="s">
        <v>28</v>
      </c>
      <c r="F328" s="240" t="s">
        <v>82</v>
      </c>
      <c r="G328" s="238"/>
      <c r="H328" s="241">
        <v>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166</v>
      </c>
      <c r="AU328" s="247" t="s">
        <v>84</v>
      </c>
      <c r="AV328" s="14" t="s">
        <v>84</v>
      </c>
      <c r="AW328" s="14" t="s">
        <v>35</v>
      </c>
      <c r="AX328" s="14" t="s">
        <v>82</v>
      </c>
      <c r="AY328" s="247" t="s">
        <v>154</v>
      </c>
    </row>
    <row r="329" s="2" customFormat="1" ht="44.25" customHeight="1">
      <c r="A329" s="41"/>
      <c r="B329" s="42"/>
      <c r="C329" s="208" t="s">
        <v>691</v>
      </c>
      <c r="D329" s="208" t="s">
        <v>157</v>
      </c>
      <c r="E329" s="209" t="s">
        <v>692</v>
      </c>
      <c r="F329" s="210" t="s">
        <v>693</v>
      </c>
      <c r="G329" s="211" t="s">
        <v>198</v>
      </c>
      <c r="H329" s="212">
        <v>3.9430000000000001</v>
      </c>
      <c r="I329" s="213"/>
      <c r="J329" s="214">
        <f>ROUND(I329*H329,2)</f>
        <v>0</v>
      </c>
      <c r="K329" s="210" t="s">
        <v>28</v>
      </c>
      <c r="L329" s="47"/>
      <c r="M329" s="215" t="s">
        <v>28</v>
      </c>
      <c r="N329" s="216" t="s">
        <v>45</v>
      </c>
      <c r="O329" s="87"/>
      <c r="P329" s="217">
        <f>O329*H329</f>
        <v>0</v>
      </c>
      <c r="Q329" s="217">
        <v>0</v>
      </c>
      <c r="R329" s="217">
        <f>Q329*H329</f>
        <v>0</v>
      </c>
      <c r="S329" s="217">
        <v>0</v>
      </c>
      <c r="T329" s="218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9" t="s">
        <v>253</v>
      </c>
      <c r="AT329" s="219" t="s">
        <v>157</v>
      </c>
      <c r="AU329" s="219" t="s">
        <v>84</v>
      </c>
      <c r="AY329" s="20" t="s">
        <v>154</v>
      </c>
      <c r="BE329" s="220">
        <f>IF(N329="základní",J329,0)</f>
        <v>0</v>
      </c>
      <c r="BF329" s="220">
        <f>IF(N329="snížená",J329,0)</f>
        <v>0</v>
      </c>
      <c r="BG329" s="220">
        <f>IF(N329="zákl. přenesená",J329,0)</f>
        <v>0</v>
      </c>
      <c r="BH329" s="220">
        <f>IF(N329="sníž. přenesená",J329,0)</f>
        <v>0</v>
      </c>
      <c r="BI329" s="220">
        <f>IF(N329="nulová",J329,0)</f>
        <v>0</v>
      </c>
      <c r="BJ329" s="20" t="s">
        <v>82</v>
      </c>
      <c r="BK329" s="220">
        <f>ROUND(I329*H329,2)</f>
        <v>0</v>
      </c>
      <c r="BL329" s="20" t="s">
        <v>253</v>
      </c>
      <c r="BM329" s="219" t="s">
        <v>694</v>
      </c>
    </row>
    <row r="330" s="13" customFormat="1">
      <c r="A330" s="13"/>
      <c r="B330" s="226"/>
      <c r="C330" s="227"/>
      <c r="D330" s="228" t="s">
        <v>166</v>
      </c>
      <c r="E330" s="229" t="s">
        <v>28</v>
      </c>
      <c r="F330" s="230" t="s">
        <v>477</v>
      </c>
      <c r="G330" s="227"/>
      <c r="H330" s="229" t="s">
        <v>28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166</v>
      </c>
      <c r="AU330" s="236" t="s">
        <v>84</v>
      </c>
      <c r="AV330" s="13" t="s">
        <v>82</v>
      </c>
      <c r="AW330" s="13" t="s">
        <v>35</v>
      </c>
      <c r="AX330" s="13" t="s">
        <v>74</v>
      </c>
      <c r="AY330" s="236" t="s">
        <v>154</v>
      </c>
    </row>
    <row r="331" s="13" customFormat="1">
      <c r="A331" s="13"/>
      <c r="B331" s="226"/>
      <c r="C331" s="227"/>
      <c r="D331" s="228" t="s">
        <v>166</v>
      </c>
      <c r="E331" s="229" t="s">
        <v>28</v>
      </c>
      <c r="F331" s="230" t="s">
        <v>652</v>
      </c>
      <c r="G331" s="227"/>
      <c r="H331" s="229" t="s">
        <v>28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166</v>
      </c>
      <c r="AU331" s="236" t="s">
        <v>84</v>
      </c>
      <c r="AV331" s="13" t="s">
        <v>82</v>
      </c>
      <c r="AW331" s="13" t="s">
        <v>35</v>
      </c>
      <c r="AX331" s="13" t="s">
        <v>74</v>
      </c>
      <c r="AY331" s="236" t="s">
        <v>154</v>
      </c>
    </row>
    <row r="332" s="14" customFormat="1">
      <c r="A332" s="14"/>
      <c r="B332" s="237"/>
      <c r="C332" s="238"/>
      <c r="D332" s="228" t="s">
        <v>166</v>
      </c>
      <c r="E332" s="239" t="s">
        <v>28</v>
      </c>
      <c r="F332" s="240" t="s">
        <v>695</v>
      </c>
      <c r="G332" s="238"/>
      <c r="H332" s="241">
        <v>3.9430000000000001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166</v>
      </c>
      <c r="AU332" s="247" t="s">
        <v>84</v>
      </c>
      <c r="AV332" s="14" t="s">
        <v>84</v>
      </c>
      <c r="AW332" s="14" t="s">
        <v>35</v>
      </c>
      <c r="AX332" s="14" t="s">
        <v>82</v>
      </c>
      <c r="AY332" s="247" t="s">
        <v>154</v>
      </c>
    </row>
    <row r="333" s="2" customFormat="1" ht="44.25" customHeight="1">
      <c r="A333" s="41"/>
      <c r="B333" s="42"/>
      <c r="C333" s="208" t="s">
        <v>696</v>
      </c>
      <c r="D333" s="208" t="s">
        <v>157</v>
      </c>
      <c r="E333" s="209" t="s">
        <v>697</v>
      </c>
      <c r="F333" s="210" t="s">
        <v>698</v>
      </c>
      <c r="G333" s="211" t="s">
        <v>198</v>
      </c>
      <c r="H333" s="212">
        <v>5.2770000000000001</v>
      </c>
      <c r="I333" s="213"/>
      <c r="J333" s="214">
        <f>ROUND(I333*H333,2)</f>
        <v>0</v>
      </c>
      <c r="K333" s="210" t="s">
        <v>28</v>
      </c>
      <c r="L333" s="47"/>
      <c r="M333" s="215" t="s">
        <v>28</v>
      </c>
      <c r="N333" s="216" t="s">
        <v>45</v>
      </c>
      <c r="O333" s="87"/>
      <c r="P333" s="217">
        <f>O333*H333</f>
        <v>0</v>
      </c>
      <c r="Q333" s="217">
        <v>0</v>
      </c>
      <c r="R333" s="217">
        <f>Q333*H333</f>
        <v>0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253</v>
      </c>
      <c r="AT333" s="219" t="s">
        <v>157</v>
      </c>
      <c r="AU333" s="219" t="s">
        <v>84</v>
      </c>
      <c r="AY333" s="20" t="s">
        <v>154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82</v>
      </c>
      <c r="BK333" s="220">
        <f>ROUND(I333*H333,2)</f>
        <v>0</v>
      </c>
      <c r="BL333" s="20" t="s">
        <v>253</v>
      </c>
      <c r="BM333" s="219" t="s">
        <v>699</v>
      </c>
    </row>
    <row r="334" s="13" customFormat="1">
      <c r="A334" s="13"/>
      <c r="B334" s="226"/>
      <c r="C334" s="227"/>
      <c r="D334" s="228" t="s">
        <v>166</v>
      </c>
      <c r="E334" s="229" t="s">
        <v>28</v>
      </c>
      <c r="F334" s="230" t="s">
        <v>477</v>
      </c>
      <c r="G334" s="227"/>
      <c r="H334" s="229" t="s">
        <v>28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166</v>
      </c>
      <c r="AU334" s="236" t="s">
        <v>84</v>
      </c>
      <c r="AV334" s="13" t="s">
        <v>82</v>
      </c>
      <c r="AW334" s="13" t="s">
        <v>35</v>
      </c>
      <c r="AX334" s="13" t="s">
        <v>74</v>
      </c>
      <c r="AY334" s="236" t="s">
        <v>154</v>
      </c>
    </row>
    <row r="335" s="13" customFormat="1">
      <c r="A335" s="13"/>
      <c r="B335" s="226"/>
      <c r="C335" s="227"/>
      <c r="D335" s="228" t="s">
        <v>166</v>
      </c>
      <c r="E335" s="229" t="s">
        <v>28</v>
      </c>
      <c r="F335" s="230" t="s">
        <v>652</v>
      </c>
      <c r="G335" s="227"/>
      <c r="H335" s="229" t="s">
        <v>28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166</v>
      </c>
      <c r="AU335" s="236" t="s">
        <v>84</v>
      </c>
      <c r="AV335" s="13" t="s">
        <v>82</v>
      </c>
      <c r="AW335" s="13" t="s">
        <v>35</v>
      </c>
      <c r="AX335" s="13" t="s">
        <v>74</v>
      </c>
      <c r="AY335" s="236" t="s">
        <v>154</v>
      </c>
    </row>
    <row r="336" s="14" customFormat="1">
      <c r="A336" s="14"/>
      <c r="B336" s="237"/>
      <c r="C336" s="238"/>
      <c r="D336" s="228" t="s">
        <v>166</v>
      </c>
      <c r="E336" s="239" t="s">
        <v>28</v>
      </c>
      <c r="F336" s="240" t="s">
        <v>700</v>
      </c>
      <c r="G336" s="238"/>
      <c r="H336" s="241">
        <v>5.2770000000000001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166</v>
      </c>
      <c r="AU336" s="247" t="s">
        <v>84</v>
      </c>
      <c r="AV336" s="14" t="s">
        <v>84</v>
      </c>
      <c r="AW336" s="14" t="s">
        <v>35</v>
      </c>
      <c r="AX336" s="14" t="s">
        <v>82</v>
      </c>
      <c r="AY336" s="247" t="s">
        <v>154</v>
      </c>
    </row>
    <row r="337" s="2" customFormat="1" ht="55.5" customHeight="1">
      <c r="A337" s="41"/>
      <c r="B337" s="42"/>
      <c r="C337" s="208" t="s">
        <v>701</v>
      </c>
      <c r="D337" s="208" t="s">
        <v>157</v>
      </c>
      <c r="E337" s="209" t="s">
        <v>702</v>
      </c>
      <c r="F337" s="210" t="s">
        <v>703</v>
      </c>
      <c r="G337" s="211" t="s">
        <v>256</v>
      </c>
      <c r="H337" s="212">
        <v>0.27000000000000002</v>
      </c>
      <c r="I337" s="213"/>
      <c r="J337" s="214">
        <f>ROUND(I337*H337,2)</f>
        <v>0</v>
      </c>
      <c r="K337" s="210" t="s">
        <v>161</v>
      </c>
      <c r="L337" s="47"/>
      <c r="M337" s="215" t="s">
        <v>28</v>
      </c>
      <c r="N337" s="216" t="s">
        <v>45</v>
      </c>
      <c r="O337" s="87"/>
      <c r="P337" s="217">
        <f>O337*H337</f>
        <v>0</v>
      </c>
      <c r="Q337" s="217">
        <v>0</v>
      </c>
      <c r="R337" s="217">
        <f>Q337*H337</f>
        <v>0</v>
      </c>
      <c r="S337" s="217">
        <v>0</v>
      </c>
      <c r="T337" s="21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9" t="s">
        <v>253</v>
      </c>
      <c r="AT337" s="219" t="s">
        <v>157</v>
      </c>
      <c r="AU337" s="219" t="s">
        <v>84</v>
      </c>
      <c r="AY337" s="20" t="s">
        <v>154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82</v>
      </c>
      <c r="BK337" s="220">
        <f>ROUND(I337*H337,2)</f>
        <v>0</v>
      </c>
      <c r="BL337" s="20" t="s">
        <v>253</v>
      </c>
      <c r="BM337" s="219" t="s">
        <v>704</v>
      </c>
    </row>
    <row r="338" s="2" customFormat="1">
      <c r="A338" s="41"/>
      <c r="B338" s="42"/>
      <c r="C338" s="43"/>
      <c r="D338" s="221" t="s">
        <v>164</v>
      </c>
      <c r="E338" s="43"/>
      <c r="F338" s="222" t="s">
        <v>705</v>
      </c>
      <c r="G338" s="43"/>
      <c r="H338" s="43"/>
      <c r="I338" s="223"/>
      <c r="J338" s="43"/>
      <c r="K338" s="43"/>
      <c r="L338" s="47"/>
      <c r="M338" s="224"/>
      <c r="N338" s="225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164</v>
      </c>
      <c r="AU338" s="20" t="s">
        <v>84</v>
      </c>
    </row>
    <row r="339" s="12" customFormat="1" ht="22.8" customHeight="1">
      <c r="A339" s="12"/>
      <c r="B339" s="192"/>
      <c r="C339" s="193"/>
      <c r="D339" s="194" t="s">
        <v>73</v>
      </c>
      <c r="E339" s="206" t="s">
        <v>706</v>
      </c>
      <c r="F339" s="206" t="s">
        <v>707</v>
      </c>
      <c r="G339" s="193"/>
      <c r="H339" s="193"/>
      <c r="I339" s="196"/>
      <c r="J339" s="207">
        <f>BK339</f>
        <v>0</v>
      </c>
      <c r="K339" s="193"/>
      <c r="L339" s="198"/>
      <c r="M339" s="199"/>
      <c r="N339" s="200"/>
      <c r="O339" s="200"/>
      <c r="P339" s="201">
        <f>SUM(P340:P349)</f>
        <v>0</v>
      </c>
      <c r="Q339" s="200"/>
      <c r="R339" s="201">
        <f>SUM(R340:R349)</f>
        <v>3.3128299100000005</v>
      </c>
      <c r="S339" s="200"/>
      <c r="T339" s="202">
        <f>SUM(T340:T349)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3" t="s">
        <v>84</v>
      </c>
      <c r="AT339" s="204" t="s">
        <v>73</v>
      </c>
      <c r="AU339" s="204" t="s">
        <v>82</v>
      </c>
      <c r="AY339" s="203" t="s">
        <v>154</v>
      </c>
      <c r="BK339" s="205">
        <f>SUM(BK340:BK349)</f>
        <v>0</v>
      </c>
    </row>
    <row r="340" s="2" customFormat="1" ht="37.8" customHeight="1">
      <c r="A340" s="41"/>
      <c r="B340" s="42"/>
      <c r="C340" s="208" t="s">
        <v>708</v>
      </c>
      <c r="D340" s="208" t="s">
        <v>157</v>
      </c>
      <c r="E340" s="209" t="s">
        <v>709</v>
      </c>
      <c r="F340" s="210" t="s">
        <v>710</v>
      </c>
      <c r="G340" s="211" t="s">
        <v>160</v>
      </c>
      <c r="H340" s="212">
        <v>86.070999999999998</v>
      </c>
      <c r="I340" s="213"/>
      <c r="J340" s="214">
        <f>ROUND(I340*H340,2)</f>
        <v>0</v>
      </c>
      <c r="K340" s="210" t="s">
        <v>161</v>
      </c>
      <c r="L340" s="47"/>
      <c r="M340" s="215" t="s">
        <v>28</v>
      </c>
      <c r="N340" s="216" t="s">
        <v>45</v>
      </c>
      <c r="O340" s="87"/>
      <c r="P340" s="217">
        <f>O340*H340</f>
        <v>0</v>
      </c>
      <c r="Q340" s="217">
        <v>0.0050000000000000001</v>
      </c>
      <c r="R340" s="217">
        <f>Q340*H340</f>
        <v>0.43035499999999999</v>
      </c>
      <c r="S340" s="217">
        <v>0</v>
      </c>
      <c r="T340" s="21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9" t="s">
        <v>253</v>
      </c>
      <c r="AT340" s="219" t="s">
        <v>157</v>
      </c>
      <c r="AU340" s="219" t="s">
        <v>84</v>
      </c>
      <c r="AY340" s="20" t="s">
        <v>154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82</v>
      </c>
      <c r="BK340" s="220">
        <f>ROUND(I340*H340,2)</f>
        <v>0</v>
      </c>
      <c r="BL340" s="20" t="s">
        <v>253</v>
      </c>
      <c r="BM340" s="219" t="s">
        <v>711</v>
      </c>
    </row>
    <row r="341" s="2" customFormat="1">
      <c r="A341" s="41"/>
      <c r="B341" s="42"/>
      <c r="C341" s="43"/>
      <c r="D341" s="221" t="s">
        <v>164</v>
      </c>
      <c r="E341" s="43"/>
      <c r="F341" s="222" t="s">
        <v>712</v>
      </c>
      <c r="G341" s="43"/>
      <c r="H341" s="43"/>
      <c r="I341" s="223"/>
      <c r="J341" s="43"/>
      <c r="K341" s="43"/>
      <c r="L341" s="47"/>
      <c r="M341" s="224"/>
      <c r="N341" s="225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164</v>
      </c>
      <c r="AU341" s="20" t="s">
        <v>84</v>
      </c>
    </row>
    <row r="342" s="14" customFormat="1">
      <c r="A342" s="14"/>
      <c r="B342" s="237"/>
      <c r="C342" s="238"/>
      <c r="D342" s="228" t="s">
        <v>166</v>
      </c>
      <c r="E342" s="239" t="s">
        <v>28</v>
      </c>
      <c r="F342" s="240" t="s">
        <v>338</v>
      </c>
      <c r="G342" s="238"/>
      <c r="H342" s="241">
        <v>86.070999999999998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166</v>
      </c>
      <c r="AU342" s="247" t="s">
        <v>84</v>
      </c>
      <c r="AV342" s="14" t="s">
        <v>84</v>
      </c>
      <c r="AW342" s="14" t="s">
        <v>35</v>
      </c>
      <c r="AX342" s="14" t="s">
        <v>82</v>
      </c>
      <c r="AY342" s="247" t="s">
        <v>154</v>
      </c>
    </row>
    <row r="343" s="2" customFormat="1" ht="21.75" customHeight="1">
      <c r="A343" s="41"/>
      <c r="B343" s="42"/>
      <c r="C343" s="273" t="s">
        <v>713</v>
      </c>
      <c r="D343" s="273" t="s">
        <v>521</v>
      </c>
      <c r="E343" s="274" t="s">
        <v>714</v>
      </c>
      <c r="F343" s="275" t="s">
        <v>715</v>
      </c>
      <c r="G343" s="276" t="s">
        <v>561</v>
      </c>
      <c r="H343" s="277">
        <v>5556.6580000000004</v>
      </c>
      <c r="I343" s="278"/>
      <c r="J343" s="279">
        <f>ROUND(I343*H343,2)</f>
        <v>0</v>
      </c>
      <c r="K343" s="275" t="s">
        <v>161</v>
      </c>
      <c r="L343" s="280"/>
      <c r="M343" s="281" t="s">
        <v>28</v>
      </c>
      <c r="N343" s="282" t="s">
        <v>45</v>
      </c>
      <c r="O343" s="87"/>
      <c r="P343" s="217">
        <f>O343*H343</f>
        <v>0</v>
      </c>
      <c r="Q343" s="217">
        <v>0.00050000000000000001</v>
      </c>
      <c r="R343" s="217">
        <f>Q343*H343</f>
        <v>2.7783290000000003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524</v>
      </c>
      <c r="AT343" s="219" t="s">
        <v>521</v>
      </c>
      <c r="AU343" s="219" t="s">
        <v>84</v>
      </c>
      <c r="AY343" s="20" t="s">
        <v>154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82</v>
      </c>
      <c r="BK343" s="220">
        <f>ROUND(I343*H343,2)</f>
        <v>0</v>
      </c>
      <c r="BL343" s="20" t="s">
        <v>253</v>
      </c>
      <c r="BM343" s="219" t="s">
        <v>716</v>
      </c>
    </row>
    <row r="344" s="13" customFormat="1">
      <c r="A344" s="13"/>
      <c r="B344" s="226"/>
      <c r="C344" s="227"/>
      <c r="D344" s="228" t="s">
        <v>166</v>
      </c>
      <c r="E344" s="229" t="s">
        <v>28</v>
      </c>
      <c r="F344" s="230" t="s">
        <v>477</v>
      </c>
      <c r="G344" s="227"/>
      <c r="H344" s="229" t="s">
        <v>28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166</v>
      </c>
      <c r="AU344" s="236" t="s">
        <v>84</v>
      </c>
      <c r="AV344" s="13" t="s">
        <v>82</v>
      </c>
      <c r="AW344" s="13" t="s">
        <v>35</v>
      </c>
      <c r="AX344" s="13" t="s">
        <v>74</v>
      </c>
      <c r="AY344" s="236" t="s">
        <v>154</v>
      </c>
    </row>
    <row r="345" s="14" customFormat="1">
      <c r="A345" s="14"/>
      <c r="B345" s="237"/>
      <c r="C345" s="238"/>
      <c r="D345" s="228" t="s">
        <v>166</v>
      </c>
      <c r="E345" s="239" t="s">
        <v>28</v>
      </c>
      <c r="F345" s="240" t="s">
        <v>717</v>
      </c>
      <c r="G345" s="238"/>
      <c r="H345" s="241">
        <v>5556.6580000000004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166</v>
      </c>
      <c r="AU345" s="247" t="s">
        <v>84</v>
      </c>
      <c r="AV345" s="14" t="s">
        <v>84</v>
      </c>
      <c r="AW345" s="14" t="s">
        <v>35</v>
      </c>
      <c r="AX345" s="14" t="s">
        <v>82</v>
      </c>
      <c r="AY345" s="247" t="s">
        <v>154</v>
      </c>
    </row>
    <row r="346" s="2" customFormat="1" ht="37.8" customHeight="1">
      <c r="A346" s="41"/>
      <c r="B346" s="42"/>
      <c r="C346" s="208" t="s">
        <v>718</v>
      </c>
      <c r="D346" s="208" t="s">
        <v>157</v>
      </c>
      <c r="E346" s="209" t="s">
        <v>719</v>
      </c>
      <c r="F346" s="210" t="s">
        <v>720</v>
      </c>
      <c r="G346" s="211" t="s">
        <v>160</v>
      </c>
      <c r="H346" s="212">
        <v>86.070999999999998</v>
      </c>
      <c r="I346" s="213"/>
      <c r="J346" s="214">
        <f>ROUND(I346*H346,2)</f>
        <v>0</v>
      </c>
      <c r="K346" s="210" t="s">
        <v>28</v>
      </c>
      <c r="L346" s="47"/>
      <c r="M346" s="215" t="s">
        <v>28</v>
      </c>
      <c r="N346" s="216" t="s">
        <v>45</v>
      </c>
      <c r="O346" s="87"/>
      <c r="P346" s="217">
        <f>O346*H346</f>
        <v>0</v>
      </c>
      <c r="Q346" s="217">
        <v>0.0012099999999999999</v>
      </c>
      <c r="R346" s="217">
        <f>Q346*H346</f>
        <v>0.10414590999999999</v>
      </c>
      <c r="S346" s="217">
        <v>0</v>
      </c>
      <c r="T346" s="218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9" t="s">
        <v>253</v>
      </c>
      <c r="AT346" s="219" t="s">
        <v>157</v>
      </c>
      <c r="AU346" s="219" t="s">
        <v>84</v>
      </c>
      <c r="AY346" s="20" t="s">
        <v>154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82</v>
      </c>
      <c r="BK346" s="220">
        <f>ROUND(I346*H346,2)</f>
        <v>0</v>
      </c>
      <c r="BL346" s="20" t="s">
        <v>253</v>
      </c>
      <c r="BM346" s="219" t="s">
        <v>721</v>
      </c>
    </row>
    <row r="347" s="14" customFormat="1">
      <c r="A347" s="14"/>
      <c r="B347" s="237"/>
      <c r="C347" s="238"/>
      <c r="D347" s="228" t="s">
        <v>166</v>
      </c>
      <c r="E347" s="239" t="s">
        <v>28</v>
      </c>
      <c r="F347" s="240" t="s">
        <v>338</v>
      </c>
      <c r="G347" s="238"/>
      <c r="H347" s="241">
        <v>86.070999999999998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166</v>
      </c>
      <c r="AU347" s="247" t="s">
        <v>84</v>
      </c>
      <c r="AV347" s="14" t="s">
        <v>84</v>
      </c>
      <c r="AW347" s="14" t="s">
        <v>35</v>
      </c>
      <c r="AX347" s="14" t="s">
        <v>82</v>
      </c>
      <c r="AY347" s="247" t="s">
        <v>154</v>
      </c>
    </row>
    <row r="348" s="2" customFormat="1" ht="49.05" customHeight="1">
      <c r="A348" s="41"/>
      <c r="B348" s="42"/>
      <c r="C348" s="208" t="s">
        <v>722</v>
      </c>
      <c r="D348" s="208" t="s">
        <v>157</v>
      </c>
      <c r="E348" s="209" t="s">
        <v>723</v>
      </c>
      <c r="F348" s="210" t="s">
        <v>724</v>
      </c>
      <c r="G348" s="211" t="s">
        <v>256</v>
      </c>
      <c r="H348" s="212">
        <v>3.3130000000000002</v>
      </c>
      <c r="I348" s="213"/>
      <c r="J348" s="214">
        <f>ROUND(I348*H348,2)</f>
        <v>0</v>
      </c>
      <c r="K348" s="210" t="s">
        <v>161</v>
      </c>
      <c r="L348" s="47"/>
      <c r="M348" s="215" t="s">
        <v>28</v>
      </c>
      <c r="N348" s="216" t="s">
        <v>45</v>
      </c>
      <c r="O348" s="87"/>
      <c r="P348" s="217">
        <f>O348*H348</f>
        <v>0</v>
      </c>
      <c r="Q348" s="217">
        <v>0</v>
      </c>
      <c r="R348" s="217">
        <f>Q348*H348</f>
        <v>0</v>
      </c>
      <c r="S348" s="217">
        <v>0</v>
      </c>
      <c r="T348" s="218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9" t="s">
        <v>253</v>
      </c>
      <c r="AT348" s="219" t="s">
        <v>157</v>
      </c>
      <c r="AU348" s="219" t="s">
        <v>84</v>
      </c>
      <c r="AY348" s="20" t="s">
        <v>154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20" t="s">
        <v>82</v>
      </c>
      <c r="BK348" s="220">
        <f>ROUND(I348*H348,2)</f>
        <v>0</v>
      </c>
      <c r="BL348" s="20" t="s">
        <v>253</v>
      </c>
      <c r="BM348" s="219" t="s">
        <v>725</v>
      </c>
    </row>
    <row r="349" s="2" customFormat="1">
      <c r="A349" s="41"/>
      <c r="B349" s="42"/>
      <c r="C349" s="43"/>
      <c r="D349" s="221" t="s">
        <v>164</v>
      </c>
      <c r="E349" s="43"/>
      <c r="F349" s="222" t="s">
        <v>726</v>
      </c>
      <c r="G349" s="43"/>
      <c r="H349" s="43"/>
      <c r="I349" s="223"/>
      <c r="J349" s="43"/>
      <c r="K349" s="43"/>
      <c r="L349" s="47"/>
      <c r="M349" s="224"/>
      <c r="N349" s="225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164</v>
      </c>
      <c r="AU349" s="20" t="s">
        <v>84</v>
      </c>
    </row>
    <row r="350" s="12" customFormat="1" ht="22.8" customHeight="1">
      <c r="A350" s="12"/>
      <c r="B350" s="192"/>
      <c r="C350" s="193"/>
      <c r="D350" s="194" t="s">
        <v>73</v>
      </c>
      <c r="E350" s="206" t="s">
        <v>727</v>
      </c>
      <c r="F350" s="206" t="s">
        <v>728</v>
      </c>
      <c r="G350" s="193"/>
      <c r="H350" s="193"/>
      <c r="I350" s="196"/>
      <c r="J350" s="207">
        <f>BK350</f>
        <v>0</v>
      </c>
      <c r="K350" s="193"/>
      <c r="L350" s="198"/>
      <c r="M350" s="199"/>
      <c r="N350" s="200"/>
      <c r="O350" s="200"/>
      <c r="P350" s="201">
        <f>SUM(P351:P356)</f>
        <v>0</v>
      </c>
      <c r="Q350" s="200"/>
      <c r="R350" s="201">
        <f>SUM(R351:R356)</f>
        <v>0.0052379999999999996</v>
      </c>
      <c r="S350" s="200"/>
      <c r="T350" s="202">
        <f>SUM(T351:T356)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3" t="s">
        <v>84</v>
      </c>
      <c r="AT350" s="204" t="s">
        <v>73</v>
      </c>
      <c r="AU350" s="204" t="s">
        <v>82</v>
      </c>
      <c r="AY350" s="203" t="s">
        <v>154</v>
      </c>
      <c r="BK350" s="205">
        <f>SUM(BK351:BK356)</f>
        <v>0</v>
      </c>
    </row>
    <row r="351" s="2" customFormat="1" ht="49.05" customHeight="1">
      <c r="A351" s="41"/>
      <c r="B351" s="42"/>
      <c r="C351" s="208" t="s">
        <v>729</v>
      </c>
      <c r="D351" s="208" t="s">
        <v>157</v>
      </c>
      <c r="E351" s="209" t="s">
        <v>730</v>
      </c>
      <c r="F351" s="210" t="s">
        <v>731</v>
      </c>
      <c r="G351" s="211" t="s">
        <v>160</v>
      </c>
      <c r="H351" s="212">
        <v>14.550000000000001</v>
      </c>
      <c r="I351" s="213"/>
      <c r="J351" s="214">
        <f>ROUND(I351*H351,2)</f>
        <v>0</v>
      </c>
      <c r="K351" s="210" t="s">
        <v>161</v>
      </c>
      <c r="L351" s="47"/>
      <c r="M351" s="215" t="s">
        <v>28</v>
      </c>
      <c r="N351" s="216" t="s">
        <v>45</v>
      </c>
      <c r="O351" s="87"/>
      <c r="P351" s="217">
        <f>O351*H351</f>
        <v>0</v>
      </c>
      <c r="Q351" s="217">
        <v>0.00013999999999999999</v>
      </c>
      <c r="R351" s="217">
        <f>Q351*H351</f>
        <v>0.0020369999999999997</v>
      </c>
      <c r="S351" s="217">
        <v>0</v>
      </c>
      <c r="T351" s="218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9" t="s">
        <v>253</v>
      </c>
      <c r="AT351" s="219" t="s">
        <v>157</v>
      </c>
      <c r="AU351" s="219" t="s">
        <v>84</v>
      </c>
      <c r="AY351" s="20" t="s">
        <v>154</v>
      </c>
      <c r="BE351" s="220">
        <f>IF(N351="základní",J351,0)</f>
        <v>0</v>
      </c>
      <c r="BF351" s="220">
        <f>IF(N351="snížená",J351,0)</f>
        <v>0</v>
      </c>
      <c r="BG351" s="220">
        <f>IF(N351="zákl. přenesená",J351,0)</f>
        <v>0</v>
      </c>
      <c r="BH351" s="220">
        <f>IF(N351="sníž. přenesená",J351,0)</f>
        <v>0</v>
      </c>
      <c r="BI351" s="220">
        <f>IF(N351="nulová",J351,0)</f>
        <v>0</v>
      </c>
      <c r="BJ351" s="20" t="s">
        <v>82</v>
      </c>
      <c r="BK351" s="220">
        <f>ROUND(I351*H351,2)</f>
        <v>0</v>
      </c>
      <c r="BL351" s="20" t="s">
        <v>253</v>
      </c>
      <c r="BM351" s="219" t="s">
        <v>732</v>
      </c>
    </row>
    <row r="352" s="2" customFormat="1">
      <c r="A352" s="41"/>
      <c r="B352" s="42"/>
      <c r="C352" s="43"/>
      <c r="D352" s="221" t="s">
        <v>164</v>
      </c>
      <c r="E352" s="43"/>
      <c r="F352" s="222" t="s">
        <v>733</v>
      </c>
      <c r="G352" s="43"/>
      <c r="H352" s="43"/>
      <c r="I352" s="223"/>
      <c r="J352" s="43"/>
      <c r="K352" s="43"/>
      <c r="L352" s="47"/>
      <c r="M352" s="224"/>
      <c r="N352" s="225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164</v>
      </c>
      <c r="AU352" s="20" t="s">
        <v>84</v>
      </c>
    </row>
    <row r="353" s="14" customFormat="1">
      <c r="A353" s="14"/>
      <c r="B353" s="237"/>
      <c r="C353" s="238"/>
      <c r="D353" s="228" t="s">
        <v>166</v>
      </c>
      <c r="E353" s="239" t="s">
        <v>28</v>
      </c>
      <c r="F353" s="240" t="s">
        <v>734</v>
      </c>
      <c r="G353" s="238"/>
      <c r="H353" s="241">
        <v>14.550000000000001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166</v>
      </c>
      <c r="AU353" s="247" t="s">
        <v>84</v>
      </c>
      <c r="AV353" s="14" t="s">
        <v>84</v>
      </c>
      <c r="AW353" s="14" t="s">
        <v>35</v>
      </c>
      <c r="AX353" s="14" t="s">
        <v>82</v>
      </c>
      <c r="AY353" s="247" t="s">
        <v>154</v>
      </c>
    </row>
    <row r="354" s="2" customFormat="1" ht="44.25" customHeight="1">
      <c r="A354" s="41"/>
      <c r="B354" s="42"/>
      <c r="C354" s="208" t="s">
        <v>735</v>
      </c>
      <c r="D354" s="208" t="s">
        <v>157</v>
      </c>
      <c r="E354" s="209" t="s">
        <v>736</v>
      </c>
      <c r="F354" s="210" t="s">
        <v>737</v>
      </c>
      <c r="G354" s="211" t="s">
        <v>160</v>
      </c>
      <c r="H354" s="212">
        <v>14.550000000000001</v>
      </c>
      <c r="I354" s="213"/>
      <c r="J354" s="214">
        <f>ROUND(I354*H354,2)</f>
        <v>0</v>
      </c>
      <c r="K354" s="210" t="s">
        <v>161</v>
      </c>
      <c r="L354" s="47"/>
      <c r="M354" s="215" t="s">
        <v>28</v>
      </c>
      <c r="N354" s="216" t="s">
        <v>45</v>
      </c>
      <c r="O354" s="87"/>
      <c r="P354" s="217">
        <f>O354*H354</f>
        <v>0</v>
      </c>
      <c r="Q354" s="217">
        <v>0.00022000000000000001</v>
      </c>
      <c r="R354" s="217">
        <f>Q354*H354</f>
        <v>0.0032010000000000003</v>
      </c>
      <c r="S354" s="217">
        <v>0</v>
      </c>
      <c r="T354" s="21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9" t="s">
        <v>253</v>
      </c>
      <c r="AT354" s="219" t="s">
        <v>157</v>
      </c>
      <c r="AU354" s="219" t="s">
        <v>84</v>
      </c>
      <c r="AY354" s="20" t="s">
        <v>154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0" t="s">
        <v>82</v>
      </c>
      <c r="BK354" s="220">
        <f>ROUND(I354*H354,2)</f>
        <v>0</v>
      </c>
      <c r="BL354" s="20" t="s">
        <v>253</v>
      </c>
      <c r="BM354" s="219" t="s">
        <v>738</v>
      </c>
    </row>
    <row r="355" s="2" customFormat="1">
      <c r="A355" s="41"/>
      <c r="B355" s="42"/>
      <c r="C355" s="43"/>
      <c r="D355" s="221" t="s">
        <v>164</v>
      </c>
      <c r="E355" s="43"/>
      <c r="F355" s="222" t="s">
        <v>739</v>
      </c>
      <c r="G355" s="43"/>
      <c r="H355" s="43"/>
      <c r="I355" s="223"/>
      <c r="J355" s="43"/>
      <c r="K355" s="43"/>
      <c r="L355" s="47"/>
      <c r="M355" s="224"/>
      <c r="N355" s="225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164</v>
      </c>
      <c r="AU355" s="20" t="s">
        <v>84</v>
      </c>
    </row>
    <row r="356" s="14" customFormat="1">
      <c r="A356" s="14"/>
      <c r="B356" s="237"/>
      <c r="C356" s="238"/>
      <c r="D356" s="228" t="s">
        <v>166</v>
      </c>
      <c r="E356" s="239" t="s">
        <v>28</v>
      </c>
      <c r="F356" s="240" t="s">
        <v>734</v>
      </c>
      <c r="G356" s="238"/>
      <c r="H356" s="241">
        <v>14.550000000000001</v>
      </c>
      <c r="I356" s="242"/>
      <c r="J356" s="238"/>
      <c r="K356" s="238"/>
      <c r="L356" s="243"/>
      <c r="M356" s="270"/>
      <c r="N356" s="271"/>
      <c r="O356" s="271"/>
      <c r="P356" s="271"/>
      <c r="Q356" s="271"/>
      <c r="R356" s="271"/>
      <c r="S356" s="271"/>
      <c r="T356" s="27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166</v>
      </c>
      <c r="AU356" s="247" t="s">
        <v>84</v>
      </c>
      <c r="AV356" s="14" t="s">
        <v>84</v>
      </c>
      <c r="AW356" s="14" t="s">
        <v>35</v>
      </c>
      <c r="AX356" s="14" t="s">
        <v>82</v>
      </c>
      <c r="AY356" s="247" t="s">
        <v>154</v>
      </c>
    </row>
    <row r="357" s="2" customFormat="1" ht="6.96" customHeight="1">
      <c r="A357" s="41"/>
      <c r="B357" s="62"/>
      <c r="C357" s="63"/>
      <c r="D357" s="63"/>
      <c r="E357" s="63"/>
      <c r="F357" s="63"/>
      <c r="G357" s="63"/>
      <c r="H357" s="63"/>
      <c r="I357" s="63"/>
      <c r="J357" s="63"/>
      <c r="K357" s="63"/>
      <c r="L357" s="47"/>
      <c r="M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</sheetData>
  <sheetProtection sheet="1" autoFilter="0" formatColumns="0" formatRows="0" objects="1" scenarios="1" spinCount="100000" saltValue="EbK2Z8IOaIIbp7RpMCfECkRxw5BG6jxp5pet8GKqH/d5fg4908Pip/9byPut+227bdTUBGuFChLrMsKOh5eKGQ==" hashValue="+gTYBqIA8dYj5V2emll20+0cTOG/dGgCg2a8ueFK98Q60tXia72DuuFw01PLMKwuNM5kCY1cKpRNq64TBw3ssA==" algorithmName="SHA-512" password="CC35"/>
  <autoFilter ref="C94:K356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2/132212331"/>
    <hyperlink ref="F107" r:id="rId2" display="https://podminky.urs.cz/item/CS_URS_2025_02/132312331"/>
    <hyperlink ref="F110" r:id="rId3" display="https://podminky.urs.cz/item/CS_URS_2025_02/162211311"/>
    <hyperlink ref="F113" r:id="rId4" display="https://podminky.urs.cz/item/CS_URS_2025_02/162211319"/>
    <hyperlink ref="F116" r:id="rId5" display="https://podminky.urs.cz/item/CS_URS_2025_02/162211321"/>
    <hyperlink ref="F119" r:id="rId6" display="https://podminky.urs.cz/item/CS_URS_2025_02/162211329"/>
    <hyperlink ref="F122" r:id="rId7" display="https://podminky.urs.cz/item/CS_URS_2025_02/162751137"/>
    <hyperlink ref="F127" r:id="rId8" display="https://podminky.urs.cz/item/CS_URS_2025_02/167111101"/>
    <hyperlink ref="F130" r:id="rId9" display="https://podminky.urs.cz/item/CS_URS_2025_02/167111102"/>
    <hyperlink ref="F133" r:id="rId10" display="https://podminky.urs.cz/item/CS_URS_2025_02/171201231"/>
    <hyperlink ref="F136" r:id="rId11" display="https://podminky.urs.cz/item/CS_URS_2025_02/171251201"/>
    <hyperlink ref="F139" r:id="rId12" display="https://podminky.urs.cz/item/CS_URS_2025_02/174151101"/>
    <hyperlink ref="F145" r:id="rId13" display="https://podminky.urs.cz/item/CS_URS_2025_02/181913112"/>
    <hyperlink ref="F151" r:id="rId14" display="https://podminky.urs.cz/item/CS_URS_2025_02/271532212"/>
    <hyperlink ref="F154" r:id="rId15" display="https://podminky.urs.cz/item/CS_URS_2025_02/274321411"/>
    <hyperlink ref="F158" r:id="rId16" display="https://podminky.urs.cz/item/CS_URS_2025_02/274361821"/>
    <hyperlink ref="F165" r:id="rId17" display="https://podminky.urs.cz/item/CS_URS_2025_02/279113133"/>
    <hyperlink ref="F171" r:id="rId18" display="https://podminky.urs.cz/item/CS_URS_2025_02/279361821"/>
    <hyperlink ref="F175" r:id="rId19" display="https://podminky.urs.cz/item/CS_URS_2025_02/311113133"/>
    <hyperlink ref="F180" r:id="rId20" display="https://podminky.urs.cz/item/CS_URS_2025_02/311361821"/>
    <hyperlink ref="F189" r:id="rId21" display="https://podminky.urs.cz/item/CS_URS_2025_02/622142001"/>
    <hyperlink ref="F205" r:id="rId22" display="https://podminky.urs.cz/item/CS_URS_2025_02/998018001"/>
    <hyperlink ref="F209" r:id="rId23" display="https://podminky.urs.cz/item/CS_URS_2025_02/712363005"/>
    <hyperlink ref="F214" r:id="rId24" display="https://podminky.urs.cz/item/CS_URS_2025_02/712363352"/>
    <hyperlink ref="F219" r:id="rId25" display="https://podminky.urs.cz/item/CS_URS_2025_02/712363353"/>
    <hyperlink ref="F228" r:id="rId26" display="https://podminky.urs.cz/item/CS_URS_2025_02/712391171"/>
    <hyperlink ref="F236" r:id="rId27" display="https://podminky.urs.cz/item/CS_URS_2025_02/712391172"/>
    <hyperlink ref="F242" r:id="rId28" display="https://podminky.urs.cz/item/CS_URS_2025_02/712391382"/>
    <hyperlink ref="F247" r:id="rId29" display="https://podminky.urs.cz/item/CS_URS_2025_02/712998201"/>
    <hyperlink ref="F254" r:id="rId30" display="https://podminky.urs.cz/item/CS_URS_2025_02/998712121"/>
    <hyperlink ref="F257" r:id="rId31" display="https://podminky.urs.cz/item/CS_URS_2025_02/713141151"/>
    <hyperlink ref="F262" r:id="rId32" display="https://podminky.urs.cz/item/CS_URS_2025_02/713141311"/>
    <hyperlink ref="F268" r:id="rId33" display="https://podminky.urs.cz/item/CS_URS_2025_02/998713121"/>
    <hyperlink ref="F271" r:id="rId34" display="https://podminky.urs.cz/item/CS_URS_2025_02/721239114"/>
    <hyperlink ref="F278" r:id="rId35" display="https://podminky.urs.cz/item/CS_URS_2025_02/998721121"/>
    <hyperlink ref="F281" r:id="rId36" display="https://podminky.urs.cz/item/CS_URS_2025_02/762332633"/>
    <hyperlink ref="F289" r:id="rId37" display="https://podminky.urs.cz/item/CS_URS_2025_02/762361333"/>
    <hyperlink ref="F293" r:id="rId38" display="https://podminky.urs.cz/item/CS_URS_2025_02/762395000"/>
    <hyperlink ref="F296" r:id="rId39" display="https://podminky.urs.cz/item/CS_URS_2025_02/998762121"/>
    <hyperlink ref="F311" r:id="rId40" display="https://podminky.urs.cz/item/CS_URS_2025_02/998764121"/>
    <hyperlink ref="F338" r:id="rId41" display="https://podminky.urs.cz/item/CS_URS_2025_02/998767121"/>
    <hyperlink ref="F341" r:id="rId42" display="https://podminky.urs.cz/item/CS_URS_2025_02/781734112"/>
    <hyperlink ref="F349" r:id="rId43" display="https://podminky.urs.cz/item/CS_URS_2025_02/998781121"/>
    <hyperlink ref="F352" r:id="rId44" display="https://podminky.urs.cz/item/CS_URS_2025_02/783213011"/>
    <hyperlink ref="F355" r:id="rId45" display="https://podminky.urs.cz/item/CS_URS_2025_02/783213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  <c r="AZ2" s="131" t="s">
        <v>116</v>
      </c>
      <c r="BA2" s="131" t="s">
        <v>116</v>
      </c>
      <c r="BB2" s="131" t="s">
        <v>28</v>
      </c>
      <c r="BC2" s="131" t="s">
        <v>740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741</v>
      </c>
      <c r="BA3" s="131" t="s">
        <v>741</v>
      </c>
      <c r="BB3" s="131" t="s">
        <v>28</v>
      </c>
      <c r="BC3" s="131" t="s">
        <v>742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743</v>
      </c>
      <c r="BA4" s="131" t="s">
        <v>743</v>
      </c>
      <c r="BB4" s="131" t="s">
        <v>28</v>
      </c>
      <c r="BC4" s="131" t="s">
        <v>744</v>
      </c>
      <c r="BD4" s="131" t="s">
        <v>84</v>
      </c>
    </row>
    <row r="5" s="1" customFormat="1" ht="6.96" customHeight="1">
      <c r="B5" s="23"/>
      <c r="L5" s="23"/>
      <c r="AZ5" s="131" t="s">
        <v>745</v>
      </c>
      <c r="BA5" s="131" t="s">
        <v>745</v>
      </c>
      <c r="BB5" s="131" t="s">
        <v>28</v>
      </c>
      <c r="BC5" s="131" t="s">
        <v>746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340</v>
      </c>
      <c r="BA6" s="131" t="s">
        <v>340</v>
      </c>
      <c r="BB6" s="131" t="s">
        <v>28</v>
      </c>
      <c r="BC6" s="131" t="s">
        <v>747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748</v>
      </c>
      <c r="BA7" s="131" t="s">
        <v>748</v>
      </c>
      <c r="BB7" s="131" t="s">
        <v>28</v>
      </c>
      <c r="BC7" s="131" t="s">
        <v>749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750</v>
      </c>
      <c r="BA8" s="131" t="s">
        <v>750</v>
      </c>
      <c r="BB8" s="131" t="s">
        <v>28</v>
      </c>
      <c r="BC8" s="131" t="s">
        <v>751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752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753</v>
      </c>
      <c r="BA9" s="131" t="s">
        <v>753</v>
      </c>
      <c r="BB9" s="131" t="s">
        <v>28</v>
      </c>
      <c r="BC9" s="131" t="s">
        <v>754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755</v>
      </c>
      <c r="BA10" s="131" t="s">
        <v>755</v>
      </c>
      <c r="BB10" s="131" t="s">
        <v>28</v>
      </c>
      <c r="BC10" s="131" t="s">
        <v>756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ROUND((SUM(BE84:BE199)),  2)</f>
        <v>0</v>
      </c>
      <c r="G33" s="41"/>
      <c r="H33" s="41"/>
      <c r="I33" s="152">
        <v>0.20999999999999999</v>
      </c>
      <c r="J33" s="151">
        <f>ROUND(((SUM(BE84:BE199))*I33),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ROUND((SUM(BF84:BF199)),  2)</f>
        <v>0</v>
      </c>
      <c r="G34" s="41"/>
      <c r="H34" s="41"/>
      <c r="I34" s="152">
        <v>0.12</v>
      </c>
      <c r="J34" s="151">
        <f>ROUND(((SUM(BF84:BF199))*I34),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ROUND((SUM(BG84:BG199)),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ROUND((SUM(BH84:BH199)),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ROUND((SUM(BI84:BI199)),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ALFA-38103 - SO.2. - Zpevněné plochy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352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757</v>
      </c>
      <c r="E62" s="178"/>
      <c r="F62" s="178"/>
      <c r="G62" s="178"/>
      <c r="H62" s="178"/>
      <c r="I62" s="178"/>
      <c r="J62" s="179">
        <f>J140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758</v>
      </c>
      <c r="E63" s="178"/>
      <c r="F63" s="178"/>
      <c r="G63" s="178"/>
      <c r="H63" s="178"/>
      <c r="I63" s="178"/>
      <c r="J63" s="179">
        <f>J163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357</v>
      </c>
      <c r="E64" s="178"/>
      <c r="F64" s="178"/>
      <c r="G64" s="178"/>
      <c r="H64" s="178"/>
      <c r="I64" s="178"/>
      <c r="J64" s="179">
        <f>J197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139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Ulice Židovská Jihlava - výstavba veřejného WC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ALFA-38103 - SO.2. - Zpevněné plochy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Jihlava</v>
      </c>
      <c r="G78" s="43"/>
      <c r="H78" s="43"/>
      <c r="I78" s="35" t="s">
        <v>24</v>
      </c>
      <c r="J78" s="75" t="str">
        <f>IF(J12="","",J12)</f>
        <v>22. 8. 2025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26</v>
      </c>
      <c r="D80" s="43"/>
      <c r="E80" s="43"/>
      <c r="F80" s="30" t="str">
        <f>E15</f>
        <v>Statutární město Jihlava</v>
      </c>
      <c r="G80" s="43"/>
      <c r="H80" s="43"/>
      <c r="I80" s="35" t="s">
        <v>33</v>
      </c>
      <c r="J80" s="39" t="str">
        <f>E21</f>
        <v>Atelier Alfa, spol. s r.o., Jihlava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 xml:space="preserve"> 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140</v>
      </c>
      <c r="D83" s="184" t="s">
        <v>59</v>
      </c>
      <c r="E83" s="184" t="s">
        <v>55</v>
      </c>
      <c r="F83" s="184" t="s">
        <v>56</v>
      </c>
      <c r="G83" s="184" t="s">
        <v>141</v>
      </c>
      <c r="H83" s="184" t="s">
        <v>142</v>
      </c>
      <c r="I83" s="184" t="s">
        <v>143</v>
      </c>
      <c r="J83" s="184" t="s">
        <v>132</v>
      </c>
      <c r="K83" s="185" t="s">
        <v>144</v>
      </c>
      <c r="L83" s="186"/>
      <c r="M83" s="95" t="s">
        <v>28</v>
      </c>
      <c r="N83" s="96" t="s">
        <v>44</v>
      </c>
      <c r="O83" s="96" t="s">
        <v>145</v>
      </c>
      <c r="P83" s="96" t="s">
        <v>146</v>
      </c>
      <c r="Q83" s="96" t="s">
        <v>147</v>
      </c>
      <c r="R83" s="96" t="s">
        <v>148</v>
      </c>
      <c r="S83" s="96" t="s">
        <v>149</v>
      </c>
      <c r="T83" s="97" t="s">
        <v>150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151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92.761472799999993</v>
      </c>
      <c r="S84" s="99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133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73</v>
      </c>
      <c r="E85" s="195" t="s">
        <v>152</v>
      </c>
      <c r="F85" s="195" t="s">
        <v>153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P86+P140+P163+P197</f>
        <v>0</v>
      </c>
      <c r="Q85" s="200"/>
      <c r="R85" s="201">
        <f>R86+R140+R163+R197</f>
        <v>92.761472799999993</v>
      </c>
      <c r="S85" s="200"/>
      <c r="T85" s="202">
        <f>T86+T140+T163+T197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82</v>
      </c>
      <c r="AT85" s="204" t="s">
        <v>73</v>
      </c>
      <c r="AU85" s="204" t="s">
        <v>74</v>
      </c>
      <c r="AY85" s="203" t="s">
        <v>154</v>
      </c>
      <c r="BK85" s="205">
        <f>BK86+BK140+BK163+BK197</f>
        <v>0</v>
      </c>
    </row>
    <row r="86" s="12" customFormat="1" ht="22.8" customHeight="1">
      <c r="A86" s="12"/>
      <c r="B86" s="192"/>
      <c r="C86" s="193"/>
      <c r="D86" s="194" t="s">
        <v>73</v>
      </c>
      <c r="E86" s="206" t="s">
        <v>82</v>
      </c>
      <c r="F86" s="206" t="s">
        <v>367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SUM(P87:P139)</f>
        <v>0</v>
      </c>
      <c r="Q86" s="200"/>
      <c r="R86" s="201">
        <f>SUM(R87:R139)</f>
        <v>0</v>
      </c>
      <c r="S86" s="200"/>
      <c r="T86" s="202">
        <f>SUM(T87:T139)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82</v>
      </c>
      <c r="AT86" s="204" t="s">
        <v>73</v>
      </c>
      <c r="AU86" s="204" t="s">
        <v>82</v>
      </c>
      <c r="AY86" s="203" t="s">
        <v>154</v>
      </c>
      <c r="BK86" s="205">
        <f>SUM(BK87:BK139)</f>
        <v>0</v>
      </c>
    </row>
    <row r="87" s="2" customFormat="1" ht="33" customHeight="1">
      <c r="A87" s="41"/>
      <c r="B87" s="42"/>
      <c r="C87" s="208" t="s">
        <v>82</v>
      </c>
      <c r="D87" s="208" t="s">
        <v>157</v>
      </c>
      <c r="E87" s="209" t="s">
        <v>759</v>
      </c>
      <c r="F87" s="210" t="s">
        <v>760</v>
      </c>
      <c r="G87" s="211" t="s">
        <v>220</v>
      </c>
      <c r="H87" s="212">
        <v>18.379000000000001</v>
      </c>
      <c r="I87" s="213"/>
      <c r="J87" s="214">
        <f>ROUND(I87*H87,2)</f>
        <v>0</v>
      </c>
      <c r="K87" s="210" t="s">
        <v>161</v>
      </c>
      <c r="L87" s="47"/>
      <c r="M87" s="215" t="s">
        <v>28</v>
      </c>
      <c r="N87" s="216" t="s">
        <v>45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162</v>
      </c>
      <c r="AT87" s="219" t="s">
        <v>157</v>
      </c>
      <c r="AU87" s="219" t="s">
        <v>84</v>
      </c>
      <c r="AY87" s="20" t="s">
        <v>154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82</v>
      </c>
      <c r="BK87" s="220">
        <f>ROUND(I87*H87,2)</f>
        <v>0</v>
      </c>
      <c r="BL87" s="20" t="s">
        <v>162</v>
      </c>
      <c r="BM87" s="219" t="s">
        <v>761</v>
      </c>
    </row>
    <row r="88" s="2" customFormat="1">
      <c r="A88" s="41"/>
      <c r="B88" s="42"/>
      <c r="C88" s="43"/>
      <c r="D88" s="221" t="s">
        <v>164</v>
      </c>
      <c r="E88" s="43"/>
      <c r="F88" s="222" t="s">
        <v>762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164</v>
      </c>
      <c r="AU88" s="20" t="s">
        <v>84</v>
      </c>
    </row>
    <row r="89" s="13" customFormat="1">
      <c r="A89" s="13"/>
      <c r="B89" s="226"/>
      <c r="C89" s="227"/>
      <c r="D89" s="228" t="s">
        <v>166</v>
      </c>
      <c r="E89" s="229" t="s">
        <v>28</v>
      </c>
      <c r="F89" s="230" t="s">
        <v>763</v>
      </c>
      <c r="G89" s="227"/>
      <c r="H89" s="229" t="s">
        <v>28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166</v>
      </c>
      <c r="AU89" s="236" t="s">
        <v>84</v>
      </c>
      <c r="AV89" s="13" t="s">
        <v>82</v>
      </c>
      <c r="AW89" s="13" t="s">
        <v>35</v>
      </c>
      <c r="AX89" s="13" t="s">
        <v>74</v>
      </c>
      <c r="AY89" s="236" t="s">
        <v>154</v>
      </c>
    </row>
    <row r="90" s="14" customFormat="1">
      <c r="A90" s="14"/>
      <c r="B90" s="237"/>
      <c r="C90" s="238"/>
      <c r="D90" s="228" t="s">
        <v>166</v>
      </c>
      <c r="E90" s="239" t="s">
        <v>28</v>
      </c>
      <c r="F90" s="240" t="s">
        <v>764</v>
      </c>
      <c r="G90" s="238"/>
      <c r="H90" s="241">
        <v>16.32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166</v>
      </c>
      <c r="AU90" s="247" t="s">
        <v>84</v>
      </c>
      <c r="AV90" s="14" t="s">
        <v>84</v>
      </c>
      <c r="AW90" s="14" t="s">
        <v>35</v>
      </c>
      <c r="AX90" s="14" t="s">
        <v>74</v>
      </c>
      <c r="AY90" s="247" t="s">
        <v>154</v>
      </c>
    </row>
    <row r="91" s="16" customFormat="1">
      <c r="A91" s="16"/>
      <c r="B91" s="259"/>
      <c r="C91" s="260"/>
      <c r="D91" s="228" t="s">
        <v>166</v>
      </c>
      <c r="E91" s="261" t="s">
        <v>28</v>
      </c>
      <c r="F91" s="262" t="s">
        <v>203</v>
      </c>
      <c r="G91" s="260"/>
      <c r="H91" s="263">
        <v>16.32</v>
      </c>
      <c r="I91" s="264"/>
      <c r="J91" s="260"/>
      <c r="K91" s="260"/>
      <c r="L91" s="265"/>
      <c r="M91" s="266"/>
      <c r="N91" s="267"/>
      <c r="O91" s="267"/>
      <c r="P91" s="267"/>
      <c r="Q91" s="267"/>
      <c r="R91" s="267"/>
      <c r="S91" s="267"/>
      <c r="T91" s="268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T91" s="269" t="s">
        <v>166</v>
      </c>
      <c r="AU91" s="269" t="s">
        <v>84</v>
      </c>
      <c r="AV91" s="16" t="s">
        <v>174</v>
      </c>
      <c r="AW91" s="16" t="s">
        <v>35</v>
      </c>
      <c r="AX91" s="16" t="s">
        <v>74</v>
      </c>
      <c r="AY91" s="269" t="s">
        <v>154</v>
      </c>
    </row>
    <row r="92" s="14" customFormat="1">
      <c r="A92" s="14"/>
      <c r="B92" s="237"/>
      <c r="C92" s="238"/>
      <c r="D92" s="228" t="s">
        <v>166</v>
      </c>
      <c r="E92" s="239" t="s">
        <v>28</v>
      </c>
      <c r="F92" s="240" t="s">
        <v>765</v>
      </c>
      <c r="G92" s="238"/>
      <c r="H92" s="241">
        <v>1.5920000000000001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166</v>
      </c>
      <c r="AU92" s="247" t="s">
        <v>84</v>
      </c>
      <c r="AV92" s="14" t="s">
        <v>84</v>
      </c>
      <c r="AW92" s="14" t="s">
        <v>35</v>
      </c>
      <c r="AX92" s="14" t="s">
        <v>74</v>
      </c>
      <c r="AY92" s="247" t="s">
        <v>154</v>
      </c>
    </row>
    <row r="93" s="14" customFormat="1">
      <c r="A93" s="14"/>
      <c r="B93" s="237"/>
      <c r="C93" s="238"/>
      <c r="D93" s="228" t="s">
        <v>166</v>
      </c>
      <c r="E93" s="239" t="s">
        <v>28</v>
      </c>
      <c r="F93" s="240" t="s">
        <v>766</v>
      </c>
      <c r="G93" s="238"/>
      <c r="H93" s="241">
        <v>0.46700000000000003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166</v>
      </c>
      <c r="AU93" s="247" t="s">
        <v>84</v>
      </c>
      <c r="AV93" s="14" t="s">
        <v>84</v>
      </c>
      <c r="AW93" s="14" t="s">
        <v>35</v>
      </c>
      <c r="AX93" s="14" t="s">
        <v>74</v>
      </c>
      <c r="AY93" s="247" t="s">
        <v>154</v>
      </c>
    </row>
    <row r="94" s="16" customFormat="1">
      <c r="A94" s="16"/>
      <c r="B94" s="259"/>
      <c r="C94" s="260"/>
      <c r="D94" s="228" t="s">
        <v>166</v>
      </c>
      <c r="E94" s="261" t="s">
        <v>745</v>
      </c>
      <c r="F94" s="262" t="s">
        <v>203</v>
      </c>
      <c r="G94" s="260"/>
      <c r="H94" s="263">
        <v>2.0590000000000002</v>
      </c>
      <c r="I94" s="264"/>
      <c r="J94" s="260"/>
      <c r="K94" s="260"/>
      <c r="L94" s="265"/>
      <c r="M94" s="266"/>
      <c r="N94" s="267"/>
      <c r="O94" s="267"/>
      <c r="P94" s="267"/>
      <c r="Q94" s="267"/>
      <c r="R94" s="267"/>
      <c r="S94" s="267"/>
      <c r="T94" s="268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69" t="s">
        <v>166</v>
      </c>
      <c r="AU94" s="269" t="s">
        <v>84</v>
      </c>
      <c r="AV94" s="16" t="s">
        <v>174</v>
      </c>
      <c r="AW94" s="16" t="s">
        <v>35</v>
      </c>
      <c r="AX94" s="16" t="s">
        <v>74</v>
      </c>
      <c r="AY94" s="269" t="s">
        <v>154</v>
      </c>
    </row>
    <row r="95" s="15" customFormat="1">
      <c r="A95" s="15"/>
      <c r="B95" s="248"/>
      <c r="C95" s="249"/>
      <c r="D95" s="228" t="s">
        <v>166</v>
      </c>
      <c r="E95" s="250" t="s">
        <v>743</v>
      </c>
      <c r="F95" s="251" t="s">
        <v>169</v>
      </c>
      <c r="G95" s="249"/>
      <c r="H95" s="252">
        <v>18.379000000000001</v>
      </c>
      <c r="I95" s="253"/>
      <c r="J95" s="249"/>
      <c r="K95" s="249"/>
      <c r="L95" s="254"/>
      <c r="M95" s="255"/>
      <c r="N95" s="256"/>
      <c r="O95" s="256"/>
      <c r="P95" s="256"/>
      <c r="Q95" s="256"/>
      <c r="R95" s="256"/>
      <c r="S95" s="256"/>
      <c r="T95" s="257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8" t="s">
        <v>166</v>
      </c>
      <c r="AU95" s="258" t="s">
        <v>84</v>
      </c>
      <c r="AV95" s="15" t="s">
        <v>162</v>
      </c>
      <c r="AW95" s="15" t="s">
        <v>35</v>
      </c>
      <c r="AX95" s="15" t="s">
        <v>82</v>
      </c>
      <c r="AY95" s="258" t="s">
        <v>154</v>
      </c>
    </row>
    <row r="96" s="2" customFormat="1" ht="33" customHeight="1">
      <c r="A96" s="41"/>
      <c r="B96" s="42"/>
      <c r="C96" s="208" t="s">
        <v>84</v>
      </c>
      <c r="D96" s="208" t="s">
        <v>157</v>
      </c>
      <c r="E96" s="209" t="s">
        <v>767</v>
      </c>
      <c r="F96" s="210" t="s">
        <v>768</v>
      </c>
      <c r="G96" s="211" t="s">
        <v>220</v>
      </c>
      <c r="H96" s="212">
        <v>18.379000000000001</v>
      </c>
      <c r="I96" s="213"/>
      <c r="J96" s="214">
        <f>ROUND(I96*H96,2)</f>
        <v>0</v>
      </c>
      <c r="K96" s="210" t="s">
        <v>161</v>
      </c>
      <c r="L96" s="47"/>
      <c r="M96" s="215" t="s">
        <v>28</v>
      </c>
      <c r="N96" s="216" t="s">
        <v>45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162</v>
      </c>
      <c r="AT96" s="219" t="s">
        <v>157</v>
      </c>
      <c r="AU96" s="219" t="s">
        <v>84</v>
      </c>
      <c r="AY96" s="20" t="s">
        <v>154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82</v>
      </c>
      <c r="BK96" s="220">
        <f>ROUND(I96*H96,2)</f>
        <v>0</v>
      </c>
      <c r="BL96" s="20" t="s">
        <v>162</v>
      </c>
      <c r="BM96" s="219" t="s">
        <v>769</v>
      </c>
    </row>
    <row r="97" s="2" customFormat="1">
      <c r="A97" s="41"/>
      <c r="B97" s="42"/>
      <c r="C97" s="43"/>
      <c r="D97" s="221" t="s">
        <v>164</v>
      </c>
      <c r="E97" s="43"/>
      <c r="F97" s="222" t="s">
        <v>770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164</v>
      </c>
      <c r="AU97" s="20" t="s">
        <v>84</v>
      </c>
    </row>
    <row r="98" s="14" customFormat="1">
      <c r="A98" s="14"/>
      <c r="B98" s="237"/>
      <c r="C98" s="238"/>
      <c r="D98" s="228" t="s">
        <v>166</v>
      </c>
      <c r="E98" s="239" t="s">
        <v>28</v>
      </c>
      <c r="F98" s="240" t="s">
        <v>743</v>
      </c>
      <c r="G98" s="238"/>
      <c r="H98" s="241">
        <v>18.379000000000001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166</v>
      </c>
      <c r="AU98" s="247" t="s">
        <v>84</v>
      </c>
      <c r="AV98" s="14" t="s">
        <v>84</v>
      </c>
      <c r="AW98" s="14" t="s">
        <v>35</v>
      </c>
      <c r="AX98" s="14" t="s">
        <v>82</v>
      </c>
      <c r="AY98" s="247" t="s">
        <v>154</v>
      </c>
    </row>
    <row r="99" s="2" customFormat="1" ht="55.5" customHeight="1">
      <c r="A99" s="41"/>
      <c r="B99" s="42"/>
      <c r="C99" s="208" t="s">
        <v>174</v>
      </c>
      <c r="D99" s="208" t="s">
        <v>157</v>
      </c>
      <c r="E99" s="209" t="s">
        <v>218</v>
      </c>
      <c r="F99" s="210" t="s">
        <v>219</v>
      </c>
      <c r="G99" s="211" t="s">
        <v>220</v>
      </c>
      <c r="H99" s="212">
        <v>18.379000000000001</v>
      </c>
      <c r="I99" s="213"/>
      <c r="J99" s="214">
        <f>ROUND(I99*H99,2)</f>
        <v>0</v>
      </c>
      <c r="K99" s="210" t="s">
        <v>161</v>
      </c>
      <c r="L99" s="47"/>
      <c r="M99" s="215" t="s">
        <v>28</v>
      </c>
      <c r="N99" s="216" t="s">
        <v>45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162</v>
      </c>
      <c r="AT99" s="219" t="s">
        <v>157</v>
      </c>
      <c r="AU99" s="219" t="s">
        <v>84</v>
      </c>
      <c r="AY99" s="20" t="s">
        <v>154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82</v>
      </c>
      <c r="BK99" s="220">
        <f>ROUND(I99*H99,2)</f>
        <v>0</v>
      </c>
      <c r="BL99" s="20" t="s">
        <v>162</v>
      </c>
      <c r="BM99" s="219" t="s">
        <v>771</v>
      </c>
    </row>
    <row r="100" s="2" customFormat="1">
      <c r="A100" s="41"/>
      <c r="B100" s="42"/>
      <c r="C100" s="43"/>
      <c r="D100" s="221" t="s">
        <v>164</v>
      </c>
      <c r="E100" s="43"/>
      <c r="F100" s="222" t="s">
        <v>222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164</v>
      </c>
      <c r="AU100" s="20" t="s">
        <v>84</v>
      </c>
    </row>
    <row r="101" s="14" customFormat="1">
      <c r="A101" s="14"/>
      <c r="B101" s="237"/>
      <c r="C101" s="238"/>
      <c r="D101" s="228" t="s">
        <v>166</v>
      </c>
      <c r="E101" s="239" t="s">
        <v>28</v>
      </c>
      <c r="F101" s="240" t="s">
        <v>743</v>
      </c>
      <c r="G101" s="238"/>
      <c r="H101" s="241">
        <v>18.379000000000001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166</v>
      </c>
      <c r="AU101" s="247" t="s">
        <v>84</v>
      </c>
      <c r="AV101" s="14" t="s">
        <v>84</v>
      </c>
      <c r="AW101" s="14" t="s">
        <v>35</v>
      </c>
      <c r="AX101" s="14" t="s">
        <v>82</v>
      </c>
      <c r="AY101" s="247" t="s">
        <v>154</v>
      </c>
    </row>
    <row r="102" s="2" customFormat="1" ht="62.7" customHeight="1">
      <c r="A102" s="41"/>
      <c r="B102" s="42"/>
      <c r="C102" s="208" t="s">
        <v>162</v>
      </c>
      <c r="D102" s="208" t="s">
        <v>157</v>
      </c>
      <c r="E102" s="209" t="s">
        <v>382</v>
      </c>
      <c r="F102" s="210" t="s">
        <v>383</v>
      </c>
      <c r="G102" s="211" t="s">
        <v>220</v>
      </c>
      <c r="H102" s="212">
        <v>18.379000000000001</v>
      </c>
      <c r="I102" s="213"/>
      <c r="J102" s="214">
        <f>ROUND(I102*H102,2)</f>
        <v>0</v>
      </c>
      <c r="K102" s="210" t="s">
        <v>161</v>
      </c>
      <c r="L102" s="47"/>
      <c r="M102" s="215" t="s">
        <v>28</v>
      </c>
      <c r="N102" s="216" t="s">
        <v>45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162</v>
      </c>
      <c r="AT102" s="219" t="s">
        <v>157</v>
      </c>
      <c r="AU102" s="219" t="s">
        <v>84</v>
      </c>
      <c r="AY102" s="20" t="s">
        <v>154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82</v>
      </c>
      <c r="BK102" s="220">
        <f>ROUND(I102*H102,2)</f>
        <v>0</v>
      </c>
      <c r="BL102" s="20" t="s">
        <v>162</v>
      </c>
      <c r="BM102" s="219" t="s">
        <v>772</v>
      </c>
    </row>
    <row r="103" s="2" customFormat="1">
      <c r="A103" s="41"/>
      <c r="B103" s="42"/>
      <c r="C103" s="43"/>
      <c r="D103" s="221" t="s">
        <v>164</v>
      </c>
      <c r="E103" s="43"/>
      <c r="F103" s="222" t="s">
        <v>385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164</v>
      </c>
      <c r="AU103" s="20" t="s">
        <v>84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743</v>
      </c>
      <c r="G104" s="238"/>
      <c r="H104" s="241">
        <v>18.379000000000001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154</v>
      </c>
    </row>
    <row r="105" s="2" customFormat="1" ht="55.5" customHeight="1">
      <c r="A105" s="41"/>
      <c r="B105" s="42"/>
      <c r="C105" s="208" t="s">
        <v>185</v>
      </c>
      <c r="D105" s="208" t="s">
        <v>157</v>
      </c>
      <c r="E105" s="209" t="s">
        <v>386</v>
      </c>
      <c r="F105" s="210" t="s">
        <v>387</v>
      </c>
      <c r="G105" s="211" t="s">
        <v>220</v>
      </c>
      <c r="H105" s="212">
        <v>18.379000000000001</v>
      </c>
      <c r="I105" s="213"/>
      <c r="J105" s="214">
        <f>ROUND(I105*H105,2)</f>
        <v>0</v>
      </c>
      <c r="K105" s="210" t="s">
        <v>161</v>
      </c>
      <c r="L105" s="47"/>
      <c r="M105" s="215" t="s">
        <v>28</v>
      </c>
      <c r="N105" s="216" t="s">
        <v>45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162</v>
      </c>
      <c r="AT105" s="219" t="s">
        <v>157</v>
      </c>
      <c r="AU105" s="219" t="s">
        <v>84</v>
      </c>
      <c r="AY105" s="20" t="s">
        <v>154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82</v>
      </c>
      <c r="BK105" s="220">
        <f>ROUND(I105*H105,2)</f>
        <v>0</v>
      </c>
      <c r="BL105" s="20" t="s">
        <v>162</v>
      </c>
      <c r="BM105" s="219" t="s">
        <v>773</v>
      </c>
    </row>
    <row r="106" s="2" customFormat="1">
      <c r="A106" s="41"/>
      <c r="B106" s="42"/>
      <c r="C106" s="43"/>
      <c r="D106" s="221" t="s">
        <v>164</v>
      </c>
      <c r="E106" s="43"/>
      <c r="F106" s="222" t="s">
        <v>389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164</v>
      </c>
      <c r="AU106" s="20" t="s">
        <v>84</v>
      </c>
    </row>
    <row r="107" s="14" customFormat="1">
      <c r="A107" s="14"/>
      <c r="B107" s="237"/>
      <c r="C107" s="238"/>
      <c r="D107" s="228" t="s">
        <v>166</v>
      </c>
      <c r="E107" s="239" t="s">
        <v>28</v>
      </c>
      <c r="F107" s="240" t="s">
        <v>743</v>
      </c>
      <c r="G107" s="238"/>
      <c r="H107" s="241">
        <v>18.379000000000001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166</v>
      </c>
      <c r="AU107" s="247" t="s">
        <v>84</v>
      </c>
      <c r="AV107" s="14" t="s">
        <v>84</v>
      </c>
      <c r="AW107" s="14" t="s">
        <v>35</v>
      </c>
      <c r="AX107" s="14" t="s">
        <v>82</v>
      </c>
      <c r="AY107" s="247" t="s">
        <v>154</v>
      </c>
    </row>
    <row r="108" s="2" customFormat="1" ht="62.7" customHeight="1">
      <c r="A108" s="41"/>
      <c r="B108" s="42"/>
      <c r="C108" s="208" t="s">
        <v>190</v>
      </c>
      <c r="D108" s="208" t="s">
        <v>157</v>
      </c>
      <c r="E108" s="209" t="s">
        <v>390</v>
      </c>
      <c r="F108" s="210" t="s">
        <v>391</v>
      </c>
      <c r="G108" s="211" t="s">
        <v>220</v>
      </c>
      <c r="H108" s="212">
        <v>2.0590000000000002</v>
      </c>
      <c r="I108" s="213"/>
      <c r="J108" s="214">
        <f>ROUND(I108*H108,2)</f>
        <v>0</v>
      </c>
      <c r="K108" s="210" t="s">
        <v>161</v>
      </c>
      <c r="L108" s="47"/>
      <c r="M108" s="215" t="s">
        <v>28</v>
      </c>
      <c r="N108" s="216" t="s">
        <v>45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162</v>
      </c>
      <c r="AT108" s="219" t="s">
        <v>157</v>
      </c>
      <c r="AU108" s="219" t="s">
        <v>84</v>
      </c>
      <c r="AY108" s="20" t="s">
        <v>154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82</v>
      </c>
      <c r="BK108" s="220">
        <f>ROUND(I108*H108,2)</f>
        <v>0</v>
      </c>
      <c r="BL108" s="20" t="s">
        <v>162</v>
      </c>
      <c r="BM108" s="219" t="s">
        <v>774</v>
      </c>
    </row>
    <row r="109" s="2" customFormat="1">
      <c r="A109" s="41"/>
      <c r="B109" s="42"/>
      <c r="C109" s="43"/>
      <c r="D109" s="221" t="s">
        <v>164</v>
      </c>
      <c r="E109" s="43"/>
      <c r="F109" s="222" t="s">
        <v>393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164</v>
      </c>
      <c r="AU109" s="20" t="s">
        <v>84</v>
      </c>
    </row>
    <row r="110" s="14" customFormat="1">
      <c r="A110" s="14"/>
      <c r="B110" s="237"/>
      <c r="C110" s="238"/>
      <c r="D110" s="228" t="s">
        <v>166</v>
      </c>
      <c r="E110" s="239" t="s">
        <v>28</v>
      </c>
      <c r="F110" s="240" t="s">
        <v>745</v>
      </c>
      <c r="G110" s="238"/>
      <c r="H110" s="241">
        <v>2.0590000000000002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166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154</v>
      </c>
    </row>
    <row r="111" s="2" customFormat="1" ht="62.7" customHeight="1">
      <c r="A111" s="41"/>
      <c r="B111" s="42"/>
      <c r="C111" s="208" t="s">
        <v>195</v>
      </c>
      <c r="D111" s="208" t="s">
        <v>157</v>
      </c>
      <c r="E111" s="209" t="s">
        <v>775</v>
      </c>
      <c r="F111" s="210" t="s">
        <v>776</v>
      </c>
      <c r="G111" s="211" t="s">
        <v>220</v>
      </c>
      <c r="H111" s="212">
        <v>14.262000000000001</v>
      </c>
      <c r="I111" s="213"/>
      <c r="J111" s="214">
        <f>ROUND(I111*H111,2)</f>
        <v>0</v>
      </c>
      <c r="K111" s="210" t="s">
        <v>161</v>
      </c>
      <c r="L111" s="47"/>
      <c r="M111" s="215" t="s">
        <v>28</v>
      </c>
      <c r="N111" s="216" t="s">
        <v>45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162</v>
      </c>
      <c r="AT111" s="219" t="s">
        <v>157</v>
      </c>
      <c r="AU111" s="219" t="s">
        <v>84</v>
      </c>
      <c r="AY111" s="20" t="s">
        <v>154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82</v>
      </c>
      <c r="BK111" s="220">
        <f>ROUND(I111*H111,2)</f>
        <v>0</v>
      </c>
      <c r="BL111" s="20" t="s">
        <v>162</v>
      </c>
      <c r="BM111" s="219" t="s">
        <v>777</v>
      </c>
    </row>
    <row r="112" s="2" customFormat="1">
      <c r="A112" s="41"/>
      <c r="B112" s="42"/>
      <c r="C112" s="43"/>
      <c r="D112" s="221" t="s">
        <v>164</v>
      </c>
      <c r="E112" s="43"/>
      <c r="F112" s="222" t="s">
        <v>778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84</v>
      </c>
    </row>
    <row r="113" s="14" customFormat="1">
      <c r="A113" s="14"/>
      <c r="B113" s="237"/>
      <c r="C113" s="238"/>
      <c r="D113" s="228" t="s">
        <v>166</v>
      </c>
      <c r="E113" s="239" t="s">
        <v>28</v>
      </c>
      <c r="F113" s="240" t="s">
        <v>743</v>
      </c>
      <c r="G113" s="238"/>
      <c r="H113" s="241">
        <v>18.379000000000001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166</v>
      </c>
      <c r="AU113" s="247" t="s">
        <v>84</v>
      </c>
      <c r="AV113" s="14" t="s">
        <v>84</v>
      </c>
      <c r="AW113" s="14" t="s">
        <v>35</v>
      </c>
      <c r="AX113" s="14" t="s">
        <v>74</v>
      </c>
      <c r="AY113" s="247" t="s">
        <v>154</v>
      </c>
    </row>
    <row r="114" s="14" customFormat="1">
      <c r="A114" s="14"/>
      <c r="B114" s="237"/>
      <c r="C114" s="238"/>
      <c r="D114" s="228" t="s">
        <v>166</v>
      </c>
      <c r="E114" s="239" t="s">
        <v>28</v>
      </c>
      <c r="F114" s="240" t="s">
        <v>779</v>
      </c>
      <c r="G114" s="238"/>
      <c r="H114" s="241">
        <v>-4.117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166</v>
      </c>
      <c r="AU114" s="247" t="s">
        <v>84</v>
      </c>
      <c r="AV114" s="14" t="s">
        <v>84</v>
      </c>
      <c r="AW114" s="14" t="s">
        <v>35</v>
      </c>
      <c r="AX114" s="14" t="s">
        <v>74</v>
      </c>
      <c r="AY114" s="247" t="s">
        <v>154</v>
      </c>
    </row>
    <row r="115" s="15" customFormat="1">
      <c r="A115" s="15"/>
      <c r="B115" s="248"/>
      <c r="C115" s="249"/>
      <c r="D115" s="228" t="s">
        <v>166</v>
      </c>
      <c r="E115" s="250" t="s">
        <v>750</v>
      </c>
      <c r="F115" s="251" t="s">
        <v>169</v>
      </c>
      <c r="G115" s="249"/>
      <c r="H115" s="252">
        <v>14.262000000000001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166</v>
      </c>
      <c r="AU115" s="258" t="s">
        <v>84</v>
      </c>
      <c r="AV115" s="15" t="s">
        <v>162</v>
      </c>
      <c r="AW115" s="15" t="s">
        <v>35</v>
      </c>
      <c r="AX115" s="15" t="s">
        <v>82</v>
      </c>
      <c r="AY115" s="258" t="s">
        <v>154</v>
      </c>
    </row>
    <row r="116" s="2" customFormat="1" ht="62.7" customHeight="1">
      <c r="A116" s="41"/>
      <c r="B116" s="42"/>
      <c r="C116" s="208" t="s">
        <v>205</v>
      </c>
      <c r="D116" s="208" t="s">
        <v>157</v>
      </c>
      <c r="E116" s="209" t="s">
        <v>394</v>
      </c>
      <c r="F116" s="210" t="s">
        <v>395</v>
      </c>
      <c r="G116" s="211" t="s">
        <v>220</v>
      </c>
      <c r="H116" s="212">
        <v>18.379000000000001</v>
      </c>
      <c r="I116" s="213"/>
      <c r="J116" s="214">
        <f>ROUND(I116*H116,2)</f>
        <v>0</v>
      </c>
      <c r="K116" s="210" t="s">
        <v>161</v>
      </c>
      <c r="L116" s="47"/>
      <c r="M116" s="215" t="s">
        <v>28</v>
      </c>
      <c r="N116" s="216" t="s">
        <v>45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162</v>
      </c>
      <c r="AT116" s="219" t="s">
        <v>157</v>
      </c>
      <c r="AU116" s="219" t="s">
        <v>84</v>
      </c>
      <c r="AY116" s="20" t="s">
        <v>154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82</v>
      </c>
      <c r="BK116" s="220">
        <f>ROUND(I116*H116,2)</f>
        <v>0</v>
      </c>
      <c r="BL116" s="20" t="s">
        <v>162</v>
      </c>
      <c r="BM116" s="219" t="s">
        <v>780</v>
      </c>
    </row>
    <row r="117" s="2" customFormat="1">
      <c r="A117" s="41"/>
      <c r="B117" s="42"/>
      <c r="C117" s="43"/>
      <c r="D117" s="221" t="s">
        <v>164</v>
      </c>
      <c r="E117" s="43"/>
      <c r="F117" s="222" t="s">
        <v>397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84</v>
      </c>
    </row>
    <row r="118" s="14" customFormat="1">
      <c r="A118" s="14"/>
      <c r="B118" s="237"/>
      <c r="C118" s="238"/>
      <c r="D118" s="228" t="s">
        <v>166</v>
      </c>
      <c r="E118" s="239" t="s">
        <v>28</v>
      </c>
      <c r="F118" s="240" t="s">
        <v>743</v>
      </c>
      <c r="G118" s="238"/>
      <c r="H118" s="241">
        <v>18.379000000000001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166</v>
      </c>
      <c r="AU118" s="247" t="s">
        <v>84</v>
      </c>
      <c r="AV118" s="14" t="s">
        <v>84</v>
      </c>
      <c r="AW118" s="14" t="s">
        <v>35</v>
      </c>
      <c r="AX118" s="14" t="s">
        <v>82</v>
      </c>
      <c r="AY118" s="247" t="s">
        <v>154</v>
      </c>
    </row>
    <row r="119" s="2" customFormat="1" ht="37.8" customHeight="1">
      <c r="A119" s="41"/>
      <c r="B119" s="42"/>
      <c r="C119" s="208" t="s">
        <v>212</v>
      </c>
      <c r="D119" s="208" t="s">
        <v>157</v>
      </c>
      <c r="E119" s="209" t="s">
        <v>233</v>
      </c>
      <c r="F119" s="210" t="s">
        <v>234</v>
      </c>
      <c r="G119" s="211" t="s">
        <v>220</v>
      </c>
      <c r="H119" s="212">
        <v>18.379000000000001</v>
      </c>
      <c r="I119" s="213"/>
      <c r="J119" s="214">
        <f>ROUND(I119*H119,2)</f>
        <v>0</v>
      </c>
      <c r="K119" s="210" t="s">
        <v>161</v>
      </c>
      <c r="L119" s="47"/>
      <c r="M119" s="215" t="s">
        <v>28</v>
      </c>
      <c r="N119" s="216" t="s">
        <v>45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162</v>
      </c>
      <c r="AT119" s="219" t="s">
        <v>157</v>
      </c>
      <c r="AU119" s="219" t="s">
        <v>84</v>
      </c>
      <c r="AY119" s="20" t="s">
        <v>154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82</v>
      </c>
      <c r="BK119" s="220">
        <f>ROUND(I119*H119,2)</f>
        <v>0</v>
      </c>
      <c r="BL119" s="20" t="s">
        <v>162</v>
      </c>
      <c r="BM119" s="219" t="s">
        <v>781</v>
      </c>
    </row>
    <row r="120" s="2" customFormat="1">
      <c r="A120" s="41"/>
      <c r="B120" s="42"/>
      <c r="C120" s="43"/>
      <c r="D120" s="221" t="s">
        <v>164</v>
      </c>
      <c r="E120" s="43"/>
      <c r="F120" s="222" t="s">
        <v>236</v>
      </c>
      <c r="G120" s="43"/>
      <c r="H120" s="43"/>
      <c r="I120" s="223"/>
      <c r="J120" s="43"/>
      <c r="K120" s="43"/>
      <c r="L120" s="47"/>
      <c r="M120" s="224"/>
      <c r="N120" s="22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164</v>
      </c>
      <c r="AU120" s="20" t="s">
        <v>84</v>
      </c>
    </row>
    <row r="121" s="14" customFormat="1">
      <c r="A121" s="14"/>
      <c r="B121" s="237"/>
      <c r="C121" s="238"/>
      <c r="D121" s="228" t="s">
        <v>166</v>
      </c>
      <c r="E121" s="239" t="s">
        <v>28</v>
      </c>
      <c r="F121" s="240" t="s">
        <v>743</v>
      </c>
      <c r="G121" s="238"/>
      <c r="H121" s="241">
        <v>18.379000000000001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166</v>
      </c>
      <c r="AU121" s="247" t="s">
        <v>84</v>
      </c>
      <c r="AV121" s="14" t="s">
        <v>84</v>
      </c>
      <c r="AW121" s="14" t="s">
        <v>35</v>
      </c>
      <c r="AX121" s="14" t="s">
        <v>82</v>
      </c>
      <c r="AY121" s="247" t="s">
        <v>154</v>
      </c>
    </row>
    <row r="122" s="2" customFormat="1" ht="37.8" customHeight="1">
      <c r="A122" s="41"/>
      <c r="B122" s="42"/>
      <c r="C122" s="208" t="s">
        <v>217</v>
      </c>
      <c r="D122" s="208" t="s">
        <v>157</v>
      </c>
      <c r="E122" s="209" t="s">
        <v>400</v>
      </c>
      <c r="F122" s="210" t="s">
        <v>401</v>
      </c>
      <c r="G122" s="211" t="s">
        <v>220</v>
      </c>
      <c r="H122" s="212">
        <v>18.379000000000001</v>
      </c>
      <c r="I122" s="213"/>
      <c r="J122" s="214">
        <f>ROUND(I122*H122,2)</f>
        <v>0</v>
      </c>
      <c r="K122" s="210" t="s">
        <v>161</v>
      </c>
      <c r="L122" s="47"/>
      <c r="M122" s="215" t="s">
        <v>28</v>
      </c>
      <c r="N122" s="216" t="s">
        <v>45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162</v>
      </c>
      <c r="AT122" s="219" t="s">
        <v>157</v>
      </c>
      <c r="AU122" s="219" t="s">
        <v>84</v>
      </c>
      <c r="AY122" s="20" t="s">
        <v>154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82</v>
      </c>
      <c r="BK122" s="220">
        <f>ROUND(I122*H122,2)</f>
        <v>0</v>
      </c>
      <c r="BL122" s="20" t="s">
        <v>162</v>
      </c>
      <c r="BM122" s="219" t="s">
        <v>782</v>
      </c>
    </row>
    <row r="123" s="2" customFormat="1">
      <c r="A123" s="41"/>
      <c r="B123" s="42"/>
      <c r="C123" s="43"/>
      <c r="D123" s="221" t="s">
        <v>164</v>
      </c>
      <c r="E123" s="43"/>
      <c r="F123" s="222" t="s">
        <v>403</v>
      </c>
      <c r="G123" s="43"/>
      <c r="H123" s="43"/>
      <c r="I123" s="223"/>
      <c r="J123" s="43"/>
      <c r="K123" s="43"/>
      <c r="L123" s="47"/>
      <c r="M123" s="224"/>
      <c r="N123" s="225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164</v>
      </c>
      <c r="AU123" s="20" t="s">
        <v>84</v>
      </c>
    </row>
    <row r="124" s="14" customFormat="1">
      <c r="A124" s="14"/>
      <c r="B124" s="237"/>
      <c r="C124" s="238"/>
      <c r="D124" s="228" t="s">
        <v>166</v>
      </c>
      <c r="E124" s="239" t="s">
        <v>28</v>
      </c>
      <c r="F124" s="240" t="s">
        <v>743</v>
      </c>
      <c r="G124" s="238"/>
      <c r="H124" s="241">
        <v>18.379000000000001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166</v>
      </c>
      <c r="AU124" s="247" t="s">
        <v>84</v>
      </c>
      <c r="AV124" s="14" t="s">
        <v>84</v>
      </c>
      <c r="AW124" s="14" t="s">
        <v>35</v>
      </c>
      <c r="AX124" s="14" t="s">
        <v>82</v>
      </c>
      <c r="AY124" s="247" t="s">
        <v>154</v>
      </c>
    </row>
    <row r="125" s="2" customFormat="1" ht="44.25" customHeight="1">
      <c r="A125" s="41"/>
      <c r="B125" s="42"/>
      <c r="C125" s="208" t="s">
        <v>155</v>
      </c>
      <c r="D125" s="208" t="s">
        <v>157</v>
      </c>
      <c r="E125" s="209" t="s">
        <v>404</v>
      </c>
      <c r="F125" s="210" t="s">
        <v>405</v>
      </c>
      <c r="G125" s="211" t="s">
        <v>256</v>
      </c>
      <c r="H125" s="212">
        <v>58.753999999999998</v>
      </c>
      <c r="I125" s="213"/>
      <c r="J125" s="214">
        <f>ROUND(I125*H125,2)</f>
        <v>0</v>
      </c>
      <c r="K125" s="210" t="s">
        <v>161</v>
      </c>
      <c r="L125" s="47"/>
      <c r="M125" s="215" t="s">
        <v>28</v>
      </c>
      <c r="N125" s="216" t="s">
        <v>45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162</v>
      </c>
      <c r="AT125" s="219" t="s">
        <v>157</v>
      </c>
      <c r="AU125" s="219" t="s">
        <v>84</v>
      </c>
      <c r="AY125" s="20" t="s">
        <v>154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82</v>
      </c>
      <c r="BK125" s="220">
        <f>ROUND(I125*H125,2)</f>
        <v>0</v>
      </c>
      <c r="BL125" s="20" t="s">
        <v>162</v>
      </c>
      <c r="BM125" s="219" t="s">
        <v>783</v>
      </c>
    </row>
    <row r="126" s="2" customFormat="1">
      <c r="A126" s="41"/>
      <c r="B126" s="42"/>
      <c r="C126" s="43"/>
      <c r="D126" s="221" t="s">
        <v>164</v>
      </c>
      <c r="E126" s="43"/>
      <c r="F126" s="222" t="s">
        <v>407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84</v>
      </c>
    </row>
    <row r="127" s="14" customFormat="1">
      <c r="A127" s="14"/>
      <c r="B127" s="237"/>
      <c r="C127" s="238"/>
      <c r="D127" s="228" t="s">
        <v>166</v>
      </c>
      <c r="E127" s="239" t="s">
        <v>28</v>
      </c>
      <c r="F127" s="240" t="s">
        <v>784</v>
      </c>
      <c r="G127" s="238"/>
      <c r="H127" s="241">
        <v>58.753999999999998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166</v>
      </c>
      <c r="AU127" s="247" t="s">
        <v>84</v>
      </c>
      <c r="AV127" s="14" t="s">
        <v>84</v>
      </c>
      <c r="AW127" s="14" t="s">
        <v>35</v>
      </c>
      <c r="AX127" s="14" t="s">
        <v>82</v>
      </c>
      <c r="AY127" s="247" t="s">
        <v>154</v>
      </c>
    </row>
    <row r="128" s="2" customFormat="1" ht="37.8" customHeight="1">
      <c r="A128" s="41"/>
      <c r="B128" s="42"/>
      <c r="C128" s="208" t="s">
        <v>8</v>
      </c>
      <c r="D128" s="208" t="s">
        <v>157</v>
      </c>
      <c r="E128" s="209" t="s">
        <v>238</v>
      </c>
      <c r="F128" s="210" t="s">
        <v>239</v>
      </c>
      <c r="G128" s="211" t="s">
        <v>220</v>
      </c>
      <c r="H128" s="212">
        <v>32.640999999999998</v>
      </c>
      <c r="I128" s="213"/>
      <c r="J128" s="214">
        <f>ROUND(I128*H128,2)</f>
        <v>0</v>
      </c>
      <c r="K128" s="210" t="s">
        <v>161</v>
      </c>
      <c r="L128" s="47"/>
      <c r="M128" s="215" t="s">
        <v>28</v>
      </c>
      <c r="N128" s="216" t="s">
        <v>45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162</v>
      </c>
      <c r="AT128" s="219" t="s">
        <v>157</v>
      </c>
      <c r="AU128" s="219" t="s">
        <v>84</v>
      </c>
      <c r="AY128" s="20" t="s">
        <v>154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82</v>
      </c>
      <c r="BK128" s="220">
        <f>ROUND(I128*H128,2)</f>
        <v>0</v>
      </c>
      <c r="BL128" s="20" t="s">
        <v>162</v>
      </c>
      <c r="BM128" s="219" t="s">
        <v>785</v>
      </c>
    </row>
    <row r="129" s="2" customFormat="1">
      <c r="A129" s="41"/>
      <c r="B129" s="42"/>
      <c r="C129" s="43"/>
      <c r="D129" s="221" t="s">
        <v>164</v>
      </c>
      <c r="E129" s="43"/>
      <c r="F129" s="222" t="s">
        <v>241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84</v>
      </c>
    </row>
    <row r="130" s="14" customFormat="1">
      <c r="A130" s="14"/>
      <c r="B130" s="237"/>
      <c r="C130" s="238"/>
      <c r="D130" s="228" t="s">
        <v>166</v>
      </c>
      <c r="E130" s="239" t="s">
        <v>28</v>
      </c>
      <c r="F130" s="240" t="s">
        <v>743</v>
      </c>
      <c r="G130" s="238"/>
      <c r="H130" s="241">
        <v>18.379000000000001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166</v>
      </c>
      <c r="AU130" s="247" t="s">
        <v>84</v>
      </c>
      <c r="AV130" s="14" t="s">
        <v>84</v>
      </c>
      <c r="AW130" s="14" t="s">
        <v>35</v>
      </c>
      <c r="AX130" s="14" t="s">
        <v>74</v>
      </c>
      <c r="AY130" s="247" t="s">
        <v>154</v>
      </c>
    </row>
    <row r="131" s="14" customFormat="1">
      <c r="A131" s="14"/>
      <c r="B131" s="237"/>
      <c r="C131" s="238"/>
      <c r="D131" s="228" t="s">
        <v>166</v>
      </c>
      <c r="E131" s="239" t="s">
        <v>28</v>
      </c>
      <c r="F131" s="240" t="s">
        <v>750</v>
      </c>
      <c r="G131" s="238"/>
      <c r="H131" s="241">
        <v>14.262000000000001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166</v>
      </c>
      <c r="AU131" s="247" t="s">
        <v>84</v>
      </c>
      <c r="AV131" s="14" t="s">
        <v>84</v>
      </c>
      <c r="AW131" s="14" t="s">
        <v>35</v>
      </c>
      <c r="AX131" s="14" t="s">
        <v>74</v>
      </c>
      <c r="AY131" s="247" t="s">
        <v>154</v>
      </c>
    </row>
    <row r="132" s="15" customFormat="1">
      <c r="A132" s="15"/>
      <c r="B132" s="248"/>
      <c r="C132" s="249"/>
      <c r="D132" s="228" t="s">
        <v>166</v>
      </c>
      <c r="E132" s="250" t="s">
        <v>753</v>
      </c>
      <c r="F132" s="251" t="s">
        <v>169</v>
      </c>
      <c r="G132" s="249"/>
      <c r="H132" s="252">
        <v>32.640999999999998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8" t="s">
        <v>166</v>
      </c>
      <c r="AU132" s="258" t="s">
        <v>84</v>
      </c>
      <c r="AV132" s="15" t="s">
        <v>162</v>
      </c>
      <c r="AW132" s="15" t="s">
        <v>35</v>
      </c>
      <c r="AX132" s="15" t="s">
        <v>82</v>
      </c>
      <c r="AY132" s="258" t="s">
        <v>154</v>
      </c>
    </row>
    <row r="133" s="2" customFormat="1" ht="33" customHeight="1">
      <c r="A133" s="41"/>
      <c r="B133" s="42"/>
      <c r="C133" s="208" t="s">
        <v>232</v>
      </c>
      <c r="D133" s="208" t="s">
        <v>157</v>
      </c>
      <c r="E133" s="209" t="s">
        <v>418</v>
      </c>
      <c r="F133" s="210" t="s">
        <v>419</v>
      </c>
      <c r="G133" s="211" t="s">
        <v>160</v>
      </c>
      <c r="H133" s="212">
        <v>108.11</v>
      </c>
      <c r="I133" s="213"/>
      <c r="J133" s="214">
        <f>ROUND(I133*H133,2)</f>
        <v>0</v>
      </c>
      <c r="K133" s="210" t="s">
        <v>161</v>
      </c>
      <c r="L133" s="47"/>
      <c r="M133" s="215" t="s">
        <v>28</v>
      </c>
      <c r="N133" s="216" t="s">
        <v>45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162</v>
      </c>
      <c r="AT133" s="219" t="s">
        <v>157</v>
      </c>
      <c r="AU133" s="219" t="s">
        <v>84</v>
      </c>
      <c r="AY133" s="20" t="s">
        <v>154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82</v>
      </c>
      <c r="BK133" s="220">
        <f>ROUND(I133*H133,2)</f>
        <v>0</v>
      </c>
      <c r="BL133" s="20" t="s">
        <v>162</v>
      </c>
      <c r="BM133" s="219" t="s">
        <v>786</v>
      </c>
    </row>
    <row r="134" s="2" customFormat="1">
      <c r="A134" s="41"/>
      <c r="B134" s="42"/>
      <c r="C134" s="43"/>
      <c r="D134" s="221" t="s">
        <v>164</v>
      </c>
      <c r="E134" s="43"/>
      <c r="F134" s="222" t="s">
        <v>421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84</v>
      </c>
    </row>
    <row r="135" s="13" customFormat="1">
      <c r="A135" s="13"/>
      <c r="B135" s="226"/>
      <c r="C135" s="227"/>
      <c r="D135" s="228" t="s">
        <v>166</v>
      </c>
      <c r="E135" s="229" t="s">
        <v>28</v>
      </c>
      <c r="F135" s="230" t="s">
        <v>763</v>
      </c>
      <c r="G135" s="227"/>
      <c r="H135" s="229" t="s">
        <v>28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166</v>
      </c>
      <c r="AU135" s="236" t="s">
        <v>84</v>
      </c>
      <c r="AV135" s="13" t="s">
        <v>82</v>
      </c>
      <c r="AW135" s="13" t="s">
        <v>35</v>
      </c>
      <c r="AX135" s="13" t="s">
        <v>74</v>
      </c>
      <c r="AY135" s="236" t="s">
        <v>154</v>
      </c>
    </row>
    <row r="136" s="14" customFormat="1">
      <c r="A136" s="14"/>
      <c r="B136" s="237"/>
      <c r="C136" s="238"/>
      <c r="D136" s="228" t="s">
        <v>166</v>
      </c>
      <c r="E136" s="239" t="s">
        <v>28</v>
      </c>
      <c r="F136" s="240" t="s">
        <v>749</v>
      </c>
      <c r="G136" s="238"/>
      <c r="H136" s="241">
        <v>96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166</v>
      </c>
      <c r="AU136" s="247" t="s">
        <v>84</v>
      </c>
      <c r="AV136" s="14" t="s">
        <v>84</v>
      </c>
      <c r="AW136" s="14" t="s">
        <v>35</v>
      </c>
      <c r="AX136" s="14" t="s">
        <v>74</v>
      </c>
      <c r="AY136" s="247" t="s">
        <v>154</v>
      </c>
    </row>
    <row r="137" s="14" customFormat="1">
      <c r="A137" s="14"/>
      <c r="B137" s="237"/>
      <c r="C137" s="238"/>
      <c r="D137" s="228" t="s">
        <v>166</v>
      </c>
      <c r="E137" s="239" t="s">
        <v>28</v>
      </c>
      <c r="F137" s="240" t="s">
        <v>787</v>
      </c>
      <c r="G137" s="238"/>
      <c r="H137" s="241">
        <v>9.3650000000000002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166</v>
      </c>
      <c r="AU137" s="247" t="s">
        <v>84</v>
      </c>
      <c r="AV137" s="14" t="s">
        <v>84</v>
      </c>
      <c r="AW137" s="14" t="s">
        <v>35</v>
      </c>
      <c r="AX137" s="14" t="s">
        <v>74</v>
      </c>
      <c r="AY137" s="247" t="s">
        <v>154</v>
      </c>
    </row>
    <row r="138" s="14" customFormat="1">
      <c r="A138" s="14"/>
      <c r="B138" s="237"/>
      <c r="C138" s="238"/>
      <c r="D138" s="228" t="s">
        <v>166</v>
      </c>
      <c r="E138" s="239" t="s">
        <v>28</v>
      </c>
      <c r="F138" s="240" t="s">
        <v>788</v>
      </c>
      <c r="G138" s="238"/>
      <c r="H138" s="241">
        <v>2.7450000000000001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166</v>
      </c>
      <c r="AU138" s="247" t="s">
        <v>84</v>
      </c>
      <c r="AV138" s="14" t="s">
        <v>84</v>
      </c>
      <c r="AW138" s="14" t="s">
        <v>35</v>
      </c>
      <c r="AX138" s="14" t="s">
        <v>74</v>
      </c>
      <c r="AY138" s="247" t="s">
        <v>154</v>
      </c>
    </row>
    <row r="139" s="15" customFormat="1">
      <c r="A139" s="15"/>
      <c r="B139" s="248"/>
      <c r="C139" s="249"/>
      <c r="D139" s="228" t="s">
        <v>166</v>
      </c>
      <c r="E139" s="250" t="s">
        <v>340</v>
      </c>
      <c r="F139" s="251" t="s">
        <v>169</v>
      </c>
      <c r="G139" s="249"/>
      <c r="H139" s="252">
        <v>108.11</v>
      </c>
      <c r="I139" s="253"/>
      <c r="J139" s="249"/>
      <c r="K139" s="249"/>
      <c r="L139" s="254"/>
      <c r="M139" s="255"/>
      <c r="N139" s="256"/>
      <c r="O139" s="256"/>
      <c r="P139" s="256"/>
      <c r="Q139" s="256"/>
      <c r="R139" s="256"/>
      <c r="S139" s="256"/>
      <c r="T139" s="25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8" t="s">
        <v>166</v>
      </c>
      <c r="AU139" s="258" t="s">
        <v>84</v>
      </c>
      <c r="AV139" s="15" t="s">
        <v>162</v>
      </c>
      <c r="AW139" s="15" t="s">
        <v>35</v>
      </c>
      <c r="AX139" s="15" t="s">
        <v>82</v>
      </c>
      <c r="AY139" s="258" t="s">
        <v>154</v>
      </c>
    </row>
    <row r="140" s="12" customFormat="1" ht="22.8" customHeight="1">
      <c r="A140" s="12"/>
      <c r="B140" s="192"/>
      <c r="C140" s="193"/>
      <c r="D140" s="194" t="s">
        <v>73</v>
      </c>
      <c r="E140" s="206" t="s">
        <v>185</v>
      </c>
      <c r="F140" s="206" t="s">
        <v>789</v>
      </c>
      <c r="G140" s="193"/>
      <c r="H140" s="193"/>
      <c r="I140" s="196"/>
      <c r="J140" s="207">
        <f>BK140</f>
        <v>0</v>
      </c>
      <c r="K140" s="193"/>
      <c r="L140" s="198"/>
      <c r="M140" s="199"/>
      <c r="N140" s="200"/>
      <c r="O140" s="200"/>
      <c r="P140" s="201">
        <f>SUM(P141:P162)</f>
        <v>0</v>
      </c>
      <c r="Q140" s="200"/>
      <c r="R140" s="201">
        <f>SUM(R141:R162)</f>
        <v>80.689619999999991</v>
      </c>
      <c r="S140" s="200"/>
      <c r="T140" s="202">
        <f>SUM(T141:T162)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3" t="s">
        <v>82</v>
      </c>
      <c r="AT140" s="204" t="s">
        <v>73</v>
      </c>
      <c r="AU140" s="204" t="s">
        <v>82</v>
      </c>
      <c r="AY140" s="203" t="s">
        <v>154</v>
      </c>
      <c r="BK140" s="205">
        <f>SUM(BK141:BK162)</f>
        <v>0</v>
      </c>
    </row>
    <row r="141" s="2" customFormat="1" ht="44.25" customHeight="1">
      <c r="A141" s="41"/>
      <c r="B141" s="42"/>
      <c r="C141" s="208" t="s">
        <v>237</v>
      </c>
      <c r="D141" s="208" t="s">
        <v>157</v>
      </c>
      <c r="E141" s="209" t="s">
        <v>790</v>
      </c>
      <c r="F141" s="210" t="s">
        <v>791</v>
      </c>
      <c r="G141" s="211" t="s">
        <v>160</v>
      </c>
      <c r="H141" s="212">
        <v>96</v>
      </c>
      <c r="I141" s="213"/>
      <c r="J141" s="214">
        <f>ROUND(I141*H141,2)</f>
        <v>0</v>
      </c>
      <c r="K141" s="210" t="s">
        <v>161</v>
      </c>
      <c r="L141" s="47"/>
      <c r="M141" s="215" t="s">
        <v>28</v>
      </c>
      <c r="N141" s="216" t="s">
        <v>45</v>
      </c>
      <c r="O141" s="87"/>
      <c r="P141" s="217">
        <f>O141*H141</f>
        <v>0</v>
      </c>
      <c r="Q141" s="217">
        <v>0.19900000000000001</v>
      </c>
      <c r="R141" s="217">
        <f>Q141*H141</f>
        <v>19.103999999999999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162</v>
      </c>
      <c r="AT141" s="219" t="s">
        <v>157</v>
      </c>
      <c r="AU141" s="219" t="s">
        <v>84</v>
      </c>
      <c r="AY141" s="20" t="s">
        <v>154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82</v>
      </c>
      <c r="BK141" s="220">
        <f>ROUND(I141*H141,2)</f>
        <v>0</v>
      </c>
      <c r="BL141" s="20" t="s">
        <v>162</v>
      </c>
      <c r="BM141" s="219" t="s">
        <v>792</v>
      </c>
    </row>
    <row r="142" s="2" customFormat="1">
      <c r="A142" s="41"/>
      <c r="B142" s="42"/>
      <c r="C142" s="43"/>
      <c r="D142" s="221" t="s">
        <v>164</v>
      </c>
      <c r="E142" s="43"/>
      <c r="F142" s="222" t="s">
        <v>793</v>
      </c>
      <c r="G142" s="43"/>
      <c r="H142" s="43"/>
      <c r="I142" s="223"/>
      <c r="J142" s="43"/>
      <c r="K142" s="43"/>
      <c r="L142" s="47"/>
      <c r="M142" s="224"/>
      <c r="N142" s="225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164</v>
      </c>
      <c r="AU142" s="20" t="s">
        <v>84</v>
      </c>
    </row>
    <row r="143" s="13" customFormat="1">
      <c r="A143" s="13"/>
      <c r="B143" s="226"/>
      <c r="C143" s="227"/>
      <c r="D143" s="228" t="s">
        <v>166</v>
      </c>
      <c r="E143" s="229" t="s">
        <v>28</v>
      </c>
      <c r="F143" s="230" t="s">
        <v>763</v>
      </c>
      <c r="G143" s="227"/>
      <c r="H143" s="229" t="s">
        <v>28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166</v>
      </c>
      <c r="AU143" s="236" t="s">
        <v>84</v>
      </c>
      <c r="AV143" s="13" t="s">
        <v>82</v>
      </c>
      <c r="AW143" s="13" t="s">
        <v>35</v>
      </c>
      <c r="AX143" s="13" t="s">
        <v>74</v>
      </c>
      <c r="AY143" s="236" t="s">
        <v>154</v>
      </c>
    </row>
    <row r="144" s="14" customFormat="1">
      <c r="A144" s="14"/>
      <c r="B144" s="237"/>
      <c r="C144" s="238"/>
      <c r="D144" s="228" t="s">
        <v>166</v>
      </c>
      <c r="E144" s="239" t="s">
        <v>28</v>
      </c>
      <c r="F144" s="240" t="s">
        <v>749</v>
      </c>
      <c r="G144" s="238"/>
      <c r="H144" s="241">
        <v>96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166</v>
      </c>
      <c r="AU144" s="247" t="s">
        <v>84</v>
      </c>
      <c r="AV144" s="14" t="s">
        <v>84</v>
      </c>
      <c r="AW144" s="14" t="s">
        <v>35</v>
      </c>
      <c r="AX144" s="14" t="s">
        <v>74</v>
      </c>
      <c r="AY144" s="247" t="s">
        <v>154</v>
      </c>
    </row>
    <row r="145" s="15" customFormat="1">
      <c r="A145" s="15"/>
      <c r="B145" s="248"/>
      <c r="C145" s="249"/>
      <c r="D145" s="228" t="s">
        <v>166</v>
      </c>
      <c r="E145" s="250" t="s">
        <v>748</v>
      </c>
      <c r="F145" s="251" t="s">
        <v>169</v>
      </c>
      <c r="G145" s="249"/>
      <c r="H145" s="252">
        <v>96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8" t="s">
        <v>166</v>
      </c>
      <c r="AU145" s="258" t="s">
        <v>84</v>
      </c>
      <c r="AV145" s="15" t="s">
        <v>162</v>
      </c>
      <c r="AW145" s="15" t="s">
        <v>35</v>
      </c>
      <c r="AX145" s="15" t="s">
        <v>82</v>
      </c>
      <c r="AY145" s="258" t="s">
        <v>154</v>
      </c>
    </row>
    <row r="146" s="2" customFormat="1" ht="44.25" customHeight="1">
      <c r="A146" s="41"/>
      <c r="B146" s="42"/>
      <c r="C146" s="208" t="s">
        <v>243</v>
      </c>
      <c r="D146" s="208" t="s">
        <v>157</v>
      </c>
      <c r="E146" s="209" t="s">
        <v>794</v>
      </c>
      <c r="F146" s="210" t="s">
        <v>795</v>
      </c>
      <c r="G146" s="211" t="s">
        <v>160</v>
      </c>
      <c r="H146" s="212">
        <v>108.11</v>
      </c>
      <c r="I146" s="213"/>
      <c r="J146" s="214">
        <f>ROUND(I146*H146,2)</f>
        <v>0</v>
      </c>
      <c r="K146" s="210" t="s">
        <v>161</v>
      </c>
      <c r="L146" s="47"/>
      <c r="M146" s="215" t="s">
        <v>28</v>
      </c>
      <c r="N146" s="216" t="s">
        <v>45</v>
      </c>
      <c r="O146" s="87"/>
      <c r="P146" s="217">
        <f>O146*H146</f>
        <v>0</v>
      </c>
      <c r="Q146" s="217">
        <v>0.19800000000000001</v>
      </c>
      <c r="R146" s="217">
        <f>Q146*H146</f>
        <v>21.40578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162</v>
      </c>
      <c r="AT146" s="219" t="s">
        <v>157</v>
      </c>
      <c r="AU146" s="219" t="s">
        <v>84</v>
      </c>
      <c r="AY146" s="20" t="s">
        <v>154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82</v>
      </c>
      <c r="BK146" s="220">
        <f>ROUND(I146*H146,2)</f>
        <v>0</v>
      </c>
      <c r="BL146" s="20" t="s">
        <v>162</v>
      </c>
      <c r="BM146" s="219" t="s">
        <v>796</v>
      </c>
    </row>
    <row r="147" s="2" customFormat="1">
      <c r="A147" s="41"/>
      <c r="B147" s="42"/>
      <c r="C147" s="43"/>
      <c r="D147" s="221" t="s">
        <v>164</v>
      </c>
      <c r="E147" s="43"/>
      <c r="F147" s="222" t="s">
        <v>797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164</v>
      </c>
      <c r="AU147" s="20" t="s">
        <v>84</v>
      </c>
    </row>
    <row r="148" s="14" customFormat="1">
      <c r="A148" s="14"/>
      <c r="B148" s="237"/>
      <c r="C148" s="238"/>
      <c r="D148" s="228" t="s">
        <v>166</v>
      </c>
      <c r="E148" s="239" t="s">
        <v>28</v>
      </c>
      <c r="F148" s="240" t="s">
        <v>340</v>
      </c>
      <c r="G148" s="238"/>
      <c r="H148" s="241">
        <v>108.11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166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154</v>
      </c>
    </row>
    <row r="149" s="2" customFormat="1" ht="24.15" customHeight="1">
      <c r="A149" s="41"/>
      <c r="B149" s="42"/>
      <c r="C149" s="208" t="s">
        <v>253</v>
      </c>
      <c r="D149" s="208" t="s">
        <v>157</v>
      </c>
      <c r="E149" s="209" t="s">
        <v>798</v>
      </c>
      <c r="F149" s="210" t="s">
        <v>799</v>
      </c>
      <c r="G149" s="211" t="s">
        <v>220</v>
      </c>
      <c r="H149" s="212">
        <v>4.117</v>
      </c>
      <c r="I149" s="213"/>
      <c r="J149" s="214">
        <f>ROUND(I149*H149,2)</f>
        <v>0</v>
      </c>
      <c r="K149" s="210" t="s">
        <v>161</v>
      </c>
      <c r="L149" s="47"/>
      <c r="M149" s="215" t="s">
        <v>28</v>
      </c>
      <c r="N149" s="216" t="s">
        <v>45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162</v>
      </c>
      <c r="AT149" s="219" t="s">
        <v>157</v>
      </c>
      <c r="AU149" s="219" t="s">
        <v>84</v>
      </c>
      <c r="AY149" s="20" t="s">
        <v>154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82</v>
      </c>
      <c r="BK149" s="220">
        <f>ROUND(I149*H149,2)</f>
        <v>0</v>
      </c>
      <c r="BL149" s="20" t="s">
        <v>162</v>
      </c>
      <c r="BM149" s="219" t="s">
        <v>800</v>
      </c>
    </row>
    <row r="150" s="2" customFormat="1">
      <c r="A150" s="41"/>
      <c r="B150" s="42"/>
      <c r="C150" s="43"/>
      <c r="D150" s="221" t="s">
        <v>164</v>
      </c>
      <c r="E150" s="43"/>
      <c r="F150" s="222" t="s">
        <v>801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164</v>
      </c>
      <c r="AU150" s="20" t="s">
        <v>84</v>
      </c>
    </row>
    <row r="151" s="13" customFormat="1">
      <c r="A151" s="13"/>
      <c r="B151" s="226"/>
      <c r="C151" s="227"/>
      <c r="D151" s="228" t="s">
        <v>166</v>
      </c>
      <c r="E151" s="229" t="s">
        <v>28</v>
      </c>
      <c r="F151" s="230" t="s">
        <v>763</v>
      </c>
      <c r="G151" s="227"/>
      <c r="H151" s="229" t="s">
        <v>28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166</v>
      </c>
      <c r="AU151" s="236" t="s">
        <v>84</v>
      </c>
      <c r="AV151" s="13" t="s">
        <v>82</v>
      </c>
      <c r="AW151" s="13" t="s">
        <v>35</v>
      </c>
      <c r="AX151" s="13" t="s">
        <v>74</v>
      </c>
      <c r="AY151" s="236" t="s">
        <v>154</v>
      </c>
    </row>
    <row r="152" s="14" customFormat="1">
      <c r="A152" s="14"/>
      <c r="B152" s="237"/>
      <c r="C152" s="238"/>
      <c r="D152" s="228" t="s">
        <v>166</v>
      </c>
      <c r="E152" s="239" t="s">
        <v>28</v>
      </c>
      <c r="F152" s="240" t="s">
        <v>802</v>
      </c>
      <c r="G152" s="238"/>
      <c r="H152" s="241">
        <v>3.1840000000000002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166</v>
      </c>
      <c r="AU152" s="247" t="s">
        <v>84</v>
      </c>
      <c r="AV152" s="14" t="s">
        <v>84</v>
      </c>
      <c r="AW152" s="14" t="s">
        <v>35</v>
      </c>
      <c r="AX152" s="14" t="s">
        <v>74</v>
      </c>
      <c r="AY152" s="247" t="s">
        <v>154</v>
      </c>
    </row>
    <row r="153" s="14" customFormat="1">
      <c r="A153" s="14"/>
      <c r="B153" s="237"/>
      <c r="C153" s="238"/>
      <c r="D153" s="228" t="s">
        <v>166</v>
      </c>
      <c r="E153" s="239" t="s">
        <v>28</v>
      </c>
      <c r="F153" s="240" t="s">
        <v>803</v>
      </c>
      <c r="G153" s="238"/>
      <c r="H153" s="241">
        <v>0.93300000000000005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166</v>
      </c>
      <c r="AU153" s="247" t="s">
        <v>84</v>
      </c>
      <c r="AV153" s="14" t="s">
        <v>84</v>
      </c>
      <c r="AW153" s="14" t="s">
        <v>35</v>
      </c>
      <c r="AX153" s="14" t="s">
        <v>74</v>
      </c>
      <c r="AY153" s="247" t="s">
        <v>154</v>
      </c>
    </row>
    <row r="154" s="15" customFormat="1">
      <c r="A154" s="15"/>
      <c r="B154" s="248"/>
      <c r="C154" s="249"/>
      <c r="D154" s="228" t="s">
        <v>166</v>
      </c>
      <c r="E154" s="250" t="s">
        <v>755</v>
      </c>
      <c r="F154" s="251" t="s">
        <v>169</v>
      </c>
      <c r="G154" s="249"/>
      <c r="H154" s="252">
        <v>4.117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8" t="s">
        <v>166</v>
      </c>
      <c r="AU154" s="258" t="s">
        <v>84</v>
      </c>
      <c r="AV154" s="15" t="s">
        <v>162</v>
      </c>
      <c r="AW154" s="15" t="s">
        <v>35</v>
      </c>
      <c r="AX154" s="15" t="s">
        <v>82</v>
      </c>
      <c r="AY154" s="258" t="s">
        <v>154</v>
      </c>
    </row>
    <row r="155" s="2" customFormat="1" ht="55.5" customHeight="1">
      <c r="A155" s="41"/>
      <c r="B155" s="42"/>
      <c r="C155" s="208" t="s">
        <v>259</v>
      </c>
      <c r="D155" s="208" t="s">
        <v>157</v>
      </c>
      <c r="E155" s="209" t="s">
        <v>804</v>
      </c>
      <c r="F155" s="210" t="s">
        <v>805</v>
      </c>
      <c r="G155" s="211" t="s">
        <v>160</v>
      </c>
      <c r="H155" s="212">
        <v>96</v>
      </c>
      <c r="I155" s="213"/>
      <c r="J155" s="214">
        <f>ROUND(I155*H155,2)</f>
        <v>0</v>
      </c>
      <c r="K155" s="210" t="s">
        <v>161</v>
      </c>
      <c r="L155" s="47"/>
      <c r="M155" s="215" t="s">
        <v>28</v>
      </c>
      <c r="N155" s="216" t="s">
        <v>45</v>
      </c>
      <c r="O155" s="87"/>
      <c r="P155" s="217">
        <f>O155*H155</f>
        <v>0</v>
      </c>
      <c r="Q155" s="217">
        <v>0.1837</v>
      </c>
      <c r="R155" s="217">
        <f>Q155*H155</f>
        <v>17.635200000000001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162</v>
      </c>
      <c r="AT155" s="219" t="s">
        <v>157</v>
      </c>
      <c r="AU155" s="219" t="s">
        <v>84</v>
      </c>
      <c r="AY155" s="20" t="s">
        <v>154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82</v>
      </c>
      <c r="BK155" s="220">
        <f>ROUND(I155*H155,2)</f>
        <v>0</v>
      </c>
      <c r="BL155" s="20" t="s">
        <v>162</v>
      </c>
      <c r="BM155" s="219" t="s">
        <v>806</v>
      </c>
    </row>
    <row r="156" s="2" customFormat="1">
      <c r="A156" s="41"/>
      <c r="B156" s="42"/>
      <c r="C156" s="43"/>
      <c r="D156" s="221" t="s">
        <v>164</v>
      </c>
      <c r="E156" s="43"/>
      <c r="F156" s="222" t="s">
        <v>807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84</v>
      </c>
    </row>
    <row r="157" s="14" customFormat="1">
      <c r="A157" s="14"/>
      <c r="B157" s="237"/>
      <c r="C157" s="238"/>
      <c r="D157" s="228" t="s">
        <v>166</v>
      </c>
      <c r="E157" s="239" t="s">
        <v>28</v>
      </c>
      <c r="F157" s="240" t="s">
        <v>748</v>
      </c>
      <c r="G157" s="238"/>
      <c r="H157" s="241">
        <v>96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166</v>
      </c>
      <c r="AU157" s="247" t="s">
        <v>84</v>
      </c>
      <c r="AV157" s="14" t="s">
        <v>84</v>
      </c>
      <c r="AW157" s="14" t="s">
        <v>35</v>
      </c>
      <c r="AX157" s="14" t="s">
        <v>82</v>
      </c>
      <c r="AY157" s="247" t="s">
        <v>154</v>
      </c>
    </row>
    <row r="158" s="2" customFormat="1" ht="16.5" customHeight="1">
      <c r="A158" s="41"/>
      <c r="B158" s="42"/>
      <c r="C158" s="273" t="s">
        <v>264</v>
      </c>
      <c r="D158" s="273" t="s">
        <v>521</v>
      </c>
      <c r="E158" s="274" t="s">
        <v>808</v>
      </c>
      <c r="F158" s="275" t="s">
        <v>809</v>
      </c>
      <c r="G158" s="276" t="s">
        <v>160</v>
      </c>
      <c r="H158" s="277">
        <v>98.879999999999995</v>
      </c>
      <c r="I158" s="278"/>
      <c r="J158" s="279">
        <f>ROUND(I158*H158,2)</f>
        <v>0</v>
      </c>
      <c r="K158" s="275" t="s">
        <v>161</v>
      </c>
      <c r="L158" s="280"/>
      <c r="M158" s="281" t="s">
        <v>28</v>
      </c>
      <c r="N158" s="282" t="s">
        <v>45</v>
      </c>
      <c r="O158" s="87"/>
      <c r="P158" s="217">
        <f>O158*H158</f>
        <v>0</v>
      </c>
      <c r="Q158" s="217">
        <v>0.22800000000000001</v>
      </c>
      <c r="R158" s="217">
        <f>Q158*H158</f>
        <v>22.544640000000001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205</v>
      </c>
      <c r="AT158" s="219" t="s">
        <v>521</v>
      </c>
      <c r="AU158" s="219" t="s">
        <v>84</v>
      </c>
      <c r="AY158" s="20" t="s">
        <v>154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82</v>
      </c>
      <c r="BK158" s="220">
        <f>ROUND(I158*H158,2)</f>
        <v>0</v>
      </c>
      <c r="BL158" s="20" t="s">
        <v>162</v>
      </c>
      <c r="BM158" s="219" t="s">
        <v>810</v>
      </c>
    </row>
    <row r="159" s="14" customFormat="1">
      <c r="A159" s="14"/>
      <c r="B159" s="237"/>
      <c r="C159" s="238"/>
      <c r="D159" s="228" t="s">
        <v>166</v>
      </c>
      <c r="E159" s="239" t="s">
        <v>28</v>
      </c>
      <c r="F159" s="240" t="s">
        <v>811</v>
      </c>
      <c r="G159" s="238"/>
      <c r="H159" s="241">
        <v>98.879999999999995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166</v>
      </c>
      <c r="AU159" s="247" t="s">
        <v>84</v>
      </c>
      <c r="AV159" s="14" t="s">
        <v>84</v>
      </c>
      <c r="AW159" s="14" t="s">
        <v>35</v>
      </c>
      <c r="AX159" s="14" t="s">
        <v>82</v>
      </c>
      <c r="AY159" s="247" t="s">
        <v>154</v>
      </c>
    </row>
    <row r="160" s="2" customFormat="1" ht="24.15" customHeight="1">
      <c r="A160" s="41"/>
      <c r="B160" s="42"/>
      <c r="C160" s="208" t="s">
        <v>269</v>
      </c>
      <c r="D160" s="208" t="s">
        <v>157</v>
      </c>
      <c r="E160" s="209" t="s">
        <v>812</v>
      </c>
      <c r="F160" s="210" t="s">
        <v>813</v>
      </c>
      <c r="G160" s="211" t="s">
        <v>198</v>
      </c>
      <c r="H160" s="212">
        <v>12.767</v>
      </c>
      <c r="I160" s="213"/>
      <c r="J160" s="214">
        <f>ROUND(I160*H160,2)</f>
        <v>0</v>
      </c>
      <c r="K160" s="210" t="s">
        <v>28</v>
      </c>
      <c r="L160" s="47"/>
      <c r="M160" s="215" t="s">
        <v>28</v>
      </c>
      <c r="N160" s="216" t="s">
        <v>45</v>
      </c>
      <c r="O160" s="87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162</v>
      </c>
      <c r="AT160" s="219" t="s">
        <v>157</v>
      </c>
      <c r="AU160" s="219" t="s">
        <v>84</v>
      </c>
      <c r="AY160" s="20" t="s">
        <v>154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82</v>
      </c>
      <c r="BK160" s="220">
        <f>ROUND(I160*H160,2)</f>
        <v>0</v>
      </c>
      <c r="BL160" s="20" t="s">
        <v>162</v>
      </c>
      <c r="BM160" s="219" t="s">
        <v>814</v>
      </c>
    </row>
    <row r="161" s="13" customFormat="1">
      <c r="A161" s="13"/>
      <c r="B161" s="226"/>
      <c r="C161" s="227"/>
      <c r="D161" s="228" t="s">
        <v>166</v>
      </c>
      <c r="E161" s="229" t="s">
        <v>28</v>
      </c>
      <c r="F161" s="230" t="s">
        <v>763</v>
      </c>
      <c r="G161" s="227"/>
      <c r="H161" s="229" t="s">
        <v>28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166</v>
      </c>
      <c r="AU161" s="236" t="s">
        <v>84</v>
      </c>
      <c r="AV161" s="13" t="s">
        <v>82</v>
      </c>
      <c r="AW161" s="13" t="s">
        <v>35</v>
      </c>
      <c r="AX161" s="13" t="s">
        <v>74</v>
      </c>
      <c r="AY161" s="236" t="s">
        <v>154</v>
      </c>
    </row>
    <row r="162" s="14" customFormat="1">
      <c r="A162" s="14"/>
      <c r="B162" s="237"/>
      <c r="C162" s="238"/>
      <c r="D162" s="228" t="s">
        <v>166</v>
      </c>
      <c r="E162" s="239" t="s">
        <v>28</v>
      </c>
      <c r="F162" s="240" t="s">
        <v>815</v>
      </c>
      <c r="G162" s="238"/>
      <c r="H162" s="241">
        <v>12.767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166</v>
      </c>
      <c r="AU162" s="247" t="s">
        <v>84</v>
      </c>
      <c r="AV162" s="14" t="s">
        <v>84</v>
      </c>
      <c r="AW162" s="14" t="s">
        <v>35</v>
      </c>
      <c r="AX162" s="14" t="s">
        <v>82</v>
      </c>
      <c r="AY162" s="247" t="s">
        <v>154</v>
      </c>
    </row>
    <row r="163" s="12" customFormat="1" ht="22.8" customHeight="1">
      <c r="A163" s="12"/>
      <c r="B163" s="192"/>
      <c r="C163" s="193"/>
      <c r="D163" s="194" t="s">
        <v>73</v>
      </c>
      <c r="E163" s="206" t="s">
        <v>816</v>
      </c>
      <c r="F163" s="206" t="s">
        <v>817</v>
      </c>
      <c r="G163" s="193"/>
      <c r="H163" s="193"/>
      <c r="I163" s="196"/>
      <c r="J163" s="207">
        <f>BK163</f>
        <v>0</v>
      </c>
      <c r="K163" s="193"/>
      <c r="L163" s="198"/>
      <c r="M163" s="199"/>
      <c r="N163" s="200"/>
      <c r="O163" s="200"/>
      <c r="P163" s="201">
        <f>SUM(P164:P196)</f>
        <v>0</v>
      </c>
      <c r="Q163" s="200"/>
      <c r="R163" s="201">
        <f>SUM(R164:R196)</f>
        <v>12.071852799999999</v>
      </c>
      <c r="S163" s="200"/>
      <c r="T163" s="202">
        <f>SUM(T164:T196)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3" t="s">
        <v>82</v>
      </c>
      <c r="AT163" s="204" t="s">
        <v>73</v>
      </c>
      <c r="AU163" s="204" t="s">
        <v>82</v>
      </c>
      <c r="AY163" s="203" t="s">
        <v>154</v>
      </c>
      <c r="BK163" s="205">
        <f>SUM(BK164:BK196)</f>
        <v>0</v>
      </c>
    </row>
    <row r="164" s="2" customFormat="1" ht="49.05" customHeight="1">
      <c r="A164" s="41"/>
      <c r="B164" s="42"/>
      <c r="C164" s="208" t="s">
        <v>275</v>
      </c>
      <c r="D164" s="208" t="s">
        <v>157</v>
      </c>
      <c r="E164" s="209" t="s">
        <v>818</v>
      </c>
      <c r="F164" s="210" t="s">
        <v>819</v>
      </c>
      <c r="G164" s="211" t="s">
        <v>198</v>
      </c>
      <c r="H164" s="212">
        <v>18.686</v>
      </c>
      <c r="I164" s="213"/>
      <c r="J164" s="214">
        <f>ROUND(I164*H164,2)</f>
        <v>0</v>
      </c>
      <c r="K164" s="210" t="s">
        <v>161</v>
      </c>
      <c r="L164" s="47"/>
      <c r="M164" s="215" t="s">
        <v>28</v>
      </c>
      <c r="N164" s="216" t="s">
        <v>45</v>
      </c>
      <c r="O164" s="87"/>
      <c r="P164" s="217">
        <f>O164*H164</f>
        <v>0</v>
      </c>
      <c r="Q164" s="217">
        <v>0.16850000000000001</v>
      </c>
      <c r="R164" s="217">
        <f>Q164*H164</f>
        <v>3.1485910000000001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162</v>
      </c>
      <c r="AT164" s="219" t="s">
        <v>157</v>
      </c>
      <c r="AU164" s="219" t="s">
        <v>84</v>
      </c>
      <c r="AY164" s="20" t="s">
        <v>154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82</v>
      </c>
      <c r="BK164" s="220">
        <f>ROUND(I164*H164,2)</f>
        <v>0</v>
      </c>
      <c r="BL164" s="20" t="s">
        <v>162</v>
      </c>
      <c r="BM164" s="219" t="s">
        <v>820</v>
      </c>
    </row>
    <row r="165" s="2" customFormat="1">
      <c r="A165" s="41"/>
      <c r="B165" s="42"/>
      <c r="C165" s="43"/>
      <c r="D165" s="221" t="s">
        <v>164</v>
      </c>
      <c r="E165" s="43"/>
      <c r="F165" s="222" t="s">
        <v>821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164</v>
      </c>
      <c r="AU165" s="20" t="s">
        <v>84</v>
      </c>
    </row>
    <row r="166" s="13" customFormat="1">
      <c r="A166" s="13"/>
      <c r="B166" s="226"/>
      <c r="C166" s="227"/>
      <c r="D166" s="228" t="s">
        <v>166</v>
      </c>
      <c r="E166" s="229" t="s">
        <v>28</v>
      </c>
      <c r="F166" s="230" t="s">
        <v>763</v>
      </c>
      <c r="G166" s="227"/>
      <c r="H166" s="229" t="s">
        <v>28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166</v>
      </c>
      <c r="AU166" s="236" t="s">
        <v>84</v>
      </c>
      <c r="AV166" s="13" t="s">
        <v>82</v>
      </c>
      <c r="AW166" s="13" t="s">
        <v>35</v>
      </c>
      <c r="AX166" s="13" t="s">
        <v>74</v>
      </c>
      <c r="AY166" s="236" t="s">
        <v>154</v>
      </c>
    </row>
    <row r="167" s="14" customFormat="1">
      <c r="A167" s="14"/>
      <c r="B167" s="237"/>
      <c r="C167" s="238"/>
      <c r="D167" s="228" t="s">
        <v>166</v>
      </c>
      <c r="E167" s="239" t="s">
        <v>28</v>
      </c>
      <c r="F167" s="240" t="s">
        <v>822</v>
      </c>
      <c r="G167" s="238"/>
      <c r="H167" s="241">
        <v>18.686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166</v>
      </c>
      <c r="AU167" s="247" t="s">
        <v>84</v>
      </c>
      <c r="AV167" s="14" t="s">
        <v>84</v>
      </c>
      <c r="AW167" s="14" t="s">
        <v>35</v>
      </c>
      <c r="AX167" s="14" t="s">
        <v>74</v>
      </c>
      <c r="AY167" s="247" t="s">
        <v>154</v>
      </c>
    </row>
    <row r="168" s="15" customFormat="1">
      <c r="A168" s="15"/>
      <c r="B168" s="248"/>
      <c r="C168" s="249"/>
      <c r="D168" s="228" t="s">
        <v>166</v>
      </c>
      <c r="E168" s="250" t="s">
        <v>116</v>
      </c>
      <c r="F168" s="251" t="s">
        <v>169</v>
      </c>
      <c r="G168" s="249"/>
      <c r="H168" s="252">
        <v>18.686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8" t="s">
        <v>166</v>
      </c>
      <c r="AU168" s="258" t="s">
        <v>84</v>
      </c>
      <c r="AV168" s="15" t="s">
        <v>162</v>
      </c>
      <c r="AW168" s="15" t="s">
        <v>35</v>
      </c>
      <c r="AX168" s="15" t="s">
        <v>82</v>
      </c>
      <c r="AY168" s="258" t="s">
        <v>154</v>
      </c>
    </row>
    <row r="169" s="2" customFormat="1" ht="16.5" customHeight="1">
      <c r="A169" s="41"/>
      <c r="B169" s="42"/>
      <c r="C169" s="273" t="s">
        <v>7</v>
      </c>
      <c r="D169" s="273" t="s">
        <v>521</v>
      </c>
      <c r="E169" s="274" t="s">
        <v>823</v>
      </c>
      <c r="F169" s="275" t="s">
        <v>824</v>
      </c>
      <c r="G169" s="276" t="s">
        <v>198</v>
      </c>
      <c r="H169" s="277">
        <v>19.247</v>
      </c>
      <c r="I169" s="278"/>
      <c r="J169" s="279">
        <f>ROUND(I169*H169,2)</f>
        <v>0</v>
      </c>
      <c r="K169" s="275" t="s">
        <v>28</v>
      </c>
      <c r="L169" s="280"/>
      <c r="M169" s="281" t="s">
        <v>28</v>
      </c>
      <c r="N169" s="282" t="s">
        <v>45</v>
      </c>
      <c r="O169" s="87"/>
      <c r="P169" s="217">
        <f>O169*H169</f>
        <v>0</v>
      </c>
      <c r="Q169" s="217">
        <v>0.080000000000000002</v>
      </c>
      <c r="R169" s="217">
        <f>Q169*H169</f>
        <v>1.53976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205</v>
      </c>
      <c r="AT169" s="219" t="s">
        <v>521</v>
      </c>
      <c r="AU169" s="219" t="s">
        <v>84</v>
      </c>
      <c r="AY169" s="20" t="s">
        <v>154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82</v>
      </c>
      <c r="BK169" s="220">
        <f>ROUND(I169*H169,2)</f>
        <v>0</v>
      </c>
      <c r="BL169" s="20" t="s">
        <v>162</v>
      </c>
      <c r="BM169" s="219" t="s">
        <v>825</v>
      </c>
    </row>
    <row r="170" s="14" customFormat="1">
      <c r="A170" s="14"/>
      <c r="B170" s="237"/>
      <c r="C170" s="238"/>
      <c r="D170" s="228" t="s">
        <v>166</v>
      </c>
      <c r="E170" s="239" t="s">
        <v>28</v>
      </c>
      <c r="F170" s="240" t="s">
        <v>826</v>
      </c>
      <c r="G170" s="238"/>
      <c r="H170" s="241">
        <v>19.247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166</v>
      </c>
      <c r="AU170" s="247" t="s">
        <v>84</v>
      </c>
      <c r="AV170" s="14" t="s">
        <v>84</v>
      </c>
      <c r="AW170" s="14" t="s">
        <v>35</v>
      </c>
      <c r="AX170" s="14" t="s">
        <v>82</v>
      </c>
      <c r="AY170" s="247" t="s">
        <v>154</v>
      </c>
    </row>
    <row r="171" s="2" customFormat="1" ht="49.05" customHeight="1">
      <c r="A171" s="41"/>
      <c r="B171" s="42"/>
      <c r="C171" s="208" t="s">
        <v>285</v>
      </c>
      <c r="D171" s="208" t="s">
        <v>157</v>
      </c>
      <c r="E171" s="209" t="s">
        <v>827</v>
      </c>
      <c r="F171" s="210" t="s">
        <v>828</v>
      </c>
      <c r="G171" s="211" t="s">
        <v>198</v>
      </c>
      <c r="H171" s="212">
        <v>9.1509999999999998</v>
      </c>
      <c r="I171" s="213"/>
      <c r="J171" s="214">
        <f>ROUND(I171*H171,2)</f>
        <v>0</v>
      </c>
      <c r="K171" s="210" t="s">
        <v>161</v>
      </c>
      <c r="L171" s="47"/>
      <c r="M171" s="215" t="s">
        <v>28</v>
      </c>
      <c r="N171" s="216" t="s">
        <v>45</v>
      </c>
      <c r="O171" s="87"/>
      <c r="P171" s="217">
        <f>O171*H171</f>
        <v>0</v>
      </c>
      <c r="Q171" s="217">
        <v>0.14041999999999999</v>
      </c>
      <c r="R171" s="217">
        <f>Q171*H171</f>
        <v>1.2849834199999999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162</v>
      </c>
      <c r="AT171" s="219" t="s">
        <v>157</v>
      </c>
      <c r="AU171" s="219" t="s">
        <v>84</v>
      </c>
      <c r="AY171" s="20" t="s">
        <v>154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82</v>
      </c>
      <c r="BK171" s="220">
        <f>ROUND(I171*H171,2)</f>
        <v>0</v>
      </c>
      <c r="BL171" s="20" t="s">
        <v>162</v>
      </c>
      <c r="BM171" s="219" t="s">
        <v>829</v>
      </c>
    </row>
    <row r="172" s="2" customFormat="1">
      <c r="A172" s="41"/>
      <c r="B172" s="42"/>
      <c r="C172" s="43"/>
      <c r="D172" s="221" t="s">
        <v>164</v>
      </c>
      <c r="E172" s="43"/>
      <c r="F172" s="222" t="s">
        <v>830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164</v>
      </c>
      <c r="AU172" s="20" t="s">
        <v>84</v>
      </c>
    </row>
    <row r="173" s="13" customFormat="1">
      <c r="A173" s="13"/>
      <c r="B173" s="226"/>
      <c r="C173" s="227"/>
      <c r="D173" s="228" t="s">
        <v>166</v>
      </c>
      <c r="E173" s="229" t="s">
        <v>28</v>
      </c>
      <c r="F173" s="230" t="s">
        <v>763</v>
      </c>
      <c r="G173" s="227"/>
      <c r="H173" s="229" t="s">
        <v>28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166</v>
      </c>
      <c r="AU173" s="236" t="s">
        <v>84</v>
      </c>
      <c r="AV173" s="13" t="s">
        <v>82</v>
      </c>
      <c r="AW173" s="13" t="s">
        <v>35</v>
      </c>
      <c r="AX173" s="13" t="s">
        <v>74</v>
      </c>
      <c r="AY173" s="236" t="s">
        <v>154</v>
      </c>
    </row>
    <row r="174" s="14" customFormat="1">
      <c r="A174" s="14"/>
      <c r="B174" s="237"/>
      <c r="C174" s="238"/>
      <c r="D174" s="228" t="s">
        <v>166</v>
      </c>
      <c r="E174" s="239" t="s">
        <v>28</v>
      </c>
      <c r="F174" s="240" t="s">
        <v>831</v>
      </c>
      <c r="G174" s="238"/>
      <c r="H174" s="241">
        <v>9.1509999999999998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166</v>
      </c>
      <c r="AU174" s="247" t="s">
        <v>84</v>
      </c>
      <c r="AV174" s="14" t="s">
        <v>84</v>
      </c>
      <c r="AW174" s="14" t="s">
        <v>35</v>
      </c>
      <c r="AX174" s="14" t="s">
        <v>74</v>
      </c>
      <c r="AY174" s="247" t="s">
        <v>154</v>
      </c>
    </row>
    <row r="175" s="15" customFormat="1">
      <c r="A175" s="15"/>
      <c r="B175" s="248"/>
      <c r="C175" s="249"/>
      <c r="D175" s="228" t="s">
        <v>166</v>
      </c>
      <c r="E175" s="250" t="s">
        <v>741</v>
      </c>
      <c r="F175" s="251" t="s">
        <v>169</v>
      </c>
      <c r="G175" s="249"/>
      <c r="H175" s="252">
        <v>9.1509999999999998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8" t="s">
        <v>166</v>
      </c>
      <c r="AU175" s="258" t="s">
        <v>84</v>
      </c>
      <c r="AV175" s="15" t="s">
        <v>162</v>
      </c>
      <c r="AW175" s="15" t="s">
        <v>35</v>
      </c>
      <c r="AX175" s="15" t="s">
        <v>82</v>
      </c>
      <c r="AY175" s="258" t="s">
        <v>154</v>
      </c>
    </row>
    <row r="176" s="2" customFormat="1" ht="24.9" customHeight="1">
      <c r="A176" s="41"/>
      <c r="B176" s="42"/>
      <c r="C176" s="273" t="s">
        <v>291</v>
      </c>
      <c r="D176" s="273" t="s">
        <v>521</v>
      </c>
      <c r="E176" s="274" t="s">
        <v>832</v>
      </c>
      <c r="F176" s="275" t="s">
        <v>833</v>
      </c>
      <c r="G176" s="276" t="s">
        <v>198</v>
      </c>
      <c r="H176" s="277">
        <v>9.4260000000000002</v>
      </c>
      <c r="I176" s="278"/>
      <c r="J176" s="279">
        <f>ROUND(I176*H176,2)</f>
        <v>0</v>
      </c>
      <c r="K176" s="275" t="s">
        <v>28</v>
      </c>
      <c r="L176" s="280"/>
      <c r="M176" s="281" t="s">
        <v>28</v>
      </c>
      <c r="N176" s="282" t="s">
        <v>45</v>
      </c>
      <c r="O176" s="87"/>
      <c r="P176" s="217">
        <f>O176*H176</f>
        <v>0</v>
      </c>
      <c r="Q176" s="217">
        <v>0.056120000000000003</v>
      </c>
      <c r="R176" s="217">
        <f>Q176*H176</f>
        <v>0.52898712000000003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205</v>
      </c>
      <c r="AT176" s="219" t="s">
        <v>521</v>
      </c>
      <c r="AU176" s="219" t="s">
        <v>84</v>
      </c>
      <c r="AY176" s="20" t="s">
        <v>154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82</v>
      </c>
      <c r="BK176" s="220">
        <f>ROUND(I176*H176,2)</f>
        <v>0</v>
      </c>
      <c r="BL176" s="20" t="s">
        <v>162</v>
      </c>
      <c r="BM176" s="219" t="s">
        <v>834</v>
      </c>
    </row>
    <row r="177" s="14" customFormat="1">
      <c r="A177" s="14"/>
      <c r="B177" s="237"/>
      <c r="C177" s="238"/>
      <c r="D177" s="228" t="s">
        <v>166</v>
      </c>
      <c r="E177" s="239" t="s">
        <v>28</v>
      </c>
      <c r="F177" s="240" t="s">
        <v>835</v>
      </c>
      <c r="G177" s="238"/>
      <c r="H177" s="241">
        <v>9.4260000000000002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166</v>
      </c>
      <c r="AU177" s="247" t="s">
        <v>84</v>
      </c>
      <c r="AV177" s="14" t="s">
        <v>84</v>
      </c>
      <c r="AW177" s="14" t="s">
        <v>35</v>
      </c>
      <c r="AX177" s="14" t="s">
        <v>82</v>
      </c>
      <c r="AY177" s="247" t="s">
        <v>154</v>
      </c>
    </row>
    <row r="178" s="2" customFormat="1" ht="24.15" customHeight="1">
      <c r="A178" s="41"/>
      <c r="B178" s="42"/>
      <c r="C178" s="208" t="s">
        <v>297</v>
      </c>
      <c r="D178" s="208" t="s">
        <v>157</v>
      </c>
      <c r="E178" s="209" t="s">
        <v>836</v>
      </c>
      <c r="F178" s="210" t="s">
        <v>837</v>
      </c>
      <c r="G178" s="211" t="s">
        <v>220</v>
      </c>
      <c r="H178" s="212">
        <v>1.2090000000000001</v>
      </c>
      <c r="I178" s="213"/>
      <c r="J178" s="214">
        <f>ROUND(I178*H178,2)</f>
        <v>0</v>
      </c>
      <c r="K178" s="210" t="s">
        <v>161</v>
      </c>
      <c r="L178" s="47"/>
      <c r="M178" s="215" t="s">
        <v>28</v>
      </c>
      <c r="N178" s="216" t="s">
        <v>45</v>
      </c>
      <c r="O178" s="87"/>
      <c r="P178" s="217">
        <f>O178*H178</f>
        <v>0</v>
      </c>
      <c r="Q178" s="217">
        <v>2.2563399999999998</v>
      </c>
      <c r="R178" s="217">
        <f>Q178*H178</f>
        <v>2.7279150599999999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162</v>
      </c>
      <c r="AT178" s="219" t="s">
        <v>157</v>
      </c>
      <c r="AU178" s="219" t="s">
        <v>84</v>
      </c>
      <c r="AY178" s="20" t="s">
        <v>154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82</v>
      </c>
      <c r="BK178" s="220">
        <f>ROUND(I178*H178,2)</f>
        <v>0</v>
      </c>
      <c r="BL178" s="20" t="s">
        <v>162</v>
      </c>
      <c r="BM178" s="219" t="s">
        <v>838</v>
      </c>
    </row>
    <row r="179" s="2" customFormat="1">
      <c r="A179" s="41"/>
      <c r="B179" s="42"/>
      <c r="C179" s="43"/>
      <c r="D179" s="221" t="s">
        <v>164</v>
      </c>
      <c r="E179" s="43"/>
      <c r="F179" s="222" t="s">
        <v>839</v>
      </c>
      <c r="G179" s="43"/>
      <c r="H179" s="43"/>
      <c r="I179" s="223"/>
      <c r="J179" s="43"/>
      <c r="K179" s="43"/>
      <c r="L179" s="47"/>
      <c r="M179" s="224"/>
      <c r="N179" s="225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164</v>
      </c>
      <c r="AU179" s="20" t="s">
        <v>84</v>
      </c>
    </row>
    <row r="180" s="14" customFormat="1">
      <c r="A180" s="14"/>
      <c r="B180" s="237"/>
      <c r="C180" s="238"/>
      <c r="D180" s="228" t="s">
        <v>166</v>
      </c>
      <c r="E180" s="239" t="s">
        <v>28</v>
      </c>
      <c r="F180" s="240" t="s">
        <v>840</v>
      </c>
      <c r="G180" s="238"/>
      <c r="H180" s="241">
        <v>0.93400000000000005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166</v>
      </c>
      <c r="AU180" s="247" t="s">
        <v>84</v>
      </c>
      <c r="AV180" s="14" t="s">
        <v>84</v>
      </c>
      <c r="AW180" s="14" t="s">
        <v>35</v>
      </c>
      <c r="AX180" s="14" t="s">
        <v>74</v>
      </c>
      <c r="AY180" s="247" t="s">
        <v>154</v>
      </c>
    </row>
    <row r="181" s="14" customFormat="1">
      <c r="A181" s="14"/>
      <c r="B181" s="237"/>
      <c r="C181" s="238"/>
      <c r="D181" s="228" t="s">
        <v>166</v>
      </c>
      <c r="E181" s="239" t="s">
        <v>28</v>
      </c>
      <c r="F181" s="240" t="s">
        <v>841</v>
      </c>
      <c r="G181" s="238"/>
      <c r="H181" s="241">
        <v>0.27500000000000002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166</v>
      </c>
      <c r="AU181" s="247" t="s">
        <v>84</v>
      </c>
      <c r="AV181" s="14" t="s">
        <v>84</v>
      </c>
      <c r="AW181" s="14" t="s">
        <v>35</v>
      </c>
      <c r="AX181" s="14" t="s">
        <v>74</v>
      </c>
      <c r="AY181" s="247" t="s">
        <v>154</v>
      </c>
    </row>
    <row r="182" s="15" customFormat="1">
      <c r="A182" s="15"/>
      <c r="B182" s="248"/>
      <c r="C182" s="249"/>
      <c r="D182" s="228" t="s">
        <v>166</v>
      </c>
      <c r="E182" s="250" t="s">
        <v>28</v>
      </c>
      <c r="F182" s="251" t="s">
        <v>169</v>
      </c>
      <c r="G182" s="249"/>
      <c r="H182" s="252">
        <v>1.2090000000000001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166</v>
      </c>
      <c r="AU182" s="258" t="s">
        <v>84</v>
      </c>
      <c r="AV182" s="15" t="s">
        <v>162</v>
      </c>
      <c r="AW182" s="15" t="s">
        <v>35</v>
      </c>
      <c r="AX182" s="15" t="s">
        <v>82</v>
      </c>
      <c r="AY182" s="258" t="s">
        <v>154</v>
      </c>
    </row>
    <row r="183" s="2" customFormat="1" ht="55.5" customHeight="1">
      <c r="A183" s="41"/>
      <c r="B183" s="42"/>
      <c r="C183" s="208" t="s">
        <v>303</v>
      </c>
      <c r="D183" s="208" t="s">
        <v>157</v>
      </c>
      <c r="E183" s="209" t="s">
        <v>842</v>
      </c>
      <c r="F183" s="210" t="s">
        <v>843</v>
      </c>
      <c r="G183" s="211" t="s">
        <v>198</v>
      </c>
      <c r="H183" s="212">
        <v>38.799999999999997</v>
      </c>
      <c r="I183" s="213"/>
      <c r="J183" s="214">
        <f>ROUND(I183*H183,2)</f>
        <v>0</v>
      </c>
      <c r="K183" s="210" t="s">
        <v>161</v>
      </c>
      <c r="L183" s="47"/>
      <c r="M183" s="215" t="s">
        <v>28</v>
      </c>
      <c r="N183" s="216" t="s">
        <v>45</v>
      </c>
      <c r="O183" s="87"/>
      <c r="P183" s="217">
        <f>O183*H183</f>
        <v>0</v>
      </c>
      <c r="Q183" s="217">
        <v>0.00059999999999999995</v>
      </c>
      <c r="R183" s="217">
        <f>Q183*H183</f>
        <v>0.023279999999999995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162</v>
      </c>
      <c r="AT183" s="219" t="s">
        <v>157</v>
      </c>
      <c r="AU183" s="219" t="s">
        <v>84</v>
      </c>
      <c r="AY183" s="20" t="s">
        <v>154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82</v>
      </c>
      <c r="BK183" s="220">
        <f>ROUND(I183*H183,2)</f>
        <v>0</v>
      </c>
      <c r="BL183" s="20" t="s">
        <v>162</v>
      </c>
      <c r="BM183" s="219" t="s">
        <v>844</v>
      </c>
    </row>
    <row r="184" s="2" customFormat="1">
      <c r="A184" s="41"/>
      <c r="B184" s="42"/>
      <c r="C184" s="43"/>
      <c r="D184" s="221" t="s">
        <v>164</v>
      </c>
      <c r="E184" s="43"/>
      <c r="F184" s="222" t="s">
        <v>845</v>
      </c>
      <c r="G184" s="43"/>
      <c r="H184" s="43"/>
      <c r="I184" s="223"/>
      <c r="J184" s="43"/>
      <c r="K184" s="43"/>
      <c r="L184" s="47"/>
      <c r="M184" s="224"/>
      <c r="N184" s="225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164</v>
      </c>
      <c r="AU184" s="20" t="s">
        <v>84</v>
      </c>
    </row>
    <row r="185" s="13" customFormat="1">
      <c r="A185" s="13"/>
      <c r="B185" s="226"/>
      <c r="C185" s="227"/>
      <c r="D185" s="228" t="s">
        <v>166</v>
      </c>
      <c r="E185" s="229" t="s">
        <v>28</v>
      </c>
      <c r="F185" s="230" t="s">
        <v>763</v>
      </c>
      <c r="G185" s="227"/>
      <c r="H185" s="229" t="s">
        <v>28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166</v>
      </c>
      <c r="AU185" s="236" t="s">
        <v>84</v>
      </c>
      <c r="AV185" s="13" t="s">
        <v>82</v>
      </c>
      <c r="AW185" s="13" t="s">
        <v>35</v>
      </c>
      <c r="AX185" s="13" t="s">
        <v>74</v>
      </c>
      <c r="AY185" s="236" t="s">
        <v>154</v>
      </c>
    </row>
    <row r="186" s="14" customFormat="1">
      <c r="A186" s="14"/>
      <c r="B186" s="237"/>
      <c r="C186" s="238"/>
      <c r="D186" s="228" t="s">
        <v>166</v>
      </c>
      <c r="E186" s="239" t="s">
        <v>28</v>
      </c>
      <c r="F186" s="240" t="s">
        <v>248</v>
      </c>
      <c r="G186" s="238"/>
      <c r="H186" s="241">
        <v>38.799999999999997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166</v>
      </c>
      <c r="AU186" s="247" t="s">
        <v>84</v>
      </c>
      <c r="AV186" s="14" t="s">
        <v>84</v>
      </c>
      <c r="AW186" s="14" t="s">
        <v>35</v>
      </c>
      <c r="AX186" s="14" t="s">
        <v>82</v>
      </c>
      <c r="AY186" s="247" t="s">
        <v>154</v>
      </c>
    </row>
    <row r="187" s="2" customFormat="1" ht="24.15" customHeight="1">
      <c r="A187" s="41"/>
      <c r="B187" s="42"/>
      <c r="C187" s="208" t="s">
        <v>308</v>
      </c>
      <c r="D187" s="208" t="s">
        <v>157</v>
      </c>
      <c r="E187" s="209" t="s">
        <v>244</v>
      </c>
      <c r="F187" s="210" t="s">
        <v>245</v>
      </c>
      <c r="G187" s="211" t="s">
        <v>198</v>
      </c>
      <c r="H187" s="212">
        <v>38.799999999999997</v>
      </c>
      <c r="I187" s="213"/>
      <c r="J187" s="214">
        <f>ROUND(I187*H187,2)</f>
        <v>0</v>
      </c>
      <c r="K187" s="210" t="s">
        <v>161</v>
      </c>
      <c r="L187" s="47"/>
      <c r="M187" s="215" t="s">
        <v>28</v>
      </c>
      <c r="N187" s="216" t="s">
        <v>45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162</v>
      </c>
      <c r="AT187" s="219" t="s">
        <v>157</v>
      </c>
      <c r="AU187" s="219" t="s">
        <v>84</v>
      </c>
      <c r="AY187" s="20" t="s">
        <v>154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82</v>
      </c>
      <c r="BK187" s="220">
        <f>ROUND(I187*H187,2)</f>
        <v>0</v>
      </c>
      <c r="BL187" s="20" t="s">
        <v>162</v>
      </c>
      <c r="BM187" s="219" t="s">
        <v>846</v>
      </c>
    </row>
    <row r="188" s="2" customFormat="1">
      <c r="A188" s="41"/>
      <c r="B188" s="42"/>
      <c r="C188" s="43"/>
      <c r="D188" s="221" t="s">
        <v>164</v>
      </c>
      <c r="E188" s="43"/>
      <c r="F188" s="222" t="s">
        <v>247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164</v>
      </c>
      <c r="AU188" s="20" t="s">
        <v>84</v>
      </c>
    </row>
    <row r="189" s="13" customFormat="1">
      <c r="A189" s="13"/>
      <c r="B189" s="226"/>
      <c r="C189" s="227"/>
      <c r="D189" s="228" t="s">
        <v>166</v>
      </c>
      <c r="E189" s="229" t="s">
        <v>28</v>
      </c>
      <c r="F189" s="230" t="s">
        <v>763</v>
      </c>
      <c r="G189" s="227"/>
      <c r="H189" s="229" t="s">
        <v>28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166</v>
      </c>
      <c r="AU189" s="236" t="s">
        <v>84</v>
      </c>
      <c r="AV189" s="13" t="s">
        <v>82</v>
      </c>
      <c r="AW189" s="13" t="s">
        <v>35</v>
      </c>
      <c r="AX189" s="13" t="s">
        <v>74</v>
      </c>
      <c r="AY189" s="236" t="s">
        <v>154</v>
      </c>
    </row>
    <row r="190" s="14" customFormat="1">
      <c r="A190" s="14"/>
      <c r="B190" s="237"/>
      <c r="C190" s="238"/>
      <c r="D190" s="228" t="s">
        <v>166</v>
      </c>
      <c r="E190" s="239" t="s">
        <v>28</v>
      </c>
      <c r="F190" s="240" t="s">
        <v>248</v>
      </c>
      <c r="G190" s="238"/>
      <c r="H190" s="241">
        <v>38.799999999999997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166</v>
      </c>
      <c r="AU190" s="247" t="s">
        <v>84</v>
      </c>
      <c r="AV190" s="14" t="s">
        <v>84</v>
      </c>
      <c r="AW190" s="14" t="s">
        <v>35</v>
      </c>
      <c r="AX190" s="14" t="s">
        <v>82</v>
      </c>
      <c r="AY190" s="247" t="s">
        <v>154</v>
      </c>
    </row>
    <row r="191" s="2" customFormat="1" ht="24.15" customHeight="1">
      <c r="A191" s="41"/>
      <c r="B191" s="42"/>
      <c r="C191" s="208" t="s">
        <v>313</v>
      </c>
      <c r="D191" s="208" t="s">
        <v>157</v>
      </c>
      <c r="E191" s="209" t="s">
        <v>847</v>
      </c>
      <c r="F191" s="210" t="s">
        <v>848</v>
      </c>
      <c r="G191" s="211" t="s">
        <v>198</v>
      </c>
      <c r="H191" s="212">
        <v>13.066000000000001</v>
      </c>
      <c r="I191" s="213"/>
      <c r="J191" s="214">
        <f>ROUND(I191*H191,2)</f>
        <v>0</v>
      </c>
      <c r="K191" s="210" t="s">
        <v>28</v>
      </c>
      <c r="L191" s="47"/>
      <c r="M191" s="215" t="s">
        <v>28</v>
      </c>
      <c r="N191" s="216" t="s">
        <v>45</v>
      </c>
      <c r="O191" s="87"/>
      <c r="P191" s="217">
        <f>O191*H191</f>
        <v>0</v>
      </c>
      <c r="Q191" s="217">
        <v>0.2157</v>
      </c>
      <c r="R191" s="217">
        <f>Q191*H191</f>
        <v>2.8183362000000001</v>
      </c>
      <c r="S191" s="217">
        <v>0</v>
      </c>
      <c r="T191" s="21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9" t="s">
        <v>162</v>
      </c>
      <c r="AT191" s="219" t="s">
        <v>157</v>
      </c>
      <c r="AU191" s="219" t="s">
        <v>84</v>
      </c>
      <c r="AY191" s="20" t="s">
        <v>154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82</v>
      </c>
      <c r="BK191" s="220">
        <f>ROUND(I191*H191,2)</f>
        <v>0</v>
      </c>
      <c r="BL191" s="20" t="s">
        <v>162</v>
      </c>
      <c r="BM191" s="219" t="s">
        <v>849</v>
      </c>
    </row>
    <row r="192" s="13" customFormat="1">
      <c r="A192" s="13"/>
      <c r="B192" s="226"/>
      <c r="C192" s="227"/>
      <c r="D192" s="228" t="s">
        <v>166</v>
      </c>
      <c r="E192" s="229" t="s">
        <v>28</v>
      </c>
      <c r="F192" s="230" t="s">
        <v>763</v>
      </c>
      <c r="G192" s="227"/>
      <c r="H192" s="229" t="s">
        <v>28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166</v>
      </c>
      <c r="AU192" s="236" t="s">
        <v>84</v>
      </c>
      <c r="AV192" s="13" t="s">
        <v>82</v>
      </c>
      <c r="AW192" s="13" t="s">
        <v>35</v>
      </c>
      <c r="AX192" s="13" t="s">
        <v>74</v>
      </c>
      <c r="AY192" s="236" t="s">
        <v>154</v>
      </c>
    </row>
    <row r="193" s="14" customFormat="1">
      <c r="A193" s="14"/>
      <c r="B193" s="237"/>
      <c r="C193" s="238"/>
      <c r="D193" s="228" t="s">
        <v>166</v>
      </c>
      <c r="E193" s="239" t="s">
        <v>28</v>
      </c>
      <c r="F193" s="240" t="s">
        <v>850</v>
      </c>
      <c r="G193" s="238"/>
      <c r="H193" s="241">
        <v>13.066000000000001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166</v>
      </c>
      <c r="AU193" s="247" t="s">
        <v>84</v>
      </c>
      <c r="AV193" s="14" t="s">
        <v>84</v>
      </c>
      <c r="AW193" s="14" t="s">
        <v>35</v>
      </c>
      <c r="AX193" s="14" t="s">
        <v>82</v>
      </c>
      <c r="AY193" s="247" t="s">
        <v>154</v>
      </c>
    </row>
    <row r="194" s="2" customFormat="1" ht="24.15" customHeight="1">
      <c r="A194" s="41"/>
      <c r="B194" s="42"/>
      <c r="C194" s="208" t="s">
        <v>318</v>
      </c>
      <c r="D194" s="208" t="s">
        <v>157</v>
      </c>
      <c r="E194" s="209" t="s">
        <v>851</v>
      </c>
      <c r="F194" s="210" t="s">
        <v>852</v>
      </c>
      <c r="G194" s="211" t="s">
        <v>487</v>
      </c>
      <c r="H194" s="212">
        <v>1</v>
      </c>
      <c r="I194" s="213"/>
      <c r="J194" s="214">
        <f>ROUND(I194*H194,2)</f>
        <v>0</v>
      </c>
      <c r="K194" s="210" t="s">
        <v>28</v>
      </c>
      <c r="L194" s="47"/>
      <c r="M194" s="215" t="s">
        <v>28</v>
      </c>
      <c r="N194" s="216" t="s">
        <v>45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162</v>
      </c>
      <c r="AT194" s="219" t="s">
        <v>157</v>
      </c>
      <c r="AU194" s="219" t="s">
        <v>84</v>
      </c>
      <c r="AY194" s="20" t="s">
        <v>154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82</v>
      </c>
      <c r="BK194" s="220">
        <f>ROUND(I194*H194,2)</f>
        <v>0</v>
      </c>
      <c r="BL194" s="20" t="s">
        <v>162</v>
      </c>
      <c r="BM194" s="219" t="s">
        <v>853</v>
      </c>
    </row>
    <row r="195" s="13" customFormat="1">
      <c r="A195" s="13"/>
      <c r="B195" s="226"/>
      <c r="C195" s="227"/>
      <c r="D195" s="228" t="s">
        <v>166</v>
      </c>
      <c r="E195" s="229" t="s">
        <v>28</v>
      </c>
      <c r="F195" s="230" t="s">
        <v>763</v>
      </c>
      <c r="G195" s="227"/>
      <c r="H195" s="229" t="s">
        <v>28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166</v>
      </c>
      <c r="AU195" s="236" t="s">
        <v>84</v>
      </c>
      <c r="AV195" s="13" t="s">
        <v>82</v>
      </c>
      <c r="AW195" s="13" t="s">
        <v>35</v>
      </c>
      <c r="AX195" s="13" t="s">
        <v>74</v>
      </c>
      <c r="AY195" s="236" t="s">
        <v>154</v>
      </c>
    </row>
    <row r="196" s="14" customFormat="1">
      <c r="A196" s="14"/>
      <c r="B196" s="237"/>
      <c r="C196" s="238"/>
      <c r="D196" s="228" t="s">
        <v>166</v>
      </c>
      <c r="E196" s="239" t="s">
        <v>28</v>
      </c>
      <c r="F196" s="240" t="s">
        <v>82</v>
      </c>
      <c r="G196" s="238"/>
      <c r="H196" s="241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166</v>
      </c>
      <c r="AU196" s="247" t="s">
        <v>84</v>
      </c>
      <c r="AV196" s="14" t="s">
        <v>84</v>
      </c>
      <c r="AW196" s="14" t="s">
        <v>35</v>
      </c>
      <c r="AX196" s="14" t="s">
        <v>82</v>
      </c>
      <c r="AY196" s="247" t="s">
        <v>154</v>
      </c>
    </row>
    <row r="197" s="12" customFormat="1" ht="22.8" customHeight="1">
      <c r="A197" s="12"/>
      <c r="B197" s="192"/>
      <c r="C197" s="193"/>
      <c r="D197" s="194" t="s">
        <v>73</v>
      </c>
      <c r="E197" s="206" t="s">
        <v>489</v>
      </c>
      <c r="F197" s="206" t="s">
        <v>490</v>
      </c>
      <c r="G197" s="193"/>
      <c r="H197" s="193"/>
      <c r="I197" s="196"/>
      <c r="J197" s="207">
        <f>BK197</f>
        <v>0</v>
      </c>
      <c r="K197" s="193"/>
      <c r="L197" s="198"/>
      <c r="M197" s="199"/>
      <c r="N197" s="200"/>
      <c r="O197" s="200"/>
      <c r="P197" s="201">
        <f>SUM(P198:P199)</f>
        <v>0</v>
      </c>
      <c r="Q197" s="200"/>
      <c r="R197" s="201">
        <f>SUM(R198:R199)</f>
        <v>0</v>
      </c>
      <c r="S197" s="200"/>
      <c r="T197" s="202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3" t="s">
        <v>82</v>
      </c>
      <c r="AT197" s="204" t="s">
        <v>73</v>
      </c>
      <c r="AU197" s="204" t="s">
        <v>82</v>
      </c>
      <c r="AY197" s="203" t="s">
        <v>154</v>
      </c>
      <c r="BK197" s="205">
        <f>SUM(BK198:BK199)</f>
        <v>0</v>
      </c>
    </row>
    <row r="198" s="2" customFormat="1" ht="37.8" customHeight="1">
      <c r="A198" s="41"/>
      <c r="B198" s="42"/>
      <c r="C198" s="208" t="s">
        <v>516</v>
      </c>
      <c r="D198" s="208" t="s">
        <v>157</v>
      </c>
      <c r="E198" s="209" t="s">
        <v>854</v>
      </c>
      <c r="F198" s="210" t="s">
        <v>855</v>
      </c>
      <c r="G198" s="211" t="s">
        <v>256</v>
      </c>
      <c r="H198" s="212">
        <v>92.760999999999996</v>
      </c>
      <c r="I198" s="213"/>
      <c r="J198" s="214">
        <f>ROUND(I198*H198,2)</f>
        <v>0</v>
      </c>
      <c r="K198" s="210" t="s">
        <v>161</v>
      </c>
      <c r="L198" s="47"/>
      <c r="M198" s="215" t="s">
        <v>28</v>
      </c>
      <c r="N198" s="216" t="s">
        <v>45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162</v>
      </c>
      <c r="AT198" s="219" t="s">
        <v>157</v>
      </c>
      <c r="AU198" s="219" t="s">
        <v>84</v>
      </c>
      <c r="AY198" s="20" t="s">
        <v>154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82</v>
      </c>
      <c r="BK198" s="220">
        <f>ROUND(I198*H198,2)</f>
        <v>0</v>
      </c>
      <c r="BL198" s="20" t="s">
        <v>162</v>
      </c>
      <c r="BM198" s="219" t="s">
        <v>856</v>
      </c>
    </row>
    <row r="199" s="2" customFormat="1">
      <c r="A199" s="41"/>
      <c r="B199" s="42"/>
      <c r="C199" s="43"/>
      <c r="D199" s="221" t="s">
        <v>164</v>
      </c>
      <c r="E199" s="43"/>
      <c r="F199" s="222" t="s">
        <v>857</v>
      </c>
      <c r="G199" s="43"/>
      <c r="H199" s="43"/>
      <c r="I199" s="223"/>
      <c r="J199" s="43"/>
      <c r="K199" s="43"/>
      <c r="L199" s="47"/>
      <c r="M199" s="283"/>
      <c r="N199" s="284"/>
      <c r="O199" s="285"/>
      <c r="P199" s="285"/>
      <c r="Q199" s="285"/>
      <c r="R199" s="285"/>
      <c r="S199" s="285"/>
      <c r="T199" s="286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164</v>
      </c>
      <c r="AU199" s="20" t="s">
        <v>84</v>
      </c>
    </row>
    <row r="200" s="2" customFormat="1" ht="6.96" customHeight="1">
      <c r="A200" s="41"/>
      <c r="B200" s="62"/>
      <c r="C200" s="63"/>
      <c r="D200" s="63"/>
      <c r="E200" s="63"/>
      <c r="F200" s="63"/>
      <c r="G200" s="63"/>
      <c r="H200" s="63"/>
      <c r="I200" s="63"/>
      <c r="J200" s="63"/>
      <c r="K200" s="63"/>
      <c r="L200" s="47"/>
      <c r="M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</sheetData>
  <sheetProtection sheet="1" autoFilter="0" formatColumns="0" formatRows="0" objects="1" scenarios="1" spinCount="100000" saltValue="gQXEBTmH4iu4kDWv/noBSP5e9zDjvl7NUIzy9mZI3uCW2pNVIEDAtEcU6xmwmY+fBcjcbW8cVB4kwlerLsTyGg==" hashValue="bQ8qb28aO7xPb7haY7chzWOAWj9Qf/fKWg8iPD7B1mncUzcKspXXqKCcwtKw6am5X0q1MUm3aymySjr8D1Mvdg==" algorithmName="SHA-512" password="CC35"/>
  <autoFilter ref="C83:K19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22211101"/>
    <hyperlink ref="F97" r:id="rId2" display="https://podminky.urs.cz/item/CS_URS_2025_02/122311101"/>
    <hyperlink ref="F100" r:id="rId3" display="https://podminky.urs.cz/item/CS_URS_2025_02/162211311"/>
    <hyperlink ref="F103" r:id="rId4" display="https://podminky.urs.cz/item/CS_URS_2025_02/162211319"/>
    <hyperlink ref="F106" r:id="rId5" display="https://podminky.urs.cz/item/CS_URS_2025_02/162211321"/>
    <hyperlink ref="F109" r:id="rId6" display="https://podminky.urs.cz/item/CS_URS_2025_02/162211329"/>
    <hyperlink ref="F112" r:id="rId7" display="https://podminky.urs.cz/item/CS_URS_2025_02/162751117"/>
    <hyperlink ref="F117" r:id="rId8" display="https://podminky.urs.cz/item/CS_URS_2025_02/162751137"/>
    <hyperlink ref="F120" r:id="rId9" display="https://podminky.urs.cz/item/CS_URS_2025_02/167111101"/>
    <hyperlink ref="F123" r:id="rId10" display="https://podminky.urs.cz/item/CS_URS_2025_02/167111102"/>
    <hyperlink ref="F126" r:id="rId11" display="https://podminky.urs.cz/item/CS_URS_2025_02/171201231"/>
    <hyperlink ref="F129" r:id="rId12" display="https://podminky.urs.cz/item/CS_URS_2025_02/171251201"/>
    <hyperlink ref="F134" r:id="rId13" display="https://podminky.urs.cz/item/CS_URS_2025_02/181913112"/>
    <hyperlink ref="F142" r:id="rId14" display="https://podminky.urs.cz/item/CS_URS_2025_02/564730001"/>
    <hyperlink ref="F147" r:id="rId15" display="https://podminky.urs.cz/item/CS_URS_2025_02/564730101"/>
    <hyperlink ref="F150" r:id="rId16" display="https://podminky.urs.cz/item/CS_URS_2025_02/569903311"/>
    <hyperlink ref="F156" r:id="rId17" display="https://podminky.urs.cz/item/CS_URS_2025_02/591111111"/>
    <hyperlink ref="F165" r:id="rId18" display="https://podminky.urs.cz/item/CS_URS_2025_02/916131213"/>
    <hyperlink ref="F172" r:id="rId19" display="https://podminky.urs.cz/item/CS_URS_2025_02/916231213"/>
    <hyperlink ref="F179" r:id="rId20" display="https://podminky.urs.cz/item/CS_URS_2025_02/916991121"/>
    <hyperlink ref="F184" r:id="rId21" display="https://podminky.urs.cz/item/CS_URS_2025_02/919732221"/>
    <hyperlink ref="F188" r:id="rId22" display="https://podminky.urs.cz/item/CS_URS_2025_02/919735113"/>
    <hyperlink ref="F199" r:id="rId23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  <c r="AZ2" s="131" t="s">
        <v>116</v>
      </c>
      <c r="BA2" s="131" t="s">
        <v>116</v>
      </c>
      <c r="BB2" s="131" t="s">
        <v>28</v>
      </c>
      <c r="BC2" s="131" t="s">
        <v>858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741</v>
      </c>
      <c r="BA3" s="131" t="s">
        <v>741</v>
      </c>
      <c r="BB3" s="131" t="s">
        <v>28</v>
      </c>
      <c r="BC3" s="131" t="s">
        <v>162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743</v>
      </c>
      <c r="BA4" s="131" t="s">
        <v>743</v>
      </c>
      <c r="BB4" s="131" t="s">
        <v>28</v>
      </c>
      <c r="BC4" s="131" t="s">
        <v>859</v>
      </c>
      <c r="BD4" s="131" t="s">
        <v>84</v>
      </c>
    </row>
    <row r="5" s="1" customFormat="1" ht="6.96" customHeight="1">
      <c r="B5" s="23"/>
      <c r="L5" s="23"/>
      <c r="AZ5" s="131" t="s">
        <v>745</v>
      </c>
      <c r="BA5" s="131" t="s">
        <v>745</v>
      </c>
      <c r="BB5" s="131" t="s">
        <v>28</v>
      </c>
      <c r="BC5" s="131" t="s">
        <v>860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340</v>
      </c>
      <c r="BA6" s="131" t="s">
        <v>340</v>
      </c>
      <c r="BB6" s="131" t="s">
        <v>28</v>
      </c>
      <c r="BC6" s="131" t="s">
        <v>861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748</v>
      </c>
      <c r="BA7" s="131" t="s">
        <v>748</v>
      </c>
      <c r="BB7" s="131" t="s">
        <v>28</v>
      </c>
      <c r="BC7" s="131" t="s">
        <v>862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750</v>
      </c>
      <c r="BA8" s="131" t="s">
        <v>750</v>
      </c>
      <c r="BB8" s="131" t="s">
        <v>28</v>
      </c>
      <c r="BC8" s="131" t="s">
        <v>863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864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753</v>
      </c>
      <c r="BA9" s="131" t="s">
        <v>753</v>
      </c>
      <c r="BB9" s="131" t="s">
        <v>28</v>
      </c>
      <c r="BC9" s="131" t="s">
        <v>865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755</v>
      </c>
      <c r="BA10" s="131" t="s">
        <v>755</v>
      </c>
      <c r="BB10" s="131" t="s">
        <v>28</v>
      </c>
      <c r="BC10" s="131" t="s">
        <v>866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ROUND((SUM(BE84:BE181)),  2)</f>
        <v>0</v>
      </c>
      <c r="G33" s="41"/>
      <c r="H33" s="41"/>
      <c r="I33" s="152">
        <v>0.20999999999999999</v>
      </c>
      <c r="J33" s="151">
        <f>ROUND(((SUM(BE84:BE181))*I33),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ROUND((SUM(BF84:BF181)),  2)</f>
        <v>0</v>
      </c>
      <c r="G34" s="41"/>
      <c r="H34" s="41"/>
      <c r="I34" s="152">
        <v>0.12</v>
      </c>
      <c r="J34" s="151">
        <f>ROUND(((SUM(BF84:BF181))*I34),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ROUND((SUM(BG84:BG181)),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ROUND((SUM(BH84:BH181)),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ROUND((SUM(BI84:BI181)),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ALFA-38104 - SO.3. - Kontajnerové stání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352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757</v>
      </c>
      <c r="E62" s="178"/>
      <c r="F62" s="178"/>
      <c r="G62" s="178"/>
      <c r="H62" s="178"/>
      <c r="I62" s="178"/>
      <c r="J62" s="179">
        <f>J136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758</v>
      </c>
      <c r="E63" s="178"/>
      <c r="F63" s="178"/>
      <c r="G63" s="178"/>
      <c r="H63" s="178"/>
      <c r="I63" s="178"/>
      <c r="J63" s="179">
        <f>J154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357</v>
      </c>
      <c r="E64" s="178"/>
      <c r="F64" s="178"/>
      <c r="G64" s="178"/>
      <c r="H64" s="178"/>
      <c r="I64" s="178"/>
      <c r="J64" s="179">
        <f>J179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139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Ulice Židovská Jihlava - výstavba veřejného WC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ALFA-38104 - SO.3. - Kontajnerové stání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Jihlava</v>
      </c>
      <c r="G78" s="43"/>
      <c r="H78" s="43"/>
      <c r="I78" s="35" t="s">
        <v>24</v>
      </c>
      <c r="J78" s="75" t="str">
        <f>IF(J12="","",J12)</f>
        <v>22. 8. 2025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26</v>
      </c>
      <c r="D80" s="43"/>
      <c r="E80" s="43"/>
      <c r="F80" s="30" t="str">
        <f>E15</f>
        <v>Statutární město Jihlava</v>
      </c>
      <c r="G80" s="43"/>
      <c r="H80" s="43"/>
      <c r="I80" s="35" t="s">
        <v>33</v>
      </c>
      <c r="J80" s="39" t="str">
        <f>E21</f>
        <v>Atelier Alfa, spol. s r.o., Jihlava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 xml:space="preserve"> 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140</v>
      </c>
      <c r="D83" s="184" t="s">
        <v>59</v>
      </c>
      <c r="E83" s="184" t="s">
        <v>55</v>
      </c>
      <c r="F83" s="184" t="s">
        <v>56</v>
      </c>
      <c r="G83" s="184" t="s">
        <v>141</v>
      </c>
      <c r="H83" s="184" t="s">
        <v>142</v>
      </c>
      <c r="I83" s="184" t="s">
        <v>143</v>
      </c>
      <c r="J83" s="184" t="s">
        <v>132</v>
      </c>
      <c r="K83" s="185" t="s">
        <v>144</v>
      </c>
      <c r="L83" s="186"/>
      <c r="M83" s="95" t="s">
        <v>28</v>
      </c>
      <c r="N83" s="96" t="s">
        <v>44</v>
      </c>
      <c r="O83" s="96" t="s">
        <v>145</v>
      </c>
      <c r="P83" s="96" t="s">
        <v>146</v>
      </c>
      <c r="Q83" s="96" t="s">
        <v>147</v>
      </c>
      <c r="R83" s="96" t="s">
        <v>148</v>
      </c>
      <c r="S83" s="96" t="s">
        <v>149</v>
      </c>
      <c r="T83" s="97" t="s">
        <v>150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151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13.428896000000002</v>
      </c>
      <c r="S84" s="99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133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73</v>
      </c>
      <c r="E85" s="195" t="s">
        <v>152</v>
      </c>
      <c r="F85" s="195" t="s">
        <v>153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P86+P136+P154+P179</f>
        <v>0</v>
      </c>
      <c r="Q85" s="200"/>
      <c r="R85" s="201">
        <f>R86+R136+R154+R179</f>
        <v>13.428896000000002</v>
      </c>
      <c r="S85" s="200"/>
      <c r="T85" s="202">
        <f>T86+T136+T154+T179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82</v>
      </c>
      <c r="AT85" s="204" t="s">
        <v>73</v>
      </c>
      <c r="AU85" s="204" t="s">
        <v>74</v>
      </c>
      <c r="AY85" s="203" t="s">
        <v>154</v>
      </c>
      <c r="BK85" s="205">
        <f>BK86+BK136+BK154+BK179</f>
        <v>0</v>
      </c>
    </row>
    <row r="86" s="12" customFormat="1" ht="22.8" customHeight="1">
      <c r="A86" s="12"/>
      <c r="B86" s="192"/>
      <c r="C86" s="193"/>
      <c r="D86" s="194" t="s">
        <v>73</v>
      </c>
      <c r="E86" s="206" t="s">
        <v>82</v>
      </c>
      <c r="F86" s="206" t="s">
        <v>367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SUM(P87:P135)</f>
        <v>0</v>
      </c>
      <c r="Q86" s="200"/>
      <c r="R86" s="201">
        <f>SUM(R87:R135)</f>
        <v>0</v>
      </c>
      <c r="S86" s="200"/>
      <c r="T86" s="202">
        <f>SUM(T87:T135)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82</v>
      </c>
      <c r="AT86" s="204" t="s">
        <v>73</v>
      </c>
      <c r="AU86" s="204" t="s">
        <v>82</v>
      </c>
      <c r="AY86" s="203" t="s">
        <v>154</v>
      </c>
      <c r="BK86" s="205">
        <f>SUM(BK87:BK135)</f>
        <v>0</v>
      </c>
    </row>
    <row r="87" s="2" customFormat="1" ht="33" customHeight="1">
      <c r="A87" s="41"/>
      <c r="B87" s="42"/>
      <c r="C87" s="208" t="s">
        <v>82</v>
      </c>
      <c r="D87" s="208" t="s">
        <v>157</v>
      </c>
      <c r="E87" s="209" t="s">
        <v>759</v>
      </c>
      <c r="F87" s="210" t="s">
        <v>760</v>
      </c>
      <c r="G87" s="211" t="s">
        <v>220</v>
      </c>
      <c r="H87" s="212">
        <v>2.282</v>
      </c>
      <c r="I87" s="213"/>
      <c r="J87" s="214">
        <f>ROUND(I87*H87,2)</f>
        <v>0</v>
      </c>
      <c r="K87" s="210" t="s">
        <v>161</v>
      </c>
      <c r="L87" s="47"/>
      <c r="M87" s="215" t="s">
        <v>28</v>
      </c>
      <c r="N87" s="216" t="s">
        <v>45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162</v>
      </c>
      <c r="AT87" s="219" t="s">
        <v>157</v>
      </c>
      <c r="AU87" s="219" t="s">
        <v>84</v>
      </c>
      <c r="AY87" s="20" t="s">
        <v>154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82</v>
      </c>
      <c r="BK87" s="220">
        <f>ROUND(I87*H87,2)</f>
        <v>0</v>
      </c>
      <c r="BL87" s="20" t="s">
        <v>162</v>
      </c>
      <c r="BM87" s="219" t="s">
        <v>867</v>
      </c>
    </row>
    <row r="88" s="2" customFormat="1">
      <c r="A88" s="41"/>
      <c r="B88" s="42"/>
      <c r="C88" s="43"/>
      <c r="D88" s="221" t="s">
        <v>164</v>
      </c>
      <c r="E88" s="43"/>
      <c r="F88" s="222" t="s">
        <v>762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164</v>
      </c>
      <c r="AU88" s="20" t="s">
        <v>84</v>
      </c>
    </row>
    <row r="89" s="13" customFormat="1">
      <c r="A89" s="13"/>
      <c r="B89" s="226"/>
      <c r="C89" s="227"/>
      <c r="D89" s="228" t="s">
        <v>166</v>
      </c>
      <c r="E89" s="229" t="s">
        <v>28</v>
      </c>
      <c r="F89" s="230" t="s">
        <v>868</v>
      </c>
      <c r="G89" s="227"/>
      <c r="H89" s="229" t="s">
        <v>28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166</v>
      </c>
      <c r="AU89" s="236" t="s">
        <v>84</v>
      </c>
      <c r="AV89" s="13" t="s">
        <v>82</v>
      </c>
      <c r="AW89" s="13" t="s">
        <v>35</v>
      </c>
      <c r="AX89" s="13" t="s">
        <v>74</v>
      </c>
      <c r="AY89" s="236" t="s">
        <v>154</v>
      </c>
    </row>
    <row r="90" s="14" customFormat="1">
      <c r="A90" s="14"/>
      <c r="B90" s="237"/>
      <c r="C90" s="238"/>
      <c r="D90" s="228" t="s">
        <v>166</v>
      </c>
      <c r="E90" s="239" t="s">
        <v>28</v>
      </c>
      <c r="F90" s="240" t="s">
        <v>869</v>
      </c>
      <c r="G90" s="238"/>
      <c r="H90" s="241">
        <v>2.1080000000000001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166</v>
      </c>
      <c r="AU90" s="247" t="s">
        <v>84</v>
      </c>
      <c r="AV90" s="14" t="s">
        <v>84</v>
      </c>
      <c r="AW90" s="14" t="s">
        <v>35</v>
      </c>
      <c r="AX90" s="14" t="s">
        <v>74</v>
      </c>
      <c r="AY90" s="247" t="s">
        <v>154</v>
      </c>
    </row>
    <row r="91" s="14" customFormat="1">
      <c r="A91" s="14"/>
      <c r="B91" s="237"/>
      <c r="C91" s="238"/>
      <c r="D91" s="228" t="s">
        <v>166</v>
      </c>
      <c r="E91" s="239" t="s">
        <v>745</v>
      </c>
      <c r="F91" s="240" t="s">
        <v>870</v>
      </c>
      <c r="G91" s="238"/>
      <c r="H91" s="241">
        <v>0.17399999999999999</v>
      </c>
      <c r="I91" s="242"/>
      <c r="J91" s="238"/>
      <c r="K91" s="238"/>
      <c r="L91" s="243"/>
      <c r="M91" s="244"/>
      <c r="N91" s="245"/>
      <c r="O91" s="245"/>
      <c r="P91" s="245"/>
      <c r="Q91" s="245"/>
      <c r="R91" s="245"/>
      <c r="S91" s="245"/>
      <c r="T91" s="24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7" t="s">
        <v>166</v>
      </c>
      <c r="AU91" s="247" t="s">
        <v>84</v>
      </c>
      <c r="AV91" s="14" t="s">
        <v>84</v>
      </c>
      <c r="AW91" s="14" t="s">
        <v>35</v>
      </c>
      <c r="AX91" s="14" t="s">
        <v>74</v>
      </c>
      <c r="AY91" s="247" t="s">
        <v>154</v>
      </c>
    </row>
    <row r="92" s="15" customFormat="1">
      <c r="A92" s="15"/>
      <c r="B92" s="248"/>
      <c r="C92" s="249"/>
      <c r="D92" s="228" t="s">
        <v>166</v>
      </c>
      <c r="E92" s="250" t="s">
        <v>743</v>
      </c>
      <c r="F92" s="251" t="s">
        <v>169</v>
      </c>
      <c r="G92" s="249"/>
      <c r="H92" s="252">
        <v>2.282</v>
      </c>
      <c r="I92" s="253"/>
      <c r="J92" s="249"/>
      <c r="K92" s="249"/>
      <c r="L92" s="254"/>
      <c r="M92" s="255"/>
      <c r="N92" s="256"/>
      <c r="O92" s="256"/>
      <c r="P92" s="256"/>
      <c r="Q92" s="256"/>
      <c r="R92" s="256"/>
      <c r="S92" s="256"/>
      <c r="T92" s="257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8" t="s">
        <v>166</v>
      </c>
      <c r="AU92" s="258" t="s">
        <v>84</v>
      </c>
      <c r="AV92" s="15" t="s">
        <v>162</v>
      </c>
      <c r="AW92" s="15" t="s">
        <v>35</v>
      </c>
      <c r="AX92" s="15" t="s">
        <v>82</v>
      </c>
      <c r="AY92" s="258" t="s">
        <v>154</v>
      </c>
    </row>
    <row r="93" s="2" customFormat="1" ht="33" customHeight="1">
      <c r="A93" s="41"/>
      <c r="B93" s="42"/>
      <c r="C93" s="208" t="s">
        <v>84</v>
      </c>
      <c r="D93" s="208" t="s">
        <v>157</v>
      </c>
      <c r="E93" s="209" t="s">
        <v>767</v>
      </c>
      <c r="F93" s="210" t="s">
        <v>768</v>
      </c>
      <c r="G93" s="211" t="s">
        <v>220</v>
      </c>
      <c r="H93" s="212">
        <v>2.282</v>
      </c>
      <c r="I93" s="213"/>
      <c r="J93" s="214">
        <f>ROUND(I93*H93,2)</f>
        <v>0</v>
      </c>
      <c r="K93" s="210" t="s">
        <v>161</v>
      </c>
      <c r="L93" s="47"/>
      <c r="M93" s="215" t="s">
        <v>28</v>
      </c>
      <c r="N93" s="216" t="s">
        <v>45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162</v>
      </c>
      <c r="AT93" s="219" t="s">
        <v>157</v>
      </c>
      <c r="AU93" s="219" t="s">
        <v>84</v>
      </c>
      <c r="AY93" s="20" t="s">
        <v>154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82</v>
      </c>
      <c r="BK93" s="220">
        <f>ROUND(I93*H93,2)</f>
        <v>0</v>
      </c>
      <c r="BL93" s="20" t="s">
        <v>162</v>
      </c>
      <c r="BM93" s="219" t="s">
        <v>871</v>
      </c>
    </row>
    <row r="94" s="2" customFormat="1">
      <c r="A94" s="41"/>
      <c r="B94" s="42"/>
      <c r="C94" s="43"/>
      <c r="D94" s="221" t="s">
        <v>164</v>
      </c>
      <c r="E94" s="43"/>
      <c r="F94" s="222" t="s">
        <v>770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164</v>
      </c>
      <c r="AU94" s="20" t="s">
        <v>84</v>
      </c>
    </row>
    <row r="95" s="14" customFormat="1">
      <c r="A95" s="14"/>
      <c r="B95" s="237"/>
      <c r="C95" s="238"/>
      <c r="D95" s="228" t="s">
        <v>166</v>
      </c>
      <c r="E95" s="239" t="s">
        <v>28</v>
      </c>
      <c r="F95" s="240" t="s">
        <v>743</v>
      </c>
      <c r="G95" s="238"/>
      <c r="H95" s="241">
        <v>2.282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166</v>
      </c>
      <c r="AU95" s="247" t="s">
        <v>84</v>
      </c>
      <c r="AV95" s="14" t="s">
        <v>84</v>
      </c>
      <c r="AW95" s="14" t="s">
        <v>35</v>
      </c>
      <c r="AX95" s="14" t="s">
        <v>82</v>
      </c>
      <c r="AY95" s="247" t="s">
        <v>154</v>
      </c>
    </row>
    <row r="96" s="2" customFormat="1" ht="55.5" customHeight="1">
      <c r="A96" s="41"/>
      <c r="B96" s="42"/>
      <c r="C96" s="208" t="s">
        <v>174</v>
      </c>
      <c r="D96" s="208" t="s">
        <v>157</v>
      </c>
      <c r="E96" s="209" t="s">
        <v>218</v>
      </c>
      <c r="F96" s="210" t="s">
        <v>219</v>
      </c>
      <c r="G96" s="211" t="s">
        <v>220</v>
      </c>
      <c r="H96" s="212">
        <v>2.282</v>
      </c>
      <c r="I96" s="213"/>
      <c r="J96" s="214">
        <f>ROUND(I96*H96,2)</f>
        <v>0</v>
      </c>
      <c r="K96" s="210" t="s">
        <v>161</v>
      </c>
      <c r="L96" s="47"/>
      <c r="M96" s="215" t="s">
        <v>28</v>
      </c>
      <c r="N96" s="216" t="s">
        <v>45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162</v>
      </c>
      <c r="AT96" s="219" t="s">
        <v>157</v>
      </c>
      <c r="AU96" s="219" t="s">
        <v>84</v>
      </c>
      <c r="AY96" s="20" t="s">
        <v>154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82</v>
      </c>
      <c r="BK96" s="220">
        <f>ROUND(I96*H96,2)</f>
        <v>0</v>
      </c>
      <c r="BL96" s="20" t="s">
        <v>162</v>
      </c>
      <c r="BM96" s="219" t="s">
        <v>872</v>
      </c>
    </row>
    <row r="97" s="2" customFormat="1">
      <c r="A97" s="41"/>
      <c r="B97" s="42"/>
      <c r="C97" s="43"/>
      <c r="D97" s="221" t="s">
        <v>164</v>
      </c>
      <c r="E97" s="43"/>
      <c r="F97" s="222" t="s">
        <v>222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164</v>
      </c>
      <c r="AU97" s="20" t="s">
        <v>84</v>
      </c>
    </row>
    <row r="98" s="14" customFormat="1">
      <c r="A98" s="14"/>
      <c r="B98" s="237"/>
      <c r="C98" s="238"/>
      <c r="D98" s="228" t="s">
        <v>166</v>
      </c>
      <c r="E98" s="239" t="s">
        <v>28</v>
      </c>
      <c r="F98" s="240" t="s">
        <v>743</v>
      </c>
      <c r="G98" s="238"/>
      <c r="H98" s="241">
        <v>2.282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166</v>
      </c>
      <c r="AU98" s="247" t="s">
        <v>84</v>
      </c>
      <c r="AV98" s="14" t="s">
        <v>84</v>
      </c>
      <c r="AW98" s="14" t="s">
        <v>35</v>
      </c>
      <c r="AX98" s="14" t="s">
        <v>82</v>
      </c>
      <c r="AY98" s="247" t="s">
        <v>154</v>
      </c>
    </row>
    <row r="99" s="2" customFormat="1" ht="62.7" customHeight="1">
      <c r="A99" s="41"/>
      <c r="B99" s="42"/>
      <c r="C99" s="208" t="s">
        <v>162</v>
      </c>
      <c r="D99" s="208" t="s">
        <v>157</v>
      </c>
      <c r="E99" s="209" t="s">
        <v>382</v>
      </c>
      <c r="F99" s="210" t="s">
        <v>383</v>
      </c>
      <c r="G99" s="211" t="s">
        <v>220</v>
      </c>
      <c r="H99" s="212">
        <v>2.282</v>
      </c>
      <c r="I99" s="213"/>
      <c r="J99" s="214">
        <f>ROUND(I99*H99,2)</f>
        <v>0</v>
      </c>
      <c r="K99" s="210" t="s">
        <v>161</v>
      </c>
      <c r="L99" s="47"/>
      <c r="M99" s="215" t="s">
        <v>28</v>
      </c>
      <c r="N99" s="216" t="s">
        <v>45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162</v>
      </c>
      <c r="AT99" s="219" t="s">
        <v>157</v>
      </c>
      <c r="AU99" s="219" t="s">
        <v>84</v>
      </c>
      <c r="AY99" s="20" t="s">
        <v>154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82</v>
      </c>
      <c r="BK99" s="220">
        <f>ROUND(I99*H99,2)</f>
        <v>0</v>
      </c>
      <c r="BL99" s="20" t="s">
        <v>162</v>
      </c>
      <c r="BM99" s="219" t="s">
        <v>873</v>
      </c>
    </row>
    <row r="100" s="2" customFormat="1">
      <c r="A100" s="41"/>
      <c r="B100" s="42"/>
      <c r="C100" s="43"/>
      <c r="D100" s="221" t="s">
        <v>164</v>
      </c>
      <c r="E100" s="43"/>
      <c r="F100" s="222" t="s">
        <v>385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164</v>
      </c>
      <c r="AU100" s="20" t="s">
        <v>84</v>
      </c>
    </row>
    <row r="101" s="14" customFormat="1">
      <c r="A101" s="14"/>
      <c r="B101" s="237"/>
      <c r="C101" s="238"/>
      <c r="D101" s="228" t="s">
        <v>166</v>
      </c>
      <c r="E101" s="239" t="s">
        <v>28</v>
      </c>
      <c r="F101" s="240" t="s">
        <v>743</v>
      </c>
      <c r="G101" s="238"/>
      <c r="H101" s="241">
        <v>2.282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166</v>
      </c>
      <c r="AU101" s="247" t="s">
        <v>84</v>
      </c>
      <c r="AV101" s="14" t="s">
        <v>84</v>
      </c>
      <c r="AW101" s="14" t="s">
        <v>35</v>
      </c>
      <c r="AX101" s="14" t="s">
        <v>82</v>
      </c>
      <c r="AY101" s="247" t="s">
        <v>154</v>
      </c>
    </row>
    <row r="102" s="2" customFormat="1" ht="55.5" customHeight="1">
      <c r="A102" s="41"/>
      <c r="B102" s="42"/>
      <c r="C102" s="208" t="s">
        <v>185</v>
      </c>
      <c r="D102" s="208" t="s">
        <v>157</v>
      </c>
      <c r="E102" s="209" t="s">
        <v>386</v>
      </c>
      <c r="F102" s="210" t="s">
        <v>387</v>
      </c>
      <c r="G102" s="211" t="s">
        <v>220</v>
      </c>
      <c r="H102" s="212">
        <v>2.282</v>
      </c>
      <c r="I102" s="213"/>
      <c r="J102" s="214">
        <f>ROUND(I102*H102,2)</f>
        <v>0</v>
      </c>
      <c r="K102" s="210" t="s">
        <v>161</v>
      </c>
      <c r="L102" s="47"/>
      <c r="M102" s="215" t="s">
        <v>28</v>
      </c>
      <c r="N102" s="216" t="s">
        <v>45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162</v>
      </c>
      <c r="AT102" s="219" t="s">
        <v>157</v>
      </c>
      <c r="AU102" s="219" t="s">
        <v>84</v>
      </c>
      <c r="AY102" s="20" t="s">
        <v>154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82</v>
      </c>
      <c r="BK102" s="220">
        <f>ROUND(I102*H102,2)</f>
        <v>0</v>
      </c>
      <c r="BL102" s="20" t="s">
        <v>162</v>
      </c>
      <c r="BM102" s="219" t="s">
        <v>874</v>
      </c>
    </row>
    <row r="103" s="2" customFormat="1">
      <c r="A103" s="41"/>
      <c r="B103" s="42"/>
      <c r="C103" s="43"/>
      <c r="D103" s="221" t="s">
        <v>164</v>
      </c>
      <c r="E103" s="43"/>
      <c r="F103" s="222" t="s">
        <v>389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164</v>
      </c>
      <c r="AU103" s="20" t="s">
        <v>84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743</v>
      </c>
      <c r="G104" s="238"/>
      <c r="H104" s="241">
        <v>2.282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154</v>
      </c>
    </row>
    <row r="105" s="2" customFormat="1" ht="62.7" customHeight="1">
      <c r="A105" s="41"/>
      <c r="B105" s="42"/>
      <c r="C105" s="208" t="s">
        <v>190</v>
      </c>
      <c r="D105" s="208" t="s">
        <v>157</v>
      </c>
      <c r="E105" s="209" t="s">
        <v>390</v>
      </c>
      <c r="F105" s="210" t="s">
        <v>391</v>
      </c>
      <c r="G105" s="211" t="s">
        <v>220</v>
      </c>
      <c r="H105" s="212">
        <v>2.282</v>
      </c>
      <c r="I105" s="213"/>
      <c r="J105" s="214">
        <f>ROUND(I105*H105,2)</f>
        <v>0</v>
      </c>
      <c r="K105" s="210" t="s">
        <v>161</v>
      </c>
      <c r="L105" s="47"/>
      <c r="M105" s="215" t="s">
        <v>28</v>
      </c>
      <c r="N105" s="216" t="s">
        <v>45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162</v>
      </c>
      <c r="AT105" s="219" t="s">
        <v>157</v>
      </c>
      <c r="AU105" s="219" t="s">
        <v>84</v>
      </c>
      <c r="AY105" s="20" t="s">
        <v>154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82</v>
      </c>
      <c r="BK105" s="220">
        <f>ROUND(I105*H105,2)</f>
        <v>0</v>
      </c>
      <c r="BL105" s="20" t="s">
        <v>162</v>
      </c>
      <c r="BM105" s="219" t="s">
        <v>875</v>
      </c>
    </row>
    <row r="106" s="2" customFormat="1">
      <c r="A106" s="41"/>
      <c r="B106" s="42"/>
      <c r="C106" s="43"/>
      <c r="D106" s="221" t="s">
        <v>164</v>
      </c>
      <c r="E106" s="43"/>
      <c r="F106" s="222" t="s">
        <v>393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164</v>
      </c>
      <c r="AU106" s="20" t="s">
        <v>84</v>
      </c>
    </row>
    <row r="107" s="14" customFormat="1">
      <c r="A107" s="14"/>
      <c r="B107" s="237"/>
      <c r="C107" s="238"/>
      <c r="D107" s="228" t="s">
        <v>166</v>
      </c>
      <c r="E107" s="239" t="s">
        <v>28</v>
      </c>
      <c r="F107" s="240" t="s">
        <v>743</v>
      </c>
      <c r="G107" s="238"/>
      <c r="H107" s="241">
        <v>2.282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166</v>
      </c>
      <c r="AU107" s="247" t="s">
        <v>84</v>
      </c>
      <c r="AV107" s="14" t="s">
        <v>84</v>
      </c>
      <c r="AW107" s="14" t="s">
        <v>35</v>
      </c>
      <c r="AX107" s="14" t="s">
        <v>82</v>
      </c>
      <c r="AY107" s="247" t="s">
        <v>154</v>
      </c>
    </row>
    <row r="108" s="2" customFormat="1" ht="62.7" customHeight="1">
      <c r="A108" s="41"/>
      <c r="B108" s="42"/>
      <c r="C108" s="208" t="s">
        <v>195</v>
      </c>
      <c r="D108" s="208" t="s">
        <v>157</v>
      </c>
      <c r="E108" s="209" t="s">
        <v>775</v>
      </c>
      <c r="F108" s="210" t="s">
        <v>776</v>
      </c>
      <c r="G108" s="211" t="s">
        <v>220</v>
      </c>
      <c r="H108" s="212">
        <v>1.9339999999999999</v>
      </c>
      <c r="I108" s="213"/>
      <c r="J108" s="214">
        <f>ROUND(I108*H108,2)</f>
        <v>0</v>
      </c>
      <c r="K108" s="210" t="s">
        <v>161</v>
      </c>
      <c r="L108" s="47"/>
      <c r="M108" s="215" t="s">
        <v>28</v>
      </c>
      <c r="N108" s="216" t="s">
        <v>45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162</v>
      </c>
      <c r="AT108" s="219" t="s">
        <v>157</v>
      </c>
      <c r="AU108" s="219" t="s">
        <v>84</v>
      </c>
      <c r="AY108" s="20" t="s">
        <v>154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82</v>
      </c>
      <c r="BK108" s="220">
        <f>ROUND(I108*H108,2)</f>
        <v>0</v>
      </c>
      <c r="BL108" s="20" t="s">
        <v>162</v>
      </c>
      <c r="BM108" s="219" t="s">
        <v>876</v>
      </c>
    </row>
    <row r="109" s="2" customFormat="1">
      <c r="A109" s="41"/>
      <c r="B109" s="42"/>
      <c r="C109" s="43"/>
      <c r="D109" s="221" t="s">
        <v>164</v>
      </c>
      <c r="E109" s="43"/>
      <c r="F109" s="222" t="s">
        <v>778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164</v>
      </c>
      <c r="AU109" s="20" t="s">
        <v>84</v>
      </c>
    </row>
    <row r="110" s="14" customFormat="1">
      <c r="A110" s="14"/>
      <c r="B110" s="237"/>
      <c r="C110" s="238"/>
      <c r="D110" s="228" t="s">
        <v>166</v>
      </c>
      <c r="E110" s="239" t="s">
        <v>28</v>
      </c>
      <c r="F110" s="240" t="s">
        <v>743</v>
      </c>
      <c r="G110" s="238"/>
      <c r="H110" s="241">
        <v>2.282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166</v>
      </c>
      <c r="AU110" s="247" t="s">
        <v>84</v>
      </c>
      <c r="AV110" s="14" t="s">
        <v>84</v>
      </c>
      <c r="AW110" s="14" t="s">
        <v>35</v>
      </c>
      <c r="AX110" s="14" t="s">
        <v>74</v>
      </c>
      <c r="AY110" s="247" t="s">
        <v>154</v>
      </c>
    </row>
    <row r="111" s="14" customFormat="1">
      <c r="A111" s="14"/>
      <c r="B111" s="237"/>
      <c r="C111" s="238"/>
      <c r="D111" s="228" t="s">
        <v>166</v>
      </c>
      <c r="E111" s="239" t="s">
        <v>28</v>
      </c>
      <c r="F111" s="240" t="s">
        <v>779</v>
      </c>
      <c r="G111" s="238"/>
      <c r="H111" s="241">
        <v>-0.34799999999999998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166</v>
      </c>
      <c r="AU111" s="247" t="s">
        <v>84</v>
      </c>
      <c r="AV111" s="14" t="s">
        <v>84</v>
      </c>
      <c r="AW111" s="14" t="s">
        <v>35</v>
      </c>
      <c r="AX111" s="14" t="s">
        <v>74</v>
      </c>
      <c r="AY111" s="247" t="s">
        <v>154</v>
      </c>
    </row>
    <row r="112" s="15" customFormat="1">
      <c r="A112" s="15"/>
      <c r="B112" s="248"/>
      <c r="C112" s="249"/>
      <c r="D112" s="228" t="s">
        <v>166</v>
      </c>
      <c r="E112" s="250" t="s">
        <v>750</v>
      </c>
      <c r="F112" s="251" t="s">
        <v>169</v>
      </c>
      <c r="G112" s="249"/>
      <c r="H112" s="252">
        <v>1.9339999999999999</v>
      </c>
      <c r="I112" s="253"/>
      <c r="J112" s="249"/>
      <c r="K112" s="249"/>
      <c r="L112" s="254"/>
      <c r="M112" s="255"/>
      <c r="N112" s="256"/>
      <c r="O112" s="256"/>
      <c r="P112" s="256"/>
      <c r="Q112" s="256"/>
      <c r="R112" s="256"/>
      <c r="S112" s="256"/>
      <c r="T112" s="257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8" t="s">
        <v>166</v>
      </c>
      <c r="AU112" s="258" t="s">
        <v>84</v>
      </c>
      <c r="AV112" s="15" t="s">
        <v>162</v>
      </c>
      <c r="AW112" s="15" t="s">
        <v>35</v>
      </c>
      <c r="AX112" s="15" t="s">
        <v>82</v>
      </c>
      <c r="AY112" s="258" t="s">
        <v>154</v>
      </c>
    </row>
    <row r="113" s="2" customFormat="1" ht="62.7" customHeight="1">
      <c r="A113" s="41"/>
      <c r="B113" s="42"/>
      <c r="C113" s="208" t="s">
        <v>205</v>
      </c>
      <c r="D113" s="208" t="s">
        <v>157</v>
      </c>
      <c r="E113" s="209" t="s">
        <v>394</v>
      </c>
      <c r="F113" s="210" t="s">
        <v>395</v>
      </c>
      <c r="G113" s="211" t="s">
        <v>220</v>
      </c>
      <c r="H113" s="212">
        <v>2.282</v>
      </c>
      <c r="I113" s="213"/>
      <c r="J113" s="214">
        <f>ROUND(I113*H113,2)</f>
        <v>0</v>
      </c>
      <c r="K113" s="210" t="s">
        <v>161</v>
      </c>
      <c r="L113" s="47"/>
      <c r="M113" s="215" t="s">
        <v>28</v>
      </c>
      <c r="N113" s="216" t="s">
        <v>45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162</v>
      </c>
      <c r="AT113" s="219" t="s">
        <v>157</v>
      </c>
      <c r="AU113" s="219" t="s">
        <v>84</v>
      </c>
      <c r="AY113" s="20" t="s">
        <v>154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82</v>
      </c>
      <c r="BK113" s="220">
        <f>ROUND(I113*H113,2)</f>
        <v>0</v>
      </c>
      <c r="BL113" s="20" t="s">
        <v>162</v>
      </c>
      <c r="BM113" s="219" t="s">
        <v>877</v>
      </c>
    </row>
    <row r="114" s="2" customFormat="1">
      <c r="A114" s="41"/>
      <c r="B114" s="42"/>
      <c r="C114" s="43"/>
      <c r="D114" s="221" t="s">
        <v>164</v>
      </c>
      <c r="E114" s="43"/>
      <c r="F114" s="222" t="s">
        <v>397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164</v>
      </c>
      <c r="AU114" s="20" t="s">
        <v>84</v>
      </c>
    </row>
    <row r="115" s="14" customFormat="1">
      <c r="A115" s="14"/>
      <c r="B115" s="237"/>
      <c r="C115" s="238"/>
      <c r="D115" s="228" t="s">
        <v>166</v>
      </c>
      <c r="E115" s="239" t="s">
        <v>28</v>
      </c>
      <c r="F115" s="240" t="s">
        <v>743</v>
      </c>
      <c r="G115" s="238"/>
      <c r="H115" s="241">
        <v>2.282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166</v>
      </c>
      <c r="AU115" s="247" t="s">
        <v>84</v>
      </c>
      <c r="AV115" s="14" t="s">
        <v>84</v>
      </c>
      <c r="AW115" s="14" t="s">
        <v>35</v>
      </c>
      <c r="AX115" s="14" t="s">
        <v>82</v>
      </c>
      <c r="AY115" s="247" t="s">
        <v>154</v>
      </c>
    </row>
    <row r="116" s="2" customFormat="1" ht="37.8" customHeight="1">
      <c r="A116" s="41"/>
      <c r="B116" s="42"/>
      <c r="C116" s="208" t="s">
        <v>212</v>
      </c>
      <c r="D116" s="208" t="s">
        <v>157</v>
      </c>
      <c r="E116" s="209" t="s">
        <v>233</v>
      </c>
      <c r="F116" s="210" t="s">
        <v>234</v>
      </c>
      <c r="G116" s="211" t="s">
        <v>220</v>
      </c>
      <c r="H116" s="212">
        <v>1.9339999999999999</v>
      </c>
      <c r="I116" s="213"/>
      <c r="J116" s="214">
        <f>ROUND(I116*H116,2)</f>
        <v>0</v>
      </c>
      <c r="K116" s="210" t="s">
        <v>161</v>
      </c>
      <c r="L116" s="47"/>
      <c r="M116" s="215" t="s">
        <v>28</v>
      </c>
      <c r="N116" s="216" t="s">
        <v>45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162</v>
      </c>
      <c r="AT116" s="219" t="s">
        <v>157</v>
      </c>
      <c r="AU116" s="219" t="s">
        <v>84</v>
      </c>
      <c r="AY116" s="20" t="s">
        <v>154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82</v>
      </c>
      <c r="BK116" s="220">
        <f>ROUND(I116*H116,2)</f>
        <v>0</v>
      </c>
      <c r="BL116" s="20" t="s">
        <v>162</v>
      </c>
      <c r="BM116" s="219" t="s">
        <v>878</v>
      </c>
    </row>
    <row r="117" s="2" customFormat="1">
      <c r="A117" s="41"/>
      <c r="B117" s="42"/>
      <c r="C117" s="43"/>
      <c r="D117" s="221" t="s">
        <v>164</v>
      </c>
      <c r="E117" s="43"/>
      <c r="F117" s="222" t="s">
        <v>236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84</v>
      </c>
    </row>
    <row r="118" s="14" customFormat="1">
      <c r="A118" s="14"/>
      <c r="B118" s="237"/>
      <c r="C118" s="238"/>
      <c r="D118" s="228" t="s">
        <v>166</v>
      </c>
      <c r="E118" s="239" t="s">
        <v>28</v>
      </c>
      <c r="F118" s="240" t="s">
        <v>750</v>
      </c>
      <c r="G118" s="238"/>
      <c r="H118" s="241">
        <v>1.9339999999999999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166</v>
      </c>
      <c r="AU118" s="247" t="s">
        <v>84</v>
      </c>
      <c r="AV118" s="14" t="s">
        <v>84</v>
      </c>
      <c r="AW118" s="14" t="s">
        <v>35</v>
      </c>
      <c r="AX118" s="14" t="s">
        <v>82</v>
      </c>
      <c r="AY118" s="247" t="s">
        <v>154</v>
      </c>
    </row>
    <row r="119" s="2" customFormat="1" ht="37.8" customHeight="1">
      <c r="A119" s="41"/>
      <c r="B119" s="42"/>
      <c r="C119" s="208" t="s">
        <v>217</v>
      </c>
      <c r="D119" s="208" t="s">
        <v>157</v>
      </c>
      <c r="E119" s="209" t="s">
        <v>400</v>
      </c>
      <c r="F119" s="210" t="s">
        <v>401</v>
      </c>
      <c r="G119" s="211" t="s">
        <v>220</v>
      </c>
      <c r="H119" s="212">
        <v>2.282</v>
      </c>
      <c r="I119" s="213"/>
      <c r="J119" s="214">
        <f>ROUND(I119*H119,2)</f>
        <v>0</v>
      </c>
      <c r="K119" s="210" t="s">
        <v>161</v>
      </c>
      <c r="L119" s="47"/>
      <c r="M119" s="215" t="s">
        <v>28</v>
      </c>
      <c r="N119" s="216" t="s">
        <v>45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162</v>
      </c>
      <c r="AT119" s="219" t="s">
        <v>157</v>
      </c>
      <c r="AU119" s="219" t="s">
        <v>84</v>
      </c>
      <c r="AY119" s="20" t="s">
        <v>154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82</v>
      </c>
      <c r="BK119" s="220">
        <f>ROUND(I119*H119,2)</f>
        <v>0</v>
      </c>
      <c r="BL119" s="20" t="s">
        <v>162</v>
      </c>
      <c r="BM119" s="219" t="s">
        <v>879</v>
      </c>
    </row>
    <row r="120" s="2" customFormat="1">
      <c r="A120" s="41"/>
      <c r="B120" s="42"/>
      <c r="C120" s="43"/>
      <c r="D120" s="221" t="s">
        <v>164</v>
      </c>
      <c r="E120" s="43"/>
      <c r="F120" s="222" t="s">
        <v>403</v>
      </c>
      <c r="G120" s="43"/>
      <c r="H120" s="43"/>
      <c r="I120" s="223"/>
      <c r="J120" s="43"/>
      <c r="K120" s="43"/>
      <c r="L120" s="47"/>
      <c r="M120" s="224"/>
      <c r="N120" s="22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164</v>
      </c>
      <c r="AU120" s="20" t="s">
        <v>84</v>
      </c>
    </row>
    <row r="121" s="14" customFormat="1">
      <c r="A121" s="14"/>
      <c r="B121" s="237"/>
      <c r="C121" s="238"/>
      <c r="D121" s="228" t="s">
        <v>166</v>
      </c>
      <c r="E121" s="239" t="s">
        <v>28</v>
      </c>
      <c r="F121" s="240" t="s">
        <v>743</v>
      </c>
      <c r="G121" s="238"/>
      <c r="H121" s="241">
        <v>2.282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166</v>
      </c>
      <c r="AU121" s="247" t="s">
        <v>84</v>
      </c>
      <c r="AV121" s="14" t="s">
        <v>84</v>
      </c>
      <c r="AW121" s="14" t="s">
        <v>35</v>
      </c>
      <c r="AX121" s="14" t="s">
        <v>82</v>
      </c>
      <c r="AY121" s="247" t="s">
        <v>154</v>
      </c>
    </row>
    <row r="122" s="2" customFormat="1" ht="44.25" customHeight="1">
      <c r="A122" s="41"/>
      <c r="B122" s="42"/>
      <c r="C122" s="208" t="s">
        <v>155</v>
      </c>
      <c r="D122" s="208" t="s">
        <v>157</v>
      </c>
      <c r="E122" s="209" t="s">
        <v>404</v>
      </c>
      <c r="F122" s="210" t="s">
        <v>405</v>
      </c>
      <c r="G122" s="211" t="s">
        <v>256</v>
      </c>
      <c r="H122" s="212">
        <v>7.5890000000000004</v>
      </c>
      <c r="I122" s="213"/>
      <c r="J122" s="214">
        <f>ROUND(I122*H122,2)</f>
        <v>0</v>
      </c>
      <c r="K122" s="210" t="s">
        <v>161</v>
      </c>
      <c r="L122" s="47"/>
      <c r="M122" s="215" t="s">
        <v>28</v>
      </c>
      <c r="N122" s="216" t="s">
        <v>45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162</v>
      </c>
      <c r="AT122" s="219" t="s">
        <v>157</v>
      </c>
      <c r="AU122" s="219" t="s">
        <v>84</v>
      </c>
      <c r="AY122" s="20" t="s">
        <v>154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82</v>
      </c>
      <c r="BK122" s="220">
        <f>ROUND(I122*H122,2)</f>
        <v>0</v>
      </c>
      <c r="BL122" s="20" t="s">
        <v>162</v>
      </c>
      <c r="BM122" s="219" t="s">
        <v>880</v>
      </c>
    </row>
    <row r="123" s="2" customFormat="1">
      <c r="A123" s="41"/>
      <c r="B123" s="42"/>
      <c r="C123" s="43"/>
      <c r="D123" s="221" t="s">
        <v>164</v>
      </c>
      <c r="E123" s="43"/>
      <c r="F123" s="222" t="s">
        <v>407</v>
      </c>
      <c r="G123" s="43"/>
      <c r="H123" s="43"/>
      <c r="I123" s="223"/>
      <c r="J123" s="43"/>
      <c r="K123" s="43"/>
      <c r="L123" s="47"/>
      <c r="M123" s="224"/>
      <c r="N123" s="225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164</v>
      </c>
      <c r="AU123" s="20" t="s">
        <v>84</v>
      </c>
    </row>
    <row r="124" s="14" customFormat="1">
      <c r="A124" s="14"/>
      <c r="B124" s="237"/>
      <c r="C124" s="238"/>
      <c r="D124" s="228" t="s">
        <v>166</v>
      </c>
      <c r="E124" s="239" t="s">
        <v>28</v>
      </c>
      <c r="F124" s="240" t="s">
        <v>784</v>
      </c>
      <c r="G124" s="238"/>
      <c r="H124" s="241">
        <v>7.5890000000000004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166</v>
      </c>
      <c r="AU124" s="247" t="s">
        <v>84</v>
      </c>
      <c r="AV124" s="14" t="s">
        <v>84</v>
      </c>
      <c r="AW124" s="14" t="s">
        <v>35</v>
      </c>
      <c r="AX124" s="14" t="s">
        <v>82</v>
      </c>
      <c r="AY124" s="247" t="s">
        <v>154</v>
      </c>
    </row>
    <row r="125" s="2" customFormat="1" ht="37.8" customHeight="1">
      <c r="A125" s="41"/>
      <c r="B125" s="42"/>
      <c r="C125" s="208" t="s">
        <v>8</v>
      </c>
      <c r="D125" s="208" t="s">
        <v>157</v>
      </c>
      <c r="E125" s="209" t="s">
        <v>238</v>
      </c>
      <c r="F125" s="210" t="s">
        <v>239</v>
      </c>
      <c r="G125" s="211" t="s">
        <v>220</v>
      </c>
      <c r="H125" s="212">
        <v>4.2160000000000002</v>
      </c>
      <c r="I125" s="213"/>
      <c r="J125" s="214">
        <f>ROUND(I125*H125,2)</f>
        <v>0</v>
      </c>
      <c r="K125" s="210" t="s">
        <v>161</v>
      </c>
      <c r="L125" s="47"/>
      <c r="M125" s="215" t="s">
        <v>28</v>
      </c>
      <c r="N125" s="216" t="s">
        <v>45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162</v>
      </c>
      <c r="AT125" s="219" t="s">
        <v>157</v>
      </c>
      <c r="AU125" s="219" t="s">
        <v>84</v>
      </c>
      <c r="AY125" s="20" t="s">
        <v>154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82</v>
      </c>
      <c r="BK125" s="220">
        <f>ROUND(I125*H125,2)</f>
        <v>0</v>
      </c>
      <c r="BL125" s="20" t="s">
        <v>162</v>
      </c>
      <c r="BM125" s="219" t="s">
        <v>881</v>
      </c>
    </row>
    <row r="126" s="2" customFormat="1">
      <c r="A126" s="41"/>
      <c r="B126" s="42"/>
      <c r="C126" s="43"/>
      <c r="D126" s="221" t="s">
        <v>164</v>
      </c>
      <c r="E126" s="43"/>
      <c r="F126" s="222" t="s">
        <v>241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84</v>
      </c>
    </row>
    <row r="127" s="14" customFormat="1">
      <c r="A127" s="14"/>
      <c r="B127" s="237"/>
      <c r="C127" s="238"/>
      <c r="D127" s="228" t="s">
        <v>166</v>
      </c>
      <c r="E127" s="239" t="s">
        <v>28</v>
      </c>
      <c r="F127" s="240" t="s">
        <v>743</v>
      </c>
      <c r="G127" s="238"/>
      <c r="H127" s="241">
        <v>2.282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166</v>
      </c>
      <c r="AU127" s="247" t="s">
        <v>84</v>
      </c>
      <c r="AV127" s="14" t="s">
        <v>84</v>
      </c>
      <c r="AW127" s="14" t="s">
        <v>35</v>
      </c>
      <c r="AX127" s="14" t="s">
        <v>74</v>
      </c>
      <c r="AY127" s="247" t="s">
        <v>154</v>
      </c>
    </row>
    <row r="128" s="14" customFormat="1">
      <c r="A128" s="14"/>
      <c r="B128" s="237"/>
      <c r="C128" s="238"/>
      <c r="D128" s="228" t="s">
        <v>166</v>
      </c>
      <c r="E128" s="239" t="s">
        <v>28</v>
      </c>
      <c r="F128" s="240" t="s">
        <v>750</v>
      </c>
      <c r="G128" s="238"/>
      <c r="H128" s="241">
        <v>1.9339999999999999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166</v>
      </c>
      <c r="AU128" s="247" t="s">
        <v>84</v>
      </c>
      <c r="AV128" s="14" t="s">
        <v>84</v>
      </c>
      <c r="AW128" s="14" t="s">
        <v>35</v>
      </c>
      <c r="AX128" s="14" t="s">
        <v>74</v>
      </c>
      <c r="AY128" s="247" t="s">
        <v>154</v>
      </c>
    </row>
    <row r="129" s="15" customFormat="1">
      <c r="A129" s="15"/>
      <c r="B129" s="248"/>
      <c r="C129" s="249"/>
      <c r="D129" s="228" t="s">
        <v>166</v>
      </c>
      <c r="E129" s="250" t="s">
        <v>753</v>
      </c>
      <c r="F129" s="251" t="s">
        <v>169</v>
      </c>
      <c r="G129" s="249"/>
      <c r="H129" s="252">
        <v>4.2160000000000002</v>
      </c>
      <c r="I129" s="253"/>
      <c r="J129" s="249"/>
      <c r="K129" s="249"/>
      <c r="L129" s="254"/>
      <c r="M129" s="255"/>
      <c r="N129" s="256"/>
      <c r="O129" s="256"/>
      <c r="P129" s="256"/>
      <c r="Q129" s="256"/>
      <c r="R129" s="256"/>
      <c r="S129" s="256"/>
      <c r="T129" s="25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8" t="s">
        <v>166</v>
      </c>
      <c r="AU129" s="258" t="s">
        <v>84</v>
      </c>
      <c r="AV129" s="15" t="s">
        <v>162</v>
      </c>
      <c r="AW129" s="15" t="s">
        <v>35</v>
      </c>
      <c r="AX129" s="15" t="s">
        <v>82</v>
      </c>
      <c r="AY129" s="258" t="s">
        <v>154</v>
      </c>
    </row>
    <row r="130" s="2" customFormat="1" ht="33" customHeight="1">
      <c r="A130" s="41"/>
      <c r="B130" s="42"/>
      <c r="C130" s="208" t="s">
        <v>232</v>
      </c>
      <c r="D130" s="208" t="s">
        <v>157</v>
      </c>
      <c r="E130" s="209" t="s">
        <v>418</v>
      </c>
      <c r="F130" s="210" t="s">
        <v>419</v>
      </c>
      <c r="G130" s="211" t="s">
        <v>160</v>
      </c>
      <c r="H130" s="212">
        <v>13.425000000000001</v>
      </c>
      <c r="I130" s="213"/>
      <c r="J130" s="214">
        <f>ROUND(I130*H130,2)</f>
        <v>0</v>
      </c>
      <c r="K130" s="210" t="s">
        <v>161</v>
      </c>
      <c r="L130" s="47"/>
      <c r="M130" s="215" t="s">
        <v>28</v>
      </c>
      <c r="N130" s="216" t="s">
        <v>45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162</v>
      </c>
      <c r="AT130" s="219" t="s">
        <v>157</v>
      </c>
      <c r="AU130" s="219" t="s">
        <v>84</v>
      </c>
      <c r="AY130" s="20" t="s">
        <v>154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82</v>
      </c>
      <c r="BK130" s="220">
        <f>ROUND(I130*H130,2)</f>
        <v>0</v>
      </c>
      <c r="BL130" s="20" t="s">
        <v>162</v>
      </c>
      <c r="BM130" s="219" t="s">
        <v>882</v>
      </c>
    </row>
    <row r="131" s="2" customFormat="1">
      <c r="A131" s="41"/>
      <c r="B131" s="42"/>
      <c r="C131" s="43"/>
      <c r="D131" s="221" t="s">
        <v>164</v>
      </c>
      <c r="E131" s="43"/>
      <c r="F131" s="222" t="s">
        <v>421</v>
      </c>
      <c r="G131" s="43"/>
      <c r="H131" s="43"/>
      <c r="I131" s="223"/>
      <c r="J131" s="43"/>
      <c r="K131" s="43"/>
      <c r="L131" s="47"/>
      <c r="M131" s="224"/>
      <c r="N131" s="22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164</v>
      </c>
      <c r="AU131" s="20" t="s">
        <v>84</v>
      </c>
    </row>
    <row r="132" s="13" customFormat="1">
      <c r="A132" s="13"/>
      <c r="B132" s="226"/>
      <c r="C132" s="227"/>
      <c r="D132" s="228" t="s">
        <v>166</v>
      </c>
      <c r="E132" s="229" t="s">
        <v>28</v>
      </c>
      <c r="F132" s="230" t="s">
        <v>868</v>
      </c>
      <c r="G132" s="227"/>
      <c r="H132" s="229" t="s">
        <v>28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166</v>
      </c>
      <c r="AU132" s="236" t="s">
        <v>84</v>
      </c>
      <c r="AV132" s="13" t="s">
        <v>82</v>
      </c>
      <c r="AW132" s="13" t="s">
        <v>35</v>
      </c>
      <c r="AX132" s="13" t="s">
        <v>74</v>
      </c>
      <c r="AY132" s="236" t="s">
        <v>154</v>
      </c>
    </row>
    <row r="133" s="14" customFormat="1">
      <c r="A133" s="14"/>
      <c r="B133" s="237"/>
      <c r="C133" s="238"/>
      <c r="D133" s="228" t="s">
        <v>166</v>
      </c>
      <c r="E133" s="239" t="s">
        <v>28</v>
      </c>
      <c r="F133" s="240" t="s">
        <v>883</v>
      </c>
      <c r="G133" s="238"/>
      <c r="H133" s="241">
        <v>12.4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166</v>
      </c>
      <c r="AU133" s="247" t="s">
        <v>84</v>
      </c>
      <c r="AV133" s="14" t="s">
        <v>84</v>
      </c>
      <c r="AW133" s="14" t="s">
        <v>35</v>
      </c>
      <c r="AX133" s="14" t="s">
        <v>74</v>
      </c>
      <c r="AY133" s="247" t="s">
        <v>154</v>
      </c>
    </row>
    <row r="134" s="14" customFormat="1">
      <c r="A134" s="14"/>
      <c r="B134" s="237"/>
      <c r="C134" s="238"/>
      <c r="D134" s="228" t="s">
        <v>166</v>
      </c>
      <c r="E134" s="239" t="s">
        <v>28</v>
      </c>
      <c r="F134" s="240" t="s">
        <v>884</v>
      </c>
      <c r="G134" s="238"/>
      <c r="H134" s="241">
        <v>1.0249999999999999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166</v>
      </c>
      <c r="AU134" s="247" t="s">
        <v>84</v>
      </c>
      <c r="AV134" s="14" t="s">
        <v>84</v>
      </c>
      <c r="AW134" s="14" t="s">
        <v>35</v>
      </c>
      <c r="AX134" s="14" t="s">
        <v>74</v>
      </c>
      <c r="AY134" s="247" t="s">
        <v>154</v>
      </c>
    </row>
    <row r="135" s="15" customFormat="1">
      <c r="A135" s="15"/>
      <c r="B135" s="248"/>
      <c r="C135" s="249"/>
      <c r="D135" s="228" t="s">
        <v>166</v>
      </c>
      <c r="E135" s="250" t="s">
        <v>340</v>
      </c>
      <c r="F135" s="251" t="s">
        <v>169</v>
      </c>
      <c r="G135" s="249"/>
      <c r="H135" s="252">
        <v>13.425000000000001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166</v>
      </c>
      <c r="AU135" s="258" t="s">
        <v>84</v>
      </c>
      <c r="AV135" s="15" t="s">
        <v>162</v>
      </c>
      <c r="AW135" s="15" t="s">
        <v>35</v>
      </c>
      <c r="AX135" s="15" t="s">
        <v>82</v>
      </c>
      <c r="AY135" s="258" t="s">
        <v>154</v>
      </c>
    </row>
    <row r="136" s="12" customFormat="1" ht="22.8" customHeight="1">
      <c r="A136" s="12"/>
      <c r="B136" s="192"/>
      <c r="C136" s="193"/>
      <c r="D136" s="194" t="s">
        <v>73</v>
      </c>
      <c r="E136" s="206" t="s">
        <v>185</v>
      </c>
      <c r="F136" s="206" t="s">
        <v>789</v>
      </c>
      <c r="G136" s="193"/>
      <c r="H136" s="193"/>
      <c r="I136" s="196"/>
      <c r="J136" s="207">
        <f>BK136</f>
        <v>0</v>
      </c>
      <c r="K136" s="193"/>
      <c r="L136" s="198"/>
      <c r="M136" s="199"/>
      <c r="N136" s="200"/>
      <c r="O136" s="200"/>
      <c r="P136" s="201">
        <f>SUM(P137:P153)</f>
        <v>0</v>
      </c>
      <c r="Q136" s="200"/>
      <c r="R136" s="201">
        <f>SUM(R137:R153)</f>
        <v>10.315646000000001</v>
      </c>
      <c r="S136" s="200"/>
      <c r="T136" s="202">
        <f>SUM(T137:T153)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3" t="s">
        <v>82</v>
      </c>
      <c r="AT136" s="204" t="s">
        <v>73</v>
      </c>
      <c r="AU136" s="204" t="s">
        <v>82</v>
      </c>
      <c r="AY136" s="203" t="s">
        <v>154</v>
      </c>
      <c r="BK136" s="205">
        <f>SUM(BK137:BK153)</f>
        <v>0</v>
      </c>
    </row>
    <row r="137" s="2" customFormat="1" ht="44.25" customHeight="1">
      <c r="A137" s="41"/>
      <c r="B137" s="42"/>
      <c r="C137" s="208" t="s">
        <v>237</v>
      </c>
      <c r="D137" s="208" t="s">
        <v>157</v>
      </c>
      <c r="E137" s="209" t="s">
        <v>790</v>
      </c>
      <c r="F137" s="210" t="s">
        <v>791</v>
      </c>
      <c r="G137" s="211" t="s">
        <v>160</v>
      </c>
      <c r="H137" s="212">
        <v>12.4</v>
      </c>
      <c r="I137" s="213"/>
      <c r="J137" s="214">
        <f>ROUND(I137*H137,2)</f>
        <v>0</v>
      </c>
      <c r="K137" s="210" t="s">
        <v>161</v>
      </c>
      <c r="L137" s="47"/>
      <c r="M137" s="215" t="s">
        <v>28</v>
      </c>
      <c r="N137" s="216" t="s">
        <v>45</v>
      </c>
      <c r="O137" s="87"/>
      <c r="P137" s="217">
        <f>O137*H137</f>
        <v>0</v>
      </c>
      <c r="Q137" s="217">
        <v>0.19900000000000001</v>
      </c>
      <c r="R137" s="217">
        <f>Q137*H137</f>
        <v>2.4676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162</v>
      </c>
      <c r="AT137" s="219" t="s">
        <v>157</v>
      </c>
      <c r="AU137" s="219" t="s">
        <v>84</v>
      </c>
      <c r="AY137" s="20" t="s">
        <v>154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82</v>
      </c>
      <c r="BK137" s="220">
        <f>ROUND(I137*H137,2)</f>
        <v>0</v>
      </c>
      <c r="BL137" s="20" t="s">
        <v>162</v>
      </c>
      <c r="BM137" s="219" t="s">
        <v>885</v>
      </c>
    </row>
    <row r="138" s="2" customFormat="1">
      <c r="A138" s="41"/>
      <c r="B138" s="42"/>
      <c r="C138" s="43"/>
      <c r="D138" s="221" t="s">
        <v>164</v>
      </c>
      <c r="E138" s="43"/>
      <c r="F138" s="222" t="s">
        <v>793</v>
      </c>
      <c r="G138" s="43"/>
      <c r="H138" s="43"/>
      <c r="I138" s="223"/>
      <c r="J138" s="43"/>
      <c r="K138" s="43"/>
      <c r="L138" s="47"/>
      <c r="M138" s="224"/>
      <c r="N138" s="225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164</v>
      </c>
      <c r="AU138" s="20" t="s">
        <v>84</v>
      </c>
    </row>
    <row r="139" s="13" customFormat="1">
      <c r="A139" s="13"/>
      <c r="B139" s="226"/>
      <c r="C139" s="227"/>
      <c r="D139" s="228" t="s">
        <v>166</v>
      </c>
      <c r="E139" s="229" t="s">
        <v>28</v>
      </c>
      <c r="F139" s="230" t="s">
        <v>868</v>
      </c>
      <c r="G139" s="227"/>
      <c r="H139" s="229" t="s">
        <v>28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166</v>
      </c>
      <c r="AU139" s="236" t="s">
        <v>84</v>
      </c>
      <c r="AV139" s="13" t="s">
        <v>82</v>
      </c>
      <c r="AW139" s="13" t="s">
        <v>35</v>
      </c>
      <c r="AX139" s="13" t="s">
        <v>74</v>
      </c>
      <c r="AY139" s="236" t="s">
        <v>154</v>
      </c>
    </row>
    <row r="140" s="14" customFormat="1">
      <c r="A140" s="14"/>
      <c r="B140" s="237"/>
      <c r="C140" s="238"/>
      <c r="D140" s="228" t="s">
        <v>166</v>
      </c>
      <c r="E140" s="239" t="s">
        <v>28</v>
      </c>
      <c r="F140" s="240" t="s">
        <v>883</v>
      </c>
      <c r="G140" s="238"/>
      <c r="H140" s="241">
        <v>12.4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166</v>
      </c>
      <c r="AU140" s="247" t="s">
        <v>84</v>
      </c>
      <c r="AV140" s="14" t="s">
        <v>84</v>
      </c>
      <c r="AW140" s="14" t="s">
        <v>35</v>
      </c>
      <c r="AX140" s="14" t="s">
        <v>74</v>
      </c>
      <c r="AY140" s="247" t="s">
        <v>154</v>
      </c>
    </row>
    <row r="141" s="15" customFormat="1">
      <c r="A141" s="15"/>
      <c r="B141" s="248"/>
      <c r="C141" s="249"/>
      <c r="D141" s="228" t="s">
        <v>166</v>
      </c>
      <c r="E141" s="250" t="s">
        <v>748</v>
      </c>
      <c r="F141" s="251" t="s">
        <v>169</v>
      </c>
      <c r="G141" s="249"/>
      <c r="H141" s="252">
        <v>12.4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166</v>
      </c>
      <c r="AU141" s="258" t="s">
        <v>84</v>
      </c>
      <c r="AV141" s="15" t="s">
        <v>162</v>
      </c>
      <c r="AW141" s="15" t="s">
        <v>35</v>
      </c>
      <c r="AX141" s="15" t="s">
        <v>82</v>
      </c>
      <c r="AY141" s="258" t="s">
        <v>154</v>
      </c>
    </row>
    <row r="142" s="2" customFormat="1" ht="44.25" customHeight="1">
      <c r="A142" s="41"/>
      <c r="B142" s="42"/>
      <c r="C142" s="208" t="s">
        <v>243</v>
      </c>
      <c r="D142" s="208" t="s">
        <v>157</v>
      </c>
      <c r="E142" s="209" t="s">
        <v>794</v>
      </c>
      <c r="F142" s="210" t="s">
        <v>795</v>
      </c>
      <c r="G142" s="211" t="s">
        <v>160</v>
      </c>
      <c r="H142" s="212">
        <v>13.425000000000001</v>
      </c>
      <c r="I142" s="213"/>
      <c r="J142" s="214">
        <f>ROUND(I142*H142,2)</f>
        <v>0</v>
      </c>
      <c r="K142" s="210" t="s">
        <v>161</v>
      </c>
      <c r="L142" s="47"/>
      <c r="M142" s="215" t="s">
        <v>28</v>
      </c>
      <c r="N142" s="216" t="s">
        <v>45</v>
      </c>
      <c r="O142" s="87"/>
      <c r="P142" s="217">
        <f>O142*H142</f>
        <v>0</v>
      </c>
      <c r="Q142" s="217">
        <v>0.19800000000000001</v>
      </c>
      <c r="R142" s="217">
        <f>Q142*H142</f>
        <v>2.6581500000000005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162</v>
      </c>
      <c r="AT142" s="219" t="s">
        <v>157</v>
      </c>
      <c r="AU142" s="219" t="s">
        <v>84</v>
      </c>
      <c r="AY142" s="20" t="s">
        <v>154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82</v>
      </c>
      <c r="BK142" s="220">
        <f>ROUND(I142*H142,2)</f>
        <v>0</v>
      </c>
      <c r="BL142" s="20" t="s">
        <v>162</v>
      </c>
      <c r="BM142" s="219" t="s">
        <v>886</v>
      </c>
    </row>
    <row r="143" s="2" customFormat="1">
      <c r="A143" s="41"/>
      <c r="B143" s="42"/>
      <c r="C143" s="43"/>
      <c r="D143" s="221" t="s">
        <v>164</v>
      </c>
      <c r="E143" s="43"/>
      <c r="F143" s="222" t="s">
        <v>797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164</v>
      </c>
      <c r="AU143" s="20" t="s">
        <v>84</v>
      </c>
    </row>
    <row r="144" s="14" customFormat="1">
      <c r="A144" s="14"/>
      <c r="B144" s="237"/>
      <c r="C144" s="238"/>
      <c r="D144" s="228" t="s">
        <v>166</v>
      </c>
      <c r="E144" s="239" t="s">
        <v>28</v>
      </c>
      <c r="F144" s="240" t="s">
        <v>340</v>
      </c>
      <c r="G144" s="238"/>
      <c r="H144" s="241">
        <v>13.425000000000001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166</v>
      </c>
      <c r="AU144" s="247" t="s">
        <v>84</v>
      </c>
      <c r="AV144" s="14" t="s">
        <v>84</v>
      </c>
      <c r="AW144" s="14" t="s">
        <v>35</v>
      </c>
      <c r="AX144" s="14" t="s">
        <v>82</v>
      </c>
      <c r="AY144" s="247" t="s">
        <v>154</v>
      </c>
    </row>
    <row r="145" s="2" customFormat="1" ht="24.15" customHeight="1">
      <c r="A145" s="41"/>
      <c r="B145" s="42"/>
      <c r="C145" s="208" t="s">
        <v>253</v>
      </c>
      <c r="D145" s="208" t="s">
        <v>157</v>
      </c>
      <c r="E145" s="209" t="s">
        <v>798</v>
      </c>
      <c r="F145" s="210" t="s">
        <v>799</v>
      </c>
      <c r="G145" s="211" t="s">
        <v>220</v>
      </c>
      <c r="H145" s="212">
        <v>0.34799999999999998</v>
      </c>
      <c r="I145" s="213"/>
      <c r="J145" s="214">
        <f>ROUND(I145*H145,2)</f>
        <v>0</v>
      </c>
      <c r="K145" s="210" t="s">
        <v>161</v>
      </c>
      <c r="L145" s="47"/>
      <c r="M145" s="215" t="s">
        <v>28</v>
      </c>
      <c r="N145" s="216" t="s">
        <v>45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162</v>
      </c>
      <c r="AT145" s="219" t="s">
        <v>157</v>
      </c>
      <c r="AU145" s="219" t="s">
        <v>84</v>
      </c>
      <c r="AY145" s="20" t="s">
        <v>154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82</v>
      </c>
      <c r="BK145" s="220">
        <f>ROUND(I145*H145,2)</f>
        <v>0</v>
      </c>
      <c r="BL145" s="20" t="s">
        <v>162</v>
      </c>
      <c r="BM145" s="219" t="s">
        <v>887</v>
      </c>
    </row>
    <row r="146" s="2" customFormat="1">
      <c r="A146" s="41"/>
      <c r="B146" s="42"/>
      <c r="C146" s="43"/>
      <c r="D146" s="221" t="s">
        <v>164</v>
      </c>
      <c r="E146" s="43"/>
      <c r="F146" s="222" t="s">
        <v>801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84</v>
      </c>
    </row>
    <row r="147" s="14" customFormat="1">
      <c r="A147" s="14"/>
      <c r="B147" s="237"/>
      <c r="C147" s="238"/>
      <c r="D147" s="228" t="s">
        <v>166</v>
      </c>
      <c r="E147" s="239" t="s">
        <v>28</v>
      </c>
      <c r="F147" s="240" t="s">
        <v>888</v>
      </c>
      <c r="G147" s="238"/>
      <c r="H147" s="241">
        <v>0.34799999999999998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166</v>
      </c>
      <c r="AU147" s="247" t="s">
        <v>84</v>
      </c>
      <c r="AV147" s="14" t="s">
        <v>84</v>
      </c>
      <c r="AW147" s="14" t="s">
        <v>35</v>
      </c>
      <c r="AX147" s="14" t="s">
        <v>74</v>
      </c>
      <c r="AY147" s="247" t="s">
        <v>154</v>
      </c>
    </row>
    <row r="148" s="15" customFormat="1">
      <c r="A148" s="15"/>
      <c r="B148" s="248"/>
      <c r="C148" s="249"/>
      <c r="D148" s="228" t="s">
        <v>166</v>
      </c>
      <c r="E148" s="250" t="s">
        <v>755</v>
      </c>
      <c r="F148" s="251" t="s">
        <v>169</v>
      </c>
      <c r="G148" s="249"/>
      <c r="H148" s="252">
        <v>0.34799999999999998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8" t="s">
        <v>166</v>
      </c>
      <c r="AU148" s="258" t="s">
        <v>84</v>
      </c>
      <c r="AV148" s="15" t="s">
        <v>162</v>
      </c>
      <c r="AW148" s="15" t="s">
        <v>35</v>
      </c>
      <c r="AX148" s="15" t="s">
        <v>82</v>
      </c>
      <c r="AY148" s="258" t="s">
        <v>154</v>
      </c>
    </row>
    <row r="149" s="2" customFormat="1" ht="55.5" customHeight="1">
      <c r="A149" s="41"/>
      <c r="B149" s="42"/>
      <c r="C149" s="208" t="s">
        <v>259</v>
      </c>
      <c r="D149" s="208" t="s">
        <v>157</v>
      </c>
      <c r="E149" s="209" t="s">
        <v>804</v>
      </c>
      <c r="F149" s="210" t="s">
        <v>805</v>
      </c>
      <c r="G149" s="211" t="s">
        <v>160</v>
      </c>
      <c r="H149" s="212">
        <v>12.4</v>
      </c>
      <c r="I149" s="213"/>
      <c r="J149" s="214">
        <f>ROUND(I149*H149,2)</f>
        <v>0</v>
      </c>
      <c r="K149" s="210" t="s">
        <v>161</v>
      </c>
      <c r="L149" s="47"/>
      <c r="M149" s="215" t="s">
        <v>28</v>
      </c>
      <c r="N149" s="216" t="s">
        <v>45</v>
      </c>
      <c r="O149" s="87"/>
      <c r="P149" s="217">
        <f>O149*H149</f>
        <v>0</v>
      </c>
      <c r="Q149" s="217">
        <v>0.1837</v>
      </c>
      <c r="R149" s="217">
        <f>Q149*H149</f>
        <v>2.2778800000000001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162</v>
      </c>
      <c r="AT149" s="219" t="s">
        <v>157</v>
      </c>
      <c r="AU149" s="219" t="s">
        <v>84</v>
      </c>
      <c r="AY149" s="20" t="s">
        <v>154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82</v>
      </c>
      <c r="BK149" s="220">
        <f>ROUND(I149*H149,2)</f>
        <v>0</v>
      </c>
      <c r="BL149" s="20" t="s">
        <v>162</v>
      </c>
      <c r="BM149" s="219" t="s">
        <v>889</v>
      </c>
    </row>
    <row r="150" s="2" customFormat="1">
      <c r="A150" s="41"/>
      <c r="B150" s="42"/>
      <c r="C150" s="43"/>
      <c r="D150" s="221" t="s">
        <v>164</v>
      </c>
      <c r="E150" s="43"/>
      <c r="F150" s="222" t="s">
        <v>807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164</v>
      </c>
      <c r="AU150" s="20" t="s">
        <v>84</v>
      </c>
    </row>
    <row r="151" s="14" customFormat="1">
      <c r="A151" s="14"/>
      <c r="B151" s="237"/>
      <c r="C151" s="238"/>
      <c r="D151" s="228" t="s">
        <v>166</v>
      </c>
      <c r="E151" s="239" t="s">
        <v>28</v>
      </c>
      <c r="F151" s="240" t="s">
        <v>748</v>
      </c>
      <c r="G151" s="238"/>
      <c r="H151" s="241">
        <v>12.4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166</v>
      </c>
      <c r="AU151" s="247" t="s">
        <v>84</v>
      </c>
      <c r="AV151" s="14" t="s">
        <v>84</v>
      </c>
      <c r="AW151" s="14" t="s">
        <v>35</v>
      </c>
      <c r="AX151" s="14" t="s">
        <v>82</v>
      </c>
      <c r="AY151" s="247" t="s">
        <v>154</v>
      </c>
    </row>
    <row r="152" s="2" customFormat="1" ht="16.5" customHeight="1">
      <c r="A152" s="41"/>
      <c r="B152" s="42"/>
      <c r="C152" s="273" t="s">
        <v>264</v>
      </c>
      <c r="D152" s="273" t="s">
        <v>521</v>
      </c>
      <c r="E152" s="274" t="s">
        <v>808</v>
      </c>
      <c r="F152" s="275" t="s">
        <v>809</v>
      </c>
      <c r="G152" s="276" t="s">
        <v>160</v>
      </c>
      <c r="H152" s="277">
        <v>12.772</v>
      </c>
      <c r="I152" s="278"/>
      <c r="J152" s="279">
        <f>ROUND(I152*H152,2)</f>
        <v>0</v>
      </c>
      <c r="K152" s="275" t="s">
        <v>161</v>
      </c>
      <c r="L152" s="280"/>
      <c r="M152" s="281" t="s">
        <v>28</v>
      </c>
      <c r="N152" s="282" t="s">
        <v>45</v>
      </c>
      <c r="O152" s="87"/>
      <c r="P152" s="217">
        <f>O152*H152</f>
        <v>0</v>
      </c>
      <c r="Q152" s="217">
        <v>0.22800000000000001</v>
      </c>
      <c r="R152" s="217">
        <f>Q152*H152</f>
        <v>2.9120160000000004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205</v>
      </c>
      <c r="AT152" s="219" t="s">
        <v>521</v>
      </c>
      <c r="AU152" s="219" t="s">
        <v>84</v>
      </c>
      <c r="AY152" s="20" t="s">
        <v>154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82</v>
      </c>
      <c r="BK152" s="220">
        <f>ROUND(I152*H152,2)</f>
        <v>0</v>
      </c>
      <c r="BL152" s="20" t="s">
        <v>162</v>
      </c>
      <c r="BM152" s="219" t="s">
        <v>890</v>
      </c>
    </row>
    <row r="153" s="14" customFormat="1">
      <c r="A153" s="14"/>
      <c r="B153" s="237"/>
      <c r="C153" s="238"/>
      <c r="D153" s="228" t="s">
        <v>166</v>
      </c>
      <c r="E153" s="239" t="s">
        <v>28</v>
      </c>
      <c r="F153" s="240" t="s">
        <v>811</v>
      </c>
      <c r="G153" s="238"/>
      <c r="H153" s="241">
        <v>12.772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166</v>
      </c>
      <c r="AU153" s="247" t="s">
        <v>84</v>
      </c>
      <c r="AV153" s="14" t="s">
        <v>84</v>
      </c>
      <c r="AW153" s="14" t="s">
        <v>35</v>
      </c>
      <c r="AX153" s="14" t="s">
        <v>82</v>
      </c>
      <c r="AY153" s="247" t="s">
        <v>154</v>
      </c>
    </row>
    <row r="154" s="12" customFormat="1" ht="22.8" customHeight="1">
      <c r="A154" s="12"/>
      <c r="B154" s="192"/>
      <c r="C154" s="193"/>
      <c r="D154" s="194" t="s">
        <v>73</v>
      </c>
      <c r="E154" s="206" t="s">
        <v>816</v>
      </c>
      <c r="F154" s="206" t="s">
        <v>817</v>
      </c>
      <c r="G154" s="193"/>
      <c r="H154" s="193"/>
      <c r="I154" s="196"/>
      <c r="J154" s="207">
        <f>BK154</f>
        <v>0</v>
      </c>
      <c r="K154" s="193"/>
      <c r="L154" s="198"/>
      <c r="M154" s="199"/>
      <c r="N154" s="200"/>
      <c r="O154" s="200"/>
      <c r="P154" s="201">
        <f>SUM(P155:P178)</f>
        <v>0</v>
      </c>
      <c r="Q154" s="200"/>
      <c r="R154" s="201">
        <f>SUM(R155:R178)</f>
        <v>3.1132499999999999</v>
      </c>
      <c r="S154" s="200"/>
      <c r="T154" s="202">
        <f>SUM(T155:T178)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3" t="s">
        <v>82</v>
      </c>
      <c r="AT154" s="204" t="s">
        <v>73</v>
      </c>
      <c r="AU154" s="204" t="s">
        <v>82</v>
      </c>
      <c r="AY154" s="203" t="s">
        <v>154</v>
      </c>
      <c r="BK154" s="205">
        <f>SUM(BK155:BK178)</f>
        <v>0</v>
      </c>
    </row>
    <row r="155" s="2" customFormat="1" ht="49.05" customHeight="1">
      <c r="A155" s="41"/>
      <c r="B155" s="42"/>
      <c r="C155" s="208" t="s">
        <v>269</v>
      </c>
      <c r="D155" s="208" t="s">
        <v>157</v>
      </c>
      <c r="E155" s="209" t="s">
        <v>818</v>
      </c>
      <c r="F155" s="210" t="s">
        <v>819</v>
      </c>
      <c r="G155" s="211" t="s">
        <v>198</v>
      </c>
      <c r="H155" s="212">
        <v>6.2000000000000002</v>
      </c>
      <c r="I155" s="213"/>
      <c r="J155" s="214">
        <f>ROUND(I155*H155,2)</f>
        <v>0</v>
      </c>
      <c r="K155" s="210" t="s">
        <v>161</v>
      </c>
      <c r="L155" s="47"/>
      <c r="M155" s="215" t="s">
        <v>28</v>
      </c>
      <c r="N155" s="216" t="s">
        <v>45</v>
      </c>
      <c r="O155" s="87"/>
      <c r="P155" s="217">
        <f>O155*H155</f>
        <v>0</v>
      </c>
      <c r="Q155" s="217">
        <v>0.16850000000000001</v>
      </c>
      <c r="R155" s="217">
        <f>Q155*H155</f>
        <v>1.0447000000000002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162</v>
      </c>
      <c r="AT155" s="219" t="s">
        <v>157</v>
      </c>
      <c r="AU155" s="219" t="s">
        <v>84</v>
      </c>
      <c r="AY155" s="20" t="s">
        <v>154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82</v>
      </c>
      <c r="BK155" s="220">
        <f>ROUND(I155*H155,2)</f>
        <v>0</v>
      </c>
      <c r="BL155" s="20" t="s">
        <v>162</v>
      </c>
      <c r="BM155" s="219" t="s">
        <v>891</v>
      </c>
    </row>
    <row r="156" s="2" customFormat="1">
      <c r="A156" s="41"/>
      <c r="B156" s="42"/>
      <c r="C156" s="43"/>
      <c r="D156" s="221" t="s">
        <v>164</v>
      </c>
      <c r="E156" s="43"/>
      <c r="F156" s="222" t="s">
        <v>821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84</v>
      </c>
    </row>
    <row r="157" s="13" customFormat="1">
      <c r="A157" s="13"/>
      <c r="B157" s="226"/>
      <c r="C157" s="227"/>
      <c r="D157" s="228" t="s">
        <v>166</v>
      </c>
      <c r="E157" s="229" t="s">
        <v>28</v>
      </c>
      <c r="F157" s="230" t="s">
        <v>868</v>
      </c>
      <c r="G157" s="227"/>
      <c r="H157" s="229" t="s">
        <v>28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166</v>
      </c>
      <c r="AU157" s="236" t="s">
        <v>84</v>
      </c>
      <c r="AV157" s="13" t="s">
        <v>82</v>
      </c>
      <c r="AW157" s="13" t="s">
        <v>35</v>
      </c>
      <c r="AX157" s="13" t="s">
        <v>74</v>
      </c>
      <c r="AY157" s="236" t="s">
        <v>154</v>
      </c>
    </row>
    <row r="158" s="14" customFormat="1">
      <c r="A158" s="14"/>
      <c r="B158" s="237"/>
      <c r="C158" s="238"/>
      <c r="D158" s="228" t="s">
        <v>166</v>
      </c>
      <c r="E158" s="239" t="s">
        <v>28</v>
      </c>
      <c r="F158" s="240" t="s">
        <v>858</v>
      </c>
      <c r="G158" s="238"/>
      <c r="H158" s="241">
        <v>6.2000000000000002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166</v>
      </c>
      <c r="AU158" s="247" t="s">
        <v>84</v>
      </c>
      <c r="AV158" s="14" t="s">
        <v>84</v>
      </c>
      <c r="AW158" s="14" t="s">
        <v>35</v>
      </c>
      <c r="AX158" s="14" t="s">
        <v>74</v>
      </c>
      <c r="AY158" s="247" t="s">
        <v>154</v>
      </c>
    </row>
    <row r="159" s="15" customFormat="1">
      <c r="A159" s="15"/>
      <c r="B159" s="248"/>
      <c r="C159" s="249"/>
      <c r="D159" s="228" t="s">
        <v>166</v>
      </c>
      <c r="E159" s="250" t="s">
        <v>116</v>
      </c>
      <c r="F159" s="251" t="s">
        <v>169</v>
      </c>
      <c r="G159" s="249"/>
      <c r="H159" s="252">
        <v>6.2000000000000002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8" t="s">
        <v>166</v>
      </c>
      <c r="AU159" s="258" t="s">
        <v>84</v>
      </c>
      <c r="AV159" s="15" t="s">
        <v>162</v>
      </c>
      <c r="AW159" s="15" t="s">
        <v>35</v>
      </c>
      <c r="AX159" s="15" t="s">
        <v>82</v>
      </c>
      <c r="AY159" s="258" t="s">
        <v>154</v>
      </c>
    </row>
    <row r="160" s="2" customFormat="1" ht="24.15" customHeight="1">
      <c r="A160" s="41"/>
      <c r="B160" s="42"/>
      <c r="C160" s="273" t="s">
        <v>275</v>
      </c>
      <c r="D160" s="273" t="s">
        <v>521</v>
      </c>
      <c r="E160" s="274" t="s">
        <v>892</v>
      </c>
      <c r="F160" s="275" t="s">
        <v>893</v>
      </c>
      <c r="G160" s="276" t="s">
        <v>198</v>
      </c>
      <c r="H160" s="277">
        <v>6.3860000000000001</v>
      </c>
      <c r="I160" s="278"/>
      <c r="J160" s="279">
        <f>ROUND(I160*H160,2)</f>
        <v>0</v>
      </c>
      <c r="K160" s="275" t="s">
        <v>161</v>
      </c>
      <c r="L160" s="280"/>
      <c r="M160" s="281" t="s">
        <v>28</v>
      </c>
      <c r="N160" s="282" t="s">
        <v>45</v>
      </c>
      <c r="O160" s="87"/>
      <c r="P160" s="217">
        <f>O160*H160</f>
        <v>0</v>
      </c>
      <c r="Q160" s="217">
        <v>0.048300000000000003</v>
      </c>
      <c r="R160" s="217">
        <f>Q160*H160</f>
        <v>0.30844380000000005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205</v>
      </c>
      <c r="AT160" s="219" t="s">
        <v>521</v>
      </c>
      <c r="AU160" s="219" t="s">
        <v>84</v>
      </c>
      <c r="AY160" s="20" t="s">
        <v>154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82</v>
      </c>
      <c r="BK160" s="220">
        <f>ROUND(I160*H160,2)</f>
        <v>0</v>
      </c>
      <c r="BL160" s="20" t="s">
        <v>162</v>
      </c>
      <c r="BM160" s="219" t="s">
        <v>894</v>
      </c>
    </row>
    <row r="161" s="14" customFormat="1">
      <c r="A161" s="14"/>
      <c r="B161" s="237"/>
      <c r="C161" s="238"/>
      <c r="D161" s="228" t="s">
        <v>166</v>
      </c>
      <c r="E161" s="239" t="s">
        <v>28</v>
      </c>
      <c r="F161" s="240" t="s">
        <v>826</v>
      </c>
      <c r="G161" s="238"/>
      <c r="H161" s="241">
        <v>6.3860000000000001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166</v>
      </c>
      <c r="AU161" s="247" t="s">
        <v>84</v>
      </c>
      <c r="AV161" s="14" t="s">
        <v>84</v>
      </c>
      <c r="AW161" s="14" t="s">
        <v>35</v>
      </c>
      <c r="AX161" s="14" t="s">
        <v>82</v>
      </c>
      <c r="AY161" s="247" t="s">
        <v>154</v>
      </c>
    </row>
    <row r="162" s="2" customFormat="1" ht="49.05" customHeight="1">
      <c r="A162" s="41"/>
      <c r="B162" s="42"/>
      <c r="C162" s="208" t="s">
        <v>7</v>
      </c>
      <c r="D162" s="208" t="s">
        <v>157</v>
      </c>
      <c r="E162" s="209" t="s">
        <v>827</v>
      </c>
      <c r="F162" s="210" t="s">
        <v>828</v>
      </c>
      <c r="G162" s="211" t="s">
        <v>198</v>
      </c>
      <c r="H162" s="212">
        <v>4</v>
      </c>
      <c r="I162" s="213"/>
      <c r="J162" s="214">
        <f>ROUND(I162*H162,2)</f>
        <v>0</v>
      </c>
      <c r="K162" s="210" t="s">
        <v>161</v>
      </c>
      <c r="L162" s="47"/>
      <c r="M162" s="215" t="s">
        <v>28</v>
      </c>
      <c r="N162" s="216" t="s">
        <v>45</v>
      </c>
      <c r="O162" s="87"/>
      <c r="P162" s="217">
        <f>O162*H162</f>
        <v>0</v>
      </c>
      <c r="Q162" s="217">
        <v>0.14041999999999999</v>
      </c>
      <c r="R162" s="217">
        <f>Q162*H162</f>
        <v>0.56167999999999996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162</v>
      </c>
      <c r="AT162" s="219" t="s">
        <v>157</v>
      </c>
      <c r="AU162" s="219" t="s">
        <v>84</v>
      </c>
      <c r="AY162" s="20" t="s">
        <v>154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82</v>
      </c>
      <c r="BK162" s="220">
        <f>ROUND(I162*H162,2)</f>
        <v>0</v>
      </c>
      <c r="BL162" s="20" t="s">
        <v>162</v>
      </c>
      <c r="BM162" s="219" t="s">
        <v>895</v>
      </c>
    </row>
    <row r="163" s="2" customFormat="1">
      <c r="A163" s="41"/>
      <c r="B163" s="42"/>
      <c r="C163" s="43"/>
      <c r="D163" s="221" t="s">
        <v>164</v>
      </c>
      <c r="E163" s="43"/>
      <c r="F163" s="222" t="s">
        <v>830</v>
      </c>
      <c r="G163" s="43"/>
      <c r="H163" s="43"/>
      <c r="I163" s="223"/>
      <c r="J163" s="43"/>
      <c r="K163" s="43"/>
      <c r="L163" s="47"/>
      <c r="M163" s="224"/>
      <c r="N163" s="225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164</v>
      </c>
      <c r="AU163" s="20" t="s">
        <v>84</v>
      </c>
    </row>
    <row r="164" s="13" customFormat="1">
      <c r="A164" s="13"/>
      <c r="B164" s="226"/>
      <c r="C164" s="227"/>
      <c r="D164" s="228" t="s">
        <v>166</v>
      </c>
      <c r="E164" s="229" t="s">
        <v>28</v>
      </c>
      <c r="F164" s="230" t="s">
        <v>868</v>
      </c>
      <c r="G164" s="227"/>
      <c r="H164" s="229" t="s">
        <v>28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166</v>
      </c>
      <c r="AU164" s="236" t="s">
        <v>84</v>
      </c>
      <c r="AV164" s="13" t="s">
        <v>82</v>
      </c>
      <c r="AW164" s="13" t="s">
        <v>35</v>
      </c>
      <c r="AX164" s="13" t="s">
        <v>74</v>
      </c>
      <c r="AY164" s="236" t="s">
        <v>154</v>
      </c>
    </row>
    <row r="165" s="14" customFormat="1">
      <c r="A165" s="14"/>
      <c r="B165" s="237"/>
      <c r="C165" s="238"/>
      <c r="D165" s="228" t="s">
        <v>166</v>
      </c>
      <c r="E165" s="239" t="s">
        <v>28</v>
      </c>
      <c r="F165" s="240" t="s">
        <v>896</v>
      </c>
      <c r="G165" s="238"/>
      <c r="H165" s="241">
        <v>4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166</v>
      </c>
      <c r="AU165" s="247" t="s">
        <v>84</v>
      </c>
      <c r="AV165" s="14" t="s">
        <v>84</v>
      </c>
      <c r="AW165" s="14" t="s">
        <v>35</v>
      </c>
      <c r="AX165" s="14" t="s">
        <v>74</v>
      </c>
      <c r="AY165" s="247" t="s">
        <v>154</v>
      </c>
    </row>
    <row r="166" s="15" customFormat="1">
      <c r="A166" s="15"/>
      <c r="B166" s="248"/>
      <c r="C166" s="249"/>
      <c r="D166" s="228" t="s">
        <v>166</v>
      </c>
      <c r="E166" s="250" t="s">
        <v>741</v>
      </c>
      <c r="F166" s="251" t="s">
        <v>169</v>
      </c>
      <c r="G166" s="249"/>
      <c r="H166" s="252">
        <v>4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8" t="s">
        <v>166</v>
      </c>
      <c r="AU166" s="258" t="s">
        <v>84</v>
      </c>
      <c r="AV166" s="15" t="s">
        <v>162</v>
      </c>
      <c r="AW166" s="15" t="s">
        <v>35</v>
      </c>
      <c r="AX166" s="15" t="s">
        <v>82</v>
      </c>
      <c r="AY166" s="258" t="s">
        <v>154</v>
      </c>
    </row>
    <row r="167" s="2" customFormat="1" ht="16.5" customHeight="1">
      <c r="A167" s="41"/>
      <c r="B167" s="42"/>
      <c r="C167" s="273" t="s">
        <v>285</v>
      </c>
      <c r="D167" s="273" t="s">
        <v>521</v>
      </c>
      <c r="E167" s="274" t="s">
        <v>832</v>
      </c>
      <c r="F167" s="275" t="s">
        <v>897</v>
      </c>
      <c r="G167" s="276" t="s">
        <v>198</v>
      </c>
      <c r="H167" s="277">
        <v>4</v>
      </c>
      <c r="I167" s="278"/>
      <c r="J167" s="279">
        <f>ROUND(I167*H167,2)</f>
        <v>0</v>
      </c>
      <c r="K167" s="275" t="s">
        <v>28</v>
      </c>
      <c r="L167" s="280"/>
      <c r="M167" s="281" t="s">
        <v>28</v>
      </c>
      <c r="N167" s="282" t="s">
        <v>45</v>
      </c>
      <c r="O167" s="87"/>
      <c r="P167" s="217">
        <f>O167*H167</f>
        <v>0</v>
      </c>
      <c r="Q167" s="217">
        <v>0.056120000000000003</v>
      </c>
      <c r="R167" s="217">
        <f>Q167*H167</f>
        <v>0.22448000000000001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205</v>
      </c>
      <c r="AT167" s="219" t="s">
        <v>521</v>
      </c>
      <c r="AU167" s="219" t="s">
        <v>84</v>
      </c>
      <c r="AY167" s="20" t="s">
        <v>154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82</v>
      </c>
      <c r="BK167" s="220">
        <f>ROUND(I167*H167,2)</f>
        <v>0</v>
      </c>
      <c r="BL167" s="20" t="s">
        <v>162</v>
      </c>
      <c r="BM167" s="219" t="s">
        <v>898</v>
      </c>
    </row>
    <row r="168" s="2" customFormat="1" ht="24.15" customHeight="1">
      <c r="A168" s="41"/>
      <c r="B168" s="42"/>
      <c r="C168" s="208" t="s">
        <v>291</v>
      </c>
      <c r="D168" s="208" t="s">
        <v>157</v>
      </c>
      <c r="E168" s="209" t="s">
        <v>836</v>
      </c>
      <c r="F168" s="210" t="s">
        <v>837</v>
      </c>
      <c r="G168" s="211" t="s">
        <v>220</v>
      </c>
      <c r="H168" s="212">
        <v>0.42999999999999999</v>
      </c>
      <c r="I168" s="213"/>
      <c r="J168" s="214">
        <f>ROUND(I168*H168,2)</f>
        <v>0</v>
      </c>
      <c r="K168" s="210" t="s">
        <v>161</v>
      </c>
      <c r="L168" s="47"/>
      <c r="M168" s="215" t="s">
        <v>28</v>
      </c>
      <c r="N168" s="216" t="s">
        <v>45</v>
      </c>
      <c r="O168" s="87"/>
      <c r="P168" s="217">
        <f>O168*H168</f>
        <v>0</v>
      </c>
      <c r="Q168" s="217">
        <v>2.2563399999999998</v>
      </c>
      <c r="R168" s="217">
        <f>Q168*H168</f>
        <v>0.97022619999999993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162</v>
      </c>
      <c r="AT168" s="219" t="s">
        <v>157</v>
      </c>
      <c r="AU168" s="219" t="s">
        <v>84</v>
      </c>
      <c r="AY168" s="20" t="s">
        <v>154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82</v>
      </c>
      <c r="BK168" s="220">
        <f>ROUND(I168*H168,2)</f>
        <v>0</v>
      </c>
      <c r="BL168" s="20" t="s">
        <v>162</v>
      </c>
      <c r="BM168" s="219" t="s">
        <v>899</v>
      </c>
    </row>
    <row r="169" s="2" customFormat="1">
      <c r="A169" s="41"/>
      <c r="B169" s="42"/>
      <c r="C169" s="43"/>
      <c r="D169" s="221" t="s">
        <v>164</v>
      </c>
      <c r="E169" s="43"/>
      <c r="F169" s="222" t="s">
        <v>839</v>
      </c>
      <c r="G169" s="43"/>
      <c r="H169" s="43"/>
      <c r="I169" s="223"/>
      <c r="J169" s="43"/>
      <c r="K169" s="43"/>
      <c r="L169" s="47"/>
      <c r="M169" s="224"/>
      <c r="N169" s="22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164</v>
      </c>
      <c r="AU169" s="20" t="s">
        <v>84</v>
      </c>
    </row>
    <row r="170" s="14" customFormat="1">
      <c r="A170" s="14"/>
      <c r="B170" s="237"/>
      <c r="C170" s="238"/>
      <c r="D170" s="228" t="s">
        <v>166</v>
      </c>
      <c r="E170" s="239" t="s">
        <v>28</v>
      </c>
      <c r="F170" s="240" t="s">
        <v>840</v>
      </c>
      <c r="G170" s="238"/>
      <c r="H170" s="241">
        <v>0.31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166</v>
      </c>
      <c r="AU170" s="247" t="s">
        <v>84</v>
      </c>
      <c r="AV170" s="14" t="s">
        <v>84</v>
      </c>
      <c r="AW170" s="14" t="s">
        <v>35</v>
      </c>
      <c r="AX170" s="14" t="s">
        <v>74</v>
      </c>
      <c r="AY170" s="247" t="s">
        <v>154</v>
      </c>
    </row>
    <row r="171" s="14" customFormat="1">
      <c r="A171" s="14"/>
      <c r="B171" s="237"/>
      <c r="C171" s="238"/>
      <c r="D171" s="228" t="s">
        <v>166</v>
      </c>
      <c r="E171" s="239" t="s">
        <v>28</v>
      </c>
      <c r="F171" s="240" t="s">
        <v>841</v>
      </c>
      <c r="G171" s="238"/>
      <c r="H171" s="241">
        <v>0.12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166</v>
      </c>
      <c r="AU171" s="247" t="s">
        <v>84</v>
      </c>
      <c r="AV171" s="14" t="s">
        <v>84</v>
      </c>
      <c r="AW171" s="14" t="s">
        <v>35</v>
      </c>
      <c r="AX171" s="14" t="s">
        <v>74</v>
      </c>
      <c r="AY171" s="247" t="s">
        <v>154</v>
      </c>
    </row>
    <row r="172" s="15" customFormat="1">
      <c r="A172" s="15"/>
      <c r="B172" s="248"/>
      <c r="C172" s="249"/>
      <c r="D172" s="228" t="s">
        <v>166</v>
      </c>
      <c r="E172" s="250" t="s">
        <v>28</v>
      </c>
      <c r="F172" s="251" t="s">
        <v>169</v>
      </c>
      <c r="G172" s="249"/>
      <c r="H172" s="252">
        <v>0.42999999999999999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8" t="s">
        <v>166</v>
      </c>
      <c r="AU172" s="258" t="s">
        <v>84</v>
      </c>
      <c r="AV172" s="15" t="s">
        <v>162</v>
      </c>
      <c r="AW172" s="15" t="s">
        <v>35</v>
      </c>
      <c r="AX172" s="15" t="s">
        <v>82</v>
      </c>
      <c r="AY172" s="258" t="s">
        <v>154</v>
      </c>
    </row>
    <row r="173" s="2" customFormat="1" ht="55.5" customHeight="1">
      <c r="A173" s="41"/>
      <c r="B173" s="42"/>
      <c r="C173" s="208" t="s">
        <v>297</v>
      </c>
      <c r="D173" s="208" t="s">
        <v>157</v>
      </c>
      <c r="E173" s="209" t="s">
        <v>842</v>
      </c>
      <c r="F173" s="210" t="s">
        <v>843</v>
      </c>
      <c r="G173" s="211" t="s">
        <v>198</v>
      </c>
      <c r="H173" s="212">
        <v>6.2000000000000002</v>
      </c>
      <c r="I173" s="213"/>
      <c r="J173" s="214">
        <f>ROUND(I173*H173,2)</f>
        <v>0</v>
      </c>
      <c r="K173" s="210" t="s">
        <v>161</v>
      </c>
      <c r="L173" s="47"/>
      <c r="M173" s="215" t="s">
        <v>28</v>
      </c>
      <c r="N173" s="216" t="s">
        <v>45</v>
      </c>
      <c r="O173" s="87"/>
      <c r="P173" s="217">
        <f>O173*H173</f>
        <v>0</v>
      </c>
      <c r="Q173" s="217">
        <v>0.00059999999999999995</v>
      </c>
      <c r="R173" s="217">
        <f>Q173*H173</f>
        <v>0.0037199999999999998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162</v>
      </c>
      <c r="AT173" s="219" t="s">
        <v>157</v>
      </c>
      <c r="AU173" s="219" t="s">
        <v>84</v>
      </c>
      <c r="AY173" s="20" t="s">
        <v>154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82</v>
      </c>
      <c r="BK173" s="220">
        <f>ROUND(I173*H173,2)</f>
        <v>0</v>
      </c>
      <c r="BL173" s="20" t="s">
        <v>162</v>
      </c>
      <c r="BM173" s="219" t="s">
        <v>900</v>
      </c>
    </row>
    <row r="174" s="2" customFormat="1">
      <c r="A174" s="41"/>
      <c r="B174" s="42"/>
      <c r="C174" s="43"/>
      <c r="D174" s="221" t="s">
        <v>164</v>
      </c>
      <c r="E174" s="43"/>
      <c r="F174" s="222" t="s">
        <v>845</v>
      </c>
      <c r="G174" s="43"/>
      <c r="H174" s="43"/>
      <c r="I174" s="223"/>
      <c r="J174" s="43"/>
      <c r="K174" s="43"/>
      <c r="L174" s="47"/>
      <c r="M174" s="224"/>
      <c r="N174" s="22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164</v>
      </c>
      <c r="AU174" s="20" t="s">
        <v>84</v>
      </c>
    </row>
    <row r="175" s="14" customFormat="1">
      <c r="A175" s="14"/>
      <c r="B175" s="237"/>
      <c r="C175" s="238"/>
      <c r="D175" s="228" t="s">
        <v>166</v>
      </c>
      <c r="E175" s="239" t="s">
        <v>28</v>
      </c>
      <c r="F175" s="240" t="s">
        <v>116</v>
      </c>
      <c r="G175" s="238"/>
      <c r="H175" s="241">
        <v>6.2000000000000002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166</v>
      </c>
      <c r="AU175" s="247" t="s">
        <v>84</v>
      </c>
      <c r="AV175" s="14" t="s">
        <v>84</v>
      </c>
      <c r="AW175" s="14" t="s">
        <v>35</v>
      </c>
      <c r="AX175" s="14" t="s">
        <v>82</v>
      </c>
      <c r="AY175" s="247" t="s">
        <v>154</v>
      </c>
    </row>
    <row r="176" s="2" customFormat="1" ht="24.15" customHeight="1">
      <c r="A176" s="41"/>
      <c r="B176" s="42"/>
      <c r="C176" s="208" t="s">
        <v>303</v>
      </c>
      <c r="D176" s="208" t="s">
        <v>157</v>
      </c>
      <c r="E176" s="209" t="s">
        <v>244</v>
      </c>
      <c r="F176" s="210" t="s">
        <v>245</v>
      </c>
      <c r="G176" s="211" t="s">
        <v>198</v>
      </c>
      <c r="H176" s="212">
        <v>6.2000000000000002</v>
      </c>
      <c r="I176" s="213"/>
      <c r="J176" s="214">
        <f>ROUND(I176*H176,2)</f>
        <v>0</v>
      </c>
      <c r="K176" s="210" t="s">
        <v>161</v>
      </c>
      <c r="L176" s="47"/>
      <c r="M176" s="215" t="s">
        <v>28</v>
      </c>
      <c r="N176" s="216" t="s">
        <v>45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162</v>
      </c>
      <c r="AT176" s="219" t="s">
        <v>157</v>
      </c>
      <c r="AU176" s="219" t="s">
        <v>84</v>
      </c>
      <c r="AY176" s="20" t="s">
        <v>154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82</v>
      </c>
      <c r="BK176" s="220">
        <f>ROUND(I176*H176,2)</f>
        <v>0</v>
      </c>
      <c r="BL176" s="20" t="s">
        <v>162</v>
      </c>
      <c r="BM176" s="219" t="s">
        <v>901</v>
      </c>
    </row>
    <row r="177" s="2" customFormat="1">
      <c r="A177" s="41"/>
      <c r="B177" s="42"/>
      <c r="C177" s="43"/>
      <c r="D177" s="221" t="s">
        <v>164</v>
      </c>
      <c r="E177" s="43"/>
      <c r="F177" s="222" t="s">
        <v>247</v>
      </c>
      <c r="G177" s="43"/>
      <c r="H177" s="43"/>
      <c r="I177" s="223"/>
      <c r="J177" s="43"/>
      <c r="K177" s="43"/>
      <c r="L177" s="47"/>
      <c r="M177" s="224"/>
      <c r="N177" s="225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164</v>
      </c>
      <c r="AU177" s="20" t="s">
        <v>84</v>
      </c>
    </row>
    <row r="178" s="14" customFormat="1">
      <c r="A178" s="14"/>
      <c r="B178" s="237"/>
      <c r="C178" s="238"/>
      <c r="D178" s="228" t="s">
        <v>166</v>
      </c>
      <c r="E178" s="239" t="s">
        <v>28</v>
      </c>
      <c r="F178" s="240" t="s">
        <v>116</v>
      </c>
      <c r="G178" s="238"/>
      <c r="H178" s="241">
        <v>6.2000000000000002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166</v>
      </c>
      <c r="AU178" s="247" t="s">
        <v>84</v>
      </c>
      <c r="AV178" s="14" t="s">
        <v>84</v>
      </c>
      <c r="AW178" s="14" t="s">
        <v>35</v>
      </c>
      <c r="AX178" s="14" t="s">
        <v>82</v>
      </c>
      <c r="AY178" s="247" t="s">
        <v>154</v>
      </c>
    </row>
    <row r="179" s="12" customFormat="1" ht="22.8" customHeight="1">
      <c r="A179" s="12"/>
      <c r="B179" s="192"/>
      <c r="C179" s="193"/>
      <c r="D179" s="194" t="s">
        <v>73</v>
      </c>
      <c r="E179" s="206" t="s">
        <v>489</v>
      </c>
      <c r="F179" s="206" t="s">
        <v>490</v>
      </c>
      <c r="G179" s="193"/>
      <c r="H179" s="193"/>
      <c r="I179" s="196"/>
      <c r="J179" s="207">
        <f>BK179</f>
        <v>0</v>
      </c>
      <c r="K179" s="193"/>
      <c r="L179" s="198"/>
      <c r="M179" s="199"/>
      <c r="N179" s="200"/>
      <c r="O179" s="200"/>
      <c r="P179" s="201">
        <f>SUM(P180:P181)</f>
        <v>0</v>
      </c>
      <c r="Q179" s="200"/>
      <c r="R179" s="201">
        <f>SUM(R180:R181)</f>
        <v>0</v>
      </c>
      <c r="S179" s="200"/>
      <c r="T179" s="202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3" t="s">
        <v>82</v>
      </c>
      <c r="AT179" s="204" t="s">
        <v>73</v>
      </c>
      <c r="AU179" s="204" t="s">
        <v>82</v>
      </c>
      <c r="AY179" s="203" t="s">
        <v>154</v>
      </c>
      <c r="BK179" s="205">
        <f>SUM(BK180:BK181)</f>
        <v>0</v>
      </c>
    </row>
    <row r="180" s="2" customFormat="1" ht="37.8" customHeight="1">
      <c r="A180" s="41"/>
      <c r="B180" s="42"/>
      <c r="C180" s="208" t="s">
        <v>308</v>
      </c>
      <c r="D180" s="208" t="s">
        <v>157</v>
      </c>
      <c r="E180" s="209" t="s">
        <v>854</v>
      </c>
      <c r="F180" s="210" t="s">
        <v>855</v>
      </c>
      <c r="G180" s="211" t="s">
        <v>256</v>
      </c>
      <c r="H180" s="212">
        <v>13.429</v>
      </c>
      <c r="I180" s="213"/>
      <c r="J180" s="214">
        <f>ROUND(I180*H180,2)</f>
        <v>0</v>
      </c>
      <c r="K180" s="210" t="s">
        <v>161</v>
      </c>
      <c r="L180" s="47"/>
      <c r="M180" s="215" t="s">
        <v>28</v>
      </c>
      <c r="N180" s="216" t="s">
        <v>45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162</v>
      </c>
      <c r="AT180" s="219" t="s">
        <v>157</v>
      </c>
      <c r="AU180" s="219" t="s">
        <v>84</v>
      </c>
      <c r="AY180" s="20" t="s">
        <v>154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82</v>
      </c>
      <c r="BK180" s="220">
        <f>ROUND(I180*H180,2)</f>
        <v>0</v>
      </c>
      <c r="BL180" s="20" t="s">
        <v>162</v>
      </c>
      <c r="BM180" s="219" t="s">
        <v>902</v>
      </c>
    </row>
    <row r="181" s="2" customFormat="1">
      <c r="A181" s="41"/>
      <c r="B181" s="42"/>
      <c r="C181" s="43"/>
      <c r="D181" s="221" t="s">
        <v>164</v>
      </c>
      <c r="E181" s="43"/>
      <c r="F181" s="222" t="s">
        <v>857</v>
      </c>
      <c r="G181" s="43"/>
      <c r="H181" s="43"/>
      <c r="I181" s="223"/>
      <c r="J181" s="43"/>
      <c r="K181" s="43"/>
      <c r="L181" s="47"/>
      <c r="M181" s="283"/>
      <c r="N181" s="284"/>
      <c r="O181" s="285"/>
      <c r="P181" s="285"/>
      <c r="Q181" s="285"/>
      <c r="R181" s="285"/>
      <c r="S181" s="285"/>
      <c r="T181" s="286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164</v>
      </c>
      <c r="AU181" s="20" t="s">
        <v>84</v>
      </c>
    </row>
    <row r="182" s="2" customFormat="1" ht="6.96" customHeight="1">
      <c r="A182" s="41"/>
      <c r="B182" s="62"/>
      <c r="C182" s="63"/>
      <c r="D182" s="63"/>
      <c r="E182" s="63"/>
      <c r="F182" s="63"/>
      <c r="G182" s="63"/>
      <c r="H182" s="63"/>
      <c r="I182" s="63"/>
      <c r="J182" s="63"/>
      <c r="K182" s="63"/>
      <c r="L182" s="47"/>
      <c r="M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</sheetData>
  <sheetProtection sheet="1" autoFilter="0" formatColumns="0" formatRows="0" objects="1" scenarios="1" spinCount="100000" saltValue="aSEumKRrhV40ByaPCfPcTZQLosR4gq6mgyd+vWN7cE9BWDvHGqp6uqVSgxo9IE7ZNz/bijTZz5Qd0r6dNQdxsA==" hashValue="RbxKpALs+yLcbyxBduPVD57E4JGvAlGXlOlTW37ThjINCHiGQw3uTGithbGOagC6bugmpwZi6GOhGWon6PJacQ==" algorithmName="SHA-512" password="CC35"/>
  <autoFilter ref="C83:K18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22211101"/>
    <hyperlink ref="F94" r:id="rId2" display="https://podminky.urs.cz/item/CS_URS_2025_02/122311101"/>
    <hyperlink ref="F97" r:id="rId3" display="https://podminky.urs.cz/item/CS_URS_2025_02/162211311"/>
    <hyperlink ref="F100" r:id="rId4" display="https://podminky.urs.cz/item/CS_URS_2025_02/162211319"/>
    <hyperlink ref="F103" r:id="rId5" display="https://podminky.urs.cz/item/CS_URS_2025_02/162211321"/>
    <hyperlink ref="F106" r:id="rId6" display="https://podminky.urs.cz/item/CS_URS_2025_02/162211329"/>
    <hyperlink ref="F109" r:id="rId7" display="https://podminky.urs.cz/item/CS_URS_2025_02/162751117"/>
    <hyperlink ref="F114" r:id="rId8" display="https://podminky.urs.cz/item/CS_URS_2025_02/162751137"/>
    <hyperlink ref="F117" r:id="rId9" display="https://podminky.urs.cz/item/CS_URS_2025_02/167111101"/>
    <hyperlink ref="F120" r:id="rId10" display="https://podminky.urs.cz/item/CS_URS_2025_02/167111102"/>
    <hyperlink ref="F123" r:id="rId11" display="https://podminky.urs.cz/item/CS_URS_2025_02/171201231"/>
    <hyperlink ref="F126" r:id="rId12" display="https://podminky.urs.cz/item/CS_URS_2025_02/171251201"/>
    <hyperlink ref="F131" r:id="rId13" display="https://podminky.urs.cz/item/CS_URS_2025_02/181913112"/>
    <hyperlink ref="F138" r:id="rId14" display="https://podminky.urs.cz/item/CS_URS_2025_02/564730001"/>
    <hyperlink ref="F143" r:id="rId15" display="https://podminky.urs.cz/item/CS_URS_2025_02/564730101"/>
    <hyperlink ref="F146" r:id="rId16" display="https://podminky.urs.cz/item/CS_URS_2025_02/569903311"/>
    <hyperlink ref="F150" r:id="rId17" display="https://podminky.urs.cz/item/CS_URS_2025_02/591111111"/>
    <hyperlink ref="F156" r:id="rId18" display="https://podminky.urs.cz/item/CS_URS_2025_02/916131213"/>
    <hyperlink ref="F163" r:id="rId19" display="https://podminky.urs.cz/item/CS_URS_2025_02/916231213"/>
    <hyperlink ref="F169" r:id="rId20" display="https://podminky.urs.cz/item/CS_URS_2025_02/916991121"/>
    <hyperlink ref="F174" r:id="rId21" display="https://podminky.urs.cz/item/CS_URS_2025_02/919732221"/>
    <hyperlink ref="F177" r:id="rId22" display="https://podminky.urs.cz/item/CS_URS_2025_02/919735113"/>
    <hyperlink ref="F181" r:id="rId23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  <c r="AZ2" s="131" t="s">
        <v>108</v>
      </c>
      <c r="BA2" s="131" t="s">
        <v>108</v>
      </c>
      <c r="BB2" s="131" t="s">
        <v>28</v>
      </c>
      <c r="BC2" s="131" t="s">
        <v>903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113</v>
      </c>
      <c r="BA3" s="131" t="s">
        <v>113</v>
      </c>
      <c r="BB3" s="131" t="s">
        <v>28</v>
      </c>
      <c r="BC3" s="131" t="s">
        <v>904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905</v>
      </c>
      <c r="BA4" s="131" t="s">
        <v>905</v>
      </c>
      <c r="BB4" s="131" t="s">
        <v>28</v>
      </c>
      <c r="BC4" s="131" t="s">
        <v>906</v>
      </c>
      <c r="BD4" s="131" t="s">
        <v>84</v>
      </c>
    </row>
    <row r="5" s="1" customFormat="1" ht="6.96" customHeight="1">
      <c r="B5" s="23"/>
      <c r="L5" s="23"/>
      <c r="AZ5" s="131" t="s">
        <v>907</v>
      </c>
      <c r="BA5" s="131" t="s">
        <v>907</v>
      </c>
      <c r="BB5" s="131" t="s">
        <v>28</v>
      </c>
      <c r="BC5" s="131" t="s">
        <v>908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909</v>
      </c>
      <c r="BA6" s="131" t="s">
        <v>910</v>
      </c>
      <c r="BB6" s="131" t="s">
        <v>28</v>
      </c>
      <c r="BC6" s="131" t="s">
        <v>911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912</v>
      </c>
      <c r="BA7" s="131" t="s">
        <v>912</v>
      </c>
      <c r="BB7" s="131" t="s">
        <v>28</v>
      </c>
      <c r="BC7" s="131" t="s">
        <v>913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914</v>
      </c>
      <c r="BA8" s="131" t="s">
        <v>914</v>
      </c>
      <c r="BB8" s="131" t="s">
        <v>28</v>
      </c>
      <c r="BC8" s="131" t="s">
        <v>915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916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342</v>
      </c>
      <c r="BA9" s="131" t="s">
        <v>342</v>
      </c>
      <c r="BB9" s="131" t="s">
        <v>28</v>
      </c>
      <c r="BC9" s="131" t="s">
        <v>917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123</v>
      </c>
      <c r="BA10" s="131" t="s">
        <v>123</v>
      </c>
      <c r="BB10" s="131" t="s">
        <v>28</v>
      </c>
      <c r="BC10" s="131" t="s">
        <v>918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125</v>
      </c>
      <c r="BA11" s="131" t="s">
        <v>125</v>
      </c>
      <c r="BB11" s="131" t="s">
        <v>28</v>
      </c>
      <c r="BC11" s="131" t="s">
        <v>919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127</v>
      </c>
      <c r="BA12" s="131" t="s">
        <v>127</v>
      </c>
      <c r="BB12" s="131" t="s">
        <v>28</v>
      </c>
      <c r="BC12" s="131" t="s">
        <v>920</v>
      </c>
      <c r="BD12" s="131" t="s">
        <v>84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31" t="s">
        <v>750</v>
      </c>
      <c r="BA13" s="131" t="s">
        <v>750</v>
      </c>
      <c r="BB13" s="131" t="s">
        <v>28</v>
      </c>
      <c r="BC13" s="131" t="s">
        <v>921</v>
      </c>
      <c r="BD13" s="131" t="s">
        <v>84</v>
      </c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31" t="s">
        <v>417</v>
      </c>
      <c r="BA14" s="131" t="s">
        <v>417</v>
      </c>
      <c r="BB14" s="131" t="s">
        <v>28</v>
      </c>
      <c r="BC14" s="131" t="s">
        <v>921</v>
      </c>
      <c r="BD14" s="131" t="s">
        <v>84</v>
      </c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ROUND((SUM(BE88:BE378)),  2)</f>
        <v>0</v>
      </c>
      <c r="G33" s="41"/>
      <c r="H33" s="41"/>
      <c r="I33" s="152">
        <v>0.20999999999999999</v>
      </c>
      <c r="J33" s="151">
        <f>ROUND(((SUM(BE88:BE378))*I33),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ROUND((SUM(BF88:BF378)),  2)</f>
        <v>0</v>
      </c>
      <c r="G34" s="41"/>
      <c r="H34" s="41"/>
      <c r="I34" s="152">
        <v>0.12</v>
      </c>
      <c r="J34" s="151">
        <f>ROUND(((SUM(BF88:BF378))*I34),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ROUND((SUM(BG88:BG378)),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ROUND((SUM(BH88:BH378)),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ROUND((SUM(BI88:BI378)),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ALFA-38105 - SO.4. - Přípojky inženýrských sítí - vodovod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135</v>
      </c>
      <c r="E61" s="178"/>
      <c r="F61" s="178"/>
      <c r="G61" s="178"/>
      <c r="H61" s="178"/>
      <c r="I61" s="178"/>
      <c r="J61" s="179">
        <f>J90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922</v>
      </c>
      <c r="E62" s="178"/>
      <c r="F62" s="178"/>
      <c r="G62" s="178"/>
      <c r="H62" s="178"/>
      <c r="I62" s="178"/>
      <c r="J62" s="179">
        <f>J106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923</v>
      </c>
      <c r="E63" s="178"/>
      <c r="F63" s="178"/>
      <c r="G63" s="178"/>
      <c r="H63" s="178"/>
      <c r="I63" s="178"/>
      <c r="J63" s="179">
        <f>J195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757</v>
      </c>
      <c r="E64" s="178"/>
      <c r="F64" s="178"/>
      <c r="G64" s="178"/>
      <c r="H64" s="178"/>
      <c r="I64" s="178"/>
      <c r="J64" s="179">
        <f>J206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924</v>
      </c>
      <c r="E65" s="178"/>
      <c r="F65" s="178"/>
      <c r="G65" s="178"/>
      <c r="H65" s="178"/>
      <c r="I65" s="178"/>
      <c r="J65" s="179">
        <f>J238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758</v>
      </c>
      <c r="E66" s="178"/>
      <c r="F66" s="178"/>
      <c r="G66" s="178"/>
      <c r="H66" s="178"/>
      <c r="I66" s="178"/>
      <c r="J66" s="179">
        <f>J317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138</v>
      </c>
      <c r="E67" s="178"/>
      <c r="F67" s="178"/>
      <c r="G67" s="178"/>
      <c r="H67" s="178"/>
      <c r="I67" s="178"/>
      <c r="J67" s="179">
        <f>J329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357</v>
      </c>
      <c r="E68" s="178"/>
      <c r="F68" s="178"/>
      <c r="G68" s="178"/>
      <c r="H68" s="178"/>
      <c r="I68" s="178"/>
      <c r="J68" s="179">
        <f>J376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4" t="str">
        <f>E7</f>
        <v>Ulice Židovská Jihlava - výstavba veřejného WC</v>
      </c>
      <c r="F78" s="35"/>
      <c r="G78" s="35"/>
      <c r="H78" s="35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119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ALFA-38105 - SO.4. - Přípojky inženýrských sítí - vodovod</v>
      </c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22</v>
      </c>
      <c r="D82" s="43"/>
      <c r="E82" s="43"/>
      <c r="F82" s="30" t="str">
        <f>F12</f>
        <v>Jihlava</v>
      </c>
      <c r="G82" s="43"/>
      <c r="H82" s="43"/>
      <c r="I82" s="35" t="s">
        <v>24</v>
      </c>
      <c r="J82" s="75" t="str">
        <f>IF(J12="","",J12)</f>
        <v>22. 8. 2025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26</v>
      </c>
      <c r="D84" s="43"/>
      <c r="E84" s="43"/>
      <c r="F84" s="30" t="str">
        <f>E15</f>
        <v>Statutární město Jihlava</v>
      </c>
      <c r="G84" s="43"/>
      <c r="H84" s="43"/>
      <c r="I84" s="35" t="s">
        <v>33</v>
      </c>
      <c r="J84" s="39" t="str">
        <f>E21</f>
        <v>Atelier Alfa, spol. s r.o., Jihlava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 xml:space="preserve"> 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1"/>
      <c r="B87" s="182"/>
      <c r="C87" s="183" t="s">
        <v>140</v>
      </c>
      <c r="D87" s="184" t="s">
        <v>59</v>
      </c>
      <c r="E87" s="184" t="s">
        <v>55</v>
      </c>
      <c r="F87" s="184" t="s">
        <v>56</v>
      </c>
      <c r="G87" s="184" t="s">
        <v>141</v>
      </c>
      <c r="H87" s="184" t="s">
        <v>142</v>
      </c>
      <c r="I87" s="184" t="s">
        <v>143</v>
      </c>
      <c r="J87" s="184" t="s">
        <v>132</v>
      </c>
      <c r="K87" s="185" t="s">
        <v>144</v>
      </c>
      <c r="L87" s="186"/>
      <c r="M87" s="95" t="s">
        <v>28</v>
      </c>
      <c r="N87" s="96" t="s">
        <v>44</v>
      </c>
      <c r="O87" s="96" t="s">
        <v>145</v>
      </c>
      <c r="P87" s="96" t="s">
        <v>146</v>
      </c>
      <c r="Q87" s="96" t="s">
        <v>147</v>
      </c>
      <c r="R87" s="96" t="s">
        <v>148</v>
      </c>
      <c r="S87" s="96" t="s">
        <v>149</v>
      </c>
      <c r="T87" s="97" t="s">
        <v>150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41"/>
      <c r="B88" s="42"/>
      <c r="C88" s="102" t="s">
        <v>151</v>
      </c>
      <c r="D88" s="43"/>
      <c r="E88" s="43"/>
      <c r="F88" s="43"/>
      <c r="G88" s="43"/>
      <c r="H88" s="43"/>
      <c r="I88" s="43"/>
      <c r="J88" s="187">
        <f>BK88</f>
        <v>0</v>
      </c>
      <c r="K88" s="43"/>
      <c r="L88" s="47"/>
      <c r="M88" s="98"/>
      <c r="N88" s="188"/>
      <c r="O88" s="99"/>
      <c r="P88" s="189">
        <f>P89</f>
        <v>0</v>
      </c>
      <c r="Q88" s="99"/>
      <c r="R88" s="189">
        <f>R89</f>
        <v>99.83167868999999</v>
      </c>
      <c r="S88" s="99"/>
      <c r="T88" s="190">
        <f>T89</f>
        <v>65.201920000000001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73</v>
      </c>
      <c r="AU88" s="20" t="s">
        <v>133</v>
      </c>
      <c r="BK88" s="191">
        <f>BK89</f>
        <v>0</v>
      </c>
    </row>
    <row r="89" s="12" customFormat="1" ht="25.92" customHeight="1">
      <c r="A89" s="12"/>
      <c r="B89" s="192"/>
      <c r="C89" s="193"/>
      <c r="D89" s="194" t="s">
        <v>73</v>
      </c>
      <c r="E89" s="195" t="s">
        <v>152</v>
      </c>
      <c r="F89" s="195" t="s">
        <v>153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P90+P106+P195+P206+P238+P317+P329+P376</f>
        <v>0</v>
      </c>
      <c r="Q89" s="200"/>
      <c r="R89" s="201">
        <f>R90+R106+R195+R206+R238+R317+R329+R376</f>
        <v>99.83167868999999</v>
      </c>
      <c r="S89" s="200"/>
      <c r="T89" s="202">
        <f>T90+T106+T195+T206+T238+T317+T329+T376</f>
        <v>65.201920000000001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82</v>
      </c>
      <c r="AT89" s="204" t="s">
        <v>73</v>
      </c>
      <c r="AU89" s="204" t="s">
        <v>74</v>
      </c>
      <c r="AY89" s="203" t="s">
        <v>154</v>
      </c>
      <c r="BK89" s="205">
        <f>BK90+BK106+BK195+BK206+BK238+BK317+BK329+BK376</f>
        <v>0</v>
      </c>
    </row>
    <row r="90" s="12" customFormat="1" ht="22.8" customHeight="1">
      <c r="A90" s="12"/>
      <c r="B90" s="192"/>
      <c r="C90" s="193"/>
      <c r="D90" s="194" t="s">
        <v>73</v>
      </c>
      <c r="E90" s="206" t="s">
        <v>155</v>
      </c>
      <c r="F90" s="206" t="s">
        <v>156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SUM(P91:P105)</f>
        <v>0</v>
      </c>
      <c r="Q90" s="200"/>
      <c r="R90" s="201">
        <f>SUM(R91:R105)</f>
        <v>0</v>
      </c>
      <c r="S90" s="200"/>
      <c r="T90" s="202">
        <f>SUM(T91:T105)</f>
        <v>65.201920000000001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82</v>
      </c>
      <c r="AT90" s="204" t="s">
        <v>73</v>
      </c>
      <c r="AU90" s="204" t="s">
        <v>82</v>
      </c>
      <c r="AY90" s="203" t="s">
        <v>154</v>
      </c>
      <c r="BK90" s="205">
        <f>SUM(BK91:BK105)</f>
        <v>0</v>
      </c>
    </row>
    <row r="91" s="2" customFormat="1" ht="66.75" customHeight="1">
      <c r="A91" s="41"/>
      <c r="B91" s="42"/>
      <c r="C91" s="208" t="s">
        <v>82</v>
      </c>
      <c r="D91" s="208" t="s">
        <v>157</v>
      </c>
      <c r="E91" s="209" t="s">
        <v>925</v>
      </c>
      <c r="F91" s="210" t="s">
        <v>926</v>
      </c>
      <c r="G91" s="211" t="s">
        <v>160</v>
      </c>
      <c r="H91" s="212">
        <v>44.799999999999997</v>
      </c>
      <c r="I91" s="213"/>
      <c r="J91" s="214">
        <f>ROUND(I91*H91,2)</f>
        <v>0</v>
      </c>
      <c r="K91" s="210" t="s">
        <v>161</v>
      </c>
      <c r="L91" s="47"/>
      <c r="M91" s="215" t="s">
        <v>28</v>
      </c>
      <c r="N91" s="216" t="s">
        <v>45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0.41699999999999998</v>
      </c>
      <c r="T91" s="218">
        <f>S91*H91</f>
        <v>18.6816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162</v>
      </c>
      <c r="AT91" s="219" t="s">
        <v>157</v>
      </c>
      <c r="AU91" s="219" t="s">
        <v>84</v>
      </c>
      <c r="AY91" s="20" t="s">
        <v>154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82</v>
      </c>
      <c r="BK91" s="220">
        <f>ROUND(I91*H91,2)</f>
        <v>0</v>
      </c>
      <c r="BL91" s="20" t="s">
        <v>162</v>
      </c>
      <c r="BM91" s="219" t="s">
        <v>927</v>
      </c>
    </row>
    <row r="92" s="2" customFormat="1">
      <c r="A92" s="41"/>
      <c r="B92" s="42"/>
      <c r="C92" s="43"/>
      <c r="D92" s="221" t="s">
        <v>164</v>
      </c>
      <c r="E92" s="43"/>
      <c r="F92" s="222" t="s">
        <v>928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164</v>
      </c>
      <c r="AU92" s="20" t="s">
        <v>84</v>
      </c>
    </row>
    <row r="93" s="13" customFormat="1">
      <c r="A93" s="13"/>
      <c r="B93" s="226"/>
      <c r="C93" s="227"/>
      <c r="D93" s="228" t="s">
        <v>166</v>
      </c>
      <c r="E93" s="229" t="s">
        <v>28</v>
      </c>
      <c r="F93" s="230" t="s">
        <v>929</v>
      </c>
      <c r="G93" s="227"/>
      <c r="H93" s="229" t="s">
        <v>28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166</v>
      </c>
      <c r="AU93" s="236" t="s">
        <v>84</v>
      </c>
      <c r="AV93" s="13" t="s">
        <v>82</v>
      </c>
      <c r="AW93" s="13" t="s">
        <v>35</v>
      </c>
      <c r="AX93" s="13" t="s">
        <v>74</v>
      </c>
      <c r="AY93" s="236" t="s">
        <v>154</v>
      </c>
    </row>
    <row r="94" s="14" customFormat="1">
      <c r="A94" s="14"/>
      <c r="B94" s="237"/>
      <c r="C94" s="238"/>
      <c r="D94" s="228" t="s">
        <v>166</v>
      </c>
      <c r="E94" s="239" t="s">
        <v>28</v>
      </c>
      <c r="F94" s="240" t="s">
        <v>930</v>
      </c>
      <c r="G94" s="238"/>
      <c r="H94" s="241">
        <v>44.799999999999997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166</v>
      </c>
      <c r="AU94" s="247" t="s">
        <v>84</v>
      </c>
      <c r="AV94" s="14" t="s">
        <v>84</v>
      </c>
      <c r="AW94" s="14" t="s">
        <v>35</v>
      </c>
      <c r="AX94" s="14" t="s">
        <v>74</v>
      </c>
      <c r="AY94" s="247" t="s">
        <v>154</v>
      </c>
    </row>
    <row r="95" s="15" customFormat="1">
      <c r="A95" s="15"/>
      <c r="B95" s="248"/>
      <c r="C95" s="249"/>
      <c r="D95" s="228" t="s">
        <v>166</v>
      </c>
      <c r="E95" s="250" t="s">
        <v>113</v>
      </c>
      <c r="F95" s="251" t="s">
        <v>169</v>
      </c>
      <c r="G95" s="249"/>
      <c r="H95" s="252">
        <v>44.799999999999997</v>
      </c>
      <c r="I95" s="253"/>
      <c r="J95" s="249"/>
      <c r="K95" s="249"/>
      <c r="L95" s="254"/>
      <c r="M95" s="255"/>
      <c r="N95" s="256"/>
      <c r="O95" s="256"/>
      <c r="P95" s="256"/>
      <c r="Q95" s="256"/>
      <c r="R95" s="256"/>
      <c r="S95" s="256"/>
      <c r="T95" s="257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8" t="s">
        <v>166</v>
      </c>
      <c r="AU95" s="258" t="s">
        <v>84</v>
      </c>
      <c r="AV95" s="15" t="s">
        <v>162</v>
      </c>
      <c r="AW95" s="15" t="s">
        <v>35</v>
      </c>
      <c r="AX95" s="15" t="s">
        <v>82</v>
      </c>
      <c r="AY95" s="258" t="s">
        <v>154</v>
      </c>
    </row>
    <row r="96" s="2" customFormat="1" ht="62.7" customHeight="1">
      <c r="A96" s="41"/>
      <c r="B96" s="42"/>
      <c r="C96" s="208" t="s">
        <v>84</v>
      </c>
      <c r="D96" s="208" t="s">
        <v>157</v>
      </c>
      <c r="E96" s="209" t="s">
        <v>931</v>
      </c>
      <c r="F96" s="210" t="s">
        <v>932</v>
      </c>
      <c r="G96" s="211" t="s">
        <v>160</v>
      </c>
      <c r="H96" s="212">
        <v>67.719999999999999</v>
      </c>
      <c r="I96" s="213"/>
      <c r="J96" s="214">
        <f>ROUND(I96*H96,2)</f>
        <v>0</v>
      </c>
      <c r="K96" s="210" t="s">
        <v>161</v>
      </c>
      <c r="L96" s="47"/>
      <c r="M96" s="215" t="s">
        <v>28</v>
      </c>
      <c r="N96" s="216" t="s">
        <v>45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0.57999999999999996</v>
      </c>
      <c r="T96" s="218">
        <f>S96*H96</f>
        <v>39.2776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162</v>
      </c>
      <c r="AT96" s="219" t="s">
        <v>157</v>
      </c>
      <c r="AU96" s="219" t="s">
        <v>84</v>
      </c>
      <c r="AY96" s="20" t="s">
        <v>154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82</v>
      </c>
      <c r="BK96" s="220">
        <f>ROUND(I96*H96,2)</f>
        <v>0</v>
      </c>
      <c r="BL96" s="20" t="s">
        <v>162</v>
      </c>
      <c r="BM96" s="219" t="s">
        <v>933</v>
      </c>
    </row>
    <row r="97" s="2" customFormat="1">
      <c r="A97" s="41"/>
      <c r="B97" s="42"/>
      <c r="C97" s="43"/>
      <c r="D97" s="221" t="s">
        <v>164</v>
      </c>
      <c r="E97" s="43"/>
      <c r="F97" s="222" t="s">
        <v>934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164</v>
      </c>
      <c r="AU97" s="20" t="s">
        <v>84</v>
      </c>
    </row>
    <row r="98" s="14" customFormat="1">
      <c r="A98" s="14"/>
      <c r="B98" s="237"/>
      <c r="C98" s="238"/>
      <c r="D98" s="228" t="s">
        <v>166</v>
      </c>
      <c r="E98" s="239" t="s">
        <v>28</v>
      </c>
      <c r="F98" s="240" t="s">
        <v>113</v>
      </c>
      <c r="G98" s="238"/>
      <c r="H98" s="241">
        <v>44.799999999999997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166</v>
      </c>
      <c r="AU98" s="247" t="s">
        <v>84</v>
      </c>
      <c r="AV98" s="14" t="s">
        <v>84</v>
      </c>
      <c r="AW98" s="14" t="s">
        <v>35</v>
      </c>
      <c r="AX98" s="14" t="s">
        <v>74</v>
      </c>
      <c r="AY98" s="247" t="s">
        <v>154</v>
      </c>
    </row>
    <row r="99" s="14" customFormat="1">
      <c r="A99" s="14"/>
      <c r="B99" s="237"/>
      <c r="C99" s="238"/>
      <c r="D99" s="228" t="s">
        <v>166</v>
      </c>
      <c r="E99" s="239" t="s">
        <v>28</v>
      </c>
      <c r="F99" s="240" t="s">
        <v>108</v>
      </c>
      <c r="G99" s="238"/>
      <c r="H99" s="241">
        <v>22.920000000000002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166</v>
      </c>
      <c r="AU99" s="247" t="s">
        <v>84</v>
      </c>
      <c r="AV99" s="14" t="s">
        <v>84</v>
      </c>
      <c r="AW99" s="14" t="s">
        <v>35</v>
      </c>
      <c r="AX99" s="14" t="s">
        <v>74</v>
      </c>
      <c r="AY99" s="247" t="s">
        <v>154</v>
      </c>
    </row>
    <row r="100" s="15" customFormat="1">
      <c r="A100" s="15"/>
      <c r="B100" s="248"/>
      <c r="C100" s="249"/>
      <c r="D100" s="228" t="s">
        <v>166</v>
      </c>
      <c r="E100" s="250" t="s">
        <v>28</v>
      </c>
      <c r="F100" s="251" t="s">
        <v>169</v>
      </c>
      <c r="G100" s="249"/>
      <c r="H100" s="252">
        <v>67.719999999999999</v>
      </c>
      <c r="I100" s="253"/>
      <c r="J100" s="249"/>
      <c r="K100" s="249"/>
      <c r="L100" s="254"/>
      <c r="M100" s="255"/>
      <c r="N100" s="256"/>
      <c r="O100" s="256"/>
      <c r="P100" s="256"/>
      <c r="Q100" s="256"/>
      <c r="R100" s="256"/>
      <c r="S100" s="256"/>
      <c r="T100" s="257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8" t="s">
        <v>166</v>
      </c>
      <c r="AU100" s="258" t="s">
        <v>84</v>
      </c>
      <c r="AV100" s="15" t="s">
        <v>162</v>
      </c>
      <c r="AW100" s="15" t="s">
        <v>35</v>
      </c>
      <c r="AX100" s="15" t="s">
        <v>82</v>
      </c>
      <c r="AY100" s="258" t="s">
        <v>154</v>
      </c>
    </row>
    <row r="101" s="2" customFormat="1" ht="62.7" customHeight="1">
      <c r="A101" s="41"/>
      <c r="B101" s="42"/>
      <c r="C101" s="208" t="s">
        <v>174</v>
      </c>
      <c r="D101" s="208" t="s">
        <v>157</v>
      </c>
      <c r="E101" s="209" t="s">
        <v>935</v>
      </c>
      <c r="F101" s="210" t="s">
        <v>936</v>
      </c>
      <c r="G101" s="211" t="s">
        <v>160</v>
      </c>
      <c r="H101" s="212">
        <v>22.920000000000002</v>
      </c>
      <c r="I101" s="213"/>
      <c r="J101" s="214">
        <f>ROUND(I101*H101,2)</f>
        <v>0</v>
      </c>
      <c r="K101" s="210" t="s">
        <v>161</v>
      </c>
      <c r="L101" s="47"/>
      <c r="M101" s="215" t="s">
        <v>28</v>
      </c>
      <c r="N101" s="216" t="s">
        <v>45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0.316</v>
      </c>
      <c r="T101" s="218">
        <f>S101*H101</f>
        <v>7.2427200000000003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162</v>
      </c>
      <c r="AT101" s="219" t="s">
        <v>157</v>
      </c>
      <c r="AU101" s="219" t="s">
        <v>84</v>
      </c>
      <c r="AY101" s="20" t="s">
        <v>154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82</v>
      </c>
      <c r="BK101" s="220">
        <f>ROUND(I101*H101,2)</f>
        <v>0</v>
      </c>
      <c r="BL101" s="20" t="s">
        <v>162</v>
      </c>
      <c r="BM101" s="219" t="s">
        <v>937</v>
      </c>
    </row>
    <row r="102" s="2" customFormat="1">
      <c r="A102" s="41"/>
      <c r="B102" s="42"/>
      <c r="C102" s="43"/>
      <c r="D102" s="221" t="s">
        <v>164</v>
      </c>
      <c r="E102" s="43"/>
      <c r="F102" s="222" t="s">
        <v>938</v>
      </c>
      <c r="G102" s="43"/>
      <c r="H102" s="43"/>
      <c r="I102" s="223"/>
      <c r="J102" s="43"/>
      <c r="K102" s="43"/>
      <c r="L102" s="47"/>
      <c r="M102" s="224"/>
      <c r="N102" s="22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164</v>
      </c>
      <c r="AU102" s="20" t="s">
        <v>84</v>
      </c>
    </row>
    <row r="103" s="13" customFormat="1">
      <c r="A103" s="13"/>
      <c r="B103" s="226"/>
      <c r="C103" s="227"/>
      <c r="D103" s="228" t="s">
        <v>166</v>
      </c>
      <c r="E103" s="229" t="s">
        <v>28</v>
      </c>
      <c r="F103" s="230" t="s">
        <v>929</v>
      </c>
      <c r="G103" s="227"/>
      <c r="H103" s="229" t="s">
        <v>28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166</v>
      </c>
      <c r="AU103" s="236" t="s">
        <v>84</v>
      </c>
      <c r="AV103" s="13" t="s">
        <v>82</v>
      </c>
      <c r="AW103" s="13" t="s">
        <v>35</v>
      </c>
      <c r="AX103" s="13" t="s">
        <v>74</v>
      </c>
      <c r="AY103" s="236" t="s">
        <v>154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939</v>
      </c>
      <c r="G104" s="238"/>
      <c r="H104" s="241">
        <v>22.920000000000002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74</v>
      </c>
      <c r="AY104" s="247" t="s">
        <v>154</v>
      </c>
    </row>
    <row r="105" s="15" customFormat="1">
      <c r="A105" s="15"/>
      <c r="B105" s="248"/>
      <c r="C105" s="249"/>
      <c r="D105" s="228" t="s">
        <v>166</v>
      </c>
      <c r="E105" s="250" t="s">
        <v>108</v>
      </c>
      <c r="F105" s="251" t="s">
        <v>169</v>
      </c>
      <c r="G105" s="249"/>
      <c r="H105" s="252">
        <v>22.920000000000002</v>
      </c>
      <c r="I105" s="253"/>
      <c r="J105" s="249"/>
      <c r="K105" s="249"/>
      <c r="L105" s="254"/>
      <c r="M105" s="255"/>
      <c r="N105" s="256"/>
      <c r="O105" s="256"/>
      <c r="P105" s="256"/>
      <c r="Q105" s="256"/>
      <c r="R105" s="256"/>
      <c r="S105" s="256"/>
      <c r="T105" s="25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8" t="s">
        <v>166</v>
      </c>
      <c r="AU105" s="258" t="s">
        <v>84</v>
      </c>
      <c r="AV105" s="15" t="s">
        <v>162</v>
      </c>
      <c r="AW105" s="15" t="s">
        <v>35</v>
      </c>
      <c r="AX105" s="15" t="s">
        <v>82</v>
      </c>
      <c r="AY105" s="258" t="s">
        <v>154</v>
      </c>
    </row>
    <row r="106" s="12" customFormat="1" ht="22.8" customHeight="1">
      <c r="A106" s="12"/>
      <c r="B106" s="192"/>
      <c r="C106" s="193"/>
      <c r="D106" s="194" t="s">
        <v>73</v>
      </c>
      <c r="E106" s="206" t="s">
        <v>232</v>
      </c>
      <c r="F106" s="206" t="s">
        <v>940</v>
      </c>
      <c r="G106" s="193"/>
      <c r="H106" s="193"/>
      <c r="I106" s="196"/>
      <c r="J106" s="207">
        <f>BK106</f>
        <v>0</v>
      </c>
      <c r="K106" s="193"/>
      <c r="L106" s="198"/>
      <c r="M106" s="199"/>
      <c r="N106" s="200"/>
      <c r="O106" s="200"/>
      <c r="P106" s="201">
        <f>SUM(P107:P194)</f>
        <v>0</v>
      </c>
      <c r="Q106" s="200"/>
      <c r="R106" s="201">
        <f>SUM(R107:R194)</f>
        <v>29.114104999999999</v>
      </c>
      <c r="S106" s="200"/>
      <c r="T106" s="202">
        <f>SUM(T107:T194)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3" t="s">
        <v>82</v>
      </c>
      <c r="AT106" s="204" t="s">
        <v>73</v>
      </c>
      <c r="AU106" s="204" t="s">
        <v>82</v>
      </c>
      <c r="AY106" s="203" t="s">
        <v>154</v>
      </c>
      <c r="BK106" s="205">
        <f>SUM(BK107:BK194)</f>
        <v>0</v>
      </c>
    </row>
    <row r="107" s="2" customFormat="1" ht="90" customHeight="1">
      <c r="A107" s="41"/>
      <c r="B107" s="42"/>
      <c r="C107" s="208" t="s">
        <v>162</v>
      </c>
      <c r="D107" s="208" t="s">
        <v>157</v>
      </c>
      <c r="E107" s="209" t="s">
        <v>941</v>
      </c>
      <c r="F107" s="210" t="s">
        <v>942</v>
      </c>
      <c r="G107" s="211" t="s">
        <v>198</v>
      </c>
      <c r="H107" s="212">
        <v>1.6000000000000001</v>
      </c>
      <c r="I107" s="213"/>
      <c r="J107" s="214">
        <f>ROUND(I107*H107,2)</f>
        <v>0</v>
      </c>
      <c r="K107" s="210" t="s">
        <v>161</v>
      </c>
      <c r="L107" s="47"/>
      <c r="M107" s="215" t="s">
        <v>28</v>
      </c>
      <c r="N107" s="216" t="s">
        <v>45</v>
      </c>
      <c r="O107" s="87"/>
      <c r="P107" s="217">
        <f>O107*H107</f>
        <v>0</v>
      </c>
      <c r="Q107" s="217">
        <v>0.036900000000000002</v>
      </c>
      <c r="R107" s="217">
        <f>Q107*H107</f>
        <v>0.059040000000000009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162</v>
      </c>
      <c r="AT107" s="219" t="s">
        <v>157</v>
      </c>
      <c r="AU107" s="219" t="s">
        <v>84</v>
      </c>
      <c r="AY107" s="20" t="s">
        <v>154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82</v>
      </c>
      <c r="BK107" s="220">
        <f>ROUND(I107*H107,2)</f>
        <v>0</v>
      </c>
      <c r="BL107" s="20" t="s">
        <v>162</v>
      </c>
      <c r="BM107" s="219" t="s">
        <v>943</v>
      </c>
    </row>
    <row r="108" s="2" customFormat="1">
      <c r="A108" s="41"/>
      <c r="B108" s="42"/>
      <c r="C108" s="43"/>
      <c r="D108" s="221" t="s">
        <v>164</v>
      </c>
      <c r="E108" s="43"/>
      <c r="F108" s="222" t="s">
        <v>944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164</v>
      </c>
      <c r="AU108" s="20" t="s">
        <v>84</v>
      </c>
    </row>
    <row r="109" s="13" customFormat="1">
      <c r="A109" s="13"/>
      <c r="B109" s="226"/>
      <c r="C109" s="227"/>
      <c r="D109" s="228" t="s">
        <v>166</v>
      </c>
      <c r="E109" s="229" t="s">
        <v>28</v>
      </c>
      <c r="F109" s="230" t="s">
        <v>929</v>
      </c>
      <c r="G109" s="227"/>
      <c r="H109" s="229" t="s">
        <v>28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166</v>
      </c>
      <c r="AU109" s="236" t="s">
        <v>84</v>
      </c>
      <c r="AV109" s="13" t="s">
        <v>82</v>
      </c>
      <c r="AW109" s="13" t="s">
        <v>35</v>
      </c>
      <c r="AX109" s="13" t="s">
        <v>74</v>
      </c>
      <c r="AY109" s="236" t="s">
        <v>154</v>
      </c>
    </row>
    <row r="110" s="14" customFormat="1">
      <c r="A110" s="14"/>
      <c r="B110" s="237"/>
      <c r="C110" s="238"/>
      <c r="D110" s="228" t="s">
        <v>166</v>
      </c>
      <c r="E110" s="239" t="s">
        <v>28</v>
      </c>
      <c r="F110" s="240" t="s">
        <v>945</v>
      </c>
      <c r="G110" s="238"/>
      <c r="H110" s="241">
        <v>1.6000000000000001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166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154</v>
      </c>
    </row>
    <row r="111" s="2" customFormat="1" ht="90" customHeight="1">
      <c r="A111" s="41"/>
      <c r="B111" s="42"/>
      <c r="C111" s="208" t="s">
        <v>185</v>
      </c>
      <c r="D111" s="208" t="s">
        <v>157</v>
      </c>
      <c r="E111" s="209" t="s">
        <v>946</v>
      </c>
      <c r="F111" s="210" t="s">
        <v>947</v>
      </c>
      <c r="G111" s="211" t="s">
        <v>198</v>
      </c>
      <c r="H111" s="212">
        <v>1.6000000000000001</v>
      </c>
      <c r="I111" s="213"/>
      <c r="J111" s="214">
        <f>ROUND(I111*H111,2)</f>
        <v>0</v>
      </c>
      <c r="K111" s="210" t="s">
        <v>161</v>
      </c>
      <c r="L111" s="47"/>
      <c r="M111" s="215" t="s">
        <v>28</v>
      </c>
      <c r="N111" s="216" t="s">
        <v>45</v>
      </c>
      <c r="O111" s="87"/>
      <c r="P111" s="217">
        <f>O111*H111</f>
        <v>0</v>
      </c>
      <c r="Q111" s="217">
        <v>0.036900000000000002</v>
      </c>
      <c r="R111" s="217">
        <f>Q111*H111</f>
        <v>0.059040000000000009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162</v>
      </c>
      <c r="AT111" s="219" t="s">
        <v>157</v>
      </c>
      <c r="AU111" s="219" t="s">
        <v>84</v>
      </c>
      <c r="AY111" s="20" t="s">
        <v>154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82</v>
      </c>
      <c r="BK111" s="220">
        <f>ROUND(I111*H111,2)</f>
        <v>0</v>
      </c>
      <c r="BL111" s="20" t="s">
        <v>162</v>
      </c>
      <c r="BM111" s="219" t="s">
        <v>948</v>
      </c>
    </row>
    <row r="112" s="2" customFormat="1">
      <c r="A112" s="41"/>
      <c r="B112" s="42"/>
      <c r="C112" s="43"/>
      <c r="D112" s="221" t="s">
        <v>164</v>
      </c>
      <c r="E112" s="43"/>
      <c r="F112" s="222" t="s">
        <v>949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84</v>
      </c>
    </row>
    <row r="113" s="13" customFormat="1">
      <c r="A113" s="13"/>
      <c r="B113" s="226"/>
      <c r="C113" s="227"/>
      <c r="D113" s="228" t="s">
        <v>166</v>
      </c>
      <c r="E113" s="229" t="s">
        <v>28</v>
      </c>
      <c r="F113" s="230" t="s">
        <v>929</v>
      </c>
      <c r="G113" s="227"/>
      <c r="H113" s="229" t="s">
        <v>28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166</v>
      </c>
      <c r="AU113" s="236" t="s">
        <v>84</v>
      </c>
      <c r="AV113" s="13" t="s">
        <v>82</v>
      </c>
      <c r="AW113" s="13" t="s">
        <v>35</v>
      </c>
      <c r="AX113" s="13" t="s">
        <v>74</v>
      </c>
      <c r="AY113" s="236" t="s">
        <v>154</v>
      </c>
    </row>
    <row r="114" s="14" customFormat="1">
      <c r="A114" s="14"/>
      <c r="B114" s="237"/>
      <c r="C114" s="238"/>
      <c r="D114" s="228" t="s">
        <v>166</v>
      </c>
      <c r="E114" s="239" t="s">
        <v>28</v>
      </c>
      <c r="F114" s="240" t="s">
        <v>945</v>
      </c>
      <c r="G114" s="238"/>
      <c r="H114" s="241">
        <v>1.6000000000000001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166</v>
      </c>
      <c r="AU114" s="247" t="s">
        <v>84</v>
      </c>
      <c r="AV114" s="14" t="s">
        <v>84</v>
      </c>
      <c r="AW114" s="14" t="s">
        <v>35</v>
      </c>
      <c r="AX114" s="14" t="s">
        <v>82</v>
      </c>
      <c r="AY114" s="247" t="s">
        <v>154</v>
      </c>
    </row>
    <row r="115" s="2" customFormat="1" ht="44.25" customHeight="1">
      <c r="A115" s="41"/>
      <c r="B115" s="42"/>
      <c r="C115" s="208" t="s">
        <v>190</v>
      </c>
      <c r="D115" s="208" t="s">
        <v>157</v>
      </c>
      <c r="E115" s="209" t="s">
        <v>950</v>
      </c>
      <c r="F115" s="210" t="s">
        <v>951</v>
      </c>
      <c r="G115" s="211" t="s">
        <v>220</v>
      </c>
      <c r="H115" s="212">
        <v>30.210000000000001</v>
      </c>
      <c r="I115" s="213"/>
      <c r="J115" s="214">
        <f>ROUND(I115*H115,2)</f>
        <v>0</v>
      </c>
      <c r="K115" s="210" t="s">
        <v>161</v>
      </c>
      <c r="L115" s="47"/>
      <c r="M115" s="215" t="s">
        <v>28</v>
      </c>
      <c r="N115" s="216" t="s">
        <v>45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162</v>
      </c>
      <c r="AT115" s="219" t="s">
        <v>157</v>
      </c>
      <c r="AU115" s="219" t="s">
        <v>84</v>
      </c>
      <c r="AY115" s="20" t="s">
        <v>154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82</v>
      </c>
      <c r="BK115" s="220">
        <f>ROUND(I115*H115,2)</f>
        <v>0</v>
      </c>
      <c r="BL115" s="20" t="s">
        <v>162</v>
      </c>
      <c r="BM115" s="219" t="s">
        <v>952</v>
      </c>
    </row>
    <row r="116" s="2" customFormat="1">
      <c r="A116" s="41"/>
      <c r="B116" s="42"/>
      <c r="C116" s="43"/>
      <c r="D116" s="221" t="s">
        <v>164</v>
      </c>
      <c r="E116" s="43"/>
      <c r="F116" s="222" t="s">
        <v>953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164</v>
      </c>
      <c r="AU116" s="20" t="s">
        <v>84</v>
      </c>
    </row>
    <row r="117" s="13" customFormat="1">
      <c r="A117" s="13"/>
      <c r="B117" s="226"/>
      <c r="C117" s="227"/>
      <c r="D117" s="228" t="s">
        <v>166</v>
      </c>
      <c r="E117" s="229" t="s">
        <v>28</v>
      </c>
      <c r="F117" s="230" t="s">
        <v>929</v>
      </c>
      <c r="G117" s="227"/>
      <c r="H117" s="229" t="s">
        <v>28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166</v>
      </c>
      <c r="AU117" s="236" t="s">
        <v>84</v>
      </c>
      <c r="AV117" s="13" t="s">
        <v>82</v>
      </c>
      <c r="AW117" s="13" t="s">
        <v>35</v>
      </c>
      <c r="AX117" s="13" t="s">
        <v>74</v>
      </c>
      <c r="AY117" s="236" t="s">
        <v>154</v>
      </c>
    </row>
    <row r="118" s="14" customFormat="1">
      <c r="A118" s="14"/>
      <c r="B118" s="237"/>
      <c r="C118" s="238"/>
      <c r="D118" s="228" t="s">
        <v>166</v>
      </c>
      <c r="E118" s="239" t="s">
        <v>28</v>
      </c>
      <c r="F118" s="240" t="s">
        <v>954</v>
      </c>
      <c r="G118" s="238"/>
      <c r="H118" s="241">
        <v>28.445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166</v>
      </c>
      <c r="AU118" s="247" t="s">
        <v>84</v>
      </c>
      <c r="AV118" s="14" t="s">
        <v>84</v>
      </c>
      <c r="AW118" s="14" t="s">
        <v>35</v>
      </c>
      <c r="AX118" s="14" t="s">
        <v>74</v>
      </c>
      <c r="AY118" s="247" t="s">
        <v>154</v>
      </c>
    </row>
    <row r="119" s="14" customFormat="1">
      <c r="A119" s="14"/>
      <c r="B119" s="237"/>
      <c r="C119" s="238"/>
      <c r="D119" s="228" t="s">
        <v>166</v>
      </c>
      <c r="E119" s="239" t="s">
        <v>28</v>
      </c>
      <c r="F119" s="240" t="s">
        <v>955</v>
      </c>
      <c r="G119" s="238"/>
      <c r="H119" s="241">
        <v>1.7649999999999999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166</v>
      </c>
      <c r="AU119" s="247" t="s">
        <v>84</v>
      </c>
      <c r="AV119" s="14" t="s">
        <v>84</v>
      </c>
      <c r="AW119" s="14" t="s">
        <v>35</v>
      </c>
      <c r="AX119" s="14" t="s">
        <v>74</v>
      </c>
      <c r="AY119" s="247" t="s">
        <v>154</v>
      </c>
    </row>
    <row r="120" s="15" customFormat="1">
      <c r="A120" s="15"/>
      <c r="B120" s="248"/>
      <c r="C120" s="249"/>
      <c r="D120" s="228" t="s">
        <v>166</v>
      </c>
      <c r="E120" s="250" t="s">
        <v>342</v>
      </c>
      <c r="F120" s="251" t="s">
        <v>169</v>
      </c>
      <c r="G120" s="249"/>
      <c r="H120" s="252">
        <v>30.210000000000001</v>
      </c>
      <c r="I120" s="253"/>
      <c r="J120" s="249"/>
      <c r="K120" s="249"/>
      <c r="L120" s="254"/>
      <c r="M120" s="255"/>
      <c r="N120" s="256"/>
      <c r="O120" s="256"/>
      <c r="P120" s="256"/>
      <c r="Q120" s="256"/>
      <c r="R120" s="256"/>
      <c r="S120" s="256"/>
      <c r="T120" s="25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8" t="s">
        <v>166</v>
      </c>
      <c r="AU120" s="258" t="s">
        <v>84</v>
      </c>
      <c r="AV120" s="15" t="s">
        <v>162</v>
      </c>
      <c r="AW120" s="15" t="s">
        <v>35</v>
      </c>
      <c r="AX120" s="15" t="s">
        <v>82</v>
      </c>
      <c r="AY120" s="258" t="s">
        <v>154</v>
      </c>
    </row>
    <row r="121" s="2" customFormat="1" ht="44.25" customHeight="1">
      <c r="A121" s="41"/>
      <c r="B121" s="42"/>
      <c r="C121" s="208" t="s">
        <v>195</v>
      </c>
      <c r="D121" s="208" t="s">
        <v>157</v>
      </c>
      <c r="E121" s="209" t="s">
        <v>956</v>
      </c>
      <c r="F121" s="210" t="s">
        <v>957</v>
      </c>
      <c r="G121" s="211" t="s">
        <v>220</v>
      </c>
      <c r="H121" s="212">
        <v>30.210000000000001</v>
      </c>
      <c r="I121" s="213"/>
      <c r="J121" s="214">
        <f>ROUND(I121*H121,2)</f>
        <v>0</v>
      </c>
      <c r="K121" s="210" t="s">
        <v>161</v>
      </c>
      <c r="L121" s="47"/>
      <c r="M121" s="215" t="s">
        <v>28</v>
      </c>
      <c r="N121" s="216" t="s">
        <v>45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162</v>
      </c>
      <c r="AT121" s="219" t="s">
        <v>157</v>
      </c>
      <c r="AU121" s="219" t="s">
        <v>84</v>
      </c>
      <c r="AY121" s="20" t="s">
        <v>154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82</v>
      </c>
      <c r="BK121" s="220">
        <f>ROUND(I121*H121,2)</f>
        <v>0</v>
      </c>
      <c r="BL121" s="20" t="s">
        <v>162</v>
      </c>
      <c r="BM121" s="219" t="s">
        <v>958</v>
      </c>
    </row>
    <row r="122" s="2" customFormat="1">
      <c r="A122" s="41"/>
      <c r="B122" s="42"/>
      <c r="C122" s="43"/>
      <c r="D122" s="221" t="s">
        <v>164</v>
      </c>
      <c r="E122" s="43"/>
      <c r="F122" s="222" t="s">
        <v>959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84</v>
      </c>
    </row>
    <row r="123" s="14" customFormat="1">
      <c r="A123" s="14"/>
      <c r="B123" s="237"/>
      <c r="C123" s="238"/>
      <c r="D123" s="228" t="s">
        <v>166</v>
      </c>
      <c r="E123" s="239" t="s">
        <v>28</v>
      </c>
      <c r="F123" s="240" t="s">
        <v>342</v>
      </c>
      <c r="G123" s="238"/>
      <c r="H123" s="241">
        <v>30.210000000000001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166</v>
      </c>
      <c r="AU123" s="247" t="s">
        <v>84</v>
      </c>
      <c r="AV123" s="14" t="s">
        <v>84</v>
      </c>
      <c r="AW123" s="14" t="s">
        <v>35</v>
      </c>
      <c r="AX123" s="14" t="s">
        <v>82</v>
      </c>
      <c r="AY123" s="247" t="s">
        <v>154</v>
      </c>
    </row>
    <row r="124" s="2" customFormat="1" ht="37.8" customHeight="1">
      <c r="A124" s="41"/>
      <c r="B124" s="42"/>
      <c r="C124" s="208" t="s">
        <v>205</v>
      </c>
      <c r="D124" s="208" t="s">
        <v>157</v>
      </c>
      <c r="E124" s="209" t="s">
        <v>960</v>
      </c>
      <c r="F124" s="210" t="s">
        <v>961</v>
      </c>
      <c r="G124" s="211" t="s">
        <v>220</v>
      </c>
      <c r="H124" s="212">
        <v>9.1199999999999992</v>
      </c>
      <c r="I124" s="213"/>
      <c r="J124" s="214">
        <f>ROUND(I124*H124,2)</f>
        <v>0</v>
      </c>
      <c r="K124" s="210" t="s">
        <v>161</v>
      </c>
      <c r="L124" s="47"/>
      <c r="M124" s="215" t="s">
        <v>28</v>
      </c>
      <c r="N124" s="216" t="s">
        <v>45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162</v>
      </c>
      <c r="AT124" s="219" t="s">
        <v>157</v>
      </c>
      <c r="AU124" s="219" t="s">
        <v>84</v>
      </c>
      <c r="AY124" s="20" t="s">
        <v>154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82</v>
      </c>
      <c r="BK124" s="220">
        <f>ROUND(I124*H124,2)</f>
        <v>0</v>
      </c>
      <c r="BL124" s="20" t="s">
        <v>162</v>
      </c>
      <c r="BM124" s="219" t="s">
        <v>962</v>
      </c>
    </row>
    <row r="125" s="2" customFormat="1">
      <c r="A125" s="41"/>
      <c r="B125" s="42"/>
      <c r="C125" s="43"/>
      <c r="D125" s="221" t="s">
        <v>164</v>
      </c>
      <c r="E125" s="43"/>
      <c r="F125" s="222" t="s">
        <v>963</v>
      </c>
      <c r="G125" s="43"/>
      <c r="H125" s="43"/>
      <c r="I125" s="223"/>
      <c r="J125" s="43"/>
      <c r="K125" s="43"/>
      <c r="L125" s="47"/>
      <c r="M125" s="224"/>
      <c r="N125" s="225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164</v>
      </c>
      <c r="AU125" s="20" t="s">
        <v>84</v>
      </c>
    </row>
    <row r="126" s="13" customFormat="1">
      <c r="A126" s="13"/>
      <c r="B126" s="226"/>
      <c r="C126" s="227"/>
      <c r="D126" s="228" t="s">
        <v>166</v>
      </c>
      <c r="E126" s="229" t="s">
        <v>28</v>
      </c>
      <c r="F126" s="230" t="s">
        <v>929</v>
      </c>
      <c r="G126" s="227"/>
      <c r="H126" s="229" t="s">
        <v>28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166</v>
      </c>
      <c r="AU126" s="236" t="s">
        <v>84</v>
      </c>
      <c r="AV126" s="13" t="s">
        <v>82</v>
      </c>
      <c r="AW126" s="13" t="s">
        <v>35</v>
      </c>
      <c r="AX126" s="13" t="s">
        <v>74</v>
      </c>
      <c r="AY126" s="236" t="s">
        <v>154</v>
      </c>
    </row>
    <row r="127" s="14" customFormat="1">
      <c r="A127" s="14"/>
      <c r="B127" s="237"/>
      <c r="C127" s="238"/>
      <c r="D127" s="228" t="s">
        <v>166</v>
      </c>
      <c r="E127" s="239" t="s">
        <v>28</v>
      </c>
      <c r="F127" s="240" t="s">
        <v>964</v>
      </c>
      <c r="G127" s="238"/>
      <c r="H127" s="241">
        <v>9.1199999999999992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166</v>
      </c>
      <c r="AU127" s="247" t="s">
        <v>84</v>
      </c>
      <c r="AV127" s="14" t="s">
        <v>84</v>
      </c>
      <c r="AW127" s="14" t="s">
        <v>35</v>
      </c>
      <c r="AX127" s="14" t="s">
        <v>82</v>
      </c>
      <c r="AY127" s="247" t="s">
        <v>154</v>
      </c>
    </row>
    <row r="128" s="2" customFormat="1" ht="37.8" customHeight="1">
      <c r="A128" s="41"/>
      <c r="B128" s="42"/>
      <c r="C128" s="208" t="s">
        <v>212</v>
      </c>
      <c r="D128" s="208" t="s">
        <v>157</v>
      </c>
      <c r="E128" s="209" t="s">
        <v>965</v>
      </c>
      <c r="F128" s="210" t="s">
        <v>966</v>
      </c>
      <c r="G128" s="211" t="s">
        <v>160</v>
      </c>
      <c r="H128" s="212">
        <v>138.125</v>
      </c>
      <c r="I128" s="213"/>
      <c r="J128" s="214">
        <f>ROUND(I128*H128,2)</f>
        <v>0</v>
      </c>
      <c r="K128" s="210" t="s">
        <v>161</v>
      </c>
      <c r="L128" s="47"/>
      <c r="M128" s="215" t="s">
        <v>28</v>
      </c>
      <c r="N128" s="216" t="s">
        <v>45</v>
      </c>
      <c r="O128" s="87"/>
      <c r="P128" s="217">
        <f>O128*H128</f>
        <v>0</v>
      </c>
      <c r="Q128" s="217">
        <v>0.00084000000000000003</v>
      </c>
      <c r="R128" s="217">
        <f>Q128*H128</f>
        <v>0.116025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162</v>
      </c>
      <c r="AT128" s="219" t="s">
        <v>157</v>
      </c>
      <c r="AU128" s="219" t="s">
        <v>84</v>
      </c>
      <c r="AY128" s="20" t="s">
        <v>154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82</v>
      </c>
      <c r="BK128" s="220">
        <f>ROUND(I128*H128,2)</f>
        <v>0</v>
      </c>
      <c r="BL128" s="20" t="s">
        <v>162</v>
      </c>
      <c r="BM128" s="219" t="s">
        <v>967</v>
      </c>
    </row>
    <row r="129" s="2" customFormat="1">
      <c r="A129" s="41"/>
      <c r="B129" s="42"/>
      <c r="C129" s="43"/>
      <c r="D129" s="221" t="s">
        <v>164</v>
      </c>
      <c r="E129" s="43"/>
      <c r="F129" s="222" t="s">
        <v>968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84</v>
      </c>
    </row>
    <row r="130" s="13" customFormat="1">
      <c r="A130" s="13"/>
      <c r="B130" s="226"/>
      <c r="C130" s="227"/>
      <c r="D130" s="228" t="s">
        <v>166</v>
      </c>
      <c r="E130" s="229" t="s">
        <v>28</v>
      </c>
      <c r="F130" s="230" t="s">
        <v>929</v>
      </c>
      <c r="G130" s="227"/>
      <c r="H130" s="229" t="s">
        <v>28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166</v>
      </c>
      <c r="AU130" s="236" t="s">
        <v>84</v>
      </c>
      <c r="AV130" s="13" t="s">
        <v>82</v>
      </c>
      <c r="AW130" s="13" t="s">
        <v>35</v>
      </c>
      <c r="AX130" s="13" t="s">
        <v>74</v>
      </c>
      <c r="AY130" s="236" t="s">
        <v>154</v>
      </c>
    </row>
    <row r="131" s="14" customFormat="1">
      <c r="A131" s="14"/>
      <c r="B131" s="237"/>
      <c r="C131" s="238"/>
      <c r="D131" s="228" t="s">
        <v>166</v>
      </c>
      <c r="E131" s="239" t="s">
        <v>28</v>
      </c>
      <c r="F131" s="240" t="s">
        <v>969</v>
      </c>
      <c r="G131" s="238"/>
      <c r="H131" s="241">
        <v>138.125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166</v>
      </c>
      <c r="AU131" s="247" t="s">
        <v>84</v>
      </c>
      <c r="AV131" s="14" t="s">
        <v>84</v>
      </c>
      <c r="AW131" s="14" t="s">
        <v>35</v>
      </c>
      <c r="AX131" s="14" t="s">
        <v>74</v>
      </c>
      <c r="AY131" s="247" t="s">
        <v>154</v>
      </c>
    </row>
    <row r="132" s="15" customFormat="1">
      <c r="A132" s="15"/>
      <c r="B132" s="248"/>
      <c r="C132" s="249"/>
      <c r="D132" s="228" t="s">
        <v>166</v>
      </c>
      <c r="E132" s="250" t="s">
        <v>912</v>
      </c>
      <c r="F132" s="251" t="s">
        <v>169</v>
      </c>
      <c r="G132" s="249"/>
      <c r="H132" s="252">
        <v>138.125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8" t="s">
        <v>166</v>
      </c>
      <c r="AU132" s="258" t="s">
        <v>84</v>
      </c>
      <c r="AV132" s="15" t="s">
        <v>162</v>
      </c>
      <c r="AW132" s="15" t="s">
        <v>35</v>
      </c>
      <c r="AX132" s="15" t="s">
        <v>82</v>
      </c>
      <c r="AY132" s="258" t="s">
        <v>154</v>
      </c>
    </row>
    <row r="133" s="2" customFormat="1" ht="44.25" customHeight="1">
      <c r="A133" s="41"/>
      <c r="B133" s="42"/>
      <c r="C133" s="208" t="s">
        <v>217</v>
      </c>
      <c r="D133" s="208" t="s">
        <v>157</v>
      </c>
      <c r="E133" s="209" t="s">
        <v>970</v>
      </c>
      <c r="F133" s="210" t="s">
        <v>971</v>
      </c>
      <c r="G133" s="211" t="s">
        <v>160</v>
      </c>
      <c r="H133" s="212">
        <v>138.125</v>
      </c>
      <c r="I133" s="213"/>
      <c r="J133" s="214">
        <f>ROUND(I133*H133,2)</f>
        <v>0</v>
      </c>
      <c r="K133" s="210" t="s">
        <v>161</v>
      </c>
      <c r="L133" s="47"/>
      <c r="M133" s="215" t="s">
        <v>28</v>
      </c>
      <c r="N133" s="216" t="s">
        <v>45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162</v>
      </c>
      <c r="AT133" s="219" t="s">
        <v>157</v>
      </c>
      <c r="AU133" s="219" t="s">
        <v>84</v>
      </c>
      <c r="AY133" s="20" t="s">
        <v>154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82</v>
      </c>
      <c r="BK133" s="220">
        <f>ROUND(I133*H133,2)</f>
        <v>0</v>
      </c>
      <c r="BL133" s="20" t="s">
        <v>162</v>
      </c>
      <c r="BM133" s="219" t="s">
        <v>972</v>
      </c>
    </row>
    <row r="134" s="2" customFormat="1">
      <c r="A134" s="41"/>
      <c r="B134" s="42"/>
      <c r="C134" s="43"/>
      <c r="D134" s="221" t="s">
        <v>164</v>
      </c>
      <c r="E134" s="43"/>
      <c r="F134" s="222" t="s">
        <v>973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84</v>
      </c>
    </row>
    <row r="135" s="14" customFormat="1">
      <c r="A135" s="14"/>
      <c r="B135" s="237"/>
      <c r="C135" s="238"/>
      <c r="D135" s="228" t="s">
        <v>166</v>
      </c>
      <c r="E135" s="239" t="s">
        <v>28</v>
      </c>
      <c r="F135" s="240" t="s">
        <v>912</v>
      </c>
      <c r="G135" s="238"/>
      <c r="H135" s="241">
        <v>138.125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166</v>
      </c>
      <c r="AU135" s="247" t="s">
        <v>84</v>
      </c>
      <c r="AV135" s="14" t="s">
        <v>84</v>
      </c>
      <c r="AW135" s="14" t="s">
        <v>35</v>
      </c>
      <c r="AX135" s="14" t="s">
        <v>82</v>
      </c>
      <c r="AY135" s="247" t="s">
        <v>154</v>
      </c>
    </row>
    <row r="136" s="2" customFormat="1" ht="55.5" customHeight="1">
      <c r="A136" s="41"/>
      <c r="B136" s="42"/>
      <c r="C136" s="208" t="s">
        <v>155</v>
      </c>
      <c r="D136" s="208" t="s">
        <v>157</v>
      </c>
      <c r="E136" s="209" t="s">
        <v>218</v>
      </c>
      <c r="F136" s="210" t="s">
        <v>219</v>
      </c>
      <c r="G136" s="211" t="s">
        <v>220</v>
      </c>
      <c r="H136" s="212">
        <v>30.210000000000001</v>
      </c>
      <c r="I136" s="213"/>
      <c r="J136" s="214">
        <f>ROUND(I136*H136,2)</f>
        <v>0</v>
      </c>
      <c r="K136" s="210" t="s">
        <v>161</v>
      </c>
      <c r="L136" s="47"/>
      <c r="M136" s="215" t="s">
        <v>28</v>
      </c>
      <c r="N136" s="216" t="s">
        <v>45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162</v>
      </c>
      <c r="AT136" s="219" t="s">
        <v>157</v>
      </c>
      <c r="AU136" s="219" t="s">
        <v>84</v>
      </c>
      <c r="AY136" s="20" t="s">
        <v>154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82</v>
      </c>
      <c r="BK136" s="220">
        <f>ROUND(I136*H136,2)</f>
        <v>0</v>
      </c>
      <c r="BL136" s="20" t="s">
        <v>162</v>
      </c>
      <c r="BM136" s="219" t="s">
        <v>974</v>
      </c>
    </row>
    <row r="137" s="2" customFormat="1">
      <c r="A137" s="41"/>
      <c r="B137" s="42"/>
      <c r="C137" s="43"/>
      <c r="D137" s="221" t="s">
        <v>164</v>
      </c>
      <c r="E137" s="43"/>
      <c r="F137" s="222" t="s">
        <v>222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164</v>
      </c>
      <c r="AU137" s="20" t="s">
        <v>84</v>
      </c>
    </row>
    <row r="138" s="14" customFormat="1">
      <c r="A138" s="14"/>
      <c r="B138" s="237"/>
      <c r="C138" s="238"/>
      <c r="D138" s="228" t="s">
        <v>166</v>
      </c>
      <c r="E138" s="239" t="s">
        <v>28</v>
      </c>
      <c r="F138" s="240" t="s">
        <v>342</v>
      </c>
      <c r="G138" s="238"/>
      <c r="H138" s="241">
        <v>30.210000000000001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166</v>
      </c>
      <c r="AU138" s="247" t="s">
        <v>84</v>
      </c>
      <c r="AV138" s="14" t="s">
        <v>84</v>
      </c>
      <c r="AW138" s="14" t="s">
        <v>35</v>
      </c>
      <c r="AX138" s="14" t="s">
        <v>82</v>
      </c>
      <c r="AY138" s="247" t="s">
        <v>154</v>
      </c>
    </row>
    <row r="139" s="2" customFormat="1" ht="62.7" customHeight="1">
      <c r="A139" s="41"/>
      <c r="B139" s="42"/>
      <c r="C139" s="208" t="s">
        <v>8</v>
      </c>
      <c r="D139" s="208" t="s">
        <v>157</v>
      </c>
      <c r="E139" s="209" t="s">
        <v>382</v>
      </c>
      <c r="F139" s="210" t="s">
        <v>383</v>
      </c>
      <c r="G139" s="211" t="s">
        <v>220</v>
      </c>
      <c r="H139" s="212">
        <v>30.210000000000001</v>
      </c>
      <c r="I139" s="213"/>
      <c r="J139" s="214">
        <f>ROUND(I139*H139,2)</f>
        <v>0</v>
      </c>
      <c r="K139" s="210" t="s">
        <v>161</v>
      </c>
      <c r="L139" s="47"/>
      <c r="M139" s="215" t="s">
        <v>28</v>
      </c>
      <c r="N139" s="216" t="s">
        <v>45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162</v>
      </c>
      <c r="AT139" s="219" t="s">
        <v>157</v>
      </c>
      <c r="AU139" s="219" t="s">
        <v>84</v>
      </c>
      <c r="AY139" s="20" t="s">
        <v>154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82</v>
      </c>
      <c r="BK139" s="220">
        <f>ROUND(I139*H139,2)</f>
        <v>0</v>
      </c>
      <c r="BL139" s="20" t="s">
        <v>162</v>
      </c>
      <c r="BM139" s="219" t="s">
        <v>975</v>
      </c>
    </row>
    <row r="140" s="2" customFormat="1">
      <c r="A140" s="41"/>
      <c r="B140" s="42"/>
      <c r="C140" s="43"/>
      <c r="D140" s="221" t="s">
        <v>164</v>
      </c>
      <c r="E140" s="43"/>
      <c r="F140" s="222" t="s">
        <v>385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84</v>
      </c>
    </row>
    <row r="141" s="14" customFormat="1">
      <c r="A141" s="14"/>
      <c r="B141" s="237"/>
      <c r="C141" s="238"/>
      <c r="D141" s="228" t="s">
        <v>166</v>
      </c>
      <c r="E141" s="239" t="s">
        <v>28</v>
      </c>
      <c r="F141" s="240" t="s">
        <v>342</v>
      </c>
      <c r="G141" s="238"/>
      <c r="H141" s="241">
        <v>30.210000000000001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166</v>
      </c>
      <c r="AU141" s="247" t="s">
        <v>84</v>
      </c>
      <c r="AV141" s="14" t="s">
        <v>84</v>
      </c>
      <c r="AW141" s="14" t="s">
        <v>35</v>
      </c>
      <c r="AX141" s="14" t="s">
        <v>82</v>
      </c>
      <c r="AY141" s="247" t="s">
        <v>154</v>
      </c>
    </row>
    <row r="142" s="2" customFormat="1" ht="55.5" customHeight="1">
      <c r="A142" s="41"/>
      <c r="B142" s="42"/>
      <c r="C142" s="208" t="s">
        <v>232</v>
      </c>
      <c r="D142" s="208" t="s">
        <v>157</v>
      </c>
      <c r="E142" s="209" t="s">
        <v>386</v>
      </c>
      <c r="F142" s="210" t="s">
        <v>387</v>
      </c>
      <c r="G142" s="211" t="s">
        <v>220</v>
      </c>
      <c r="H142" s="212">
        <v>30.210000000000001</v>
      </c>
      <c r="I142" s="213"/>
      <c r="J142" s="214">
        <f>ROUND(I142*H142,2)</f>
        <v>0</v>
      </c>
      <c r="K142" s="210" t="s">
        <v>161</v>
      </c>
      <c r="L142" s="47"/>
      <c r="M142" s="215" t="s">
        <v>28</v>
      </c>
      <c r="N142" s="216" t="s">
        <v>45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162</v>
      </c>
      <c r="AT142" s="219" t="s">
        <v>157</v>
      </c>
      <c r="AU142" s="219" t="s">
        <v>84</v>
      </c>
      <c r="AY142" s="20" t="s">
        <v>154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82</v>
      </c>
      <c r="BK142" s="220">
        <f>ROUND(I142*H142,2)</f>
        <v>0</v>
      </c>
      <c r="BL142" s="20" t="s">
        <v>162</v>
      </c>
      <c r="BM142" s="219" t="s">
        <v>976</v>
      </c>
    </row>
    <row r="143" s="2" customFormat="1">
      <c r="A143" s="41"/>
      <c r="B143" s="42"/>
      <c r="C143" s="43"/>
      <c r="D143" s="221" t="s">
        <v>164</v>
      </c>
      <c r="E143" s="43"/>
      <c r="F143" s="222" t="s">
        <v>389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164</v>
      </c>
      <c r="AU143" s="20" t="s">
        <v>84</v>
      </c>
    </row>
    <row r="144" s="14" customFormat="1">
      <c r="A144" s="14"/>
      <c r="B144" s="237"/>
      <c r="C144" s="238"/>
      <c r="D144" s="228" t="s">
        <v>166</v>
      </c>
      <c r="E144" s="239" t="s">
        <v>28</v>
      </c>
      <c r="F144" s="240" t="s">
        <v>342</v>
      </c>
      <c r="G144" s="238"/>
      <c r="H144" s="241">
        <v>30.210000000000001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166</v>
      </c>
      <c r="AU144" s="247" t="s">
        <v>84</v>
      </c>
      <c r="AV144" s="14" t="s">
        <v>84</v>
      </c>
      <c r="AW144" s="14" t="s">
        <v>35</v>
      </c>
      <c r="AX144" s="14" t="s">
        <v>82</v>
      </c>
      <c r="AY144" s="247" t="s">
        <v>154</v>
      </c>
    </row>
    <row r="145" s="2" customFormat="1" ht="62.7" customHeight="1">
      <c r="A145" s="41"/>
      <c r="B145" s="42"/>
      <c r="C145" s="208" t="s">
        <v>237</v>
      </c>
      <c r="D145" s="208" t="s">
        <v>157</v>
      </c>
      <c r="E145" s="209" t="s">
        <v>390</v>
      </c>
      <c r="F145" s="210" t="s">
        <v>391</v>
      </c>
      <c r="G145" s="211" t="s">
        <v>220</v>
      </c>
      <c r="H145" s="212">
        <v>30.210000000000001</v>
      </c>
      <c r="I145" s="213"/>
      <c r="J145" s="214">
        <f>ROUND(I145*H145,2)</f>
        <v>0</v>
      </c>
      <c r="K145" s="210" t="s">
        <v>161</v>
      </c>
      <c r="L145" s="47"/>
      <c r="M145" s="215" t="s">
        <v>28</v>
      </c>
      <c r="N145" s="216" t="s">
        <v>45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162</v>
      </c>
      <c r="AT145" s="219" t="s">
        <v>157</v>
      </c>
      <c r="AU145" s="219" t="s">
        <v>84</v>
      </c>
      <c r="AY145" s="20" t="s">
        <v>154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82</v>
      </c>
      <c r="BK145" s="220">
        <f>ROUND(I145*H145,2)</f>
        <v>0</v>
      </c>
      <c r="BL145" s="20" t="s">
        <v>162</v>
      </c>
      <c r="BM145" s="219" t="s">
        <v>977</v>
      </c>
    </row>
    <row r="146" s="2" customFormat="1">
      <c r="A146" s="41"/>
      <c r="B146" s="42"/>
      <c r="C146" s="43"/>
      <c r="D146" s="221" t="s">
        <v>164</v>
      </c>
      <c r="E146" s="43"/>
      <c r="F146" s="222" t="s">
        <v>393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84</v>
      </c>
    </row>
    <row r="147" s="14" customFormat="1">
      <c r="A147" s="14"/>
      <c r="B147" s="237"/>
      <c r="C147" s="238"/>
      <c r="D147" s="228" t="s">
        <v>166</v>
      </c>
      <c r="E147" s="239" t="s">
        <v>28</v>
      </c>
      <c r="F147" s="240" t="s">
        <v>342</v>
      </c>
      <c r="G147" s="238"/>
      <c r="H147" s="241">
        <v>30.210000000000001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166</v>
      </c>
      <c r="AU147" s="247" t="s">
        <v>84</v>
      </c>
      <c r="AV147" s="14" t="s">
        <v>84</v>
      </c>
      <c r="AW147" s="14" t="s">
        <v>35</v>
      </c>
      <c r="AX147" s="14" t="s">
        <v>82</v>
      </c>
      <c r="AY147" s="247" t="s">
        <v>154</v>
      </c>
    </row>
    <row r="148" s="2" customFormat="1" ht="62.7" customHeight="1">
      <c r="A148" s="41"/>
      <c r="B148" s="42"/>
      <c r="C148" s="208" t="s">
        <v>243</v>
      </c>
      <c r="D148" s="208" t="s">
        <v>157</v>
      </c>
      <c r="E148" s="209" t="s">
        <v>775</v>
      </c>
      <c r="F148" s="210" t="s">
        <v>776</v>
      </c>
      <c r="G148" s="211" t="s">
        <v>220</v>
      </c>
      <c r="H148" s="212">
        <v>60.420000000000002</v>
      </c>
      <c r="I148" s="213"/>
      <c r="J148" s="214">
        <f>ROUND(I148*H148,2)</f>
        <v>0</v>
      </c>
      <c r="K148" s="210" t="s">
        <v>161</v>
      </c>
      <c r="L148" s="47"/>
      <c r="M148" s="215" t="s">
        <v>28</v>
      </c>
      <c r="N148" s="216" t="s">
        <v>45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162</v>
      </c>
      <c r="AT148" s="219" t="s">
        <v>157</v>
      </c>
      <c r="AU148" s="219" t="s">
        <v>84</v>
      </c>
      <c r="AY148" s="20" t="s">
        <v>154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82</v>
      </c>
      <c r="BK148" s="220">
        <f>ROUND(I148*H148,2)</f>
        <v>0</v>
      </c>
      <c r="BL148" s="20" t="s">
        <v>162</v>
      </c>
      <c r="BM148" s="219" t="s">
        <v>978</v>
      </c>
    </row>
    <row r="149" s="2" customFormat="1">
      <c r="A149" s="41"/>
      <c r="B149" s="42"/>
      <c r="C149" s="43"/>
      <c r="D149" s="221" t="s">
        <v>164</v>
      </c>
      <c r="E149" s="43"/>
      <c r="F149" s="222" t="s">
        <v>778</v>
      </c>
      <c r="G149" s="43"/>
      <c r="H149" s="43"/>
      <c r="I149" s="223"/>
      <c r="J149" s="43"/>
      <c r="K149" s="43"/>
      <c r="L149" s="47"/>
      <c r="M149" s="224"/>
      <c r="N149" s="22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164</v>
      </c>
      <c r="AU149" s="20" t="s">
        <v>84</v>
      </c>
    </row>
    <row r="150" s="13" customFormat="1">
      <c r="A150" s="13"/>
      <c r="B150" s="226"/>
      <c r="C150" s="227"/>
      <c r="D150" s="228" t="s">
        <v>166</v>
      </c>
      <c r="E150" s="229" t="s">
        <v>28</v>
      </c>
      <c r="F150" s="230" t="s">
        <v>979</v>
      </c>
      <c r="G150" s="227"/>
      <c r="H150" s="229" t="s">
        <v>28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166</v>
      </c>
      <c r="AU150" s="236" t="s">
        <v>84</v>
      </c>
      <c r="AV150" s="13" t="s">
        <v>82</v>
      </c>
      <c r="AW150" s="13" t="s">
        <v>35</v>
      </c>
      <c r="AX150" s="13" t="s">
        <v>74</v>
      </c>
      <c r="AY150" s="236" t="s">
        <v>154</v>
      </c>
    </row>
    <row r="151" s="14" customFormat="1">
      <c r="A151" s="14"/>
      <c r="B151" s="237"/>
      <c r="C151" s="238"/>
      <c r="D151" s="228" t="s">
        <v>166</v>
      </c>
      <c r="E151" s="239" t="s">
        <v>28</v>
      </c>
      <c r="F151" s="240" t="s">
        <v>342</v>
      </c>
      <c r="G151" s="238"/>
      <c r="H151" s="241">
        <v>30.210000000000001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166</v>
      </c>
      <c r="AU151" s="247" t="s">
        <v>84</v>
      </c>
      <c r="AV151" s="14" t="s">
        <v>84</v>
      </c>
      <c r="AW151" s="14" t="s">
        <v>35</v>
      </c>
      <c r="AX151" s="14" t="s">
        <v>74</v>
      </c>
      <c r="AY151" s="247" t="s">
        <v>154</v>
      </c>
    </row>
    <row r="152" s="13" customFormat="1">
      <c r="A152" s="13"/>
      <c r="B152" s="226"/>
      <c r="C152" s="227"/>
      <c r="D152" s="228" t="s">
        <v>166</v>
      </c>
      <c r="E152" s="229" t="s">
        <v>28</v>
      </c>
      <c r="F152" s="230" t="s">
        <v>980</v>
      </c>
      <c r="G152" s="227"/>
      <c r="H152" s="229" t="s">
        <v>28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166</v>
      </c>
      <c r="AU152" s="236" t="s">
        <v>84</v>
      </c>
      <c r="AV152" s="13" t="s">
        <v>82</v>
      </c>
      <c r="AW152" s="13" t="s">
        <v>35</v>
      </c>
      <c r="AX152" s="13" t="s">
        <v>74</v>
      </c>
      <c r="AY152" s="236" t="s">
        <v>154</v>
      </c>
    </row>
    <row r="153" s="14" customFormat="1">
      <c r="A153" s="14"/>
      <c r="B153" s="237"/>
      <c r="C153" s="238"/>
      <c r="D153" s="228" t="s">
        <v>166</v>
      </c>
      <c r="E153" s="239" t="s">
        <v>28</v>
      </c>
      <c r="F153" s="240" t="s">
        <v>342</v>
      </c>
      <c r="G153" s="238"/>
      <c r="H153" s="241">
        <v>30.210000000000001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166</v>
      </c>
      <c r="AU153" s="247" t="s">
        <v>84</v>
      </c>
      <c r="AV153" s="14" t="s">
        <v>84</v>
      </c>
      <c r="AW153" s="14" t="s">
        <v>35</v>
      </c>
      <c r="AX153" s="14" t="s">
        <v>74</v>
      </c>
      <c r="AY153" s="247" t="s">
        <v>154</v>
      </c>
    </row>
    <row r="154" s="15" customFormat="1">
      <c r="A154" s="15"/>
      <c r="B154" s="248"/>
      <c r="C154" s="249"/>
      <c r="D154" s="228" t="s">
        <v>166</v>
      </c>
      <c r="E154" s="250" t="s">
        <v>28</v>
      </c>
      <c r="F154" s="251" t="s">
        <v>169</v>
      </c>
      <c r="G154" s="249"/>
      <c r="H154" s="252">
        <v>60.420000000000002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8" t="s">
        <v>166</v>
      </c>
      <c r="AU154" s="258" t="s">
        <v>84</v>
      </c>
      <c r="AV154" s="15" t="s">
        <v>162</v>
      </c>
      <c r="AW154" s="15" t="s">
        <v>35</v>
      </c>
      <c r="AX154" s="15" t="s">
        <v>82</v>
      </c>
      <c r="AY154" s="258" t="s">
        <v>154</v>
      </c>
    </row>
    <row r="155" s="2" customFormat="1" ht="62.7" customHeight="1">
      <c r="A155" s="41"/>
      <c r="B155" s="42"/>
      <c r="C155" s="208" t="s">
        <v>253</v>
      </c>
      <c r="D155" s="208" t="s">
        <v>157</v>
      </c>
      <c r="E155" s="209" t="s">
        <v>394</v>
      </c>
      <c r="F155" s="210" t="s">
        <v>395</v>
      </c>
      <c r="G155" s="211" t="s">
        <v>220</v>
      </c>
      <c r="H155" s="212">
        <v>39.524999999999999</v>
      </c>
      <c r="I155" s="213"/>
      <c r="J155" s="214">
        <f>ROUND(I155*H155,2)</f>
        <v>0</v>
      </c>
      <c r="K155" s="210" t="s">
        <v>161</v>
      </c>
      <c r="L155" s="47"/>
      <c r="M155" s="215" t="s">
        <v>28</v>
      </c>
      <c r="N155" s="216" t="s">
        <v>45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162</v>
      </c>
      <c r="AT155" s="219" t="s">
        <v>157</v>
      </c>
      <c r="AU155" s="219" t="s">
        <v>84</v>
      </c>
      <c r="AY155" s="20" t="s">
        <v>154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82</v>
      </c>
      <c r="BK155" s="220">
        <f>ROUND(I155*H155,2)</f>
        <v>0</v>
      </c>
      <c r="BL155" s="20" t="s">
        <v>162</v>
      </c>
      <c r="BM155" s="219" t="s">
        <v>981</v>
      </c>
    </row>
    <row r="156" s="2" customFormat="1">
      <c r="A156" s="41"/>
      <c r="B156" s="42"/>
      <c r="C156" s="43"/>
      <c r="D156" s="221" t="s">
        <v>164</v>
      </c>
      <c r="E156" s="43"/>
      <c r="F156" s="222" t="s">
        <v>397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84</v>
      </c>
    </row>
    <row r="157" s="14" customFormat="1">
      <c r="A157" s="14"/>
      <c r="B157" s="237"/>
      <c r="C157" s="238"/>
      <c r="D157" s="228" t="s">
        <v>166</v>
      </c>
      <c r="E157" s="239" t="s">
        <v>28</v>
      </c>
      <c r="F157" s="240" t="s">
        <v>342</v>
      </c>
      <c r="G157" s="238"/>
      <c r="H157" s="241">
        <v>30.210000000000001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166</v>
      </c>
      <c r="AU157" s="247" t="s">
        <v>84</v>
      </c>
      <c r="AV157" s="14" t="s">
        <v>84</v>
      </c>
      <c r="AW157" s="14" t="s">
        <v>35</v>
      </c>
      <c r="AX157" s="14" t="s">
        <v>74</v>
      </c>
      <c r="AY157" s="247" t="s">
        <v>154</v>
      </c>
    </row>
    <row r="158" s="16" customFormat="1">
      <c r="A158" s="16"/>
      <c r="B158" s="259"/>
      <c r="C158" s="260"/>
      <c r="D158" s="228" t="s">
        <v>166</v>
      </c>
      <c r="E158" s="261" t="s">
        <v>28</v>
      </c>
      <c r="F158" s="262" t="s">
        <v>203</v>
      </c>
      <c r="G158" s="260"/>
      <c r="H158" s="263">
        <v>30.210000000000001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69" t="s">
        <v>166</v>
      </c>
      <c r="AU158" s="269" t="s">
        <v>84</v>
      </c>
      <c r="AV158" s="16" t="s">
        <v>174</v>
      </c>
      <c r="AW158" s="16" t="s">
        <v>35</v>
      </c>
      <c r="AX158" s="16" t="s">
        <v>74</v>
      </c>
      <c r="AY158" s="269" t="s">
        <v>154</v>
      </c>
    </row>
    <row r="159" s="13" customFormat="1">
      <c r="A159" s="13"/>
      <c r="B159" s="226"/>
      <c r="C159" s="227"/>
      <c r="D159" s="228" t="s">
        <v>166</v>
      </c>
      <c r="E159" s="229" t="s">
        <v>28</v>
      </c>
      <c r="F159" s="230" t="s">
        <v>980</v>
      </c>
      <c r="G159" s="227"/>
      <c r="H159" s="229" t="s">
        <v>28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166</v>
      </c>
      <c r="AU159" s="236" t="s">
        <v>84</v>
      </c>
      <c r="AV159" s="13" t="s">
        <v>82</v>
      </c>
      <c r="AW159" s="13" t="s">
        <v>35</v>
      </c>
      <c r="AX159" s="13" t="s">
        <v>74</v>
      </c>
      <c r="AY159" s="236" t="s">
        <v>154</v>
      </c>
    </row>
    <row r="160" s="14" customFormat="1">
      <c r="A160" s="14"/>
      <c r="B160" s="237"/>
      <c r="C160" s="238"/>
      <c r="D160" s="228" t="s">
        <v>166</v>
      </c>
      <c r="E160" s="239" t="s">
        <v>28</v>
      </c>
      <c r="F160" s="240" t="s">
        <v>417</v>
      </c>
      <c r="G160" s="238"/>
      <c r="H160" s="241">
        <v>39.524999999999999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166</v>
      </c>
      <c r="AU160" s="247" t="s">
        <v>84</v>
      </c>
      <c r="AV160" s="14" t="s">
        <v>84</v>
      </c>
      <c r="AW160" s="14" t="s">
        <v>35</v>
      </c>
      <c r="AX160" s="14" t="s">
        <v>74</v>
      </c>
      <c r="AY160" s="247" t="s">
        <v>154</v>
      </c>
    </row>
    <row r="161" s="14" customFormat="1">
      <c r="A161" s="14"/>
      <c r="B161" s="237"/>
      <c r="C161" s="238"/>
      <c r="D161" s="228" t="s">
        <v>166</v>
      </c>
      <c r="E161" s="239" t="s">
        <v>28</v>
      </c>
      <c r="F161" s="240" t="s">
        <v>982</v>
      </c>
      <c r="G161" s="238"/>
      <c r="H161" s="241">
        <v>-30.210000000000001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166</v>
      </c>
      <c r="AU161" s="247" t="s">
        <v>84</v>
      </c>
      <c r="AV161" s="14" t="s">
        <v>84</v>
      </c>
      <c r="AW161" s="14" t="s">
        <v>35</v>
      </c>
      <c r="AX161" s="14" t="s">
        <v>74</v>
      </c>
      <c r="AY161" s="247" t="s">
        <v>154</v>
      </c>
    </row>
    <row r="162" s="16" customFormat="1">
      <c r="A162" s="16"/>
      <c r="B162" s="259"/>
      <c r="C162" s="260"/>
      <c r="D162" s="228" t="s">
        <v>166</v>
      </c>
      <c r="E162" s="261" t="s">
        <v>28</v>
      </c>
      <c r="F162" s="262" t="s">
        <v>203</v>
      </c>
      <c r="G162" s="260"/>
      <c r="H162" s="263">
        <v>9.3149999999999995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9" t="s">
        <v>166</v>
      </c>
      <c r="AU162" s="269" t="s">
        <v>84</v>
      </c>
      <c r="AV162" s="16" t="s">
        <v>174</v>
      </c>
      <c r="AW162" s="16" t="s">
        <v>35</v>
      </c>
      <c r="AX162" s="16" t="s">
        <v>74</v>
      </c>
      <c r="AY162" s="269" t="s">
        <v>154</v>
      </c>
    </row>
    <row r="163" s="15" customFormat="1">
      <c r="A163" s="15"/>
      <c r="B163" s="248"/>
      <c r="C163" s="249"/>
      <c r="D163" s="228" t="s">
        <v>166</v>
      </c>
      <c r="E163" s="250" t="s">
        <v>750</v>
      </c>
      <c r="F163" s="251" t="s">
        <v>169</v>
      </c>
      <c r="G163" s="249"/>
      <c r="H163" s="252">
        <v>39.524999999999999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8" t="s">
        <v>166</v>
      </c>
      <c r="AU163" s="258" t="s">
        <v>84</v>
      </c>
      <c r="AV163" s="15" t="s">
        <v>162</v>
      </c>
      <c r="AW163" s="15" t="s">
        <v>35</v>
      </c>
      <c r="AX163" s="15" t="s">
        <v>82</v>
      </c>
      <c r="AY163" s="258" t="s">
        <v>154</v>
      </c>
    </row>
    <row r="164" s="2" customFormat="1" ht="37.8" customHeight="1">
      <c r="A164" s="41"/>
      <c r="B164" s="42"/>
      <c r="C164" s="208" t="s">
        <v>259</v>
      </c>
      <c r="D164" s="208" t="s">
        <v>157</v>
      </c>
      <c r="E164" s="209" t="s">
        <v>233</v>
      </c>
      <c r="F164" s="210" t="s">
        <v>234</v>
      </c>
      <c r="G164" s="211" t="s">
        <v>220</v>
      </c>
      <c r="H164" s="212">
        <v>30.210000000000001</v>
      </c>
      <c r="I164" s="213"/>
      <c r="J164" s="214">
        <f>ROUND(I164*H164,2)</f>
        <v>0</v>
      </c>
      <c r="K164" s="210" t="s">
        <v>161</v>
      </c>
      <c r="L164" s="47"/>
      <c r="M164" s="215" t="s">
        <v>28</v>
      </c>
      <c r="N164" s="216" t="s">
        <v>45</v>
      </c>
      <c r="O164" s="87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162</v>
      </c>
      <c r="AT164" s="219" t="s">
        <v>157</v>
      </c>
      <c r="AU164" s="219" t="s">
        <v>84</v>
      </c>
      <c r="AY164" s="20" t="s">
        <v>154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82</v>
      </c>
      <c r="BK164" s="220">
        <f>ROUND(I164*H164,2)</f>
        <v>0</v>
      </c>
      <c r="BL164" s="20" t="s">
        <v>162</v>
      </c>
      <c r="BM164" s="219" t="s">
        <v>983</v>
      </c>
    </row>
    <row r="165" s="2" customFormat="1">
      <c r="A165" s="41"/>
      <c r="B165" s="42"/>
      <c r="C165" s="43"/>
      <c r="D165" s="221" t="s">
        <v>164</v>
      </c>
      <c r="E165" s="43"/>
      <c r="F165" s="222" t="s">
        <v>236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164</v>
      </c>
      <c r="AU165" s="20" t="s">
        <v>84</v>
      </c>
    </row>
    <row r="166" s="14" customFormat="1">
      <c r="A166" s="14"/>
      <c r="B166" s="237"/>
      <c r="C166" s="238"/>
      <c r="D166" s="228" t="s">
        <v>166</v>
      </c>
      <c r="E166" s="239" t="s">
        <v>28</v>
      </c>
      <c r="F166" s="240" t="s">
        <v>342</v>
      </c>
      <c r="G166" s="238"/>
      <c r="H166" s="241">
        <v>30.210000000000001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166</v>
      </c>
      <c r="AU166" s="247" t="s">
        <v>84</v>
      </c>
      <c r="AV166" s="14" t="s">
        <v>84</v>
      </c>
      <c r="AW166" s="14" t="s">
        <v>35</v>
      </c>
      <c r="AX166" s="14" t="s">
        <v>82</v>
      </c>
      <c r="AY166" s="247" t="s">
        <v>154</v>
      </c>
    </row>
    <row r="167" s="2" customFormat="1" ht="37.8" customHeight="1">
      <c r="A167" s="41"/>
      <c r="B167" s="42"/>
      <c r="C167" s="208" t="s">
        <v>264</v>
      </c>
      <c r="D167" s="208" t="s">
        <v>157</v>
      </c>
      <c r="E167" s="209" t="s">
        <v>400</v>
      </c>
      <c r="F167" s="210" t="s">
        <v>401</v>
      </c>
      <c r="G167" s="211" t="s">
        <v>220</v>
      </c>
      <c r="H167" s="212">
        <v>30.210000000000001</v>
      </c>
      <c r="I167" s="213"/>
      <c r="J167" s="214">
        <f>ROUND(I167*H167,2)</f>
        <v>0</v>
      </c>
      <c r="K167" s="210" t="s">
        <v>161</v>
      </c>
      <c r="L167" s="47"/>
      <c r="M167" s="215" t="s">
        <v>28</v>
      </c>
      <c r="N167" s="216" t="s">
        <v>45</v>
      </c>
      <c r="O167" s="87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162</v>
      </c>
      <c r="AT167" s="219" t="s">
        <v>157</v>
      </c>
      <c r="AU167" s="219" t="s">
        <v>84</v>
      </c>
      <c r="AY167" s="20" t="s">
        <v>154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82</v>
      </c>
      <c r="BK167" s="220">
        <f>ROUND(I167*H167,2)</f>
        <v>0</v>
      </c>
      <c r="BL167" s="20" t="s">
        <v>162</v>
      </c>
      <c r="BM167" s="219" t="s">
        <v>984</v>
      </c>
    </row>
    <row r="168" s="2" customFormat="1">
      <c r="A168" s="41"/>
      <c r="B168" s="42"/>
      <c r="C168" s="43"/>
      <c r="D168" s="221" t="s">
        <v>164</v>
      </c>
      <c r="E168" s="43"/>
      <c r="F168" s="222" t="s">
        <v>403</v>
      </c>
      <c r="G168" s="43"/>
      <c r="H168" s="43"/>
      <c r="I168" s="223"/>
      <c r="J168" s="43"/>
      <c r="K168" s="43"/>
      <c r="L168" s="47"/>
      <c r="M168" s="224"/>
      <c r="N168" s="225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164</v>
      </c>
      <c r="AU168" s="20" t="s">
        <v>84</v>
      </c>
    </row>
    <row r="169" s="14" customFormat="1">
      <c r="A169" s="14"/>
      <c r="B169" s="237"/>
      <c r="C169" s="238"/>
      <c r="D169" s="228" t="s">
        <v>166</v>
      </c>
      <c r="E169" s="239" t="s">
        <v>28</v>
      </c>
      <c r="F169" s="240" t="s">
        <v>342</v>
      </c>
      <c r="G169" s="238"/>
      <c r="H169" s="241">
        <v>30.210000000000001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166</v>
      </c>
      <c r="AU169" s="247" t="s">
        <v>84</v>
      </c>
      <c r="AV169" s="14" t="s">
        <v>84</v>
      </c>
      <c r="AW169" s="14" t="s">
        <v>35</v>
      </c>
      <c r="AX169" s="14" t="s">
        <v>82</v>
      </c>
      <c r="AY169" s="247" t="s">
        <v>154</v>
      </c>
    </row>
    <row r="170" s="2" customFormat="1" ht="44.25" customHeight="1">
      <c r="A170" s="41"/>
      <c r="B170" s="42"/>
      <c r="C170" s="208" t="s">
        <v>269</v>
      </c>
      <c r="D170" s="208" t="s">
        <v>157</v>
      </c>
      <c r="E170" s="209" t="s">
        <v>404</v>
      </c>
      <c r="F170" s="210" t="s">
        <v>405</v>
      </c>
      <c r="G170" s="211" t="s">
        <v>256</v>
      </c>
      <c r="H170" s="212">
        <v>71.144999999999996</v>
      </c>
      <c r="I170" s="213"/>
      <c r="J170" s="214">
        <f>ROUND(I170*H170,2)</f>
        <v>0</v>
      </c>
      <c r="K170" s="210" t="s">
        <v>161</v>
      </c>
      <c r="L170" s="47"/>
      <c r="M170" s="215" t="s">
        <v>28</v>
      </c>
      <c r="N170" s="216" t="s">
        <v>45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162</v>
      </c>
      <c r="AT170" s="219" t="s">
        <v>157</v>
      </c>
      <c r="AU170" s="219" t="s">
        <v>84</v>
      </c>
      <c r="AY170" s="20" t="s">
        <v>154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82</v>
      </c>
      <c r="BK170" s="220">
        <f>ROUND(I170*H170,2)</f>
        <v>0</v>
      </c>
      <c r="BL170" s="20" t="s">
        <v>162</v>
      </c>
      <c r="BM170" s="219" t="s">
        <v>985</v>
      </c>
    </row>
    <row r="171" s="2" customFormat="1">
      <c r="A171" s="41"/>
      <c r="B171" s="42"/>
      <c r="C171" s="43"/>
      <c r="D171" s="221" t="s">
        <v>164</v>
      </c>
      <c r="E171" s="43"/>
      <c r="F171" s="222" t="s">
        <v>407</v>
      </c>
      <c r="G171" s="43"/>
      <c r="H171" s="43"/>
      <c r="I171" s="223"/>
      <c r="J171" s="43"/>
      <c r="K171" s="43"/>
      <c r="L171" s="47"/>
      <c r="M171" s="224"/>
      <c r="N171" s="22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164</v>
      </c>
      <c r="AU171" s="20" t="s">
        <v>84</v>
      </c>
    </row>
    <row r="172" s="14" customFormat="1">
      <c r="A172" s="14"/>
      <c r="B172" s="237"/>
      <c r="C172" s="238"/>
      <c r="D172" s="228" t="s">
        <v>166</v>
      </c>
      <c r="E172" s="239" t="s">
        <v>28</v>
      </c>
      <c r="F172" s="240" t="s">
        <v>986</v>
      </c>
      <c r="G172" s="238"/>
      <c r="H172" s="241">
        <v>71.144999999999996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166</v>
      </c>
      <c r="AU172" s="247" t="s">
        <v>84</v>
      </c>
      <c r="AV172" s="14" t="s">
        <v>84</v>
      </c>
      <c r="AW172" s="14" t="s">
        <v>35</v>
      </c>
      <c r="AX172" s="14" t="s">
        <v>82</v>
      </c>
      <c r="AY172" s="247" t="s">
        <v>154</v>
      </c>
    </row>
    <row r="173" s="2" customFormat="1" ht="37.8" customHeight="1">
      <c r="A173" s="41"/>
      <c r="B173" s="42"/>
      <c r="C173" s="208" t="s">
        <v>275</v>
      </c>
      <c r="D173" s="208" t="s">
        <v>157</v>
      </c>
      <c r="E173" s="209" t="s">
        <v>238</v>
      </c>
      <c r="F173" s="210" t="s">
        <v>239</v>
      </c>
      <c r="G173" s="211" t="s">
        <v>220</v>
      </c>
      <c r="H173" s="212">
        <v>39.524999999999999</v>
      </c>
      <c r="I173" s="213"/>
      <c r="J173" s="214">
        <f>ROUND(I173*H173,2)</f>
        <v>0</v>
      </c>
      <c r="K173" s="210" t="s">
        <v>161</v>
      </c>
      <c r="L173" s="47"/>
      <c r="M173" s="215" t="s">
        <v>28</v>
      </c>
      <c r="N173" s="216" t="s">
        <v>45</v>
      </c>
      <c r="O173" s="87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162</v>
      </c>
      <c r="AT173" s="219" t="s">
        <v>157</v>
      </c>
      <c r="AU173" s="219" t="s">
        <v>84</v>
      </c>
      <c r="AY173" s="20" t="s">
        <v>154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82</v>
      </c>
      <c r="BK173" s="220">
        <f>ROUND(I173*H173,2)</f>
        <v>0</v>
      </c>
      <c r="BL173" s="20" t="s">
        <v>162</v>
      </c>
      <c r="BM173" s="219" t="s">
        <v>987</v>
      </c>
    </row>
    <row r="174" s="2" customFormat="1">
      <c r="A174" s="41"/>
      <c r="B174" s="42"/>
      <c r="C174" s="43"/>
      <c r="D174" s="221" t="s">
        <v>164</v>
      </c>
      <c r="E174" s="43"/>
      <c r="F174" s="222" t="s">
        <v>241</v>
      </c>
      <c r="G174" s="43"/>
      <c r="H174" s="43"/>
      <c r="I174" s="223"/>
      <c r="J174" s="43"/>
      <c r="K174" s="43"/>
      <c r="L174" s="47"/>
      <c r="M174" s="224"/>
      <c r="N174" s="22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164</v>
      </c>
      <c r="AU174" s="20" t="s">
        <v>84</v>
      </c>
    </row>
    <row r="175" s="14" customFormat="1">
      <c r="A175" s="14"/>
      <c r="B175" s="237"/>
      <c r="C175" s="238"/>
      <c r="D175" s="228" t="s">
        <v>166</v>
      </c>
      <c r="E175" s="239" t="s">
        <v>28</v>
      </c>
      <c r="F175" s="240" t="s">
        <v>750</v>
      </c>
      <c r="G175" s="238"/>
      <c r="H175" s="241">
        <v>39.524999999999999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166</v>
      </c>
      <c r="AU175" s="247" t="s">
        <v>84</v>
      </c>
      <c r="AV175" s="14" t="s">
        <v>84</v>
      </c>
      <c r="AW175" s="14" t="s">
        <v>35</v>
      </c>
      <c r="AX175" s="14" t="s">
        <v>82</v>
      </c>
      <c r="AY175" s="247" t="s">
        <v>154</v>
      </c>
    </row>
    <row r="176" s="2" customFormat="1" ht="44.25" customHeight="1">
      <c r="A176" s="41"/>
      <c r="B176" s="42"/>
      <c r="C176" s="208" t="s">
        <v>7</v>
      </c>
      <c r="D176" s="208" t="s">
        <v>157</v>
      </c>
      <c r="E176" s="209" t="s">
        <v>988</v>
      </c>
      <c r="F176" s="210" t="s">
        <v>989</v>
      </c>
      <c r="G176" s="211" t="s">
        <v>220</v>
      </c>
      <c r="H176" s="212">
        <v>39.524999999999999</v>
      </c>
      <c r="I176" s="213"/>
      <c r="J176" s="214">
        <f>ROUND(I176*H176,2)</f>
        <v>0</v>
      </c>
      <c r="K176" s="210" t="s">
        <v>161</v>
      </c>
      <c r="L176" s="47"/>
      <c r="M176" s="215" t="s">
        <v>28</v>
      </c>
      <c r="N176" s="216" t="s">
        <v>45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162</v>
      </c>
      <c r="AT176" s="219" t="s">
        <v>157</v>
      </c>
      <c r="AU176" s="219" t="s">
        <v>84</v>
      </c>
      <c r="AY176" s="20" t="s">
        <v>154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82</v>
      </c>
      <c r="BK176" s="220">
        <f>ROUND(I176*H176,2)</f>
        <v>0</v>
      </c>
      <c r="BL176" s="20" t="s">
        <v>162</v>
      </c>
      <c r="BM176" s="219" t="s">
        <v>990</v>
      </c>
    </row>
    <row r="177" s="2" customFormat="1">
      <c r="A177" s="41"/>
      <c r="B177" s="42"/>
      <c r="C177" s="43"/>
      <c r="D177" s="221" t="s">
        <v>164</v>
      </c>
      <c r="E177" s="43"/>
      <c r="F177" s="222" t="s">
        <v>991</v>
      </c>
      <c r="G177" s="43"/>
      <c r="H177" s="43"/>
      <c r="I177" s="223"/>
      <c r="J177" s="43"/>
      <c r="K177" s="43"/>
      <c r="L177" s="47"/>
      <c r="M177" s="224"/>
      <c r="N177" s="225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164</v>
      </c>
      <c r="AU177" s="20" t="s">
        <v>84</v>
      </c>
    </row>
    <row r="178" s="14" customFormat="1">
      <c r="A178" s="14"/>
      <c r="B178" s="237"/>
      <c r="C178" s="238"/>
      <c r="D178" s="228" t="s">
        <v>166</v>
      </c>
      <c r="E178" s="239" t="s">
        <v>28</v>
      </c>
      <c r="F178" s="240" t="s">
        <v>414</v>
      </c>
      <c r="G178" s="238"/>
      <c r="H178" s="241">
        <v>60.420000000000002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166</v>
      </c>
      <c r="AU178" s="247" t="s">
        <v>84</v>
      </c>
      <c r="AV178" s="14" t="s">
        <v>84</v>
      </c>
      <c r="AW178" s="14" t="s">
        <v>35</v>
      </c>
      <c r="AX178" s="14" t="s">
        <v>74</v>
      </c>
      <c r="AY178" s="247" t="s">
        <v>154</v>
      </c>
    </row>
    <row r="179" s="14" customFormat="1">
      <c r="A179" s="14"/>
      <c r="B179" s="237"/>
      <c r="C179" s="238"/>
      <c r="D179" s="228" t="s">
        <v>166</v>
      </c>
      <c r="E179" s="239" t="s">
        <v>28</v>
      </c>
      <c r="F179" s="240" t="s">
        <v>992</v>
      </c>
      <c r="G179" s="238"/>
      <c r="H179" s="241">
        <v>-14.44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166</v>
      </c>
      <c r="AU179" s="247" t="s">
        <v>84</v>
      </c>
      <c r="AV179" s="14" t="s">
        <v>84</v>
      </c>
      <c r="AW179" s="14" t="s">
        <v>35</v>
      </c>
      <c r="AX179" s="14" t="s">
        <v>74</v>
      </c>
      <c r="AY179" s="247" t="s">
        <v>154</v>
      </c>
    </row>
    <row r="180" s="14" customFormat="1">
      <c r="A180" s="14"/>
      <c r="B180" s="237"/>
      <c r="C180" s="238"/>
      <c r="D180" s="228" t="s">
        <v>166</v>
      </c>
      <c r="E180" s="239" t="s">
        <v>28</v>
      </c>
      <c r="F180" s="240" t="s">
        <v>993</v>
      </c>
      <c r="G180" s="238"/>
      <c r="H180" s="241">
        <v>-6.3710000000000004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166</v>
      </c>
      <c r="AU180" s="247" t="s">
        <v>84</v>
      </c>
      <c r="AV180" s="14" t="s">
        <v>84</v>
      </c>
      <c r="AW180" s="14" t="s">
        <v>35</v>
      </c>
      <c r="AX180" s="14" t="s">
        <v>74</v>
      </c>
      <c r="AY180" s="247" t="s">
        <v>154</v>
      </c>
    </row>
    <row r="181" s="14" customFormat="1">
      <c r="A181" s="14"/>
      <c r="B181" s="237"/>
      <c r="C181" s="238"/>
      <c r="D181" s="228" t="s">
        <v>166</v>
      </c>
      <c r="E181" s="239" t="s">
        <v>28</v>
      </c>
      <c r="F181" s="240" t="s">
        <v>994</v>
      </c>
      <c r="G181" s="238"/>
      <c r="H181" s="241">
        <v>-0.084000000000000005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166</v>
      </c>
      <c r="AU181" s="247" t="s">
        <v>84</v>
      </c>
      <c r="AV181" s="14" t="s">
        <v>84</v>
      </c>
      <c r="AW181" s="14" t="s">
        <v>35</v>
      </c>
      <c r="AX181" s="14" t="s">
        <v>74</v>
      </c>
      <c r="AY181" s="247" t="s">
        <v>154</v>
      </c>
    </row>
    <row r="182" s="15" customFormat="1">
      <c r="A182" s="15"/>
      <c r="B182" s="248"/>
      <c r="C182" s="249"/>
      <c r="D182" s="228" t="s">
        <v>166</v>
      </c>
      <c r="E182" s="250" t="s">
        <v>417</v>
      </c>
      <c r="F182" s="251" t="s">
        <v>169</v>
      </c>
      <c r="G182" s="249"/>
      <c r="H182" s="252">
        <v>39.524999999999999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166</v>
      </c>
      <c r="AU182" s="258" t="s">
        <v>84</v>
      </c>
      <c r="AV182" s="15" t="s">
        <v>162</v>
      </c>
      <c r="AW182" s="15" t="s">
        <v>35</v>
      </c>
      <c r="AX182" s="15" t="s">
        <v>82</v>
      </c>
      <c r="AY182" s="258" t="s">
        <v>154</v>
      </c>
    </row>
    <row r="183" s="2" customFormat="1" ht="66.75" customHeight="1">
      <c r="A183" s="41"/>
      <c r="B183" s="42"/>
      <c r="C183" s="208" t="s">
        <v>285</v>
      </c>
      <c r="D183" s="208" t="s">
        <v>157</v>
      </c>
      <c r="E183" s="209" t="s">
        <v>995</v>
      </c>
      <c r="F183" s="210" t="s">
        <v>996</v>
      </c>
      <c r="G183" s="211" t="s">
        <v>220</v>
      </c>
      <c r="H183" s="212">
        <v>14.44</v>
      </c>
      <c r="I183" s="213"/>
      <c r="J183" s="214">
        <f>ROUND(I183*H183,2)</f>
        <v>0</v>
      </c>
      <c r="K183" s="210" t="s">
        <v>161</v>
      </c>
      <c r="L183" s="47"/>
      <c r="M183" s="215" t="s">
        <v>28</v>
      </c>
      <c r="N183" s="216" t="s">
        <v>45</v>
      </c>
      <c r="O183" s="87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162</v>
      </c>
      <c r="AT183" s="219" t="s">
        <v>157</v>
      </c>
      <c r="AU183" s="219" t="s">
        <v>84</v>
      </c>
      <c r="AY183" s="20" t="s">
        <v>154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82</v>
      </c>
      <c r="BK183" s="220">
        <f>ROUND(I183*H183,2)</f>
        <v>0</v>
      </c>
      <c r="BL183" s="20" t="s">
        <v>162</v>
      </c>
      <c r="BM183" s="219" t="s">
        <v>997</v>
      </c>
    </row>
    <row r="184" s="2" customFormat="1">
      <c r="A184" s="41"/>
      <c r="B184" s="42"/>
      <c r="C184" s="43"/>
      <c r="D184" s="221" t="s">
        <v>164</v>
      </c>
      <c r="E184" s="43"/>
      <c r="F184" s="222" t="s">
        <v>998</v>
      </c>
      <c r="G184" s="43"/>
      <c r="H184" s="43"/>
      <c r="I184" s="223"/>
      <c r="J184" s="43"/>
      <c r="K184" s="43"/>
      <c r="L184" s="47"/>
      <c r="M184" s="224"/>
      <c r="N184" s="225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164</v>
      </c>
      <c r="AU184" s="20" t="s">
        <v>84</v>
      </c>
    </row>
    <row r="185" s="13" customFormat="1">
      <c r="A185" s="13"/>
      <c r="B185" s="226"/>
      <c r="C185" s="227"/>
      <c r="D185" s="228" t="s">
        <v>166</v>
      </c>
      <c r="E185" s="229" t="s">
        <v>28</v>
      </c>
      <c r="F185" s="230" t="s">
        <v>929</v>
      </c>
      <c r="G185" s="227"/>
      <c r="H185" s="229" t="s">
        <v>28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166</v>
      </c>
      <c r="AU185" s="236" t="s">
        <v>84</v>
      </c>
      <c r="AV185" s="13" t="s">
        <v>82</v>
      </c>
      <c r="AW185" s="13" t="s">
        <v>35</v>
      </c>
      <c r="AX185" s="13" t="s">
        <v>74</v>
      </c>
      <c r="AY185" s="236" t="s">
        <v>154</v>
      </c>
    </row>
    <row r="186" s="14" customFormat="1">
      <c r="A186" s="14"/>
      <c r="B186" s="237"/>
      <c r="C186" s="238"/>
      <c r="D186" s="228" t="s">
        <v>166</v>
      </c>
      <c r="E186" s="239" t="s">
        <v>28</v>
      </c>
      <c r="F186" s="240" t="s">
        <v>999</v>
      </c>
      <c r="G186" s="238"/>
      <c r="H186" s="241">
        <v>14.44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166</v>
      </c>
      <c r="AU186" s="247" t="s">
        <v>84</v>
      </c>
      <c r="AV186" s="14" t="s">
        <v>84</v>
      </c>
      <c r="AW186" s="14" t="s">
        <v>35</v>
      </c>
      <c r="AX186" s="14" t="s">
        <v>74</v>
      </c>
      <c r="AY186" s="247" t="s">
        <v>154</v>
      </c>
    </row>
    <row r="187" s="15" customFormat="1">
      <c r="A187" s="15"/>
      <c r="B187" s="248"/>
      <c r="C187" s="249"/>
      <c r="D187" s="228" t="s">
        <v>166</v>
      </c>
      <c r="E187" s="250" t="s">
        <v>909</v>
      </c>
      <c r="F187" s="251" t="s">
        <v>169</v>
      </c>
      <c r="G187" s="249"/>
      <c r="H187" s="252">
        <v>14.44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8" t="s">
        <v>166</v>
      </c>
      <c r="AU187" s="258" t="s">
        <v>84</v>
      </c>
      <c r="AV187" s="15" t="s">
        <v>162</v>
      </c>
      <c r="AW187" s="15" t="s">
        <v>35</v>
      </c>
      <c r="AX187" s="15" t="s">
        <v>82</v>
      </c>
      <c r="AY187" s="258" t="s">
        <v>154</v>
      </c>
    </row>
    <row r="188" s="2" customFormat="1" ht="16.5" customHeight="1">
      <c r="A188" s="41"/>
      <c r="B188" s="42"/>
      <c r="C188" s="273" t="s">
        <v>291</v>
      </c>
      <c r="D188" s="273" t="s">
        <v>521</v>
      </c>
      <c r="E188" s="274" t="s">
        <v>1000</v>
      </c>
      <c r="F188" s="275" t="s">
        <v>1001</v>
      </c>
      <c r="G188" s="276" t="s">
        <v>256</v>
      </c>
      <c r="H188" s="277">
        <v>28.879999999999999</v>
      </c>
      <c r="I188" s="278"/>
      <c r="J188" s="279">
        <f>ROUND(I188*H188,2)</f>
        <v>0</v>
      </c>
      <c r="K188" s="275" t="s">
        <v>161</v>
      </c>
      <c r="L188" s="280"/>
      <c r="M188" s="281" t="s">
        <v>28</v>
      </c>
      <c r="N188" s="282" t="s">
        <v>45</v>
      </c>
      <c r="O188" s="87"/>
      <c r="P188" s="217">
        <f>O188*H188</f>
        <v>0</v>
      </c>
      <c r="Q188" s="217">
        <v>1</v>
      </c>
      <c r="R188" s="217">
        <f>Q188*H188</f>
        <v>28.879999999999999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205</v>
      </c>
      <c r="AT188" s="219" t="s">
        <v>521</v>
      </c>
      <c r="AU188" s="219" t="s">
        <v>84</v>
      </c>
      <c r="AY188" s="20" t="s">
        <v>154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82</v>
      </c>
      <c r="BK188" s="220">
        <f>ROUND(I188*H188,2)</f>
        <v>0</v>
      </c>
      <c r="BL188" s="20" t="s">
        <v>162</v>
      </c>
      <c r="BM188" s="219" t="s">
        <v>1002</v>
      </c>
    </row>
    <row r="189" s="14" customFormat="1">
      <c r="A189" s="14"/>
      <c r="B189" s="237"/>
      <c r="C189" s="238"/>
      <c r="D189" s="228" t="s">
        <v>166</v>
      </c>
      <c r="E189" s="239" t="s">
        <v>28</v>
      </c>
      <c r="F189" s="240" t="s">
        <v>1003</v>
      </c>
      <c r="G189" s="238"/>
      <c r="H189" s="241">
        <v>28.879999999999999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166</v>
      </c>
      <c r="AU189" s="247" t="s">
        <v>84</v>
      </c>
      <c r="AV189" s="14" t="s">
        <v>84</v>
      </c>
      <c r="AW189" s="14" t="s">
        <v>35</v>
      </c>
      <c r="AX189" s="14" t="s">
        <v>82</v>
      </c>
      <c r="AY189" s="247" t="s">
        <v>154</v>
      </c>
    </row>
    <row r="190" s="2" customFormat="1" ht="33" customHeight="1">
      <c r="A190" s="41"/>
      <c r="B190" s="42"/>
      <c r="C190" s="208" t="s">
        <v>297</v>
      </c>
      <c r="D190" s="208" t="s">
        <v>157</v>
      </c>
      <c r="E190" s="209" t="s">
        <v>1004</v>
      </c>
      <c r="F190" s="210" t="s">
        <v>1005</v>
      </c>
      <c r="G190" s="211" t="s">
        <v>160</v>
      </c>
      <c r="H190" s="212">
        <v>67.719999999999999</v>
      </c>
      <c r="I190" s="213"/>
      <c r="J190" s="214">
        <f>ROUND(I190*H190,2)</f>
        <v>0</v>
      </c>
      <c r="K190" s="210" t="s">
        <v>161</v>
      </c>
      <c r="L190" s="47"/>
      <c r="M190" s="215" t="s">
        <v>28</v>
      </c>
      <c r="N190" s="216" t="s">
        <v>45</v>
      </c>
      <c r="O190" s="87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162</v>
      </c>
      <c r="AT190" s="219" t="s">
        <v>157</v>
      </c>
      <c r="AU190" s="219" t="s">
        <v>84</v>
      </c>
      <c r="AY190" s="20" t="s">
        <v>154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82</v>
      </c>
      <c r="BK190" s="220">
        <f>ROUND(I190*H190,2)</f>
        <v>0</v>
      </c>
      <c r="BL190" s="20" t="s">
        <v>162</v>
      </c>
      <c r="BM190" s="219" t="s">
        <v>1006</v>
      </c>
    </row>
    <row r="191" s="2" customFormat="1">
      <c r="A191" s="41"/>
      <c r="B191" s="42"/>
      <c r="C191" s="43"/>
      <c r="D191" s="221" t="s">
        <v>164</v>
      </c>
      <c r="E191" s="43"/>
      <c r="F191" s="222" t="s">
        <v>1007</v>
      </c>
      <c r="G191" s="43"/>
      <c r="H191" s="43"/>
      <c r="I191" s="223"/>
      <c r="J191" s="43"/>
      <c r="K191" s="43"/>
      <c r="L191" s="47"/>
      <c r="M191" s="224"/>
      <c r="N191" s="225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164</v>
      </c>
      <c r="AU191" s="20" t="s">
        <v>84</v>
      </c>
    </row>
    <row r="192" s="14" customFormat="1">
      <c r="A192" s="14"/>
      <c r="B192" s="237"/>
      <c r="C192" s="238"/>
      <c r="D192" s="228" t="s">
        <v>166</v>
      </c>
      <c r="E192" s="239" t="s">
        <v>28</v>
      </c>
      <c r="F192" s="240" t="s">
        <v>113</v>
      </c>
      <c r="G192" s="238"/>
      <c r="H192" s="241">
        <v>44.799999999999997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166</v>
      </c>
      <c r="AU192" s="247" t="s">
        <v>84</v>
      </c>
      <c r="AV192" s="14" t="s">
        <v>84</v>
      </c>
      <c r="AW192" s="14" t="s">
        <v>35</v>
      </c>
      <c r="AX192" s="14" t="s">
        <v>74</v>
      </c>
      <c r="AY192" s="247" t="s">
        <v>154</v>
      </c>
    </row>
    <row r="193" s="14" customFormat="1">
      <c r="A193" s="14"/>
      <c r="B193" s="237"/>
      <c r="C193" s="238"/>
      <c r="D193" s="228" t="s">
        <v>166</v>
      </c>
      <c r="E193" s="239" t="s">
        <v>28</v>
      </c>
      <c r="F193" s="240" t="s">
        <v>108</v>
      </c>
      <c r="G193" s="238"/>
      <c r="H193" s="241">
        <v>22.920000000000002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166</v>
      </c>
      <c r="AU193" s="247" t="s">
        <v>84</v>
      </c>
      <c r="AV193" s="14" t="s">
        <v>84</v>
      </c>
      <c r="AW193" s="14" t="s">
        <v>35</v>
      </c>
      <c r="AX193" s="14" t="s">
        <v>74</v>
      </c>
      <c r="AY193" s="247" t="s">
        <v>154</v>
      </c>
    </row>
    <row r="194" s="15" customFormat="1">
      <c r="A194" s="15"/>
      <c r="B194" s="248"/>
      <c r="C194" s="249"/>
      <c r="D194" s="228" t="s">
        <v>166</v>
      </c>
      <c r="E194" s="250" t="s">
        <v>28</v>
      </c>
      <c r="F194" s="251" t="s">
        <v>169</v>
      </c>
      <c r="G194" s="249"/>
      <c r="H194" s="252">
        <v>67.719999999999999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8" t="s">
        <v>166</v>
      </c>
      <c r="AU194" s="258" t="s">
        <v>84</v>
      </c>
      <c r="AV194" s="15" t="s">
        <v>162</v>
      </c>
      <c r="AW194" s="15" t="s">
        <v>35</v>
      </c>
      <c r="AX194" s="15" t="s">
        <v>82</v>
      </c>
      <c r="AY194" s="258" t="s">
        <v>154</v>
      </c>
    </row>
    <row r="195" s="12" customFormat="1" ht="22.8" customHeight="1">
      <c r="A195" s="12"/>
      <c r="B195" s="192"/>
      <c r="C195" s="193"/>
      <c r="D195" s="194" t="s">
        <v>73</v>
      </c>
      <c r="E195" s="206" t="s">
        <v>162</v>
      </c>
      <c r="F195" s="206" t="s">
        <v>1008</v>
      </c>
      <c r="G195" s="193"/>
      <c r="H195" s="193"/>
      <c r="I195" s="196"/>
      <c r="J195" s="207">
        <f>BK195</f>
        <v>0</v>
      </c>
      <c r="K195" s="193"/>
      <c r="L195" s="198"/>
      <c r="M195" s="199"/>
      <c r="N195" s="200"/>
      <c r="O195" s="200"/>
      <c r="P195" s="201">
        <f>SUM(P196:P205)</f>
        <v>0</v>
      </c>
      <c r="Q195" s="200"/>
      <c r="R195" s="201">
        <f>SUM(R196:R205)</f>
        <v>12.256252750000002</v>
      </c>
      <c r="S195" s="200"/>
      <c r="T195" s="202">
        <f>SUM(T196:T205)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3" t="s">
        <v>82</v>
      </c>
      <c r="AT195" s="204" t="s">
        <v>73</v>
      </c>
      <c r="AU195" s="204" t="s">
        <v>82</v>
      </c>
      <c r="AY195" s="203" t="s">
        <v>154</v>
      </c>
      <c r="BK195" s="205">
        <f>SUM(BK196:BK205)</f>
        <v>0</v>
      </c>
    </row>
    <row r="196" s="2" customFormat="1" ht="33" customHeight="1">
      <c r="A196" s="41"/>
      <c r="B196" s="42"/>
      <c r="C196" s="208" t="s">
        <v>303</v>
      </c>
      <c r="D196" s="208" t="s">
        <v>157</v>
      </c>
      <c r="E196" s="209" t="s">
        <v>1009</v>
      </c>
      <c r="F196" s="210" t="s">
        <v>1010</v>
      </c>
      <c r="G196" s="211" t="s">
        <v>220</v>
      </c>
      <c r="H196" s="212">
        <v>6.3710000000000004</v>
      </c>
      <c r="I196" s="213"/>
      <c r="J196" s="214">
        <f>ROUND(I196*H196,2)</f>
        <v>0</v>
      </c>
      <c r="K196" s="210" t="s">
        <v>161</v>
      </c>
      <c r="L196" s="47"/>
      <c r="M196" s="215" t="s">
        <v>28</v>
      </c>
      <c r="N196" s="216" t="s">
        <v>45</v>
      </c>
      <c r="O196" s="87"/>
      <c r="P196" s="217">
        <f>O196*H196</f>
        <v>0</v>
      </c>
      <c r="Q196" s="217">
        <v>1.8907700000000001</v>
      </c>
      <c r="R196" s="217">
        <f>Q196*H196</f>
        <v>12.046095670000002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162</v>
      </c>
      <c r="AT196" s="219" t="s">
        <v>157</v>
      </c>
      <c r="AU196" s="219" t="s">
        <v>84</v>
      </c>
      <c r="AY196" s="20" t="s">
        <v>154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82</v>
      </c>
      <c r="BK196" s="220">
        <f>ROUND(I196*H196,2)</f>
        <v>0</v>
      </c>
      <c r="BL196" s="20" t="s">
        <v>162</v>
      </c>
      <c r="BM196" s="219" t="s">
        <v>1011</v>
      </c>
    </row>
    <row r="197" s="2" customFormat="1">
      <c r="A197" s="41"/>
      <c r="B197" s="42"/>
      <c r="C197" s="43"/>
      <c r="D197" s="221" t="s">
        <v>164</v>
      </c>
      <c r="E197" s="43"/>
      <c r="F197" s="222" t="s">
        <v>1012</v>
      </c>
      <c r="G197" s="43"/>
      <c r="H197" s="43"/>
      <c r="I197" s="223"/>
      <c r="J197" s="43"/>
      <c r="K197" s="43"/>
      <c r="L197" s="47"/>
      <c r="M197" s="224"/>
      <c r="N197" s="225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164</v>
      </c>
      <c r="AU197" s="20" t="s">
        <v>84</v>
      </c>
    </row>
    <row r="198" s="13" customFormat="1">
      <c r="A198" s="13"/>
      <c r="B198" s="226"/>
      <c r="C198" s="227"/>
      <c r="D198" s="228" t="s">
        <v>166</v>
      </c>
      <c r="E198" s="229" t="s">
        <v>28</v>
      </c>
      <c r="F198" s="230" t="s">
        <v>929</v>
      </c>
      <c r="G198" s="227"/>
      <c r="H198" s="229" t="s">
        <v>28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166</v>
      </c>
      <c r="AU198" s="236" t="s">
        <v>84</v>
      </c>
      <c r="AV198" s="13" t="s">
        <v>82</v>
      </c>
      <c r="AW198" s="13" t="s">
        <v>35</v>
      </c>
      <c r="AX198" s="13" t="s">
        <v>74</v>
      </c>
      <c r="AY198" s="236" t="s">
        <v>154</v>
      </c>
    </row>
    <row r="199" s="14" customFormat="1">
      <c r="A199" s="14"/>
      <c r="B199" s="237"/>
      <c r="C199" s="238"/>
      <c r="D199" s="228" t="s">
        <v>166</v>
      </c>
      <c r="E199" s="239" t="s">
        <v>28</v>
      </c>
      <c r="F199" s="240" t="s">
        <v>1013</v>
      </c>
      <c r="G199" s="238"/>
      <c r="H199" s="241">
        <v>6.3710000000000004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166</v>
      </c>
      <c r="AU199" s="247" t="s">
        <v>84</v>
      </c>
      <c r="AV199" s="14" t="s">
        <v>84</v>
      </c>
      <c r="AW199" s="14" t="s">
        <v>35</v>
      </c>
      <c r="AX199" s="14" t="s">
        <v>74</v>
      </c>
      <c r="AY199" s="247" t="s">
        <v>154</v>
      </c>
    </row>
    <row r="200" s="15" customFormat="1">
      <c r="A200" s="15"/>
      <c r="B200" s="248"/>
      <c r="C200" s="249"/>
      <c r="D200" s="228" t="s">
        <v>166</v>
      </c>
      <c r="E200" s="250" t="s">
        <v>905</v>
      </c>
      <c r="F200" s="251" t="s">
        <v>169</v>
      </c>
      <c r="G200" s="249"/>
      <c r="H200" s="252">
        <v>6.3710000000000004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8" t="s">
        <v>166</v>
      </c>
      <c r="AU200" s="258" t="s">
        <v>84</v>
      </c>
      <c r="AV200" s="15" t="s">
        <v>162</v>
      </c>
      <c r="AW200" s="15" t="s">
        <v>35</v>
      </c>
      <c r="AX200" s="15" t="s">
        <v>82</v>
      </c>
      <c r="AY200" s="258" t="s">
        <v>154</v>
      </c>
    </row>
    <row r="201" s="2" customFormat="1" ht="49.05" customHeight="1">
      <c r="A201" s="41"/>
      <c r="B201" s="42"/>
      <c r="C201" s="208" t="s">
        <v>308</v>
      </c>
      <c r="D201" s="208" t="s">
        <v>157</v>
      </c>
      <c r="E201" s="209" t="s">
        <v>1014</v>
      </c>
      <c r="F201" s="210" t="s">
        <v>1015</v>
      </c>
      <c r="G201" s="211" t="s">
        <v>220</v>
      </c>
      <c r="H201" s="212">
        <v>0.084000000000000005</v>
      </c>
      <c r="I201" s="213"/>
      <c r="J201" s="214">
        <f>ROUND(I201*H201,2)</f>
        <v>0</v>
      </c>
      <c r="K201" s="210" t="s">
        <v>161</v>
      </c>
      <c r="L201" s="47"/>
      <c r="M201" s="215" t="s">
        <v>28</v>
      </c>
      <c r="N201" s="216" t="s">
        <v>45</v>
      </c>
      <c r="O201" s="87"/>
      <c r="P201" s="217">
        <f>O201*H201</f>
        <v>0</v>
      </c>
      <c r="Q201" s="217">
        <v>2.5018699999999998</v>
      </c>
      <c r="R201" s="217">
        <f>Q201*H201</f>
        <v>0.21015708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162</v>
      </c>
      <c r="AT201" s="219" t="s">
        <v>157</v>
      </c>
      <c r="AU201" s="219" t="s">
        <v>84</v>
      </c>
      <c r="AY201" s="20" t="s">
        <v>154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82</v>
      </c>
      <c r="BK201" s="220">
        <f>ROUND(I201*H201,2)</f>
        <v>0</v>
      </c>
      <c r="BL201" s="20" t="s">
        <v>162</v>
      </c>
      <c r="BM201" s="219" t="s">
        <v>1016</v>
      </c>
    </row>
    <row r="202" s="2" customFormat="1">
      <c r="A202" s="41"/>
      <c r="B202" s="42"/>
      <c r="C202" s="43"/>
      <c r="D202" s="221" t="s">
        <v>164</v>
      </c>
      <c r="E202" s="43"/>
      <c r="F202" s="222" t="s">
        <v>1017</v>
      </c>
      <c r="G202" s="43"/>
      <c r="H202" s="43"/>
      <c r="I202" s="223"/>
      <c r="J202" s="43"/>
      <c r="K202" s="43"/>
      <c r="L202" s="47"/>
      <c r="M202" s="224"/>
      <c r="N202" s="225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164</v>
      </c>
      <c r="AU202" s="20" t="s">
        <v>84</v>
      </c>
    </row>
    <row r="203" s="13" customFormat="1">
      <c r="A203" s="13"/>
      <c r="B203" s="226"/>
      <c r="C203" s="227"/>
      <c r="D203" s="228" t="s">
        <v>166</v>
      </c>
      <c r="E203" s="229" t="s">
        <v>28</v>
      </c>
      <c r="F203" s="230" t="s">
        <v>929</v>
      </c>
      <c r="G203" s="227"/>
      <c r="H203" s="229" t="s">
        <v>28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166</v>
      </c>
      <c r="AU203" s="236" t="s">
        <v>84</v>
      </c>
      <c r="AV203" s="13" t="s">
        <v>82</v>
      </c>
      <c r="AW203" s="13" t="s">
        <v>35</v>
      </c>
      <c r="AX203" s="13" t="s">
        <v>74</v>
      </c>
      <c r="AY203" s="236" t="s">
        <v>154</v>
      </c>
    </row>
    <row r="204" s="14" customFormat="1">
      <c r="A204" s="14"/>
      <c r="B204" s="237"/>
      <c r="C204" s="238"/>
      <c r="D204" s="228" t="s">
        <v>166</v>
      </c>
      <c r="E204" s="239" t="s">
        <v>28</v>
      </c>
      <c r="F204" s="240" t="s">
        <v>1018</v>
      </c>
      <c r="G204" s="238"/>
      <c r="H204" s="241">
        <v>0.084000000000000005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166</v>
      </c>
      <c r="AU204" s="247" t="s">
        <v>84</v>
      </c>
      <c r="AV204" s="14" t="s">
        <v>84</v>
      </c>
      <c r="AW204" s="14" t="s">
        <v>35</v>
      </c>
      <c r="AX204" s="14" t="s">
        <v>74</v>
      </c>
      <c r="AY204" s="247" t="s">
        <v>154</v>
      </c>
    </row>
    <row r="205" s="15" customFormat="1">
      <c r="A205" s="15"/>
      <c r="B205" s="248"/>
      <c r="C205" s="249"/>
      <c r="D205" s="228" t="s">
        <v>166</v>
      </c>
      <c r="E205" s="250" t="s">
        <v>907</v>
      </c>
      <c r="F205" s="251" t="s">
        <v>169</v>
      </c>
      <c r="G205" s="249"/>
      <c r="H205" s="252">
        <v>0.084000000000000005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8" t="s">
        <v>166</v>
      </c>
      <c r="AU205" s="258" t="s">
        <v>84</v>
      </c>
      <c r="AV205" s="15" t="s">
        <v>162</v>
      </c>
      <c r="AW205" s="15" t="s">
        <v>35</v>
      </c>
      <c r="AX205" s="15" t="s">
        <v>82</v>
      </c>
      <c r="AY205" s="258" t="s">
        <v>154</v>
      </c>
    </row>
    <row r="206" s="12" customFormat="1" ht="22.8" customHeight="1">
      <c r="A206" s="12"/>
      <c r="B206" s="192"/>
      <c r="C206" s="193"/>
      <c r="D206" s="194" t="s">
        <v>73</v>
      </c>
      <c r="E206" s="206" t="s">
        <v>185</v>
      </c>
      <c r="F206" s="206" t="s">
        <v>789</v>
      </c>
      <c r="G206" s="193"/>
      <c r="H206" s="193"/>
      <c r="I206" s="196"/>
      <c r="J206" s="207">
        <f>BK206</f>
        <v>0</v>
      </c>
      <c r="K206" s="193"/>
      <c r="L206" s="198"/>
      <c r="M206" s="199"/>
      <c r="N206" s="200"/>
      <c r="O206" s="200"/>
      <c r="P206" s="201">
        <f>SUM(P207:P237)</f>
        <v>0</v>
      </c>
      <c r="Q206" s="200"/>
      <c r="R206" s="201">
        <f>SUM(R207:R237)</f>
        <v>57.414634399999997</v>
      </c>
      <c r="S206" s="200"/>
      <c r="T206" s="202">
        <f>SUM(T207:T237)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3" t="s">
        <v>82</v>
      </c>
      <c r="AT206" s="204" t="s">
        <v>73</v>
      </c>
      <c r="AU206" s="204" t="s">
        <v>82</v>
      </c>
      <c r="AY206" s="203" t="s">
        <v>154</v>
      </c>
      <c r="BK206" s="205">
        <f>SUM(BK207:BK237)</f>
        <v>0</v>
      </c>
    </row>
    <row r="207" s="2" customFormat="1" ht="44.25" customHeight="1">
      <c r="A207" s="41"/>
      <c r="B207" s="42"/>
      <c r="C207" s="208" t="s">
        <v>313</v>
      </c>
      <c r="D207" s="208" t="s">
        <v>157</v>
      </c>
      <c r="E207" s="209" t="s">
        <v>790</v>
      </c>
      <c r="F207" s="210" t="s">
        <v>791</v>
      </c>
      <c r="G207" s="211" t="s">
        <v>160</v>
      </c>
      <c r="H207" s="212">
        <v>44.799999999999997</v>
      </c>
      <c r="I207" s="213"/>
      <c r="J207" s="214">
        <f>ROUND(I207*H207,2)</f>
        <v>0</v>
      </c>
      <c r="K207" s="210" t="s">
        <v>161</v>
      </c>
      <c r="L207" s="47"/>
      <c r="M207" s="215" t="s">
        <v>28</v>
      </c>
      <c r="N207" s="216" t="s">
        <v>45</v>
      </c>
      <c r="O207" s="87"/>
      <c r="P207" s="217">
        <f>O207*H207</f>
        <v>0</v>
      </c>
      <c r="Q207" s="217">
        <v>0.19900000000000001</v>
      </c>
      <c r="R207" s="217">
        <f>Q207*H207</f>
        <v>8.9152000000000005</v>
      </c>
      <c r="S207" s="217">
        <v>0</v>
      </c>
      <c r="T207" s="218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9" t="s">
        <v>162</v>
      </c>
      <c r="AT207" s="219" t="s">
        <v>157</v>
      </c>
      <c r="AU207" s="219" t="s">
        <v>84</v>
      </c>
      <c r="AY207" s="20" t="s">
        <v>154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20" t="s">
        <v>82</v>
      </c>
      <c r="BK207" s="220">
        <f>ROUND(I207*H207,2)</f>
        <v>0</v>
      </c>
      <c r="BL207" s="20" t="s">
        <v>162</v>
      </c>
      <c r="BM207" s="219" t="s">
        <v>1019</v>
      </c>
    </row>
    <row r="208" s="2" customFormat="1">
      <c r="A208" s="41"/>
      <c r="B208" s="42"/>
      <c r="C208" s="43"/>
      <c r="D208" s="221" t="s">
        <v>164</v>
      </c>
      <c r="E208" s="43"/>
      <c r="F208" s="222" t="s">
        <v>793</v>
      </c>
      <c r="G208" s="43"/>
      <c r="H208" s="43"/>
      <c r="I208" s="223"/>
      <c r="J208" s="43"/>
      <c r="K208" s="43"/>
      <c r="L208" s="47"/>
      <c r="M208" s="224"/>
      <c r="N208" s="225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164</v>
      </c>
      <c r="AU208" s="20" t="s">
        <v>84</v>
      </c>
    </row>
    <row r="209" s="14" customFormat="1">
      <c r="A209" s="14"/>
      <c r="B209" s="237"/>
      <c r="C209" s="238"/>
      <c r="D209" s="228" t="s">
        <v>166</v>
      </c>
      <c r="E209" s="239" t="s">
        <v>28</v>
      </c>
      <c r="F209" s="240" t="s">
        <v>113</v>
      </c>
      <c r="G209" s="238"/>
      <c r="H209" s="241">
        <v>44.799999999999997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166</v>
      </c>
      <c r="AU209" s="247" t="s">
        <v>84</v>
      </c>
      <c r="AV209" s="14" t="s">
        <v>84</v>
      </c>
      <c r="AW209" s="14" t="s">
        <v>35</v>
      </c>
      <c r="AX209" s="14" t="s">
        <v>82</v>
      </c>
      <c r="AY209" s="247" t="s">
        <v>154</v>
      </c>
    </row>
    <row r="210" s="2" customFormat="1" ht="44.25" customHeight="1">
      <c r="A210" s="41"/>
      <c r="B210" s="42"/>
      <c r="C210" s="208" t="s">
        <v>318</v>
      </c>
      <c r="D210" s="208" t="s">
        <v>157</v>
      </c>
      <c r="E210" s="209" t="s">
        <v>794</v>
      </c>
      <c r="F210" s="210" t="s">
        <v>795</v>
      </c>
      <c r="G210" s="211" t="s">
        <v>160</v>
      </c>
      <c r="H210" s="212">
        <v>44.799999999999997</v>
      </c>
      <c r="I210" s="213"/>
      <c r="J210" s="214">
        <f>ROUND(I210*H210,2)</f>
        <v>0</v>
      </c>
      <c r="K210" s="210" t="s">
        <v>161</v>
      </c>
      <c r="L210" s="47"/>
      <c r="M210" s="215" t="s">
        <v>28</v>
      </c>
      <c r="N210" s="216" t="s">
        <v>45</v>
      </c>
      <c r="O210" s="87"/>
      <c r="P210" s="217">
        <f>O210*H210</f>
        <v>0</v>
      </c>
      <c r="Q210" s="217">
        <v>0.19800000000000001</v>
      </c>
      <c r="R210" s="217">
        <f>Q210*H210</f>
        <v>8.8704000000000001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162</v>
      </c>
      <c r="AT210" s="219" t="s">
        <v>157</v>
      </c>
      <c r="AU210" s="219" t="s">
        <v>84</v>
      </c>
      <c r="AY210" s="20" t="s">
        <v>154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82</v>
      </c>
      <c r="BK210" s="220">
        <f>ROUND(I210*H210,2)</f>
        <v>0</v>
      </c>
      <c r="BL210" s="20" t="s">
        <v>162</v>
      </c>
      <c r="BM210" s="219" t="s">
        <v>1020</v>
      </c>
    </row>
    <row r="211" s="2" customFormat="1">
      <c r="A211" s="41"/>
      <c r="B211" s="42"/>
      <c r="C211" s="43"/>
      <c r="D211" s="221" t="s">
        <v>164</v>
      </c>
      <c r="E211" s="43"/>
      <c r="F211" s="222" t="s">
        <v>797</v>
      </c>
      <c r="G211" s="43"/>
      <c r="H211" s="43"/>
      <c r="I211" s="223"/>
      <c r="J211" s="43"/>
      <c r="K211" s="43"/>
      <c r="L211" s="47"/>
      <c r="M211" s="224"/>
      <c r="N211" s="225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164</v>
      </c>
      <c r="AU211" s="20" t="s">
        <v>84</v>
      </c>
    </row>
    <row r="212" s="14" customFormat="1">
      <c r="A212" s="14"/>
      <c r="B212" s="237"/>
      <c r="C212" s="238"/>
      <c r="D212" s="228" t="s">
        <v>166</v>
      </c>
      <c r="E212" s="239" t="s">
        <v>28</v>
      </c>
      <c r="F212" s="240" t="s">
        <v>113</v>
      </c>
      <c r="G212" s="238"/>
      <c r="H212" s="241">
        <v>44.799999999999997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166</v>
      </c>
      <c r="AU212" s="247" t="s">
        <v>84</v>
      </c>
      <c r="AV212" s="14" t="s">
        <v>84</v>
      </c>
      <c r="AW212" s="14" t="s">
        <v>35</v>
      </c>
      <c r="AX212" s="14" t="s">
        <v>82</v>
      </c>
      <c r="AY212" s="247" t="s">
        <v>154</v>
      </c>
    </row>
    <row r="213" s="2" customFormat="1" ht="37.8" customHeight="1">
      <c r="A213" s="41"/>
      <c r="B213" s="42"/>
      <c r="C213" s="208" t="s">
        <v>516</v>
      </c>
      <c r="D213" s="208" t="s">
        <v>157</v>
      </c>
      <c r="E213" s="209" t="s">
        <v>1021</v>
      </c>
      <c r="F213" s="210" t="s">
        <v>1022</v>
      </c>
      <c r="G213" s="211" t="s">
        <v>160</v>
      </c>
      <c r="H213" s="212">
        <v>22.920000000000002</v>
      </c>
      <c r="I213" s="213"/>
      <c r="J213" s="214">
        <f>ROUND(I213*H213,2)</f>
        <v>0</v>
      </c>
      <c r="K213" s="210" t="s">
        <v>161</v>
      </c>
      <c r="L213" s="47"/>
      <c r="M213" s="215" t="s">
        <v>28</v>
      </c>
      <c r="N213" s="216" t="s">
        <v>45</v>
      </c>
      <c r="O213" s="87"/>
      <c r="P213" s="217">
        <f>O213*H213</f>
        <v>0</v>
      </c>
      <c r="Q213" s="217">
        <v>0.43878</v>
      </c>
      <c r="R213" s="217">
        <f>Q213*H213</f>
        <v>10.056837600000002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162</v>
      </c>
      <c r="AT213" s="219" t="s">
        <v>157</v>
      </c>
      <c r="AU213" s="219" t="s">
        <v>84</v>
      </c>
      <c r="AY213" s="20" t="s">
        <v>154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82</v>
      </c>
      <c r="BK213" s="220">
        <f>ROUND(I213*H213,2)</f>
        <v>0</v>
      </c>
      <c r="BL213" s="20" t="s">
        <v>162</v>
      </c>
      <c r="BM213" s="219" t="s">
        <v>1023</v>
      </c>
    </row>
    <row r="214" s="2" customFormat="1">
      <c r="A214" s="41"/>
      <c r="B214" s="42"/>
      <c r="C214" s="43"/>
      <c r="D214" s="221" t="s">
        <v>164</v>
      </c>
      <c r="E214" s="43"/>
      <c r="F214" s="222" t="s">
        <v>1024</v>
      </c>
      <c r="G214" s="43"/>
      <c r="H214" s="43"/>
      <c r="I214" s="223"/>
      <c r="J214" s="43"/>
      <c r="K214" s="43"/>
      <c r="L214" s="47"/>
      <c r="M214" s="224"/>
      <c r="N214" s="225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164</v>
      </c>
      <c r="AU214" s="20" t="s">
        <v>84</v>
      </c>
    </row>
    <row r="215" s="14" customFormat="1">
      <c r="A215" s="14"/>
      <c r="B215" s="237"/>
      <c r="C215" s="238"/>
      <c r="D215" s="228" t="s">
        <v>166</v>
      </c>
      <c r="E215" s="239" t="s">
        <v>28</v>
      </c>
      <c r="F215" s="240" t="s">
        <v>108</v>
      </c>
      <c r="G215" s="238"/>
      <c r="H215" s="241">
        <v>22.920000000000002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166</v>
      </c>
      <c r="AU215" s="247" t="s">
        <v>84</v>
      </c>
      <c r="AV215" s="14" t="s">
        <v>84</v>
      </c>
      <c r="AW215" s="14" t="s">
        <v>35</v>
      </c>
      <c r="AX215" s="14" t="s">
        <v>82</v>
      </c>
      <c r="AY215" s="247" t="s">
        <v>154</v>
      </c>
    </row>
    <row r="216" s="2" customFormat="1" ht="33" customHeight="1">
      <c r="A216" s="41"/>
      <c r="B216" s="42"/>
      <c r="C216" s="208" t="s">
        <v>520</v>
      </c>
      <c r="D216" s="208" t="s">
        <v>157</v>
      </c>
      <c r="E216" s="209" t="s">
        <v>1025</v>
      </c>
      <c r="F216" s="210" t="s">
        <v>1026</v>
      </c>
      <c r="G216" s="211" t="s">
        <v>160</v>
      </c>
      <c r="H216" s="212">
        <v>22.920000000000002</v>
      </c>
      <c r="I216" s="213"/>
      <c r="J216" s="214">
        <f>ROUND(I216*H216,2)</f>
        <v>0</v>
      </c>
      <c r="K216" s="210" t="s">
        <v>161</v>
      </c>
      <c r="L216" s="47"/>
      <c r="M216" s="215" t="s">
        <v>28</v>
      </c>
      <c r="N216" s="216" t="s">
        <v>45</v>
      </c>
      <c r="O216" s="87"/>
      <c r="P216" s="217">
        <f>O216*H216</f>
        <v>0</v>
      </c>
      <c r="Q216" s="217">
        <v>0.41399999999999998</v>
      </c>
      <c r="R216" s="217">
        <f>Q216*H216</f>
        <v>9.48888</v>
      </c>
      <c r="S216" s="217">
        <v>0</v>
      </c>
      <c r="T216" s="218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9" t="s">
        <v>162</v>
      </c>
      <c r="AT216" s="219" t="s">
        <v>157</v>
      </c>
      <c r="AU216" s="219" t="s">
        <v>84</v>
      </c>
      <c r="AY216" s="20" t="s">
        <v>154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0" t="s">
        <v>82</v>
      </c>
      <c r="BK216" s="220">
        <f>ROUND(I216*H216,2)</f>
        <v>0</v>
      </c>
      <c r="BL216" s="20" t="s">
        <v>162</v>
      </c>
      <c r="BM216" s="219" t="s">
        <v>1027</v>
      </c>
    </row>
    <row r="217" s="2" customFormat="1">
      <c r="A217" s="41"/>
      <c r="B217" s="42"/>
      <c r="C217" s="43"/>
      <c r="D217" s="221" t="s">
        <v>164</v>
      </c>
      <c r="E217" s="43"/>
      <c r="F217" s="222" t="s">
        <v>1028</v>
      </c>
      <c r="G217" s="43"/>
      <c r="H217" s="43"/>
      <c r="I217" s="223"/>
      <c r="J217" s="43"/>
      <c r="K217" s="43"/>
      <c r="L217" s="47"/>
      <c r="M217" s="224"/>
      <c r="N217" s="225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164</v>
      </c>
      <c r="AU217" s="20" t="s">
        <v>84</v>
      </c>
    </row>
    <row r="218" s="14" customFormat="1">
      <c r="A218" s="14"/>
      <c r="B218" s="237"/>
      <c r="C218" s="238"/>
      <c r="D218" s="228" t="s">
        <v>166</v>
      </c>
      <c r="E218" s="239" t="s">
        <v>28</v>
      </c>
      <c r="F218" s="240" t="s">
        <v>108</v>
      </c>
      <c r="G218" s="238"/>
      <c r="H218" s="241">
        <v>22.920000000000002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166</v>
      </c>
      <c r="AU218" s="247" t="s">
        <v>84</v>
      </c>
      <c r="AV218" s="14" t="s">
        <v>84</v>
      </c>
      <c r="AW218" s="14" t="s">
        <v>35</v>
      </c>
      <c r="AX218" s="14" t="s">
        <v>82</v>
      </c>
      <c r="AY218" s="247" t="s">
        <v>154</v>
      </c>
    </row>
    <row r="219" s="2" customFormat="1" ht="55.5" customHeight="1">
      <c r="A219" s="41"/>
      <c r="B219" s="42"/>
      <c r="C219" s="208" t="s">
        <v>527</v>
      </c>
      <c r="D219" s="208" t="s">
        <v>157</v>
      </c>
      <c r="E219" s="209" t="s">
        <v>1029</v>
      </c>
      <c r="F219" s="210" t="s">
        <v>1030</v>
      </c>
      <c r="G219" s="211" t="s">
        <v>160</v>
      </c>
      <c r="H219" s="212">
        <v>22.920000000000002</v>
      </c>
      <c r="I219" s="213"/>
      <c r="J219" s="214">
        <f>ROUND(I219*H219,2)</f>
        <v>0</v>
      </c>
      <c r="K219" s="210" t="s">
        <v>161</v>
      </c>
      <c r="L219" s="47"/>
      <c r="M219" s="215" t="s">
        <v>28</v>
      </c>
      <c r="N219" s="216" t="s">
        <v>45</v>
      </c>
      <c r="O219" s="87"/>
      <c r="P219" s="217">
        <f>O219*H219</f>
        <v>0</v>
      </c>
      <c r="Q219" s="217">
        <v>0.13188</v>
      </c>
      <c r="R219" s="217">
        <f>Q219*H219</f>
        <v>3.0226896000000001</v>
      </c>
      <c r="S219" s="217">
        <v>0</v>
      </c>
      <c r="T219" s="21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9" t="s">
        <v>162</v>
      </c>
      <c r="AT219" s="219" t="s">
        <v>157</v>
      </c>
      <c r="AU219" s="219" t="s">
        <v>84</v>
      </c>
      <c r="AY219" s="20" t="s">
        <v>154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0" t="s">
        <v>82</v>
      </c>
      <c r="BK219" s="220">
        <f>ROUND(I219*H219,2)</f>
        <v>0</v>
      </c>
      <c r="BL219" s="20" t="s">
        <v>162</v>
      </c>
      <c r="BM219" s="219" t="s">
        <v>1031</v>
      </c>
    </row>
    <row r="220" s="2" customFormat="1">
      <c r="A220" s="41"/>
      <c r="B220" s="42"/>
      <c r="C220" s="43"/>
      <c r="D220" s="221" t="s">
        <v>164</v>
      </c>
      <c r="E220" s="43"/>
      <c r="F220" s="222" t="s">
        <v>1032</v>
      </c>
      <c r="G220" s="43"/>
      <c r="H220" s="43"/>
      <c r="I220" s="223"/>
      <c r="J220" s="43"/>
      <c r="K220" s="43"/>
      <c r="L220" s="47"/>
      <c r="M220" s="224"/>
      <c r="N220" s="225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164</v>
      </c>
      <c r="AU220" s="20" t="s">
        <v>84</v>
      </c>
    </row>
    <row r="221" s="14" customFormat="1">
      <c r="A221" s="14"/>
      <c r="B221" s="237"/>
      <c r="C221" s="238"/>
      <c r="D221" s="228" t="s">
        <v>166</v>
      </c>
      <c r="E221" s="239" t="s">
        <v>28</v>
      </c>
      <c r="F221" s="240" t="s">
        <v>108</v>
      </c>
      <c r="G221" s="238"/>
      <c r="H221" s="241">
        <v>22.920000000000002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166</v>
      </c>
      <c r="AU221" s="247" t="s">
        <v>84</v>
      </c>
      <c r="AV221" s="14" t="s">
        <v>84</v>
      </c>
      <c r="AW221" s="14" t="s">
        <v>35</v>
      </c>
      <c r="AX221" s="14" t="s">
        <v>82</v>
      </c>
      <c r="AY221" s="247" t="s">
        <v>154</v>
      </c>
    </row>
    <row r="222" s="2" customFormat="1" ht="44.25" customHeight="1">
      <c r="A222" s="41"/>
      <c r="B222" s="42"/>
      <c r="C222" s="208" t="s">
        <v>524</v>
      </c>
      <c r="D222" s="208" t="s">
        <v>157</v>
      </c>
      <c r="E222" s="209" t="s">
        <v>1033</v>
      </c>
      <c r="F222" s="210" t="s">
        <v>1034</v>
      </c>
      <c r="G222" s="211" t="s">
        <v>160</v>
      </c>
      <c r="H222" s="212">
        <v>22.920000000000002</v>
      </c>
      <c r="I222" s="213"/>
      <c r="J222" s="214">
        <f>ROUND(I222*H222,2)</f>
        <v>0</v>
      </c>
      <c r="K222" s="210" t="s">
        <v>28</v>
      </c>
      <c r="L222" s="47"/>
      <c r="M222" s="215" t="s">
        <v>28</v>
      </c>
      <c r="N222" s="216" t="s">
        <v>45</v>
      </c>
      <c r="O222" s="87"/>
      <c r="P222" s="217">
        <f>O222*H222</f>
        <v>0</v>
      </c>
      <c r="Q222" s="217">
        <v>0.15826000000000001</v>
      </c>
      <c r="R222" s="217">
        <f>Q222*H222</f>
        <v>3.6273192000000005</v>
      </c>
      <c r="S222" s="217">
        <v>0</v>
      </c>
      <c r="T222" s="218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9" t="s">
        <v>162</v>
      </c>
      <c r="AT222" s="219" t="s">
        <v>157</v>
      </c>
      <c r="AU222" s="219" t="s">
        <v>84</v>
      </c>
      <c r="AY222" s="20" t="s">
        <v>154</v>
      </c>
      <c r="BE222" s="220">
        <f>IF(N222="základní",J222,0)</f>
        <v>0</v>
      </c>
      <c r="BF222" s="220">
        <f>IF(N222="snížená",J222,0)</f>
        <v>0</v>
      </c>
      <c r="BG222" s="220">
        <f>IF(N222="zákl. přenesená",J222,0)</f>
        <v>0</v>
      </c>
      <c r="BH222" s="220">
        <f>IF(N222="sníž. přenesená",J222,0)</f>
        <v>0</v>
      </c>
      <c r="BI222" s="220">
        <f>IF(N222="nulová",J222,0)</f>
        <v>0</v>
      </c>
      <c r="BJ222" s="20" t="s">
        <v>82</v>
      </c>
      <c r="BK222" s="220">
        <f>ROUND(I222*H222,2)</f>
        <v>0</v>
      </c>
      <c r="BL222" s="20" t="s">
        <v>162</v>
      </c>
      <c r="BM222" s="219" t="s">
        <v>1035</v>
      </c>
    </row>
    <row r="223" s="14" customFormat="1">
      <c r="A223" s="14"/>
      <c r="B223" s="237"/>
      <c r="C223" s="238"/>
      <c r="D223" s="228" t="s">
        <v>166</v>
      </c>
      <c r="E223" s="239" t="s">
        <v>28</v>
      </c>
      <c r="F223" s="240" t="s">
        <v>108</v>
      </c>
      <c r="G223" s="238"/>
      <c r="H223" s="241">
        <v>22.920000000000002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166</v>
      </c>
      <c r="AU223" s="247" t="s">
        <v>84</v>
      </c>
      <c r="AV223" s="14" t="s">
        <v>84</v>
      </c>
      <c r="AW223" s="14" t="s">
        <v>35</v>
      </c>
      <c r="AX223" s="14" t="s">
        <v>82</v>
      </c>
      <c r="AY223" s="247" t="s">
        <v>154</v>
      </c>
    </row>
    <row r="224" s="2" customFormat="1" ht="24.15" customHeight="1">
      <c r="A224" s="41"/>
      <c r="B224" s="42"/>
      <c r="C224" s="208" t="s">
        <v>538</v>
      </c>
      <c r="D224" s="208" t="s">
        <v>157</v>
      </c>
      <c r="E224" s="209" t="s">
        <v>1036</v>
      </c>
      <c r="F224" s="210" t="s">
        <v>1037</v>
      </c>
      <c r="G224" s="211" t="s">
        <v>160</v>
      </c>
      <c r="H224" s="212">
        <v>22.920000000000002</v>
      </c>
      <c r="I224" s="213"/>
      <c r="J224" s="214">
        <f>ROUND(I224*H224,2)</f>
        <v>0</v>
      </c>
      <c r="K224" s="210" t="s">
        <v>161</v>
      </c>
      <c r="L224" s="47"/>
      <c r="M224" s="215" t="s">
        <v>28</v>
      </c>
      <c r="N224" s="216" t="s">
        <v>45</v>
      </c>
      <c r="O224" s="87"/>
      <c r="P224" s="217">
        <f>O224*H224</f>
        <v>0</v>
      </c>
      <c r="Q224" s="217">
        <v>0.0075300000000000002</v>
      </c>
      <c r="R224" s="217">
        <f>Q224*H224</f>
        <v>0.17258760000000001</v>
      </c>
      <c r="S224" s="217">
        <v>0</v>
      </c>
      <c r="T224" s="218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9" t="s">
        <v>162</v>
      </c>
      <c r="AT224" s="219" t="s">
        <v>157</v>
      </c>
      <c r="AU224" s="219" t="s">
        <v>84</v>
      </c>
      <c r="AY224" s="20" t="s">
        <v>154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20" t="s">
        <v>82</v>
      </c>
      <c r="BK224" s="220">
        <f>ROUND(I224*H224,2)</f>
        <v>0</v>
      </c>
      <c r="BL224" s="20" t="s">
        <v>162</v>
      </c>
      <c r="BM224" s="219" t="s">
        <v>1038</v>
      </c>
    </row>
    <row r="225" s="2" customFormat="1">
      <c r="A225" s="41"/>
      <c r="B225" s="42"/>
      <c r="C225" s="43"/>
      <c r="D225" s="221" t="s">
        <v>164</v>
      </c>
      <c r="E225" s="43"/>
      <c r="F225" s="222" t="s">
        <v>1039</v>
      </c>
      <c r="G225" s="43"/>
      <c r="H225" s="43"/>
      <c r="I225" s="223"/>
      <c r="J225" s="43"/>
      <c r="K225" s="43"/>
      <c r="L225" s="47"/>
      <c r="M225" s="224"/>
      <c r="N225" s="225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164</v>
      </c>
      <c r="AU225" s="20" t="s">
        <v>84</v>
      </c>
    </row>
    <row r="226" s="14" customFormat="1">
      <c r="A226" s="14"/>
      <c r="B226" s="237"/>
      <c r="C226" s="238"/>
      <c r="D226" s="228" t="s">
        <v>166</v>
      </c>
      <c r="E226" s="239" t="s">
        <v>28</v>
      </c>
      <c r="F226" s="240" t="s">
        <v>108</v>
      </c>
      <c r="G226" s="238"/>
      <c r="H226" s="241">
        <v>22.920000000000002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166</v>
      </c>
      <c r="AU226" s="247" t="s">
        <v>84</v>
      </c>
      <c r="AV226" s="14" t="s">
        <v>84</v>
      </c>
      <c r="AW226" s="14" t="s">
        <v>35</v>
      </c>
      <c r="AX226" s="14" t="s">
        <v>82</v>
      </c>
      <c r="AY226" s="247" t="s">
        <v>154</v>
      </c>
    </row>
    <row r="227" s="2" customFormat="1" ht="24.15" customHeight="1">
      <c r="A227" s="41"/>
      <c r="B227" s="42"/>
      <c r="C227" s="208" t="s">
        <v>544</v>
      </c>
      <c r="D227" s="208" t="s">
        <v>157</v>
      </c>
      <c r="E227" s="209" t="s">
        <v>1040</v>
      </c>
      <c r="F227" s="210" t="s">
        <v>1041</v>
      </c>
      <c r="G227" s="211" t="s">
        <v>160</v>
      </c>
      <c r="H227" s="212">
        <v>22.920000000000002</v>
      </c>
      <c r="I227" s="213"/>
      <c r="J227" s="214">
        <f>ROUND(I227*H227,2)</f>
        <v>0</v>
      </c>
      <c r="K227" s="210" t="s">
        <v>161</v>
      </c>
      <c r="L227" s="47"/>
      <c r="M227" s="215" t="s">
        <v>28</v>
      </c>
      <c r="N227" s="216" t="s">
        <v>45</v>
      </c>
      <c r="O227" s="87"/>
      <c r="P227" s="217">
        <f>O227*H227</f>
        <v>0</v>
      </c>
      <c r="Q227" s="217">
        <v>0.00071000000000000002</v>
      </c>
      <c r="R227" s="217">
        <f>Q227*H227</f>
        <v>0.016273200000000002</v>
      </c>
      <c r="S227" s="217">
        <v>0</v>
      </c>
      <c r="T227" s="218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9" t="s">
        <v>162</v>
      </c>
      <c r="AT227" s="219" t="s">
        <v>157</v>
      </c>
      <c r="AU227" s="219" t="s">
        <v>84</v>
      </c>
      <c r="AY227" s="20" t="s">
        <v>154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0" t="s">
        <v>82</v>
      </c>
      <c r="BK227" s="220">
        <f>ROUND(I227*H227,2)</f>
        <v>0</v>
      </c>
      <c r="BL227" s="20" t="s">
        <v>162</v>
      </c>
      <c r="BM227" s="219" t="s">
        <v>1042</v>
      </c>
    </row>
    <row r="228" s="2" customFormat="1">
      <c r="A228" s="41"/>
      <c r="B228" s="42"/>
      <c r="C228" s="43"/>
      <c r="D228" s="221" t="s">
        <v>164</v>
      </c>
      <c r="E228" s="43"/>
      <c r="F228" s="222" t="s">
        <v>1043</v>
      </c>
      <c r="G228" s="43"/>
      <c r="H228" s="43"/>
      <c r="I228" s="223"/>
      <c r="J228" s="43"/>
      <c r="K228" s="43"/>
      <c r="L228" s="47"/>
      <c r="M228" s="224"/>
      <c r="N228" s="225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164</v>
      </c>
      <c r="AU228" s="20" t="s">
        <v>84</v>
      </c>
    </row>
    <row r="229" s="14" customFormat="1">
      <c r="A229" s="14"/>
      <c r="B229" s="237"/>
      <c r="C229" s="238"/>
      <c r="D229" s="228" t="s">
        <v>166</v>
      </c>
      <c r="E229" s="239" t="s">
        <v>28</v>
      </c>
      <c r="F229" s="240" t="s">
        <v>108</v>
      </c>
      <c r="G229" s="238"/>
      <c r="H229" s="241">
        <v>22.920000000000002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166</v>
      </c>
      <c r="AU229" s="247" t="s">
        <v>84</v>
      </c>
      <c r="AV229" s="14" t="s">
        <v>84</v>
      </c>
      <c r="AW229" s="14" t="s">
        <v>35</v>
      </c>
      <c r="AX229" s="14" t="s">
        <v>82</v>
      </c>
      <c r="AY229" s="247" t="s">
        <v>154</v>
      </c>
    </row>
    <row r="230" s="2" customFormat="1" ht="49.05" customHeight="1">
      <c r="A230" s="41"/>
      <c r="B230" s="42"/>
      <c r="C230" s="208" t="s">
        <v>548</v>
      </c>
      <c r="D230" s="208" t="s">
        <v>157</v>
      </c>
      <c r="E230" s="209" t="s">
        <v>1044</v>
      </c>
      <c r="F230" s="210" t="s">
        <v>1045</v>
      </c>
      <c r="G230" s="211" t="s">
        <v>160</v>
      </c>
      <c r="H230" s="212">
        <v>22.920000000000002</v>
      </c>
      <c r="I230" s="213"/>
      <c r="J230" s="214">
        <f>ROUND(I230*H230,2)</f>
        <v>0</v>
      </c>
      <c r="K230" s="210" t="s">
        <v>161</v>
      </c>
      <c r="L230" s="47"/>
      <c r="M230" s="215" t="s">
        <v>28</v>
      </c>
      <c r="N230" s="216" t="s">
        <v>45</v>
      </c>
      <c r="O230" s="87"/>
      <c r="P230" s="217">
        <f>O230*H230</f>
        <v>0</v>
      </c>
      <c r="Q230" s="217">
        <v>0.12966</v>
      </c>
      <c r="R230" s="217">
        <f>Q230*H230</f>
        <v>2.9718072000000002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162</v>
      </c>
      <c r="AT230" s="219" t="s">
        <v>157</v>
      </c>
      <c r="AU230" s="219" t="s">
        <v>84</v>
      </c>
      <c r="AY230" s="20" t="s">
        <v>154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82</v>
      </c>
      <c r="BK230" s="220">
        <f>ROUND(I230*H230,2)</f>
        <v>0</v>
      </c>
      <c r="BL230" s="20" t="s">
        <v>162</v>
      </c>
      <c r="BM230" s="219" t="s">
        <v>1046</v>
      </c>
    </row>
    <row r="231" s="2" customFormat="1">
      <c r="A231" s="41"/>
      <c r="B231" s="42"/>
      <c r="C231" s="43"/>
      <c r="D231" s="221" t="s">
        <v>164</v>
      </c>
      <c r="E231" s="43"/>
      <c r="F231" s="222" t="s">
        <v>1047</v>
      </c>
      <c r="G231" s="43"/>
      <c r="H231" s="43"/>
      <c r="I231" s="223"/>
      <c r="J231" s="43"/>
      <c r="K231" s="43"/>
      <c r="L231" s="47"/>
      <c r="M231" s="224"/>
      <c r="N231" s="22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164</v>
      </c>
      <c r="AU231" s="20" t="s">
        <v>84</v>
      </c>
    </row>
    <row r="232" s="14" customFormat="1">
      <c r="A232" s="14"/>
      <c r="B232" s="237"/>
      <c r="C232" s="238"/>
      <c r="D232" s="228" t="s">
        <v>166</v>
      </c>
      <c r="E232" s="239" t="s">
        <v>28</v>
      </c>
      <c r="F232" s="240" t="s">
        <v>108</v>
      </c>
      <c r="G232" s="238"/>
      <c r="H232" s="241">
        <v>22.920000000000002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166</v>
      </c>
      <c r="AU232" s="247" t="s">
        <v>84</v>
      </c>
      <c r="AV232" s="14" t="s">
        <v>84</v>
      </c>
      <c r="AW232" s="14" t="s">
        <v>35</v>
      </c>
      <c r="AX232" s="14" t="s">
        <v>82</v>
      </c>
      <c r="AY232" s="247" t="s">
        <v>154</v>
      </c>
    </row>
    <row r="233" s="2" customFormat="1" ht="55.5" customHeight="1">
      <c r="A233" s="41"/>
      <c r="B233" s="42"/>
      <c r="C233" s="208" t="s">
        <v>553</v>
      </c>
      <c r="D233" s="208" t="s">
        <v>157</v>
      </c>
      <c r="E233" s="209" t="s">
        <v>804</v>
      </c>
      <c r="F233" s="210" t="s">
        <v>805</v>
      </c>
      <c r="G233" s="211" t="s">
        <v>160</v>
      </c>
      <c r="H233" s="212">
        <v>44.799999999999997</v>
      </c>
      <c r="I233" s="213"/>
      <c r="J233" s="214">
        <f>ROUND(I233*H233,2)</f>
        <v>0</v>
      </c>
      <c r="K233" s="210" t="s">
        <v>161</v>
      </c>
      <c r="L233" s="47"/>
      <c r="M233" s="215" t="s">
        <v>28</v>
      </c>
      <c r="N233" s="216" t="s">
        <v>45</v>
      </c>
      <c r="O233" s="87"/>
      <c r="P233" s="217">
        <f>O233*H233</f>
        <v>0</v>
      </c>
      <c r="Q233" s="217">
        <v>0.1837</v>
      </c>
      <c r="R233" s="217">
        <f>Q233*H233</f>
        <v>8.2297599999999989</v>
      </c>
      <c r="S233" s="217">
        <v>0</v>
      </c>
      <c r="T233" s="21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9" t="s">
        <v>162</v>
      </c>
      <c r="AT233" s="219" t="s">
        <v>157</v>
      </c>
      <c r="AU233" s="219" t="s">
        <v>84</v>
      </c>
      <c r="AY233" s="20" t="s">
        <v>154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0" t="s">
        <v>82</v>
      </c>
      <c r="BK233" s="220">
        <f>ROUND(I233*H233,2)</f>
        <v>0</v>
      </c>
      <c r="BL233" s="20" t="s">
        <v>162</v>
      </c>
      <c r="BM233" s="219" t="s">
        <v>1048</v>
      </c>
    </row>
    <row r="234" s="2" customFormat="1">
      <c r="A234" s="41"/>
      <c r="B234" s="42"/>
      <c r="C234" s="43"/>
      <c r="D234" s="221" t="s">
        <v>164</v>
      </c>
      <c r="E234" s="43"/>
      <c r="F234" s="222" t="s">
        <v>807</v>
      </c>
      <c r="G234" s="43"/>
      <c r="H234" s="43"/>
      <c r="I234" s="223"/>
      <c r="J234" s="43"/>
      <c r="K234" s="43"/>
      <c r="L234" s="47"/>
      <c r="M234" s="224"/>
      <c r="N234" s="225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164</v>
      </c>
      <c r="AU234" s="20" t="s">
        <v>84</v>
      </c>
    </row>
    <row r="235" s="14" customFormat="1">
      <c r="A235" s="14"/>
      <c r="B235" s="237"/>
      <c r="C235" s="238"/>
      <c r="D235" s="228" t="s">
        <v>166</v>
      </c>
      <c r="E235" s="239" t="s">
        <v>28</v>
      </c>
      <c r="F235" s="240" t="s">
        <v>113</v>
      </c>
      <c r="G235" s="238"/>
      <c r="H235" s="241">
        <v>44.799999999999997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166</v>
      </c>
      <c r="AU235" s="247" t="s">
        <v>84</v>
      </c>
      <c r="AV235" s="14" t="s">
        <v>84</v>
      </c>
      <c r="AW235" s="14" t="s">
        <v>35</v>
      </c>
      <c r="AX235" s="14" t="s">
        <v>82</v>
      </c>
      <c r="AY235" s="247" t="s">
        <v>154</v>
      </c>
    </row>
    <row r="236" s="2" customFormat="1" ht="16.5" customHeight="1">
      <c r="A236" s="41"/>
      <c r="B236" s="42"/>
      <c r="C236" s="273" t="s">
        <v>558</v>
      </c>
      <c r="D236" s="273" t="s">
        <v>521</v>
      </c>
      <c r="E236" s="274" t="s">
        <v>808</v>
      </c>
      <c r="F236" s="275" t="s">
        <v>809</v>
      </c>
      <c r="G236" s="276" t="s">
        <v>160</v>
      </c>
      <c r="H236" s="277">
        <v>8.9600000000000009</v>
      </c>
      <c r="I236" s="278"/>
      <c r="J236" s="279">
        <f>ROUND(I236*H236,2)</f>
        <v>0</v>
      </c>
      <c r="K236" s="275" t="s">
        <v>161</v>
      </c>
      <c r="L236" s="280"/>
      <c r="M236" s="281" t="s">
        <v>28</v>
      </c>
      <c r="N236" s="282" t="s">
        <v>45</v>
      </c>
      <c r="O236" s="87"/>
      <c r="P236" s="217">
        <f>O236*H236</f>
        <v>0</v>
      </c>
      <c r="Q236" s="217">
        <v>0.22800000000000001</v>
      </c>
      <c r="R236" s="217">
        <f>Q236*H236</f>
        <v>2.0428800000000003</v>
      </c>
      <c r="S236" s="217">
        <v>0</v>
      </c>
      <c r="T236" s="218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9" t="s">
        <v>205</v>
      </c>
      <c r="AT236" s="219" t="s">
        <v>521</v>
      </c>
      <c r="AU236" s="219" t="s">
        <v>84</v>
      </c>
      <c r="AY236" s="20" t="s">
        <v>154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20" t="s">
        <v>82</v>
      </c>
      <c r="BK236" s="220">
        <f>ROUND(I236*H236,2)</f>
        <v>0</v>
      </c>
      <c r="BL236" s="20" t="s">
        <v>162</v>
      </c>
      <c r="BM236" s="219" t="s">
        <v>1049</v>
      </c>
    </row>
    <row r="237" s="14" customFormat="1">
      <c r="A237" s="14"/>
      <c r="B237" s="237"/>
      <c r="C237" s="238"/>
      <c r="D237" s="228" t="s">
        <v>166</v>
      </c>
      <c r="E237" s="239" t="s">
        <v>28</v>
      </c>
      <c r="F237" s="240" t="s">
        <v>1050</v>
      </c>
      <c r="G237" s="238"/>
      <c r="H237" s="241">
        <v>8.9600000000000009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166</v>
      </c>
      <c r="AU237" s="247" t="s">
        <v>84</v>
      </c>
      <c r="AV237" s="14" t="s">
        <v>84</v>
      </c>
      <c r="AW237" s="14" t="s">
        <v>35</v>
      </c>
      <c r="AX237" s="14" t="s">
        <v>82</v>
      </c>
      <c r="AY237" s="247" t="s">
        <v>154</v>
      </c>
    </row>
    <row r="238" s="12" customFormat="1" ht="22.8" customHeight="1">
      <c r="A238" s="12"/>
      <c r="B238" s="192"/>
      <c r="C238" s="193"/>
      <c r="D238" s="194" t="s">
        <v>73</v>
      </c>
      <c r="E238" s="206" t="s">
        <v>205</v>
      </c>
      <c r="F238" s="206" t="s">
        <v>1051</v>
      </c>
      <c r="G238" s="193"/>
      <c r="H238" s="193"/>
      <c r="I238" s="196"/>
      <c r="J238" s="207">
        <f>BK238</f>
        <v>0</v>
      </c>
      <c r="K238" s="193"/>
      <c r="L238" s="198"/>
      <c r="M238" s="199"/>
      <c r="N238" s="200"/>
      <c r="O238" s="200"/>
      <c r="P238" s="201">
        <f>SUM(P239:P316)</f>
        <v>0</v>
      </c>
      <c r="Q238" s="200"/>
      <c r="R238" s="201">
        <f>SUM(R239:R316)</f>
        <v>1.0237665399999998</v>
      </c>
      <c r="S238" s="200"/>
      <c r="T238" s="202">
        <f>SUM(T239:T316)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3" t="s">
        <v>82</v>
      </c>
      <c r="AT238" s="204" t="s">
        <v>73</v>
      </c>
      <c r="AU238" s="204" t="s">
        <v>82</v>
      </c>
      <c r="AY238" s="203" t="s">
        <v>154</v>
      </c>
      <c r="BK238" s="205">
        <f>SUM(BK239:BK316)</f>
        <v>0</v>
      </c>
    </row>
    <row r="239" s="2" customFormat="1" ht="24.15" customHeight="1">
      <c r="A239" s="41"/>
      <c r="B239" s="42"/>
      <c r="C239" s="208" t="s">
        <v>564</v>
      </c>
      <c r="D239" s="208" t="s">
        <v>157</v>
      </c>
      <c r="E239" s="209" t="s">
        <v>1052</v>
      </c>
      <c r="F239" s="210" t="s">
        <v>1053</v>
      </c>
      <c r="G239" s="211" t="s">
        <v>198</v>
      </c>
      <c r="H239" s="212">
        <v>53.090000000000003</v>
      </c>
      <c r="I239" s="213"/>
      <c r="J239" s="214">
        <f>ROUND(I239*H239,2)</f>
        <v>0</v>
      </c>
      <c r="K239" s="210" t="s">
        <v>28</v>
      </c>
      <c r="L239" s="47"/>
      <c r="M239" s="215" t="s">
        <v>28</v>
      </c>
      <c r="N239" s="216" t="s">
        <v>45</v>
      </c>
      <c r="O239" s="87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162</v>
      </c>
      <c r="AT239" s="219" t="s">
        <v>157</v>
      </c>
      <c r="AU239" s="219" t="s">
        <v>84</v>
      </c>
      <c r="AY239" s="20" t="s">
        <v>154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82</v>
      </c>
      <c r="BK239" s="220">
        <f>ROUND(I239*H239,2)</f>
        <v>0</v>
      </c>
      <c r="BL239" s="20" t="s">
        <v>162</v>
      </c>
      <c r="BM239" s="219" t="s">
        <v>1054</v>
      </c>
    </row>
    <row r="240" s="13" customFormat="1">
      <c r="A240" s="13"/>
      <c r="B240" s="226"/>
      <c r="C240" s="227"/>
      <c r="D240" s="228" t="s">
        <v>166</v>
      </c>
      <c r="E240" s="229" t="s">
        <v>28</v>
      </c>
      <c r="F240" s="230" t="s">
        <v>929</v>
      </c>
      <c r="G240" s="227"/>
      <c r="H240" s="229" t="s">
        <v>28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166</v>
      </c>
      <c r="AU240" s="236" t="s">
        <v>84</v>
      </c>
      <c r="AV240" s="13" t="s">
        <v>82</v>
      </c>
      <c r="AW240" s="13" t="s">
        <v>35</v>
      </c>
      <c r="AX240" s="13" t="s">
        <v>74</v>
      </c>
      <c r="AY240" s="236" t="s">
        <v>154</v>
      </c>
    </row>
    <row r="241" s="14" customFormat="1">
      <c r="A241" s="14"/>
      <c r="B241" s="237"/>
      <c r="C241" s="238"/>
      <c r="D241" s="228" t="s">
        <v>166</v>
      </c>
      <c r="E241" s="239" t="s">
        <v>914</v>
      </c>
      <c r="F241" s="240" t="s">
        <v>915</v>
      </c>
      <c r="G241" s="238"/>
      <c r="H241" s="241">
        <v>53.090000000000003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166</v>
      </c>
      <c r="AU241" s="247" t="s">
        <v>84</v>
      </c>
      <c r="AV241" s="14" t="s">
        <v>84</v>
      </c>
      <c r="AW241" s="14" t="s">
        <v>35</v>
      </c>
      <c r="AX241" s="14" t="s">
        <v>82</v>
      </c>
      <c r="AY241" s="247" t="s">
        <v>154</v>
      </c>
    </row>
    <row r="242" s="2" customFormat="1" ht="21.75" customHeight="1">
      <c r="A242" s="41"/>
      <c r="B242" s="42"/>
      <c r="C242" s="273" t="s">
        <v>568</v>
      </c>
      <c r="D242" s="273" t="s">
        <v>521</v>
      </c>
      <c r="E242" s="274" t="s">
        <v>1055</v>
      </c>
      <c r="F242" s="275" t="s">
        <v>1056</v>
      </c>
      <c r="G242" s="276" t="s">
        <v>198</v>
      </c>
      <c r="H242" s="277">
        <v>58.027000000000001</v>
      </c>
      <c r="I242" s="278"/>
      <c r="J242" s="279">
        <f>ROUND(I242*H242,2)</f>
        <v>0</v>
      </c>
      <c r="K242" s="275" t="s">
        <v>28</v>
      </c>
      <c r="L242" s="280"/>
      <c r="M242" s="281" t="s">
        <v>28</v>
      </c>
      <c r="N242" s="282" t="s">
        <v>45</v>
      </c>
      <c r="O242" s="87"/>
      <c r="P242" s="217">
        <f>O242*H242</f>
        <v>0</v>
      </c>
      <c r="Q242" s="217">
        <v>0.00042000000000000002</v>
      </c>
      <c r="R242" s="217">
        <f>Q242*H242</f>
        <v>0.024371340000000002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205</v>
      </c>
      <c r="AT242" s="219" t="s">
        <v>521</v>
      </c>
      <c r="AU242" s="219" t="s">
        <v>84</v>
      </c>
      <c r="AY242" s="20" t="s">
        <v>154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82</v>
      </c>
      <c r="BK242" s="220">
        <f>ROUND(I242*H242,2)</f>
        <v>0</v>
      </c>
      <c r="BL242" s="20" t="s">
        <v>162</v>
      </c>
      <c r="BM242" s="219" t="s">
        <v>1057</v>
      </c>
    </row>
    <row r="243" s="14" customFormat="1">
      <c r="A243" s="14"/>
      <c r="B243" s="237"/>
      <c r="C243" s="238"/>
      <c r="D243" s="228" t="s">
        <v>166</v>
      </c>
      <c r="E243" s="239" t="s">
        <v>28</v>
      </c>
      <c r="F243" s="240" t="s">
        <v>1058</v>
      </c>
      <c r="G243" s="238"/>
      <c r="H243" s="241">
        <v>58.027000000000001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166</v>
      </c>
      <c r="AU243" s="247" t="s">
        <v>84</v>
      </c>
      <c r="AV243" s="14" t="s">
        <v>84</v>
      </c>
      <c r="AW243" s="14" t="s">
        <v>35</v>
      </c>
      <c r="AX243" s="14" t="s">
        <v>82</v>
      </c>
      <c r="AY243" s="247" t="s">
        <v>154</v>
      </c>
    </row>
    <row r="244" s="2" customFormat="1" ht="21.75" customHeight="1">
      <c r="A244" s="41"/>
      <c r="B244" s="42"/>
      <c r="C244" s="273" t="s">
        <v>575</v>
      </c>
      <c r="D244" s="273" t="s">
        <v>521</v>
      </c>
      <c r="E244" s="274" t="s">
        <v>1059</v>
      </c>
      <c r="F244" s="275" t="s">
        <v>1060</v>
      </c>
      <c r="G244" s="276" t="s">
        <v>561</v>
      </c>
      <c r="H244" s="277">
        <v>1</v>
      </c>
      <c r="I244" s="278"/>
      <c r="J244" s="279">
        <f>ROUND(I244*H244,2)</f>
        <v>0</v>
      </c>
      <c r="K244" s="275" t="s">
        <v>28</v>
      </c>
      <c r="L244" s="280"/>
      <c r="M244" s="281" t="s">
        <v>28</v>
      </c>
      <c r="N244" s="282" t="s">
        <v>45</v>
      </c>
      <c r="O244" s="87"/>
      <c r="P244" s="217">
        <f>O244*H244</f>
        <v>0</v>
      </c>
      <c r="Q244" s="217">
        <v>0.0035000000000000001</v>
      </c>
      <c r="R244" s="217">
        <f>Q244*H244</f>
        <v>0.0035000000000000001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205</v>
      </c>
      <c r="AT244" s="219" t="s">
        <v>521</v>
      </c>
      <c r="AU244" s="219" t="s">
        <v>84</v>
      </c>
      <c r="AY244" s="20" t="s">
        <v>154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82</v>
      </c>
      <c r="BK244" s="220">
        <f>ROUND(I244*H244,2)</f>
        <v>0</v>
      </c>
      <c r="BL244" s="20" t="s">
        <v>162</v>
      </c>
      <c r="BM244" s="219" t="s">
        <v>1061</v>
      </c>
    </row>
    <row r="245" s="13" customFormat="1">
      <c r="A245" s="13"/>
      <c r="B245" s="226"/>
      <c r="C245" s="227"/>
      <c r="D245" s="228" t="s">
        <v>166</v>
      </c>
      <c r="E245" s="229" t="s">
        <v>28</v>
      </c>
      <c r="F245" s="230" t="s">
        <v>929</v>
      </c>
      <c r="G245" s="227"/>
      <c r="H245" s="229" t="s">
        <v>28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166</v>
      </c>
      <c r="AU245" s="236" t="s">
        <v>84</v>
      </c>
      <c r="AV245" s="13" t="s">
        <v>82</v>
      </c>
      <c r="AW245" s="13" t="s">
        <v>35</v>
      </c>
      <c r="AX245" s="13" t="s">
        <v>74</v>
      </c>
      <c r="AY245" s="236" t="s">
        <v>154</v>
      </c>
    </row>
    <row r="246" s="14" customFormat="1">
      <c r="A246" s="14"/>
      <c r="B246" s="237"/>
      <c r="C246" s="238"/>
      <c r="D246" s="228" t="s">
        <v>166</v>
      </c>
      <c r="E246" s="239" t="s">
        <v>28</v>
      </c>
      <c r="F246" s="240" t="s">
        <v>82</v>
      </c>
      <c r="G246" s="238"/>
      <c r="H246" s="241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166</v>
      </c>
      <c r="AU246" s="247" t="s">
        <v>84</v>
      </c>
      <c r="AV246" s="14" t="s">
        <v>84</v>
      </c>
      <c r="AW246" s="14" t="s">
        <v>35</v>
      </c>
      <c r="AX246" s="14" t="s">
        <v>82</v>
      </c>
      <c r="AY246" s="247" t="s">
        <v>154</v>
      </c>
    </row>
    <row r="247" s="2" customFormat="1" ht="44.25" customHeight="1">
      <c r="A247" s="41"/>
      <c r="B247" s="42"/>
      <c r="C247" s="208" t="s">
        <v>580</v>
      </c>
      <c r="D247" s="208" t="s">
        <v>157</v>
      </c>
      <c r="E247" s="209" t="s">
        <v>1062</v>
      </c>
      <c r="F247" s="210" t="s">
        <v>1063</v>
      </c>
      <c r="G247" s="211" t="s">
        <v>561</v>
      </c>
      <c r="H247" s="212">
        <v>1</v>
      </c>
      <c r="I247" s="213"/>
      <c r="J247" s="214">
        <f>ROUND(I247*H247,2)</f>
        <v>0</v>
      </c>
      <c r="K247" s="210" t="s">
        <v>161</v>
      </c>
      <c r="L247" s="47"/>
      <c r="M247" s="215" t="s">
        <v>28</v>
      </c>
      <c r="N247" s="216" t="s">
        <v>45</v>
      </c>
      <c r="O247" s="87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9" t="s">
        <v>162</v>
      </c>
      <c r="AT247" s="219" t="s">
        <v>157</v>
      </c>
      <c r="AU247" s="219" t="s">
        <v>84</v>
      </c>
      <c r="AY247" s="20" t="s">
        <v>154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0" t="s">
        <v>82</v>
      </c>
      <c r="BK247" s="220">
        <f>ROUND(I247*H247,2)</f>
        <v>0</v>
      </c>
      <c r="BL247" s="20" t="s">
        <v>162</v>
      </c>
      <c r="BM247" s="219" t="s">
        <v>1064</v>
      </c>
    </row>
    <row r="248" s="2" customFormat="1">
      <c r="A248" s="41"/>
      <c r="B248" s="42"/>
      <c r="C248" s="43"/>
      <c r="D248" s="221" t="s">
        <v>164</v>
      </c>
      <c r="E248" s="43"/>
      <c r="F248" s="222" t="s">
        <v>1065</v>
      </c>
      <c r="G248" s="43"/>
      <c r="H248" s="43"/>
      <c r="I248" s="223"/>
      <c r="J248" s="43"/>
      <c r="K248" s="43"/>
      <c r="L248" s="47"/>
      <c r="M248" s="224"/>
      <c r="N248" s="225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164</v>
      </c>
      <c r="AU248" s="20" t="s">
        <v>84</v>
      </c>
    </row>
    <row r="249" s="13" customFormat="1">
      <c r="A249" s="13"/>
      <c r="B249" s="226"/>
      <c r="C249" s="227"/>
      <c r="D249" s="228" t="s">
        <v>166</v>
      </c>
      <c r="E249" s="229" t="s">
        <v>28</v>
      </c>
      <c r="F249" s="230" t="s">
        <v>1066</v>
      </c>
      <c r="G249" s="227"/>
      <c r="H249" s="229" t="s">
        <v>28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166</v>
      </c>
      <c r="AU249" s="236" t="s">
        <v>84</v>
      </c>
      <c r="AV249" s="13" t="s">
        <v>82</v>
      </c>
      <c r="AW249" s="13" t="s">
        <v>35</v>
      </c>
      <c r="AX249" s="13" t="s">
        <v>74</v>
      </c>
      <c r="AY249" s="236" t="s">
        <v>154</v>
      </c>
    </row>
    <row r="250" s="13" customFormat="1">
      <c r="A250" s="13"/>
      <c r="B250" s="226"/>
      <c r="C250" s="227"/>
      <c r="D250" s="228" t="s">
        <v>166</v>
      </c>
      <c r="E250" s="229" t="s">
        <v>28</v>
      </c>
      <c r="F250" s="230" t="s">
        <v>1067</v>
      </c>
      <c r="G250" s="227"/>
      <c r="H250" s="229" t="s">
        <v>28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166</v>
      </c>
      <c r="AU250" s="236" t="s">
        <v>84</v>
      </c>
      <c r="AV250" s="13" t="s">
        <v>82</v>
      </c>
      <c r="AW250" s="13" t="s">
        <v>35</v>
      </c>
      <c r="AX250" s="13" t="s">
        <v>74</v>
      </c>
      <c r="AY250" s="236" t="s">
        <v>154</v>
      </c>
    </row>
    <row r="251" s="14" customFormat="1">
      <c r="A251" s="14"/>
      <c r="B251" s="237"/>
      <c r="C251" s="238"/>
      <c r="D251" s="228" t="s">
        <v>166</v>
      </c>
      <c r="E251" s="239" t="s">
        <v>28</v>
      </c>
      <c r="F251" s="240" t="s">
        <v>82</v>
      </c>
      <c r="G251" s="238"/>
      <c r="H251" s="241">
        <v>1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166</v>
      </c>
      <c r="AU251" s="247" t="s">
        <v>84</v>
      </c>
      <c r="AV251" s="14" t="s">
        <v>84</v>
      </c>
      <c r="AW251" s="14" t="s">
        <v>35</v>
      </c>
      <c r="AX251" s="14" t="s">
        <v>82</v>
      </c>
      <c r="AY251" s="247" t="s">
        <v>154</v>
      </c>
    </row>
    <row r="252" s="2" customFormat="1" ht="16.5" customHeight="1">
      <c r="A252" s="41"/>
      <c r="B252" s="42"/>
      <c r="C252" s="273" t="s">
        <v>585</v>
      </c>
      <c r="D252" s="273" t="s">
        <v>521</v>
      </c>
      <c r="E252" s="274" t="s">
        <v>1068</v>
      </c>
      <c r="F252" s="275" t="s">
        <v>1069</v>
      </c>
      <c r="G252" s="276" t="s">
        <v>561</v>
      </c>
      <c r="H252" s="277">
        <v>1</v>
      </c>
      <c r="I252" s="278"/>
      <c r="J252" s="279">
        <f>ROUND(I252*H252,2)</f>
        <v>0</v>
      </c>
      <c r="K252" s="275" t="s">
        <v>28</v>
      </c>
      <c r="L252" s="280"/>
      <c r="M252" s="281" t="s">
        <v>28</v>
      </c>
      <c r="N252" s="282" t="s">
        <v>45</v>
      </c>
      <c r="O252" s="87"/>
      <c r="P252" s="217">
        <f>O252*H252</f>
        <v>0</v>
      </c>
      <c r="Q252" s="217">
        <v>5.0000000000000002E-05</v>
      </c>
      <c r="R252" s="217">
        <f>Q252*H252</f>
        <v>5.0000000000000002E-05</v>
      </c>
      <c r="S252" s="217">
        <v>0</v>
      </c>
      <c r="T252" s="21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9" t="s">
        <v>205</v>
      </c>
      <c r="AT252" s="219" t="s">
        <v>521</v>
      </c>
      <c r="AU252" s="219" t="s">
        <v>84</v>
      </c>
      <c r="AY252" s="20" t="s">
        <v>154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0" t="s">
        <v>82</v>
      </c>
      <c r="BK252" s="220">
        <f>ROUND(I252*H252,2)</f>
        <v>0</v>
      </c>
      <c r="BL252" s="20" t="s">
        <v>162</v>
      </c>
      <c r="BM252" s="219" t="s">
        <v>1070</v>
      </c>
    </row>
    <row r="253" s="13" customFormat="1">
      <c r="A253" s="13"/>
      <c r="B253" s="226"/>
      <c r="C253" s="227"/>
      <c r="D253" s="228" t="s">
        <v>166</v>
      </c>
      <c r="E253" s="229" t="s">
        <v>28</v>
      </c>
      <c r="F253" s="230" t="s">
        <v>1066</v>
      </c>
      <c r="G253" s="227"/>
      <c r="H253" s="229" t="s">
        <v>28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166</v>
      </c>
      <c r="AU253" s="236" t="s">
        <v>84</v>
      </c>
      <c r="AV253" s="13" t="s">
        <v>82</v>
      </c>
      <c r="AW253" s="13" t="s">
        <v>35</v>
      </c>
      <c r="AX253" s="13" t="s">
        <v>74</v>
      </c>
      <c r="AY253" s="236" t="s">
        <v>154</v>
      </c>
    </row>
    <row r="254" s="13" customFormat="1">
      <c r="A254" s="13"/>
      <c r="B254" s="226"/>
      <c r="C254" s="227"/>
      <c r="D254" s="228" t="s">
        <v>166</v>
      </c>
      <c r="E254" s="229" t="s">
        <v>28</v>
      </c>
      <c r="F254" s="230" t="s">
        <v>1067</v>
      </c>
      <c r="G254" s="227"/>
      <c r="H254" s="229" t="s">
        <v>28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166</v>
      </c>
      <c r="AU254" s="236" t="s">
        <v>84</v>
      </c>
      <c r="AV254" s="13" t="s">
        <v>82</v>
      </c>
      <c r="AW254" s="13" t="s">
        <v>35</v>
      </c>
      <c r="AX254" s="13" t="s">
        <v>74</v>
      </c>
      <c r="AY254" s="236" t="s">
        <v>154</v>
      </c>
    </row>
    <row r="255" s="14" customFormat="1">
      <c r="A255" s="14"/>
      <c r="B255" s="237"/>
      <c r="C255" s="238"/>
      <c r="D255" s="228" t="s">
        <v>166</v>
      </c>
      <c r="E255" s="239" t="s">
        <v>28</v>
      </c>
      <c r="F255" s="240" t="s">
        <v>82</v>
      </c>
      <c r="G255" s="238"/>
      <c r="H255" s="241">
        <v>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166</v>
      </c>
      <c r="AU255" s="247" t="s">
        <v>84</v>
      </c>
      <c r="AV255" s="14" t="s">
        <v>84</v>
      </c>
      <c r="AW255" s="14" t="s">
        <v>35</v>
      </c>
      <c r="AX255" s="14" t="s">
        <v>82</v>
      </c>
      <c r="AY255" s="247" t="s">
        <v>154</v>
      </c>
    </row>
    <row r="256" s="2" customFormat="1" ht="37.8" customHeight="1">
      <c r="A256" s="41"/>
      <c r="B256" s="42"/>
      <c r="C256" s="208" t="s">
        <v>591</v>
      </c>
      <c r="D256" s="208" t="s">
        <v>157</v>
      </c>
      <c r="E256" s="209" t="s">
        <v>1071</v>
      </c>
      <c r="F256" s="210" t="s">
        <v>1072</v>
      </c>
      <c r="G256" s="211" t="s">
        <v>561</v>
      </c>
      <c r="H256" s="212">
        <v>1</v>
      </c>
      <c r="I256" s="213"/>
      <c r="J256" s="214">
        <f>ROUND(I256*H256,2)</f>
        <v>0</v>
      </c>
      <c r="K256" s="210" t="s">
        <v>161</v>
      </c>
      <c r="L256" s="47"/>
      <c r="M256" s="215" t="s">
        <v>28</v>
      </c>
      <c r="N256" s="216" t="s">
        <v>45</v>
      </c>
      <c r="O256" s="87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162</v>
      </c>
      <c r="AT256" s="219" t="s">
        <v>157</v>
      </c>
      <c r="AU256" s="219" t="s">
        <v>84</v>
      </c>
      <c r="AY256" s="20" t="s">
        <v>154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82</v>
      </c>
      <c r="BK256" s="220">
        <f>ROUND(I256*H256,2)</f>
        <v>0</v>
      </c>
      <c r="BL256" s="20" t="s">
        <v>162</v>
      </c>
      <c r="BM256" s="219" t="s">
        <v>1073</v>
      </c>
    </row>
    <row r="257" s="2" customFormat="1">
      <c r="A257" s="41"/>
      <c r="B257" s="42"/>
      <c r="C257" s="43"/>
      <c r="D257" s="221" t="s">
        <v>164</v>
      </c>
      <c r="E257" s="43"/>
      <c r="F257" s="222" t="s">
        <v>1074</v>
      </c>
      <c r="G257" s="43"/>
      <c r="H257" s="43"/>
      <c r="I257" s="223"/>
      <c r="J257" s="43"/>
      <c r="K257" s="43"/>
      <c r="L257" s="47"/>
      <c r="M257" s="224"/>
      <c r="N257" s="225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164</v>
      </c>
      <c r="AU257" s="20" t="s">
        <v>84</v>
      </c>
    </row>
    <row r="258" s="13" customFormat="1">
      <c r="A258" s="13"/>
      <c r="B258" s="226"/>
      <c r="C258" s="227"/>
      <c r="D258" s="228" t="s">
        <v>166</v>
      </c>
      <c r="E258" s="229" t="s">
        <v>28</v>
      </c>
      <c r="F258" s="230" t="s">
        <v>1066</v>
      </c>
      <c r="G258" s="227"/>
      <c r="H258" s="229" t="s">
        <v>28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166</v>
      </c>
      <c r="AU258" s="236" t="s">
        <v>84</v>
      </c>
      <c r="AV258" s="13" t="s">
        <v>82</v>
      </c>
      <c r="AW258" s="13" t="s">
        <v>35</v>
      </c>
      <c r="AX258" s="13" t="s">
        <v>74</v>
      </c>
      <c r="AY258" s="236" t="s">
        <v>154</v>
      </c>
    </row>
    <row r="259" s="14" customFormat="1">
      <c r="A259" s="14"/>
      <c r="B259" s="237"/>
      <c r="C259" s="238"/>
      <c r="D259" s="228" t="s">
        <v>166</v>
      </c>
      <c r="E259" s="239" t="s">
        <v>28</v>
      </c>
      <c r="F259" s="240" t="s">
        <v>82</v>
      </c>
      <c r="G259" s="238"/>
      <c r="H259" s="241">
        <v>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166</v>
      </c>
      <c r="AU259" s="247" t="s">
        <v>84</v>
      </c>
      <c r="AV259" s="14" t="s">
        <v>84</v>
      </c>
      <c r="AW259" s="14" t="s">
        <v>35</v>
      </c>
      <c r="AX259" s="14" t="s">
        <v>82</v>
      </c>
      <c r="AY259" s="247" t="s">
        <v>154</v>
      </c>
    </row>
    <row r="260" s="2" customFormat="1" ht="16.5" customHeight="1">
      <c r="A260" s="41"/>
      <c r="B260" s="42"/>
      <c r="C260" s="273" t="s">
        <v>596</v>
      </c>
      <c r="D260" s="273" t="s">
        <v>521</v>
      </c>
      <c r="E260" s="274" t="s">
        <v>1075</v>
      </c>
      <c r="F260" s="275" t="s">
        <v>1076</v>
      </c>
      <c r="G260" s="276" t="s">
        <v>561</v>
      </c>
      <c r="H260" s="277">
        <v>1</v>
      </c>
      <c r="I260" s="278"/>
      <c r="J260" s="279">
        <f>ROUND(I260*H260,2)</f>
        <v>0</v>
      </c>
      <c r="K260" s="275" t="s">
        <v>161</v>
      </c>
      <c r="L260" s="280"/>
      <c r="M260" s="281" t="s">
        <v>28</v>
      </c>
      <c r="N260" s="282" t="s">
        <v>45</v>
      </c>
      <c r="O260" s="87"/>
      <c r="P260" s="217">
        <f>O260*H260</f>
        <v>0</v>
      </c>
      <c r="Q260" s="217">
        <v>0.00010000000000000001</v>
      </c>
      <c r="R260" s="217">
        <f>Q260*H260</f>
        <v>0.00010000000000000001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205</v>
      </c>
      <c r="AT260" s="219" t="s">
        <v>521</v>
      </c>
      <c r="AU260" s="219" t="s">
        <v>84</v>
      </c>
      <c r="AY260" s="20" t="s">
        <v>154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82</v>
      </c>
      <c r="BK260" s="220">
        <f>ROUND(I260*H260,2)</f>
        <v>0</v>
      </c>
      <c r="BL260" s="20" t="s">
        <v>162</v>
      </c>
      <c r="BM260" s="219" t="s">
        <v>1077</v>
      </c>
    </row>
    <row r="261" s="13" customFormat="1">
      <c r="A261" s="13"/>
      <c r="B261" s="226"/>
      <c r="C261" s="227"/>
      <c r="D261" s="228" t="s">
        <v>166</v>
      </c>
      <c r="E261" s="229" t="s">
        <v>28</v>
      </c>
      <c r="F261" s="230" t="s">
        <v>1066</v>
      </c>
      <c r="G261" s="227"/>
      <c r="H261" s="229" t="s">
        <v>28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166</v>
      </c>
      <c r="AU261" s="236" t="s">
        <v>84</v>
      </c>
      <c r="AV261" s="13" t="s">
        <v>82</v>
      </c>
      <c r="AW261" s="13" t="s">
        <v>35</v>
      </c>
      <c r="AX261" s="13" t="s">
        <v>74</v>
      </c>
      <c r="AY261" s="236" t="s">
        <v>154</v>
      </c>
    </row>
    <row r="262" s="14" customFormat="1">
      <c r="A262" s="14"/>
      <c r="B262" s="237"/>
      <c r="C262" s="238"/>
      <c r="D262" s="228" t="s">
        <v>166</v>
      </c>
      <c r="E262" s="239" t="s">
        <v>28</v>
      </c>
      <c r="F262" s="240" t="s">
        <v>82</v>
      </c>
      <c r="G262" s="238"/>
      <c r="H262" s="241">
        <v>1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166</v>
      </c>
      <c r="AU262" s="247" t="s">
        <v>84</v>
      </c>
      <c r="AV262" s="14" t="s">
        <v>84</v>
      </c>
      <c r="AW262" s="14" t="s">
        <v>35</v>
      </c>
      <c r="AX262" s="14" t="s">
        <v>82</v>
      </c>
      <c r="AY262" s="247" t="s">
        <v>154</v>
      </c>
    </row>
    <row r="263" s="2" customFormat="1" ht="24.15" customHeight="1">
      <c r="A263" s="41"/>
      <c r="B263" s="42"/>
      <c r="C263" s="208" t="s">
        <v>603</v>
      </c>
      <c r="D263" s="208" t="s">
        <v>157</v>
      </c>
      <c r="E263" s="209" t="s">
        <v>1078</v>
      </c>
      <c r="F263" s="210" t="s">
        <v>1079</v>
      </c>
      <c r="G263" s="211" t="s">
        <v>561</v>
      </c>
      <c r="H263" s="212">
        <v>1</v>
      </c>
      <c r="I263" s="213"/>
      <c r="J263" s="214">
        <f>ROUND(I263*H263,2)</f>
        <v>0</v>
      </c>
      <c r="K263" s="210" t="s">
        <v>28</v>
      </c>
      <c r="L263" s="47"/>
      <c r="M263" s="215" t="s">
        <v>28</v>
      </c>
      <c r="N263" s="216" t="s">
        <v>45</v>
      </c>
      <c r="O263" s="87"/>
      <c r="P263" s="217">
        <f>O263*H263</f>
        <v>0</v>
      </c>
      <c r="Q263" s="217">
        <v>0.00072000000000000005</v>
      </c>
      <c r="R263" s="217">
        <f>Q263*H263</f>
        <v>0.00072000000000000005</v>
      </c>
      <c r="S263" s="217">
        <v>0</v>
      </c>
      <c r="T263" s="218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9" t="s">
        <v>162</v>
      </c>
      <c r="AT263" s="219" t="s">
        <v>157</v>
      </c>
      <c r="AU263" s="219" t="s">
        <v>84</v>
      </c>
      <c r="AY263" s="20" t="s">
        <v>154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82</v>
      </c>
      <c r="BK263" s="220">
        <f>ROUND(I263*H263,2)</f>
        <v>0</v>
      </c>
      <c r="BL263" s="20" t="s">
        <v>162</v>
      </c>
      <c r="BM263" s="219" t="s">
        <v>1080</v>
      </c>
    </row>
    <row r="264" s="13" customFormat="1">
      <c r="A264" s="13"/>
      <c r="B264" s="226"/>
      <c r="C264" s="227"/>
      <c r="D264" s="228" t="s">
        <v>166</v>
      </c>
      <c r="E264" s="229" t="s">
        <v>28</v>
      </c>
      <c r="F264" s="230" t="s">
        <v>1066</v>
      </c>
      <c r="G264" s="227"/>
      <c r="H264" s="229" t="s">
        <v>28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166</v>
      </c>
      <c r="AU264" s="236" t="s">
        <v>84</v>
      </c>
      <c r="AV264" s="13" t="s">
        <v>82</v>
      </c>
      <c r="AW264" s="13" t="s">
        <v>35</v>
      </c>
      <c r="AX264" s="13" t="s">
        <v>74</v>
      </c>
      <c r="AY264" s="236" t="s">
        <v>154</v>
      </c>
    </row>
    <row r="265" s="13" customFormat="1">
      <c r="A265" s="13"/>
      <c r="B265" s="226"/>
      <c r="C265" s="227"/>
      <c r="D265" s="228" t="s">
        <v>166</v>
      </c>
      <c r="E265" s="229" t="s">
        <v>28</v>
      </c>
      <c r="F265" s="230" t="s">
        <v>1067</v>
      </c>
      <c r="G265" s="227"/>
      <c r="H265" s="229" t="s">
        <v>28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166</v>
      </c>
      <c r="AU265" s="236" t="s">
        <v>84</v>
      </c>
      <c r="AV265" s="13" t="s">
        <v>82</v>
      </c>
      <c r="AW265" s="13" t="s">
        <v>35</v>
      </c>
      <c r="AX265" s="13" t="s">
        <v>74</v>
      </c>
      <c r="AY265" s="236" t="s">
        <v>154</v>
      </c>
    </row>
    <row r="266" s="14" customFormat="1">
      <c r="A266" s="14"/>
      <c r="B266" s="237"/>
      <c r="C266" s="238"/>
      <c r="D266" s="228" t="s">
        <v>166</v>
      </c>
      <c r="E266" s="239" t="s">
        <v>28</v>
      </c>
      <c r="F266" s="240" t="s">
        <v>82</v>
      </c>
      <c r="G266" s="238"/>
      <c r="H266" s="241">
        <v>1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166</v>
      </c>
      <c r="AU266" s="247" t="s">
        <v>84</v>
      </c>
      <c r="AV266" s="14" t="s">
        <v>84</v>
      </c>
      <c r="AW266" s="14" t="s">
        <v>35</v>
      </c>
      <c r="AX266" s="14" t="s">
        <v>82</v>
      </c>
      <c r="AY266" s="247" t="s">
        <v>154</v>
      </c>
    </row>
    <row r="267" s="2" customFormat="1" ht="24.15" customHeight="1">
      <c r="A267" s="41"/>
      <c r="B267" s="42"/>
      <c r="C267" s="273" t="s">
        <v>608</v>
      </c>
      <c r="D267" s="273" t="s">
        <v>521</v>
      </c>
      <c r="E267" s="274" t="s">
        <v>1081</v>
      </c>
      <c r="F267" s="275" t="s">
        <v>1082</v>
      </c>
      <c r="G267" s="276" t="s">
        <v>561</v>
      </c>
      <c r="H267" s="277">
        <v>1</v>
      </c>
      <c r="I267" s="278"/>
      <c r="J267" s="279">
        <f>ROUND(I267*H267,2)</f>
        <v>0</v>
      </c>
      <c r="K267" s="275" t="s">
        <v>28</v>
      </c>
      <c r="L267" s="280"/>
      <c r="M267" s="281" t="s">
        <v>28</v>
      </c>
      <c r="N267" s="282" t="s">
        <v>45</v>
      </c>
      <c r="O267" s="87"/>
      <c r="P267" s="217">
        <f>O267*H267</f>
        <v>0</v>
      </c>
      <c r="Q267" s="217">
        <v>0.010999999999999999</v>
      </c>
      <c r="R267" s="217">
        <f>Q267*H267</f>
        <v>0.010999999999999999</v>
      </c>
      <c r="S267" s="217">
        <v>0</v>
      </c>
      <c r="T267" s="21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9" t="s">
        <v>205</v>
      </c>
      <c r="AT267" s="219" t="s">
        <v>521</v>
      </c>
      <c r="AU267" s="219" t="s">
        <v>84</v>
      </c>
      <c r="AY267" s="20" t="s">
        <v>154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20" t="s">
        <v>82</v>
      </c>
      <c r="BK267" s="220">
        <f>ROUND(I267*H267,2)</f>
        <v>0</v>
      </c>
      <c r="BL267" s="20" t="s">
        <v>162</v>
      </c>
      <c r="BM267" s="219" t="s">
        <v>1083</v>
      </c>
    </row>
    <row r="268" s="13" customFormat="1">
      <c r="A268" s="13"/>
      <c r="B268" s="226"/>
      <c r="C268" s="227"/>
      <c r="D268" s="228" t="s">
        <v>166</v>
      </c>
      <c r="E268" s="229" t="s">
        <v>28</v>
      </c>
      <c r="F268" s="230" t="s">
        <v>1066</v>
      </c>
      <c r="G268" s="227"/>
      <c r="H268" s="229" t="s">
        <v>28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166</v>
      </c>
      <c r="AU268" s="236" t="s">
        <v>84</v>
      </c>
      <c r="AV268" s="13" t="s">
        <v>82</v>
      </c>
      <c r="AW268" s="13" t="s">
        <v>35</v>
      </c>
      <c r="AX268" s="13" t="s">
        <v>74</v>
      </c>
      <c r="AY268" s="236" t="s">
        <v>154</v>
      </c>
    </row>
    <row r="269" s="13" customFormat="1">
      <c r="A269" s="13"/>
      <c r="B269" s="226"/>
      <c r="C269" s="227"/>
      <c r="D269" s="228" t="s">
        <v>166</v>
      </c>
      <c r="E269" s="229" t="s">
        <v>28</v>
      </c>
      <c r="F269" s="230" t="s">
        <v>1067</v>
      </c>
      <c r="G269" s="227"/>
      <c r="H269" s="229" t="s">
        <v>28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166</v>
      </c>
      <c r="AU269" s="236" t="s">
        <v>84</v>
      </c>
      <c r="AV269" s="13" t="s">
        <v>82</v>
      </c>
      <c r="AW269" s="13" t="s">
        <v>35</v>
      </c>
      <c r="AX269" s="13" t="s">
        <v>74</v>
      </c>
      <c r="AY269" s="236" t="s">
        <v>154</v>
      </c>
    </row>
    <row r="270" s="14" customFormat="1">
      <c r="A270" s="14"/>
      <c r="B270" s="237"/>
      <c r="C270" s="238"/>
      <c r="D270" s="228" t="s">
        <v>166</v>
      </c>
      <c r="E270" s="239" t="s">
        <v>28</v>
      </c>
      <c r="F270" s="240" t="s">
        <v>82</v>
      </c>
      <c r="G270" s="238"/>
      <c r="H270" s="241">
        <v>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166</v>
      </c>
      <c r="AU270" s="247" t="s">
        <v>84</v>
      </c>
      <c r="AV270" s="14" t="s">
        <v>84</v>
      </c>
      <c r="AW270" s="14" t="s">
        <v>35</v>
      </c>
      <c r="AX270" s="14" t="s">
        <v>82</v>
      </c>
      <c r="AY270" s="247" t="s">
        <v>154</v>
      </c>
    </row>
    <row r="271" s="2" customFormat="1" ht="44.25" customHeight="1">
      <c r="A271" s="41"/>
      <c r="B271" s="42"/>
      <c r="C271" s="208" t="s">
        <v>612</v>
      </c>
      <c r="D271" s="208" t="s">
        <v>157</v>
      </c>
      <c r="E271" s="209" t="s">
        <v>1084</v>
      </c>
      <c r="F271" s="210" t="s">
        <v>1085</v>
      </c>
      <c r="G271" s="211" t="s">
        <v>561</v>
      </c>
      <c r="H271" s="212">
        <v>1</v>
      </c>
      <c r="I271" s="213"/>
      <c r="J271" s="214">
        <f>ROUND(I271*H271,2)</f>
        <v>0</v>
      </c>
      <c r="K271" s="210" t="s">
        <v>161</v>
      </c>
      <c r="L271" s="47"/>
      <c r="M271" s="215" t="s">
        <v>28</v>
      </c>
      <c r="N271" s="216" t="s">
        <v>45</v>
      </c>
      <c r="O271" s="87"/>
      <c r="P271" s="217">
        <f>O271*H271</f>
        <v>0</v>
      </c>
      <c r="Q271" s="217">
        <v>0</v>
      </c>
      <c r="R271" s="217">
        <f>Q271*H271</f>
        <v>0</v>
      </c>
      <c r="S271" s="217">
        <v>0</v>
      </c>
      <c r="T271" s="218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9" t="s">
        <v>162</v>
      </c>
      <c r="AT271" s="219" t="s">
        <v>157</v>
      </c>
      <c r="AU271" s="219" t="s">
        <v>84</v>
      </c>
      <c r="AY271" s="20" t="s">
        <v>154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0" t="s">
        <v>82</v>
      </c>
      <c r="BK271" s="220">
        <f>ROUND(I271*H271,2)</f>
        <v>0</v>
      </c>
      <c r="BL271" s="20" t="s">
        <v>162</v>
      </c>
      <c r="BM271" s="219" t="s">
        <v>1086</v>
      </c>
    </row>
    <row r="272" s="2" customFormat="1">
      <c r="A272" s="41"/>
      <c r="B272" s="42"/>
      <c r="C272" s="43"/>
      <c r="D272" s="221" t="s">
        <v>164</v>
      </c>
      <c r="E272" s="43"/>
      <c r="F272" s="222" t="s">
        <v>1087</v>
      </c>
      <c r="G272" s="43"/>
      <c r="H272" s="43"/>
      <c r="I272" s="223"/>
      <c r="J272" s="43"/>
      <c r="K272" s="43"/>
      <c r="L272" s="47"/>
      <c r="M272" s="224"/>
      <c r="N272" s="225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164</v>
      </c>
      <c r="AU272" s="20" t="s">
        <v>84</v>
      </c>
    </row>
    <row r="273" s="13" customFormat="1">
      <c r="A273" s="13"/>
      <c r="B273" s="226"/>
      <c r="C273" s="227"/>
      <c r="D273" s="228" t="s">
        <v>166</v>
      </c>
      <c r="E273" s="229" t="s">
        <v>28</v>
      </c>
      <c r="F273" s="230" t="s">
        <v>1066</v>
      </c>
      <c r="G273" s="227"/>
      <c r="H273" s="229" t="s">
        <v>28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166</v>
      </c>
      <c r="AU273" s="236" t="s">
        <v>84</v>
      </c>
      <c r="AV273" s="13" t="s">
        <v>82</v>
      </c>
      <c r="AW273" s="13" t="s">
        <v>35</v>
      </c>
      <c r="AX273" s="13" t="s">
        <v>74</v>
      </c>
      <c r="AY273" s="236" t="s">
        <v>154</v>
      </c>
    </row>
    <row r="274" s="13" customFormat="1">
      <c r="A274" s="13"/>
      <c r="B274" s="226"/>
      <c r="C274" s="227"/>
      <c r="D274" s="228" t="s">
        <v>166</v>
      </c>
      <c r="E274" s="229" t="s">
        <v>28</v>
      </c>
      <c r="F274" s="230" t="s">
        <v>1067</v>
      </c>
      <c r="G274" s="227"/>
      <c r="H274" s="229" t="s">
        <v>28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166</v>
      </c>
      <c r="AU274" s="236" t="s">
        <v>84</v>
      </c>
      <c r="AV274" s="13" t="s">
        <v>82</v>
      </c>
      <c r="AW274" s="13" t="s">
        <v>35</v>
      </c>
      <c r="AX274" s="13" t="s">
        <v>74</v>
      </c>
      <c r="AY274" s="236" t="s">
        <v>154</v>
      </c>
    </row>
    <row r="275" s="14" customFormat="1">
      <c r="A275" s="14"/>
      <c r="B275" s="237"/>
      <c r="C275" s="238"/>
      <c r="D275" s="228" t="s">
        <v>166</v>
      </c>
      <c r="E275" s="239" t="s">
        <v>28</v>
      </c>
      <c r="F275" s="240" t="s">
        <v>82</v>
      </c>
      <c r="G275" s="238"/>
      <c r="H275" s="241">
        <v>1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166</v>
      </c>
      <c r="AU275" s="247" t="s">
        <v>84</v>
      </c>
      <c r="AV275" s="14" t="s">
        <v>84</v>
      </c>
      <c r="AW275" s="14" t="s">
        <v>35</v>
      </c>
      <c r="AX275" s="14" t="s">
        <v>82</v>
      </c>
      <c r="AY275" s="247" t="s">
        <v>154</v>
      </c>
    </row>
    <row r="276" s="2" customFormat="1" ht="21.75" customHeight="1">
      <c r="A276" s="41"/>
      <c r="B276" s="42"/>
      <c r="C276" s="273" t="s">
        <v>619</v>
      </c>
      <c r="D276" s="273" t="s">
        <v>521</v>
      </c>
      <c r="E276" s="274" t="s">
        <v>1088</v>
      </c>
      <c r="F276" s="275" t="s">
        <v>1089</v>
      </c>
      <c r="G276" s="276" t="s">
        <v>561</v>
      </c>
      <c r="H276" s="277">
        <v>1</v>
      </c>
      <c r="I276" s="278"/>
      <c r="J276" s="279">
        <f>ROUND(I276*H276,2)</f>
        <v>0</v>
      </c>
      <c r="K276" s="275" t="s">
        <v>28</v>
      </c>
      <c r="L276" s="280"/>
      <c r="M276" s="281" t="s">
        <v>28</v>
      </c>
      <c r="N276" s="282" t="s">
        <v>45</v>
      </c>
      <c r="O276" s="87"/>
      <c r="P276" s="217">
        <f>O276*H276</f>
        <v>0</v>
      </c>
      <c r="Q276" s="217">
        <v>0.0019</v>
      </c>
      <c r="R276" s="217">
        <f>Q276*H276</f>
        <v>0.0019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205</v>
      </c>
      <c r="AT276" s="219" t="s">
        <v>521</v>
      </c>
      <c r="AU276" s="219" t="s">
        <v>84</v>
      </c>
      <c r="AY276" s="20" t="s">
        <v>154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82</v>
      </c>
      <c r="BK276" s="220">
        <f>ROUND(I276*H276,2)</f>
        <v>0</v>
      </c>
      <c r="BL276" s="20" t="s">
        <v>162</v>
      </c>
      <c r="BM276" s="219" t="s">
        <v>1090</v>
      </c>
    </row>
    <row r="277" s="13" customFormat="1">
      <c r="A277" s="13"/>
      <c r="B277" s="226"/>
      <c r="C277" s="227"/>
      <c r="D277" s="228" t="s">
        <v>166</v>
      </c>
      <c r="E277" s="229" t="s">
        <v>28</v>
      </c>
      <c r="F277" s="230" t="s">
        <v>1066</v>
      </c>
      <c r="G277" s="227"/>
      <c r="H277" s="229" t="s">
        <v>28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166</v>
      </c>
      <c r="AU277" s="236" t="s">
        <v>84</v>
      </c>
      <c r="AV277" s="13" t="s">
        <v>82</v>
      </c>
      <c r="AW277" s="13" t="s">
        <v>35</v>
      </c>
      <c r="AX277" s="13" t="s">
        <v>74</v>
      </c>
      <c r="AY277" s="236" t="s">
        <v>154</v>
      </c>
    </row>
    <row r="278" s="13" customFormat="1">
      <c r="A278" s="13"/>
      <c r="B278" s="226"/>
      <c r="C278" s="227"/>
      <c r="D278" s="228" t="s">
        <v>166</v>
      </c>
      <c r="E278" s="229" t="s">
        <v>28</v>
      </c>
      <c r="F278" s="230" t="s">
        <v>1067</v>
      </c>
      <c r="G278" s="227"/>
      <c r="H278" s="229" t="s">
        <v>28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166</v>
      </c>
      <c r="AU278" s="236" t="s">
        <v>84</v>
      </c>
      <c r="AV278" s="13" t="s">
        <v>82</v>
      </c>
      <c r="AW278" s="13" t="s">
        <v>35</v>
      </c>
      <c r="AX278" s="13" t="s">
        <v>74</v>
      </c>
      <c r="AY278" s="236" t="s">
        <v>154</v>
      </c>
    </row>
    <row r="279" s="14" customFormat="1">
      <c r="A279" s="14"/>
      <c r="B279" s="237"/>
      <c r="C279" s="238"/>
      <c r="D279" s="228" t="s">
        <v>166</v>
      </c>
      <c r="E279" s="239" t="s">
        <v>28</v>
      </c>
      <c r="F279" s="240" t="s">
        <v>82</v>
      </c>
      <c r="G279" s="238"/>
      <c r="H279" s="241">
        <v>1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166</v>
      </c>
      <c r="AU279" s="247" t="s">
        <v>84</v>
      </c>
      <c r="AV279" s="14" t="s">
        <v>84</v>
      </c>
      <c r="AW279" s="14" t="s">
        <v>35</v>
      </c>
      <c r="AX279" s="14" t="s">
        <v>82</v>
      </c>
      <c r="AY279" s="247" t="s">
        <v>154</v>
      </c>
    </row>
    <row r="280" s="2" customFormat="1" ht="24.15" customHeight="1">
      <c r="A280" s="41"/>
      <c r="B280" s="42"/>
      <c r="C280" s="208" t="s">
        <v>625</v>
      </c>
      <c r="D280" s="208" t="s">
        <v>157</v>
      </c>
      <c r="E280" s="209" t="s">
        <v>1091</v>
      </c>
      <c r="F280" s="210" t="s">
        <v>1092</v>
      </c>
      <c r="G280" s="211" t="s">
        <v>198</v>
      </c>
      <c r="H280" s="212">
        <v>53.090000000000003</v>
      </c>
      <c r="I280" s="213"/>
      <c r="J280" s="214">
        <f>ROUND(I280*H280,2)</f>
        <v>0</v>
      </c>
      <c r="K280" s="210" t="s">
        <v>161</v>
      </c>
      <c r="L280" s="47"/>
      <c r="M280" s="215" t="s">
        <v>28</v>
      </c>
      <c r="N280" s="216" t="s">
        <v>45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162</v>
      </c>
      <c r="AT280" s="219" t="s">
        <v>157</v>
      </c>
      <c r="AU280" s="219" t="s">
        <v>84</v>
      </c>
      <c r="AY280" s="20" t="s">
        <v>154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82</v>
      </c>
      <c r="BK280" s="220">
        <f>ROUND(I280*H280,2)</f>
        <v>0</v>
      </c>
      <c r="BL280" s="20" t="s">
        <v>162</v>
      </c>
      <c r="BM280" s="219" t="s">
        <v>1093</v>
      </c>
    </row>
    <row r="281" s="2" customFormat="1">
      <c r="A281" s="41"/>
      <c r="B281" s="42"/>
      <c r="C281" s="43"/>
      <c r="D281" s="221" t="s">
        <v>164</v>
      </c>
      <c r="E281" s="43"/>
      <c r="F281" s="222" t="s">
        <v>1094</v>
      </c>
      <c r="G281" s="43"/>
      <c r="H281" s="43"/>
      <c r="I281" s="223"/>
      <c r="J281" s="43"/>
      <c r="K281" s="43"/>
      <c r="L281" s="47"/>
      <c r="M281" s="224"/>
      <c r="N281" s="225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164</v>
      </c>
      <c r="AU281" s="20" t="s">
        <v>84</v>
      </c>
    </row>
    <row r="282" s="14" customFormat="1">
      <c r="A282" s="14"/>
      <c r="B282" s="237"/>
      <c r="C282" s="238"/>
      <c r="D282" s="228" t="s">
        <v>166</v>
      </c>
      <c r="E282" s="239" t="s">
        <v>28</v>
      </c>
      <c r="F282" s="240" t="s">
        <v>914</v>
      </c>
      <c r="G282" s="238"/>
      <c r="H282" s="241">
        <v>53.090000000000003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166</v>
      </c>
      <c r="AU282" s="247" t="s">
        <v>84</v>
      </c>
      <c r="AV282" s="14" t="s">
        <v>84</v>
      </c>
      <c r="AW282" s="14" t="s">
        <v>35</v>
      </c>
      <c r="AX282" s="14" t="s">
        <v>82</v>
      </c>
      <c r="AY282" s="247" t="s">
        <v>154</v>
      </c>
    </row>
    <row r="283" s="2" customFormat="1" ht="16.5" customHeight="1">
      <c r="A283" s="41"/>
      <c r="B283" s="42"/>
      <c r="C283" s="208" t="s">
        <v>630</v>
      </c>
      <c r="D283" s="208" t="s">
        <v>157</v>
      </c>
      <c r="E283" s="209" t="s">
        <v>1095</v>
      </c>
      <c r="F283" s="210" t="s">
        <v>1096</v>
      </c>
      <c r="G283" s="211" t="s">
        <v>198</v>
      </c>
      <c r="H283" s="212">
        <v>53.090000000000003</v>
      </c>
      <c r="I283" s="213"/>
      <c r="J283" s="214">
        <f>ROUND(I283*H283,2)</f>
        <v>0</v>
      </c>
      <c r="K283" s="210" t="s">
        <v>161</v>
      </c>
      <c r="L283" s="47"/>
      <c r="M283" s="215" t="s">
        <v>28</v>
      </c>
      <c r="N283" s="216" t="s">
        <v>45</v>
      </c>
      <c r="O283" s="87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9" t="s">
        <v>162</v>
      </c>
      <c r="AT283" s="219" t="s">
        <v>157</v>
      </c>
      <c r="AU283" s="219" t="s">
        <v>84</v>
      </c>
      <c r="AY283" s="20" t="s">
        <v>154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82</v>
      </c>
      <c r="BK283" s="220">
        <f>ROUND(I283*H283,2)</f>
        <v>0</v>
      </c>
      <c r="BL283" s="20" t="s">
        <v>162</v>
      </c>
      <c r="BM283" s="219" t="s">
        <v>1097</v>
      </c>
    </row>
    <row r="284" s="2" customFormat="1">
      <c r="A284" s="41"/>
      <c r="B284" s="42"/>
      <c r="C284" s="43"/>
      <c r="D284" s="221" t="s">
        <v>164</v>
      </c>
      <c r="E284" s="43"/>
      <c r="F284" s="222" t="s">
        <v>1098</v>
      </c>
      <c r="G284" s="43"/>
      <c r="H284" s="43"/>
      <c r="I284" s="223"/>
      <c r="J284" s="43"/>
      <c r="K284" s="43"/>
      <c r="L284" s="47"/>
      <c r="M284" s="224"/>
      <c r="N284" s="225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164</v>
      </c>
      <c r="AU284" s="20" t="s">
        <v>84</v>
      </c>
    </row>
    <row r="285" s="14" customFormat="1">
      <c r="A285" s="14"/>
      <c r="B285" s="237"/>
      <c r="C285" s="238"/>
      <c r="D285" s="228" t="s">
        <v>166</v>
      </c>
      <c r="E285" s="239" t="s">
        <v>28</v>
      </c>
      <c r="F285" s="240" t="s">
        <v>914</v>
      </c>
      <c r="G285" s="238"/>
      <c r="H285" s="241">
        <v>53.090000000000003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166</v>
      </c>
      <c r="AU285" s="247" t="s">
        <v>84</v>
      </c>
      <c r="AV285" s="14" t="s">
        <v>84</v>
      </c>
      <c r="AW285" s="14" t="s">
        <v>35</v>
      </c>
      <c r="AX285" s="14" t="s">
        <v>82</v>
      </c>
      <c r="AY285" s="247" t="s">
        <v>154</v>
      </c>
    </row>
    <row r="286" s="2" customFormat="1" ht="24.15" customHeight="1">
      <c r="A286" s="41"/>
      <c r="B286" s="42"/>
      <c r="C286" s="208" t="s">
        <v>636</v>
      </c>
      <c r="D286" s="208" t="s">
        <v>157</v>
      </c>
      <c r="E286" s="209" t="s">
        <v>1099</v>
      </c>
      <c r="F286" s="210" t="s">
        <v>1100</v>
      </c>
      <c r="G286" s="211" t="s">
        <v>561</v>
      </c>
      <c r="H286" s="212">
        <v>2</v>
      </c>
      <c r="I286" s="213"/>
      <c r="J286" s="214">
        <f>ROUND(I286*H286,2)</f>
        <v>0</v>
      </c>
      <c r="K286" s="210" t="s">
        <v>161</v>
      </c>
      <c r="L286" s="47"/>
      <c r="M286" s="215" t="s">
        <v>28</v>
      </c>
      <c r="N286" s="216" t="s">
        <v>45</v>
      </c>
      <c r="O286" s="87"/>
      <c r="P286" s="217">
        <f>O286*H286</f>
        <v>0</v>
      </c>
      <c r="Q286" s="217">
        <v>0.45937</v>
      </c>
      <c r="R286" s="217">
        <f>Q286*H286</f>
        <v>0.91874</v>
      </c>
      <c r="S286" s="217">
        <v>0</v>
      </c>
      <c r="T286" s="218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9" t="s">
        <v>162</v>
      </c>
      <c r="AT286" s="219" t="s">
        <v>157</v>
      </c>
      <c r="AU286" s="219" t="s">
        <v>84</v>
      </c>
      <c r="AY286" s="20" t="s">
        <v>154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0" t="s">
        <v>82</v>
      </c>
      <c r="BK286" s="220">
        <f>ROUND(I286*H286,2)</f>
        <v>0</v>
      </c>
      <c r="BL286" s="20" t="s">
        <v>162</v>
      </c>
      <c r="BM286" s="219" t="s">
        <v>1101</v>
      </c>
    </row>
    <row r="287" s="2" customFormat="1">
      <c r="A287" s="41"/>
      <c r="B287" s="42"/>
      <c r="C287" s="43"/>
      <c r="D287" s="221" t="s">
        <v>164</v>
      </c>
      <c r="E287" s="43"/>
      <c r="F287" s="222" t="s">
        <v>1102</v>
      </c>
      <c r="G287" s="43"/>
      <c r="H287" s="43"/>
      <c r="I287" s="223"/>
      <c r="J287" s="43"/>
      <c r="K287" s="43"/>
      <c r="L287" s="47"/>
      <c r="M287" s="224"/>
      <c r="N287" s="225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164</v>
      </c>
      <c r="AU287" s="20" t="s">
        <v>84</v>
      </c>
    </row>
    <row r="288" s="13" customFormat="1">
      <c r="A288" s="13"/>
      <c r="B288" s="226"/>
      <c r="C288" s="227"/>
      <c r="D288" s="228" t="s">
        <v>166</v>
      </c>
      <c r="E288" s="229" t="s">
        <v>28</v>
      </c>
      <c r="F288" s="230" t="s">
        <v>929</v>
      </c>
      <c r="G288" s="227"/>
      <c r="H288" s="229" t="s">
        <v>28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166</v>
      </c>
      <c r="AU288" s="236" t="s">
        <v>84</v>
      </c>
      <c r="AV288" s="13" t="s">
        <v>82</v>
      </c>
      <c r="AW288" s="13" t="s">
        <v>35</v>
      </c>
      <c r="AX288" s="13" t="s">
        <v>74</v>
      </c>
      <c r="AY288" s="236" t="s">
        <v>154</v>
      </c>
    </row>
    <row r="289" s="14" customFormat="1">
      <c r="A289" s="14"/>
      <c r="B289" s="237"/>
      <c r="C289" s="238"/>
      <c r="D289" s="228" t="s">
        <v>166</v>
      </c>
      <c r="E289" s="239" t="s">
        <v>28</v>
      </c>
      <c r="F289" s="240" t="s">
        <v>84</v>
      </c>
      <c r="G289" s="238"/>
      <c r="H289" s="241">
        <v>2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166</v>
      </c>
      <c r="AU289" s="247" t="s">
        <v>84</v>
      </c>
      <c r="AV289" s="14" t="s">
        <v>84</v>
      </c>
      <c r="AW289" s="14" t="s">
        <v>35</v>
      </c>
      <c r="AX289" s="14" t="s">
        <v>82</v>
      </c>
      <c r="AY289" s="247" t="s">
        <v>154</v>
      </c>
    </row>
    <row r="290" s="2" customFormat="1" ht="37.8" customHeight="1">
      <c r="A290" s="41"/>
      <c r="B290" s="42"/>
      <c r="C290" s="208" t="s">
        <v>641</v>
      </c>
      <c r="D290" s="208" t="s">
        <v>157</v>
      </c>
      <c r="E290" s="209" t="s">
        <v>1103</v>
      </c>
      <c r="F290" s="210" t="s">
        <v>1104</v>
      </c>
      <c r="G290" s="211" t="s">
        <v>487</v>
      </c>
      <c r="H290" s="212">
        <v>1</v>
      </c>
      <c r="I290" s="213"/>
      <c r="J290" s="214">
        <f>ROUND(I290*H290,2)</f>
        <v>0</v>
      </c>
      <c r="K290" s="210" t="s">
        <v>28</v>
      </c>
      <c r="L290" s="47"/>
      <c r="M290" s="215" t="s">
        <v>28</v>
      </c>
      <c r="N290" s="216" t="s">
        <v>45</v>
      </c>
      <c r="O290" s="87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162</v>
      </c>
      <c r="AT290" s="219" t="s">
        <v>157</v>
      </c>
      <c r="AU290" s="219" t="s">
        <v>84</v>
      </c>
      <c r="AY290" s="20" t="s">
        <v>154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82</v>
      </c>
      <c r="BK290" s="220">
        <f>ROUND(I290*H290,2)</f>
        <v>0</v>
      </c>
      <c r="BL290" s="20" t="s">
        <v>162</v>
      </c>
      <c r="BM290" s="219" t="s">
        <v>1105</v>
      </c>
    </row>
    <row r="291" s="13" customFormat="1">
      <c r="A291" s="13"/>
      <c r="B291" s="226"/>
      <c r="C291" s="227"/>
      <c r="D291" s="228" t="s">
        <v>166</v>
      </c>
      <c r="E291" s="229" t="s">
        <v>28</v>
      </c>
      <c r="F291" s="230" t="s">
        <v>1066</v>
      </c>
      <c r="G291" s="227"/>
      <c r="H291" s="229" t="s">
        <v>28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166</v>
      </c>
      <c r="AU291" s="236" t="s">
        <v>84</v>
      </c>
      <c r="AV291" s="13" t="s">
        <v>82</v>
      </c>
      <c r="AW291" s="13" t="s">
        <v>35</v>
      </c>
      <c r="AX291" s="13" t="s">
        <v>74</v>
      </c>
      <c r="AY291" s="236" t="s">
        <v>154</v>
      </c>
    </row>
    <row r="292" s="13" customFormat="1">
      <c r="A292" s="13"/>
      <c r="B292" s="226"/>
      <c r="C292" s="227"/>
      <c r="D292" s="228" t="s">
        <v>166</v>
      </c>
      <c r="E292" s="229" t="s">
        <v>28</v>
      </c>
      <c r="F292" s="230" t="s">
        <v>1067</v>
      </c>
      <c r="G292" s="227"/>
      <c r="H292" s="229" t="s">
        <v>28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166</v>
      </c>
      <c r="AU292" s="236" t="s">
        <v>84</v>
      </c>
      <c r="AV292" s="13" t="s">
        <v>82</v>
      </c>
      <c r="AW292" s="13" t="s">
        <v>35</v>
      </c>
      <c r="AX292" s="13" t="s">
        <v>74</v>
      </c>
      <c r="AY292" s="236" t="s">
        <v>154</v>
      </c>
    </row>
    <row r="293" s="14" customFormat="1">
      <c r="A293" s="14"/>
      <c r="B293" s="237"/>
      <c r="C293" s="238"/>
      <c r="D293" s="228" t="s">
        <v>166</v>
      </c>
      <c r="E293" s="239" t="s">
        <v>28</v>
      </c>
      <c r="F293" s="240" t="s">
        <v>82</v>
      </c>
      <c r="G293" s="238"/>
      <c r="H293" s="241">
        <v>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166</v>
      </c>
      <c r="AU293" s="247" t="s">
        <v>84</v>
      </c>
      <c r="AV293" s="14" t="s">
        <v>84</v>
      </c>
      <c r="AW293" s="14" t="s">
        <v>35</v>
      </c>
      <c r="AX293" s="14" t="s">
        <v>82</v>
      </c>
      <c r="AY293" s="247" t="s">
        <v>154</v>
      </c>
    </row>
    <row r="294" s="2" customFormat="1" ht="24.15" customHeight="1">
      <c r="A294" s="41"/>
      <c r="B294" s="42"/>
      <c r="C294" s="208" t="s">
        <v>648</v>
      </c>
      <c r="D294" s="208" t="s">
        <v>157</v>
      </c>
      <c r="E294" s="209" t="s">
        <v>1106</v>
      </c>
      <c r="F294" s="210" t="s">
        <v>1107</v>
      </c>
      <c r="G294" s="211" t="s">
        <v>561</v>
      </c>
      <c r="H294" s="212">
        <v>1</v>
      </c>
      <c r="I294" s="213"/>
      <c r="J294" s="214">
        <f>ROUND(I294*H294,2)</f>
        <v>0</v>
      </c>
      <c r="K294" s="210" t="s">
        <v>161</v>
      </c>
      <c r="L294" s="47"/>
      <c r="M294" s="215" t="s">
        <v>28</v>
      </c>
      <c r="N294" s="216" t="s">
        <v>45</v>
      </c>
      <c r="O294" s="87"/>
      <c r="P294" s="217">
        <f>O294*H294</f>
        <v>0</v>
      </c>
      <c r="Q294" s="217">
        <v>0.040000000000000001</v>
      </c>
      <c r="R294" s="217">
        <f>Q294*H294</f>
        <v>0.040000000000000001</v>
      </c>
      <c r="S294" s="217">
        <v>0</v>
      </c>
      <c r="T294" s="218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9" t="s">
        <v>162</v>
      </c>
      <c r="AT294" s="219" t="s">
        <v>157</v>
      </c>
      <c r="AU294" s="219" t="s">
        <v>84</v>
      </c>
      <c r="AY294" s="20" t="s">
        <v>154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20" t="s">
        <v>82</v>
      </c>
      <c r="BK294" s="220">
        <f>ROUND(I294*H294,2)</f>
        <v>0</v>
      </c>
      <c r="BL294" s="20" t="s">
        <v>162</v>
      </c>
      <c r="BM294" s="219" t="s">
        <v>1108</v>
      </c>
    </row>
    <row r="295" s="2" customFormat="1">
      <c r="A295" s="41"/>
      <c r="B295" s="42"/>
      <c r="C295" s="43"/>
      <c r="D295" s="221" t="s">
        <v>164</v>
      </c>
      <c r="E295" s="43"/>
      <c r="F295" s="222" t="s">
        <v>1109</v>
      </c>
      <c r="G295" s="43"/>
      <c r="H295" s="43"/>
      <c r="I295" s="223"/>
      <c r="J295" s="43"/>
      <c r="K295" s="43"/>
      <c r="L295" s="47"/>
      <c r="M295" s="224"/>
      <c r="N295" s="225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164</v>
      </c>
      <c r="AU295" s="20" t="s">
        <v>84</v>
      </c>
    </row>
    <row r="296" s="13" customFormat="1">
      <c r="A296" s="13"/>
      <c r="B296" s="226"/>
      <c r="C296" s="227"/>
      <c r="D296" s="228" t="s">
        <v>166</v>
      </c>
      <c r="E296" s="229" t="s">
        <v>28</v>
      </c>
      <c r="F296" s="230" t="s">
        <v>1066</v>
      </c>
      <c r="G296" s="227"/>
      <c r="H296" s="229" t="s">
        <v>28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166</v>
      </c>
      <c r="AU296" s="236" t="s">
        <v>84</v>
      </c>
      <c r="AV296" s="13" t="s">
        <v>82</v>
      </c>
      <c r="AW296" s="13" t="s">
        <v>35</v>
      </c>
      <c r="AX296" s="13" t="s">
        <v>74</v>
      </c>
      <c r="AY296" s="236" t="s">
        <v>154</v>
      </c>
    </row>
    <row r="297" s="13" customFormat="1">
      <c r="A297" s="13"/>
      <c r="B297" s="226"/>
      <c r="C297" s="227"/>
      <c r="D297" s="228" t="s">
        <v>166</v>
      </c>
      <c r="E297" s="229" t="s">
        <v>28</v>
      </c>
      <c r="F297" s="230" t="s">
        <v>1067</v>
      </c>
      <c r="G297" s="227"/>
      <c r="H297" s="229" t="s">
        <v>28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166</v>
      </c>
      <c r="AU297" s="236" t="s">
        <v>84</v>
      </c>
      <c r="AV297" s="13" t="s">
        <v>82</v>
      </c>
      <c r="AW297" s="13" t="s">
        <v>35</v>
      </c>
      <c r="AX297" s="13" t="s">
        <v>74</v>
      </c>
      <c r="AY297" s="236" t="s">
        <v>154</v>
      </c>
    </row>
    <row r="298" s="14" customFormat="1">
      <c r="A298" s="14"/>
      <c r="B298" s="237"/>
      <c r="C298" s="238"/>
      <c r="D298" s="228" t="s">
        <v>166</v>
      </c>
      <c r="E298" s="239" t="s">
        <v>28</v>
      </c>
      <c r="F298" s="240" t="s">
        <v>82</v>
      </c>
      <c r="G298" s="238"/>
      <c r="H298" s="241">
        <v>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166</v>
      </c>
      <c r="AU298" s="247" t="s">
        <v>84</v>
      </c>
      <c r="AV298" s="14" t="s">
        <v>84</v>
      </c>
      <c r="AW298" s="14" t="s">
        <v>35</v>
      </c>
      <c r="AX298" s="14" t="s">
        <v>82</v>
      </c>
      <c r="AY298" s="247" t="s">
        <v>154</v>
      </c>
    </row>
    <row r="299" s="2" customFormat="1" ht="16.5" customHeight="1">
      <c r="A299" s="41"/>
      <c r="B299" s="42"/>
      <c r="C299" s="273" t="s">
        <v>654</v>
      </c>
      <c r="D299" s="273" t="s">
        <v>521</v>
      </c>
      <c r="E299" s="274" t="s">
        <v>1110</v>
      </c>
      <c r="F299" s="275" t="s">
        <v>1111</v>
      </c>
      <c r="G299" s="276" t="s">
        <v>561</v>
      </c>
      <c r="H299" s="277">
        <v>1</v>
      </c>
      <c r="I299" s="278"/>
      <c r="J299" s="279">
        <f>ROUND(I299*H299,2)</f>
        <v>0</v>
      </c>
      <c r="K299" s="275" t="s">
        <v>161</v>
      </c>
      <c r="L299" s="280"/>
      <c r="M299" s="281" t="s">
        <v>28</v>
      </c>
      <c r="N299" s="282" t="s">
        <v>45</v>
      </c>
      <c r="O299" s="87"/>
      <c r="P299" s="217">
        <f>O299*H299</f>
        <v>0</v>
      </c>
      <c r="Q299" s="217">
        <v>0.0073000000000000001</v>
      </c>
      <c r="R299" s="217">
        <f>Q299*H299</f>
        <v>0.0073000000000000001</v>
      </c>
      <c r="S299" s="217">
        <v>0</v>
      </c>
      <c r="T299" s="21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9" t="s">
        <v>205</v>
      </c>
      <c r="AT299" s="219" t="s">
        <v>521</v>
      </c>
      <c r="AU299" s="219" t="s">
        <v>84</v>
      </c>
      <c r="AY299" s="20" t="s">
        <v>154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0" t="s">
        <v>82</v>
      </c>
      <c r="BK299" s="220">
        <f>ROUND(I299*H299,2)</f>
        <v>0</v>
      </c>
      <c r="BL299" s="20" t="s">
        <v>162</v>
      </c>
      <c r="BM299" s="219" t="s">
        <v>1112</v>
      </c>
    </row>
    <row r="300" s="13" customFormat="1">
      <c r="A300" s="13"/>
      <c r="B300" s="226"/>
      <c r="C300" s="227"/>
      <c r="D300" s="228" t="s">
        <v>166</v>
      </c>
      <c r="E300" s="229" t="s">
        <v>28</v>
      </c>
      <c r="F300" s="230" t="s">
        <v>1066</v>
      </c>
      <c r="G300" s="227"/>
      <c r="H300" s="229" t="s">
        <v>28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166</v>
      </c>
      <c r="AU300" s="236" t="s">
        <v>84</v>
      </c>
      <c r="AV300" s="13" t="s">
        <v>82</v>
      </c>
      <c r="AW300" s="13" t="s">
        <v>35</v>
      </c>
      <c r="AX300" s="13" t="s">
        <v>74</v>
      </c>
      <c r="AY300" s="236" t="s">
        <v>154</v>
      </c>
    </row>
    <row r="301" s="13" customFormat="1">
      <c r="A301" s="13"/>
      <c r="B301" s="226"/>
      <c r="C301" s="227"/>
      <c r="D301" s="228" t="s">
        <v>166</v>
      </c>
      <c r="E301" s="229" t="s">
        <v>28</v>
      </c>
      <c r="F301" s="230" t="s">
        <v>1067</v>
      </c>
      <c r="G301" s="227"/>
      <c r="H301" s="229" t="s">
        <v>28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166</v>
      </c>
      <c r="AU301" s="236" t="s">
        <v>84</v>
      </c>
      <c r="AV301" s="13" t="s">
        <v>82</v>
      </c>
      <c r="AW301" s="13" t="s">
        <v>35</v>
      </c>
      <c r="AX301" s="13" t="s">
        <v>74</v>
      </c>
      <c r="AY301" s="236" t="s">
        <v>154</v>
      </c>
    </row>
    <row r="302" s="14" customFormat="1">
      <c r="A302" s="14"/>
      <c r="B302" s="237"/>
      <c r="C302" s="238"/>
      <c r="D302" s="228" t="s">
        <v>166</v>
      </c>
      <c r="E302" s="239" t="s">
        <v>28</v>
      </c>
      <c r="F302" s="240" t="s">
        <v>82</v>
      </c>
      <c r="G302" s="238"/>
      <c r="H302" s="241">
        <v>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166</v>
      </c>
      <c r="AU302" s="247" t="s">
        <v>84</v>
      </c>
      <c r="AV302" s="14" t="s">
        <v>84</v>
      </c>
      <c r="AW302" s="14" t="s">
        <v>35</v>
      </c>
      <c r="AX302" s="14" t="s">
        <v>82</v>
      </c>
      <c r="AY302" s="247" t="s">
        <v>154</v>
      </c>
    </row>
    <row r="303" s="2" customFormat="1" ht="24.15" customHeight="1">
      <c r="A303" s="41"/>
      <c r="B303" s="42"/>
      <c r="C303" s="273" t="s">
        <v>659</v>
      </c>
      <c r="D303" s="273" t="s">
        <v>521</v>
      </c>
      <c r="E303" s="274" t="s">
        <v>1113</v>
      </c>
      <c r="F303" s="275" t="s">
        <v>1114</v>
      </c>
      <c r="G303" s="276" t="s">
        <v>561</v>
      </c>
      <c r="H303" s="277">
        <v>1</v>
      </c>
      <c r="I303" s="278"/>
      <c r="J303" s="279">
        <f>ROUND(I303*H303,2)</f>
        <v>0</v>
      </c>
      <c r="K303" s="275" t="s">
        <v>161</v>
      </c>
      <c r="L303" s="280"/>
      <c r="M303" s="281" t="s">
        <v>28</v>
      </c>
      <c r="N303" s="282" t="s">
        <v>45</v>
      </c>
      <c r="O303" s="87"/>
      <c r="P303" s="217">
        <f>O303*H303</f>
        <v>0</v>
      </c>
      <c r="Q303" s="217">
        <v>0.00089999999999999998</v>
      </c>
      <c r="R303" s="217">
        <f>Q303*H303</f>
        <v>0.00089999999999999998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205</v>
      </c>
      <c r="AT303" s="219" t="s">
        <v>521</v>
      </c>
      <c r="AU303" s="219" t="s">
        <v>84</v>
      </c>
      <c r="AY303" s="20" t="s">
        <v>154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82</v>
      </c>
      <c r="BK303" s="220">
        <f>ROUND(I303*H303,2)</f>
        <v>0</v>
      </c>
      <c r="BL303" s="20" t="s">
        <v>162</v>
      </c>
      <c r="BM303" s="219" t="s">
        <v>1115</v>
      </c>
    </row>
    <row r="304" s="13" customFormat="1">
      <c r="A304" s="13"/>
      <c r="B304" s="226"/>
      <c r="C304" s="227"/>
      <c r="D304" s="228" t="s">
        <v>166</v>
      </c>
      <c r="E304" s="229" t="s">
        <v>28</v>
      </c>
      <c r="F304" s="230" t="s">
        <v>1066</v>
      </c>
      <c r="G304" s="227"/>
      <c r="H304" s="229" t="s">
        <v>28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166</v>
      </c>
      <c r="AU304" s="236" t="s">
        <v>84</v>
      </c>
      <c r="AV304" s="13" t="s">
        <v>82</v>
      </c>
      <c r="AW304" s="13" t="s">
        <v>35</v>
      </c>
      <c r="AX304" s="13" t="s">
        <v>74</v>
      </c>
      <c r="AY304" s="236" t="s">
        <v>154</v>
      </c>
    </row>
    <row r="305" s="13" customFormat="1">
      <c r="A305" s="13"/>
      <c r="B305" s="226"/>
      <c r="C305" s="227"/>
      <c r="D305" s="228" t="s">
        <v>166</v>
      </c>
      <c r="E305" s="229" t="s">
        <v>28</v>
      </c>
      <c r="F305" s="230" t="s">
        <v>1067</v>
      </c>
      <c r="G305" s="227"/>
      <c r="H305" s="229" t="s">
        <v>28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166</v>
      </c>
      <c r="AU305" s="236" t="s">
        <v>84</v>
      </c>
      <c r="AV305" s="13" t="s">
        <v>82</v>
      </c>
      <c r="AW305" s="13" t="s">
        <v>35</v>
      </c>
      <c r="AX305" s="13" t="s">
        <v>74</v>
      </c>
      <c r="AY305" s="236" t="s">
        <v>154</v>
      </c>
    </row>
    <row r="306" s="14" customFormat="1">
      <c r="A306" s="14"/>
      <c r="B306" s="237"/>
      <c r="C306" s="238"/>
      <c r="D306" s="228" t="s">
        <v>166</v>
      </c>
      <c r="E306" s="239" t="s">
        <v>28</v>
      </c>
      <c r="F306" s="240" t="s">
        <v>82</v>
      </c>
      <c r="G306" s="238"/>
      <c r="H306" s="241">
        <v>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166</v>
      </c>
      <c r="AU306" s="247" t="s">
        <v>84</v>
      </c>
      <c r="AV306" s="14" t="s">
        <v>84</v>
      </c>
      <c r="AW306" s="14" t="s">
        <v>35</v>
      </c>
      <c r="AX306" s="14" t="s">
        <v>82</v>
      </c>
      <c r="AY306" s="247" t="s">
        <v>154</v>
      </c>
    </row>
    <row r="307" s="2" customFormat="1" ht="33" customHeight="1">
      <c r="A307" s="41"/>
      <c r="B307" s="42"/>
      <c r="C307" s="208" t="s">
        <v>663</v>
      </c>
      <c r="D307" s="208" t="s">
        <v>157</v>
      </c>
      <c r="E307" s="209" t="s">
        <v>1116</v>
      </c>
      <c r="F307" s="210" t="s">
        <v>1117</v>
      </c>
      <c r="G307" s="211" t="s">
        <v>561</v>
      </c>
      <c r="H307" s="212">
        <v>2</v>
      </c>
      <c r="I307" s="213"/>
      <c r="J307" s="214">
        <f>ROUND(I307*H307,2)</f>
        <v>0</v>
      </c>
      <c r="K307" s="210" t="s">
        <v>161</v>
      </c>
      <c r="L307" s="47"/>
      <c r="M307" s="215" t="s">
        <v>28</v>
      </c>
      <c r="N307" s="216" t="s">
        <v>45</v>
      </c>
      <c r="O307" s="87"/>
      <c r="P307" s="217">
        <f>O307*H307</f>
        <v>0</v>
      </c>
      <c r="Q307" s="217">
        <v>0.00016000000000000001</v>
      </c>
      <c r="R307" s="217">
        <f>Q307*H307</f>
        <v>0.00032000000000000003</v>
      </c>
      <c r="S307" s="217">
        <v>0</v>
      </c>
      <c r="T307" s="218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9" t="s">
        <v>162</v>
      </c>
      <c r="AT307" s="219" t="s">
        <v>157</v>
      </c>
      <c r="AU307" s="219" t="s">
        <v>84</v>
      </c>
      <c r="AY307" s="20" t="s">
        <v>154</v>
      </c>
      <c r="BE307" s="220">
        <f>IF(N307="základní",J307,0)</f>
        <v>0</v>
      </c>
      <c r="BF307" s="220">
        <f>IF(N307="snížená",J307,0)</f>
        <v>0</v>
      </c>
      <c r="BG307" s="220">
        <f>IF(N307="zákl. přenesená",J307,0)</f>
        <v>0</v>
      </c>
      <c r="BH307" s="220">
        <f>IF(N307="sníž. přenesená",J307,0)</f>
        <v>0</v>
      </c>
      <c r="BI307" s="220">
        <f>IF(N307="nulová",J307,0)</f>
        <v>0</v>
      </c>
      <c r="BJ307" s="20" t="s">
        <v>82</v>
      </c>
      <c r="BK307" s="220">
        <f>ROUND(I307*H307,2)</f>
        <v>0</v>
      </c>
      <c r="BL307" s="20" t="s">
        <v>162</v>
      </c>
      <c r="BM307" s="219" t="s">
        <v>1118</v>
      </c>
    </row>
    <row r="308" s="2" customFormat="1">
      <c r="A308" s="41"/>
      <c r="B308" s="42"/>
      <c r="C308" s="43"/>
      <c r="D308" s="221" t="s">
        <v>164</v>
      </c>
      <c r="E308" s="43"/>
      <c r="F308" s="222" t="s">
        <v>1119</v>
      </c>
      <c r="G308" s="43"/>
      <c r="H308" s="43"/>
      <c r="I308" s="223"/>
      <c r="J308" s="43"/>
      <c r="K308" s="43"/>
      <c r="L308" s="47"/>
      <c r="M308" s="224"/>
      <c r="N308" s="225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164</v>
      </c>
      <c r="AU308" s="20" t="s">
        <v>84</v>
      </c>
    </row>
    <row r="309" s="13" customFormat="1">
      <c r="A309" s="13"/>
      <c r="B309" s="226"/>
      <c r="C309" s="227"/>
      <c r="D309" s="228" t="s">
        <v>166</v>
      </c>
      <c r="E309" s="229" t="s">
        <v>28</v>
      </c>
      <c r="F309" s="230" t="s">
        <v>929</v>
      </c>
      <c r="G309" s="227"/>
      <c r="H309" s="229" t="s">
        <v>28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166</v>
      </c>
      <c r="AU309" s="236" t="s">
        <v>84</v>
      </c>
      <c r="AV309" s="13" t="s">
        <v>82</v>
      </c>
      <c r="AW309" s="13" t="s">
        <v>35</v>
      </c>
      <c r="AX309" s="13" t="s">
        <v>74</v>
      </c>
      <c r="AY309" s="236" t="s">
        <v>154</v>
      </c>
    </row>
    <row r="310" s="14" customFormat="1">
      <c r="A310" s="14"/>
      <c r="B310" s="237"/>
      <c r="C310" s="238"/>
      <c r="D310" s="228" t="s">
        <v>166</v>
      </c>
      <c r="E310" s="239" t="s">
        <v>28</v>
      </c>
      <c r="F310" s="240" t="s">
        <v>84</v>
      </c>
      <c r="G310" s="238"/>
      <c r="H310" s="241">
        <v>2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166</v>
      </c>
      <c r="AU310" s="247" t="s">
        <v>84</v>
      </c>
      <c r="AV310" s="14" t="s">
        <v>84</v>
      </c>
      <c r="AW310" s="14" t="s">
        <v>35</v>
      </c>
      <c r="AX310" s="14" t="s">
        <v>82</v>
      </c>
      <c r="AY310" s="247" t="s">
        <v>154</v>
      </c>
    </row>
    <row r="311" s="2" customFormat="1" ht="16.5" customHeight="1">
      <c r="A311" s="41"/>
      <c r="B311" s="42"/>
      <c r="C311" s="208" t="s">
        <v>668</v>
      </c>
      <c r="D311" s="208" t="s">
        <v>157</v>
      </c>
      <c r="E311" s="209" t="s">
        <v>1120</v>
      </c>
      <c r="F311" s="210" t="s">
        <v>1121</v>
      </c>
      <c r="G311" s="211" t="s">
        <v>198</v>
      </c>
      <c r="H311" s="212">
        <v>53.090000000000003</v>
      </c>
      <c r="I311" s="213"/>
      <c r="J311" s="214">
        <f>ROUND(I311*H311,2)</f>
        <v>0</v>
      </c>
      <c r="K311" s="210" t="s">
        <v>161</v>
      </c>
      <c r="L311" s="47"/>
      <c r="M311" s="215" t="s">
        <v>28</v>
      </c>
      <c r="N311" s="216" t="s">
        <v>45</v>
      </c>
      <c r="O311" s="87"/>
      <c r="P311" s="217">
        <f>O311*H311</f>
        <v>0</v>
      </c>
      <c r="Q311" s="217">
        <v>0.00019000000000000001</v>
      </c>
      <c r="R311" s="217">
        <f>Q311*H311</f>
        <v>0.010087100000000002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162</v>
      </c>
      <c r="AT311" s="219" t="s">
        <v>157</v>
      </c>
      <c r="AU311" s="219" t="s">
        <v>84</v>
      </c>
      <c r="AY311" s="20" t="s">
        <v>154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82</v>
      </c>
      <c r="BK311" s="220">
        <f>ROUND(I311*H311,2)</f>
        <v>0</v>
      </c>
      <c r="BL311" s="20" t="s">
        <v>162</v>
      </c>
      <c r="BM311" s="219" t="s">
        <v>1122</v>
      </c>
    </row>
    <row r="312" s="2" customFormat="1">
      <c r="A312" s="41"/>
      <c r="B312" s="42"/>
      <c r="C312" s="43"/>
      <c r="D312" s="221" t="s">
        <v>164</v>
      </c>
      <c r="E312" s="43"/>
      <c r="F312" s="222" t="s">
        <v>1123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164</v>
      </c>
      <c r="AU312" s="20" t="s">
        <v>84</v>
      </c>
    </row>
    <row r="313" s="14" customFormat="1">
      <c r="A313" s="14"/>
      <c r="B313" s="237"/>
      <c r="C313" s="238"/>
      <c r="D313" s="228" t="s">
        <v>166</v>
      </c>
      <c r="E313" s="239" t="s">
        <v>28</v>
      </c>
      <c r="F313" s="240" t="s">
        <v>914</v>
      </c>
      <c r="G313" s="238"/>
      <c r="H313" s="241">
        <v>53.090000000000003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166</v>
      </c>
      <c r="AU313" s="247" t="s">
        <v>84</v>
      </c>
      <c r="AV313" s="14" t="s">
        <v>84</v>
      </c>
      <c r="AW313" s="14" t="s">
        <v>35</v>
      </c>
      <c r="AX313" s="14" t="s">
        <v>82</v>
      </c>
      <c r="AY313" s="247" t="s">
        <v>154</v>
      </c>
    </row>
    <row r="314" s="2" customFormat="1" ht="24.15" customHeight="1">
      <c r="A314" s="41"/>
      <c r="B314" s="42"/>
      <c r="C314" s="208" t="s">
        <v>675</v>
      </c>
      <c r="D314" s="208" t="s">
        <v>157</v>
      </c>
      <c r="E314" s="209" t="s">
        <v>1124</v>
      </c>
      <c r="F314" s="210" t="s">
        <v>1125</v>
      </c>
      <c r="G314" s="211" t="s">
        <v>198</v>
      </c>
      <c r="H314" s="212">
        <v>53.090000000000003</v>
      </c>
      <c r="I314" s="213"/>
      <c r="J314" s="214">
        <f>ROUND(I314*H314,2)</f>
        <v>0</v>
      </c>
      <c r="K314" s="210" t="s">
        <v>161</v>
      </c>
      <c r="L314" s="47"/>
      <c r="M314" s="215" t="s">
        <v>28</v>
      </c>
      <c r="N314" s="216" t="s">
        <v>45</v>
      </c>
      <c r="O314" s="87"/>
      <c r="P314" s="217">
        <f>O314*H314</f>
        <v>0</v>
      </c>
      <c r="Q314" s="217">
        <v>9.0000000000000006E-05</v>
      </c>
      <c r="R314" s="217">
        <f>Q314*H314</f>
        <v>0.0047781000000000004</v>
      </c>
      <c r="S314" s="217">
        <v>0</v>
      </c>
      <c r="T314" s="218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9" t="s">
        <v>162</v>
      </c>
      <c r="AT314" s="219" t="s">
        <v>157</v>
      </c>
      <c r="AU314" s="219" t="s">
        <v>84</v>
      </c>
      <c r="AY314" s="20" t="s">
        <v>154</v>
      </c>
      <c r="BE314" s="220">
        <f>IF(N314="základní",J314,0)</f>
        <v>0</v>
      </c>
      <c r="BF314" s="220">
        <f>IF(N314="snížená",J314,0)</f>
        <v>0</v>
      </c>
      <c r="BG314" s="220">
        <f>IF(N314="zákl. přenesená",J314,0)</f>
        <v>0</v>
      </c>
      <c r="BH314" s="220">
        <f>IF(N314="sníž. přenesená",J314,0)</f>
        <v>0</v>
      </c>
      <c r="BI314" s="220">
        <f>IF(N314="nulová",J314,0)</f>
        <v>0</v>
      </c>
      <c r="BJ314" s="20" t="s">
        <v>82</v>
      </c>
      <c r="BK314" s="220">
        <f>ROUND(I314*H314,2)</f>
        <v>0</v>
      </c>
      <c r="BL314" s="20" t="s">
        <v>162</v>
      </c>
      <c r="BM314" s="219" t="s">
        <v>1126</v>
      </c>
    </row>
    <row r="315" s="2" customFormat="1">
      <c r="A315" s="41"/>
      <c r="B315" s="42"/>
      <c r="C315" s="43"/>
      <c r="D315" s="221" t="s">
        <v>164</v>
      </c>
      <c r="E315" s="43"/>
      <c r="F315" s="222" t="s">
        <v>1127</v>
      </c>
      <c r="G315" s="43"/>
      <c r="H315" s="43"/>
      <c r="I315" s="223"/>
      <c r="J315" s="43"/>
      <c r="K315" s="43"/>
      <c r="L315" s="47"/>
      <c r="M315" s="224"/>
      <c r="N315" s="225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164</v>
      </c>
      <c r="AU315" s="20" t="s">
        <v>84</v>
      </c>
    </row>
    <row r="316" s="14" customFormat="1">
      <c r="A316" s="14"/>
      <c r="B316" s="237"/>
      <c r="C316" s="238"/>
      <c r="D316" s="228" t="s">
        <v>166</v>
      </c>
      <c r="E316" s="239" t="s">
        <v>28</v>
      </c>
      <c r="F316" s="240" t="s">
        <v>914</v>
      </c>
      <c r="G316" s="238"/>
      <c r="H316" s="241">
        <v>53.090000000000003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166</v>
      </c>
      <c r="AU316" s="247" t="s">
        <v>84</v>
      </c>
      <c r="AV316" s="14" t="s">
        <v>84</v>
      </c>
      <c r="AW316" s="14" t="s">
        <v>35</v>
      </c>
      <c r="AX316" s="14" t="s">
        <v>82</v>
      </c>
      <c r="AY316" s="247" t="s">
        <v>154</v>
      </c>
    </row>
    <row r="317" s="12" customFormat="1" ht="22.8" customHeight="1">
      <c r="A317" s="12"/>
      <c r="B317" s="192"/>
      <c r="C317" s="193"/>
      <c r="D317" s="194" t="s">
        <v>73</v>
      </c>
      <c r="E317" s="206" t="s">
        <v>816</v>
      </c>
      <c r="F317" s="206" t="s">
        <v>817</v>
      </c>
      <c r="G317" s="193"/>
      <c r="H317" s="193"/>
      <c r="I317" s="196"/>
      <c r="J317" s="207">
        <f>BK317</f>
        <v>0</v>
      </c>
      <c r="K317" s="193"/>
      <c r="L317" s="198"/>
      <c r="M317" s="199"/>
      <c r="N317" s="200"/>
      <c r="O317" s="200"/>
      <c r="P317" s="201">
        <f>SUM(P318:P328)</f>
        <v>0</v>
      </c>
      <c r="Q317" s="200"/>
      <c r="R317" s="201">
        <f>SUM(R318:R328)</f>
        <v>0.022919999999999999</v>
      </c>
      <c r="S317" s="200"/>
      <c r="T317" s="202">
        <f>SUM(T318:T328)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3" t="s">
        <v>82</v>
      </c>
      <c r="AT317" s="204" t="s">
        <v>73</v>
      </c>
      <c r="AU317" s="204" t="s">
        <v>82</v>
      </c>
      <c r="AY317" s="203" t="s">
        <v>154</v>
      </c>
      <c r="BK317" s="205">
        <f>SUM(BK318:BK328)</f>
        <v>0</v>
      </c>
    </row>
    <row r="318" s="2" customFormat="1" ht="55.5" customHeight="1">
      <c r="A318" s="41"/>
      <c r="B318" s="42"/>
      <c r="C318" s="208" t="s">
        <v>679</v>
      </c>
      <c r="D318" s="208" t="s">
        <v>157</v>
      </c>
      <c r="E318" s="209" t="s">
        <v>842</v>
      </c>
      <c r="F318" s="210" t="s">
        <v>843</v>
      </c>
      <c r="G318" s="211" t="s">
        <v>198</v>
      </c>
      <c r="H318" s="212">
        <v>38.200000000000003</v>
      </c>
      <c r="I318" s="213"/>
      <c r="J318" s="214">
        <f>ROUND(I318*H318,2)</f>
        <v>0</v>
      </c>
      <c r="K318" s="210" t="s">
        <v>161</v>
      </c>
      <c r="L318" s="47"/>
      <c r="M318" s="215" t="s">
        <v>28</v>
      </c>
      <c r="N318" s="216" t="s">
        <v>45</v>
      </c>
      <c r="O318" s="87"/>
      <c r="P318" s="217">
        <f>O318*H318</f>
        <v>0</v>
      </c>
      <c r="Q318" s="217">
        <v>0.00059999999999999995</v>
      </c>
      <c r="R318" s="217">
        <f>Q318*H318</f>
        <v>0.022919999999999999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162</v>
      </c>
      <c r="AT318" s="219" t="s">
        <v>157</v>
      </c>
      <c r="AU318" s="219" t="s">
        <v>84</v>
      </c>
      <c r="AY318" s="20" t="s">
        <v>154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82</v>
      </c>
      <c r="BK318" s="220">
        <f>ROUND(I318*H318,2)</f>
        <v>0</v>
      </c>
      <c r="BL318" s="20" t="s">
        <v>162</v>
      </c>
      <c r="BM318" s="219" t="s">
        <v>1128</v>
      </c>
    </row>
    <row r="319" s="2" customFormat="1">
      <c r="A319" s="41"/>
      <c r="B319" s="42"/>
      <c r="C319" s="43"/>
      <c r="D319" s="221" t="s">
        <v>164</v>
      </c>
      <c r="E319" s="43"/>
      <c r="F319" s="222" t="s">
        <v>845</v>
      </c>
      <c r="G319" s="43"/>
      <c r="H319" s="43"/>
      <c r="I319" s="223"/>
      <c r="J319" s="43"/>
      <c r="K319" s="43"/>
      <c r="L319" s="47"/>
      <c r="M319" s="224"/>
      <c r="N319" s="225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164</v>
      </c>
      <c r="AU319" s="20" t="s">
        <v>84</v>
      </c>
    </row>
    <row r="320" s="13" customFormat="1">
      <c r="A320" s="13"/>
      <c r="B320" s="226"/>
      <c r="C320" s="227"/>
      <c r="D320" s="228" t="s">
        <v>166</v>
      </c>
      <c r="E320" s="229" t="s">
        <v>28</v>
      </c>
      <c r="F320" s="230" t="s">
        <v>929</v>
      </c>
      <c r="G320" s="227"/>
      <c r="H320" s="229" t="s">
        <v>28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166</v>
      </c>
      <c r="AU320" s="236" t="s">
        <v>84</v>
      </c>
      <c r="AV320" s="13" t="s">
        <v>82</v>
      </c>
      <c r="AW320" s="13" t="s">
        <v>35</v>
      </c>
      <c r="AX320" s="13" t="s">
        <v>74</v>
      </c>
      <c r="AY320" s="236" t="s">
        <v>154</v>
      </c>
    </row>
    <row r="321" s="14" customFormat="1">
      <c r="A321" s="14"/>
      <c r="B321" s="237"/>
      <c r="C321" s="238"/>
      <c r="D321" s="228" t="s">
        <v>166</v>
      </c>
      <c r="E321" s="239" t="s">
        <v>28</v>
      </c>
      <c r="F321" s="240" t="s">
        <v>1129</v>
      </c>
      <c r="G321" s="238"/>
      <c r="H321" s="241">
        <v>38.200000000000003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166</v>
      </c>
      <c r="AU321" s="247" t="s">
        <v>84</v>
      </c>
      <c r="AV321" s="14" t="s">
        <v>84</v>
      </c>
      <c r="AW321" s="14" t="s">
        <v>35</v>
      </c>
      <c r="AX321" s="14" t="s">
        <v>82</v>
      </c>
      <c r="AY321" s="247" t="s">
        <v>154</v>
      </c>
    </row>
    <row r="322" s="2" customFormat="1" ht="24.15" customHeight="1">
      <c r="A322" s="41"/>
      <c r="B322" s="42"/>
      <c r="C322" s="208" t="s">
        <v>683</v>
      </c>
      <c r="D322" s="208" t="s">
        <v>157</v>
      </c>
      <c r="E322" s="209" t="s">
        <v>244</v>
      </c>
      <c r="F322" s="210" t="s">
        <v>245</v>
      </c>
      <c r="G322" s="211" t="s">
        <v>198</v>
      </c>
      <c r="H322" s="212">
        <v>38.200000000000003</v>
      </c>
      <c r="I322" s="213"/>
      <c r="J322" s="214">
        <f>ROUND(I322*H322,2)</f>
        <v>0</v>
      </c>
      <c r="K322" s="210" t="s">
        <v>161</v>
      </c>
      <c r="L322" s="47"/>
      <c r="M322" s="215" t="s">
        <v>28</v>
      </c>
      <c r="N322" s="216" t="s">
        <v>45</v>
      </c>
      <c r="O322" s="87"/>
      <c r="P322" s="217">
        <f>O322*H322</f>
        <v>0</v>
      </c>
      <c r="Q322" s="217">
        <v>0</v>
      </c>
      <c r="R322" s="217">
        <f>Q322*H322</f>
        <v>0</v>
      </c>
      <c r="S322" s="217">
        <v>0</v>
      </c>
      <c r="T322" s="218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9" t="s">
        <v>162</v>
      </c>
      <c r="AT322" s="219" t="s">
        <v>157</v>
      </c>
      <c r="AU322" s="219" t="s">
        <v>84</v>
      </c>
      <c r="AY322" s="20" t="s">
        <v>154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20" t="s">
        <v>82</v>
      </c>
      <c r="BK322" s="220">
        <f>ROUND(I322*H322,2)</f>
        <v>0</v>
      </c>
      <c r="BL322" s="20" t="s">
        <v>162</v>
      </c>
      <c r="BM322" s="219" t="s">
        <v>1130</v>
      </c>
    </row>
    <row r="323" s="2" customFormat="1">
      <c r="A323" s="41"/>
      <c r="B323" s="42"/>
      <c r="C323" s="43"/>
      <c r="D323" s="221" t="s">
        <v>164</v>
      </c>
      <c r="E323" s="43"/>
      <c r="F323" s="222" t="s">
        <v>247</v>
      </c>
      <c r="G323" s="43"/>
      <c r="H323" s="43"/>
      <c r="I323" s="223"/>
      <c r="J323" s="43"/>
      <c r="K323" s="43"/>
      <c r="L323" s="47"/>
      <c r="M323" s="224"/>
      <c r="N323" s="225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164</v>
      </c>
      <c r="AU323" s="20" t="s">
        <v>84</v>
      </c>
    </row>
    <row r="324" s="13" customFormat="1">
      <c r="A324" s="13"/>
      <c r="B324" s="226"/>
      <c r="C324" s="227"/>
      <c r="D324" s="228" t="s">
        <v>166</v>
      </c>
      <c r="E324" s="229" t="s">
        <v>28</v>
      </c>
      <c r="F324" s="230" t="s">
        <v>929</v>
      </c>
      <c r="G324" s="227"/>
      <c r="H324" s="229" t="s">
        <v>28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166</v>
      </c>
      <c r="AU324" s="236" t="s">
        <v>84</v>
      </c>
      <c r="AV324" s="13" t="s">
        <v>82</v>
      </c>
      <c r="AW324" s="13" t="s">
        <v>35</v>
      </c>
      <c r="AX324" s="13" t="s">
        <v>74</v>
      </c>
      <c r="AY324" s="236" t="s">
        <v>154</v>
      </c>
    </row>
    <row r="325" s="14" customFormat="1">
      <c r="A325" s="14"/>
      <c r="B325" s="237"/>
      <c r="C325" s="238"/>
      <c r="D325" s="228" t="s">
        <v>166</v>
      </c>
      <c r="E325" s="239" t="s">
        <v>28</v>
      </c>
      <c r="F325" s="240" t="s">
        <v>1129</v>
      </c>
      <c r="G325" s="238"/>
      <c r="H325" s="241">
        <v>38.200000000000003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166</v>
      </c>
      <c r="AU325" s="247" t="s">
        <v>84</v>
      </c>
      <c r="AV325" s="14" t="s">
        <v>84</v>
      </c>
      <c r="AW325" s="14" t="s">
        <v>35</v>
      </c>
      <c r="AX325" s="14" t="s">
        <v>82</v>
      </c>
      <c r="AY325" s="247" t="s">
        <v>154</v>
      </c>
    </row>
    <row r="326" s="2" customFormat="1" ht="66.75" customHeight="1">
      <c r="A326" s="41"/>
      <c r="B326" s="42"/>
      <c r="C326" s="208" t="s">
        <v>687</v>
      </c>
      <c r="D326" s="208" t="s">
        <v>157</v>
      </c>
      <c r="E326" s="209" t="s">
        <v>1131</v>
      </c>
      <c r="F326" s="210" t="s">
        <v>1132</v>
      </c>
      <c r="G326" s="211" t="s">
        <v>160</v>
      </c>
      <c r="H326" s="212">
        <v>44.799999999999997</v>
      </c>
      <c r="I326" s="213"/>
      <c r="J326" s="214">
        <f>ROUND(I326*H326,2)</f>
        <v>0</v>
      </c>
      <c r="K326" s="210" t="s">
        <v>161</v>
      </c>
      <c r="L326" s="47"/>
      <c r="M326" s="215" t="s">
        <v>28</v>
      </c>
      <c r="N326" s="216" t="s">
        <v>45</v>
      </c>
      <c r="O326" s="87"/>
      <c r="P326" s="217">
        <f>O326*H326</f>
        <v>0</v>
      </c>
      <c r="Q326" s="217">
        <v>0</v>
      </c>
      <c r="R326" s="217">
        <f>Q326*H326</f>
        <v>0</v>
      </c>
      <c r="S326" s="217">
        <v>0</v>
      </c>
      <c r="T326" s="218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9" t="s">
        <v>162</v>
      </c>
      <c r="AT326" s="219" t="s">
        <v>157</v>
      </c>
      <c r="AU326" s="219" t="s">
        <v>84</v>
      </c>
      <c r="AY326" s="20" t="s">
        <v>154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82</v>
      </c>
      <c r="BK326" s="220">
        <f>ROUND(I326*H326,2)</f>
        <v>0</v>
      </c>
      <c r="BL326" s="20" t="s">
        <v>162</v>
      </c>
      <c r="BM326" s="219" t="s">
        <v>1133</v>
      </c>
    </row>
    <row r="327" s="2" customFormat="1">
      <c r="A327" s="41"/>
      <c r="B327" s="42"/>
      <c r="C327" s="43"/>
      <c r="D327" s="221" t="s">
        <v>164</v>
      </c>
      <c r="E327" s="43"/>
      <c r="F327" s="222" t="s">
        <v>1134</v>
      </c>
      <c r="G327" s="43"/>
      <c r="H327" s="43"/>
      <c r="I327" s="223"/>
      <c r="J327" s="43"/>
      <c r="K327" s="43"/>
      <c r="L327" s="47"/>
      <c r="M327" s="224"/>
      <c r="N327" s="225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164</v>
      </c>
      <c r="AU327" s="20" t="s">
        <v>84</v>
      </c>
    </row>
    <row r="328" s="14" customFormat="1">
      <c r="A328" s="14"/>
      <c r="B328" s="237"/>
      <c r="C328" s="238"/>
      <c r="D328" s="228" t="s">
        <v>166</v>
      </c>
      <c r="E328" s="239" t="s">
        <v>28</v>
      </c>
      <c r="F328" s="240" t="s">
        <v>113</v>
      </c>
      <c r="G328" s="238"/>
      <c r="H328" s="241">
        <v>44.799999999999997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166</v>
      </c>
      <c r="AU328" s="247" t="s">
        <v>84</v>
      </c>
      <c r="AV328" s="14" t="s">
        <v>84</v>
      </c>
      <c r="AW328" s="14" t="s">
        <v>35</v>
      </c>
      <c r="AX328" s="14" t="s">
        <v>82</v>
      </c>
      <c r="AY328" s="247" t="s">
        <v>154</v>
      </c>
    </row>
    <row r="329" s="12" customFormat="1" ht="22.8" customHeight="1">
      <c r="A329" s="12"/>
      <c r="B329" s="192"/>
      <c r="C329" s="193"/>
      <c r="D329" s="194" t="s">
        <v>73</v>
      </c>
      <c r="E329" s="206" t="s">
        <v>251</v>
      </c>
      <c r="F329" s="206" t="s">
        <v>252</v>
      </c>
      <c r="G329" s="193"/>
      <c r="H329" s="193"/>
      <c r="I329" s="196"/>
      <c r="J329" s="207">
        <f>BK329</f>
        <v>0</v>
      </c>
      <c r="K329" s="193"/>
      <c r="L329" s="198"/>
      <c r="M329" s="199"/>
      <c r="N329" s="200"/>
      <c r="O329" s="200"/>
      <c r="P329" s="201">
        <f>SUM(P330:P375)</f>
        <v>0</v>
      </c>
      <c r="Q329" s="200"/>
      <c r="R329" s="201">
        <f>SUM(R330:R375)</f>
        <v>0</v>
      </c>
      <c r="S329" s="200"/>
      <c r="T329" s="202">
        <f>SUM(T330:T375)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3" t="s">
        <v>82</v>
      </c>
      <c r="AT329" s="204" t="s">
        <v>73</v>
      </c>
      <c r="AU329" s="204" t="s">
        <v>82</v>
      </c>
      <c r="AY329" s="203" t="s">
        <v>154</v>
      </c>
      <c r="BK329" s="205">
        <f>SUM(BK330:BK375)</f>
        <v>0</v>
      </c>
    </row>
    <row r="330" s="2" customFormat="1" ht="33" customHeight="1">
      <c r="A330" s="41"/>
      <c r="B330" s="42"/>
      <c r="C330" s="208" t="s">
        <v>691</v>
      </c>
      <c r="D330" s="208" t="s">
        <v>157</v>
      </c>
      <c r="E330" s="209" t="s">
        <v>254</v>
      </c>
      <c r="F330" s="210" t="s">
        <v>255</v>
      </c>
      <c r="G330" s="211" t="s">
        <v>256</v>
      </c>
      <c r="H330" s="212">
        <v>3.7360000000000002</v>
      </c>
      <c r="I330" s="213"/>
      <c r="J330" s="214">
        <f>ROUND(I330*H330,2)</f>
        <v>0</v>
      </c>
      <c r="K330" s="210" t="s">
        <v>161</v>
      </c>
      <c r="L330" s="47"/>
      <c r="M330" s="215" t="s">
        <v>28</v>
      </c>
      <c r="N330" s="216" t="s">
        <v>45</v>
      </c>
      <c r="O330" s="87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162</v>
      </c>
      <c r="AT330" s="219" t="s">
        <v>157</v>
      </c>
      <c r="AU330" s="219" t="s">
        <v>84</v>
      </c>
      <c r="AY330" s="20" t="s">
        <v>154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82</v>
      </c>
      <c r="BK330" s="220">
        <f>ROUND(I330*H330,2)</f>
        <v>0</v>
      </c>
      <c r="BL330" s="20" t="s">
        <v>162</v>
      </c>
      <c r="BM330" s="219" t="s">
        <v>1135</v>
      </c>
    </row>
    <row r="331" s="2" customFormat="1">
      <c r="A331" s="41"/>
      <c r="B331" s="42"/>
      <c r="C331" s="43"/>
      <c r="D331" s="221" t="s">
        <v>164</v>
      </c>
      <c r="E331" s="43"/>
      <c r="F331" s="222" t="s">
        <v>258</v>
      </c>
      <c r="G331" s="43"/>
      <c r="H331" s="43"/>
      <c r="I331" s="223"/>
      <c r="J331" s="43"/>
      <c r="K331" s="43"/>
      <c r="L331" s="47"/>
      <c r="M331" s="224"/>
      <c r="N331" s="22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164</v>
      </c>
      <c r="AU331" s="20" t="s">
        <v>84</v>
      </c>
    </row>
    <row r="332" s="14" customFormat="1">
      <c r="A332" s="14"/>
      <c r="B332" s="237"/>
      <c r="C332" s="238"/>
      <c r="D332" s="228" t="s">
        <v>166</v>
      </c>
      <c r="E332" s="239" t="s">
        <v>28</v>
      </c>
      <c r="F332" s="240" t="s">
        <v>127</v>
      </c>
      <c r="G332" s="238"/>
      <c r="H332" s="241">
        <v>3.7360000000000002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166</v>
      </c>
      <c r="AU332" s="247" t="s">
        <v>84</v>
      </c>
      <c r="AV332" s="14" t="s">
        <v>84</v>
      </c>
      <c r="AW332" s="14" t="s">
        <v>35</v>
      </c>
      <c r="AX332" s="14" t="s">
        <v>82</v>
      </c>
      <c r="AY332" s="247" t="s">
        <v>154</v>
      </c>
    </row>
    <row r="333" s="2" customFormat="1" ht="37.8" customHeight="1">
      <c r="A333" s="41"/>
      <c r="B333" s="42"/>
      <c r="C333" s="208" t="s">
        <v>696</v>
      </c>
      <c r="D333" s="208" t="s">
        <v>157</v>
      </c>
      <c r="E333" s="209" t="s">
        <v>260</v>
      </c>
      <c r="F333" s="210" t="s">
        <v>261</v>
      </c>
      <c r="G333" s="211" t="s">
        <v>256</v>
      </c>
      <c r="H333" s="212">
        <v>39.277999999999999</v>
      </c>
      <c r="I333" s="213"/>
      <c r="J333" s="214">
        <f>ROUND(I333*H333,2)</f>
        <v>0</v>
      </c>
      <c r="K333" s="210" t="s">
        <v>161</v>
      </c>
      <c r="L333" s="47"/>
      <c r="M333" s="215" t="s">
        <v>28</v>
      </c>
      <c r="N333" s="216" t="s">
        <v>45</v>
      </c>
      <c r="O333" s="87"/>
      <c r="P333" s="217">
        <f>O333*H333</f>
        <v>0</v>
      </c>
      <c r="Q333" s="217">
        <v>0</v>
      </c>
      <c r="R333" s="217">
        <f>Q333*H333</f>
        <v>0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162</v>
      </c>
      <c r="AT333" s="219" t="s">
        <v>157</v>
      </c>
      <c r="AU333" s="219" t="s">
        <v>84</v>
      </c>
      <c r="AY333" s="20" t="s">
        <v>154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82</v>
      </c>
      <c r="BK333" s="220">
        <f>ROUND(I333*H333,2)</f>
        <v>0</v>
      </c>
      <c r="BL333" s="20" t="s">
        <v>162</v>
      </c>
      <c r="BM333" s="219" t="s">
        <v>1136</v>
      </c>
    </row>
    <row r="334" s="2" customFormat="1">
      <c r="A334" s="41"/>
      <c r="B334" s="42"/>
      <c r="C334" s="43"/>
      <c r="D334" s="221" t="s">
        <v>164</v>
      </c>
      <c r="E334" s="43"/>
      <c r="F334" s="222" t="s">
        <v>263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164</v>
      </c>
      <c r="AU334" s="20" t="s">
        <v>84</v>
      </c>
    </row>
    <row r="335" s="14" customFormat="1">
      <c r="A335" s="14"/>
      <c r="B335" s="237"/>
      <c r="C335" s="238"/>
      <c r="D335" s="228" t="s">
        <v>166</v>
      </c>
      <c r="E335" s="239" t="s">
        <v>28</v>
      </c>
      <c r="F335" s="240" t="s">
        <v>123</v>
      </c>
      <c r="G335" s="238"/>
      <c r="H335" s="241">
        <v>39.277999999999999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166</v>
      </c>
      <c r="AU335" s="247" t="s">
        <v>84</v>
      </c>
      <c r="AV335" s="14" t="s">
        <v>84</v>
      </c>
      <c r="AW335" s="14" t="s">
        <v>35</v>
      </c>
      <c r="AX335" s="14" t="s">
        <v>82</v>
      </c>
      <c r="AY335" s="247" t="s">
        <v>154</v>
      </c>
    </row>
    <row r="336" s="2" customFormat="1" ht="37.8" customHeight="1">
      <c r="A336" s="41"/>
      <c r="B336" s="42"/>
      <c r="C336" s="208" t="s">
        <v>701</v>
      </c>
      <c r="D336" s="208" t="s">
        <v>157</v>
      </c>
      <c r="E336" s="209" t="s">
        <v>265</v>
      </c>
      <c r="F336" s="210" t="s">
        <v>266</v>
      </c>
      <c r="G336" s="211" t="s">
        <v>256</v>
      </c>
      <c r="H336" s="212">
        <v>7.2430000000000003</v>
      </c>
      <c r="I336" s="213"/>
      <c r="J336" s="214">
        <f>ROUND(I336*H336,2)</f>
        <v>0</v>
      </c>
      <c r="K336" s="210" t="s">
        <v>161</v>
      </c>
      <c r="L336" s="47"/>
      <c r="M336" s="215" t="s">
        <v>28</v>
      </c>
      <c r="N336" s="216" t="s">
        <v>45</v>
      </c>
      <c r="O336" s="87"/>
      <c r="P336" s="217">
        <f>O336*H336</f>
        <v>0</v>
      </c>
      <c r="Q336" s="217">
        <v>0</v>
      </c>
      <c r="R336" s="217">
        <f>Q336*H336</f>
        <v>0</v>
      </c>
      <c r="S336" s="217">
        <v>0</v>
      </c>
      <c r="T336" s="218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9" t="s">
        <v>162</v>
      </c>
      <c r="AT336" s="219" t="s">
        <v>157</v>
      </c>
      <c r="AU336" s="219" t="s">
        <v>84</v>
      </c>
      <c r="AY336" s="20" t="s">
        <v>154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82</v>
      </c>
      <c r="BK336" s="220">
        <f>ROUND(I336*H336,2)</f>
        <v>0</v>
      </c>
      <c r="BL336" s="20" t="s">
        <v>162</v>
      </c>
      <c r="BM336" s="219" t="s">
        <v>1137</v>
      </c>
    </row>
    <row r="337" s="2" customFormat="1">
      <c r="A337" s="41"/>
      <c r="B337" s="42"/>
      <c r="C337" s="43"/>
      <c r="D337" s="221" t="s">
        <v>164</v>
      </c>
      <c r="E337" s="43"/>
      <c r="F337" s="222" t="s">
        <v>268</v>
      </c>
      <c r="G337" s="43"/>
      <c r="H337" s="43"/>
      <c r="I337" s="223"/>
      <c r="J337" s="43"/>
      <c r="K337" s="43"/>
      <c r="L337" s="47"/>
      <c r="M337" s="224"/>
      <c r="N337" s="225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164</v>
      </c>
      <c r="AU337" s="20" t="s">
        <v>84</v>
      </c>
    </row>
    <row r="338" s="14" customFormat="1">
      <c r="A338" s="14"/>
      <c r="B338" s="237"/>
      <c r="C338" s="238"/>
      <c r="D338" s="228" t="s">
        <v>166</v>
      </c>
      <c r="E338" s="239" t="s">
        <v>28</v>
      </c>
      <c r="F338" s="240" t="s">
        <v>125</v>
      </c>
      <c r="G338" s="238"/>
      <c r="H338" s="241">
        <v>7.2430000000000003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166</v>
      </c>
      <c r="AU338" s="247" t="s">
        <v>84</v>
      </c>
      <c r="AV338" s="14" t="s">
        <v>84</v>
      </c>
      <c r="AW338" s="14" t="s">
        <v>35</v>
      </c>
      <c r="AX338" s="14" t="s">
        <v>82</v>
      </c>
      <c r="AY338" s="247" t="s">
        <v>154</v>
      </c>
    </row>
    <row r="339" s="2" customFormat="1" ht="37.8" customHeight="1">
      <c r="A339" s="41"/>
      <c r="B339" s="42"/>
      <c r="C339" s="208" t="s">
        <v>708</v>
      </c>
      <c r="D339" s="208" t="s">
        <v>157</v>
      </c>
      <c r="E339" s="209" t="s">
        <v>270</v>
      </c>
      <c r="F339" s="210" t="s">
        <v>271</v>
      </c>
      <c r="G339" s="211" t="s">
        <v>256</v>
      </c>
      <c r="H339" s="212">
        <v>39.277999999999999</v>
      </c>
      <c r="I339" s="213"/>
      <c r="J339" s="214">
        <f>ROUND(I339*H339,2)</f>
        <v>0</v>
      </c>
      <c r="K339" s="210" t="s">
        <v>161</v>
      </c>
      <c r="L339" s="47"/>
      <c r="M339" s="215" t="s">
        <v>28</v>
      </c>
      <c r="N339" s="216" t="s">
        <v>45</v>
      </c>
      <c r="O339" s="87"/>
      <c r="P339" s="217">
        <f>O339*H339</f>
        <v>0</v>
      </c>
      <c r="Q339" s="217">
        <v>0</v>
      </c>
      <c r="R339" s="217">
        <f>Q339*H339</f>
        <v>0</v>
      </c>
      <c r="S339" s="217">
        <v>0</v>
      </c>
      <c r="T339" s="218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9" t="s">
        <v>162</v>
      </c>
      <c r="AT339" s="219" t="s">
        <v>157</v>
      </c>
      <c r="AU339" s="219" t="s">
        <v>84</v>
      </c>
      <c r="AY339" s="20" t="s">
        <v>154</v>
      </c>
      <c r="BE339" s="220">
        <f>IF(N339="základní",J339,0)</f>
        <v>0</v>
      </c>
      <c r="BF339" s="220">
        <f>IF(N339="snížená",J339,0)</f>
        <v>0</v>
      </c>
      <c r="BG339" s="220">
        <f>IF(N339="zákl. přenesená",J339,0)</f>
        <v>0</v>
      </c>
      <c r="BH339" s="220">
        <f>IF(N339="sníž. přenesená",J339,0)</f>
        <v>0</v>
      </c>
      <c r="BI339" s="220">
        <f>IF(N339="nulová",J339,0)</f>
        <v>0</v>
      </c>
      <c r="BJ339" s="20" t="s">
        <v>82</v>
      </c>
      <c r="BK339" s="220">
        <f>ROUND(I339*H339,2)</f>
        <v>0</v>
      </c>
      <c r="BL339" s="20" t="s">
        <v>162</v>
      </c>
      <c r="BM339" s="219" t="s">
        <v>1138</v>
      </c>
    </row>
    <row r="340" s="2" customFormat="1">
      <c r="A340" s="41"/>
      <c r="B340" s="42"/>
      <c r="C340" s="43"/>
      <c r="D340" s="221" t="s">
        <v>164</v>
      </c>
      <c r="E340" s="43"/>
      <c r="F340" s="222" t="s">
        <v>273</v>
      </c>
      <c r="G340" s="43"/>
      <c r="H340" s="43"/>
      <c r="I340" s="223"/>
      <c r="J340" s="43"/>
      <c r="K340" s="43"/>
      <c r="L340" s="47"/>
      <c r="M340" s="224"/>
      <c r="N340" s="225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164</v>
      </c>
      <c r="AU340" s="20" t="s">
        <v>84</v>
      </c>
    </row>
    <row r="341" s="14" customFormat="1">
      <c r="A341" s="14"/>
      <c r="B341" s="237"/>
      <c r="C341" s="238"/>
      <c r="D341" s="228" t="s">
        <v>166</v>
      </c>
      <c r="E341" s="239" t="s">
        <v>28</v>
      </c>
      <c r="F341" s="240" t="s">
        <v>918</v>
      </c>
      <c r="G341" s="238"/>
      <c r="H341" s="241">
        <v>39.277999999999999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166</v>
      </c>
      <c r="AU341" s="247" t="s">
        <v>84</v>
      </c>
      <c r="AV341" s="14" t="s">
        <v>84</v>
      </c>
      <c r="AW341" s="14" t="s">
        <v>35</v>
      </c>
      <c r="AX341" s="14" t="s">
        <v>74</v>
      </c>
      <c r="AY341" s="247" t="s">
        <v>154</v>
      </c>
    </row>
    <row r="342" s="15" customFormat="1">
      <c r="A342" s="15"/>
      <c r="B342" s="248"/>
      <c r="C342" s="249"/>
      <c r="D342" s="228" t="s">
        <v>166</v>
      </c>
      <c r="E342" s="250" t="s">
        <v>123</v>
      </c>
      <c r="F342" s="251" t="s">
        <v>169</v>
      </c>
      <c r="G342" s="249"/>
      <c r="H342" s="252">
        <v>39.277999999999999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8" t="s">
        <v>166</v>
      </c>
      <c r="AU342" s="258" t="s">
        <v>84</v>
      </c>
      <c r="AV342" s="15" t="s">
        <v>162</v>
      </c>
      <c r="AW342" s="15" t="s">
        <v>35</v>
      </c>
      <c r="AX342" s="15" t="s">
        <v>82</v>
      </c>
      <c r="AY342" s="258" t="s">
        <v>154</v>
      </c>
    </row>
    <row r="343" s="2" customFormat="1" ht="49.05" customHeight="1">
      <c r="A343" s="41"/>
      <c r="B343" s="42"/>
      <c r="C343" s="208" t="s">
        <v>713</v>
      </c>
      <c r="D343" s="208" t="s">
        <v>157</v>
      </c>
      <c r="E343" s="209" t="s">
        <v>276</v>
      </c>
      <c r="F343" s="210" t="s">
        <v>277</v>
      </c>
      <c r="G343" s="211" t="s">
        <v>256</v>
      </c>
      <c r="H343" s="212">
        <v>392.77999999999997</v>
      </c>
      <c r="I343" s="213"/>
      <c r="J343" s="214">
        <f>ROUND(I343*H343,2)</f>
        <v>0</v>
      </c>
      <c r="K343" s="210" t="s">
        <v>161</v>
      </c>
      <c r="L343" s="47"/>
      <c r="M343" s="215" t="s">
        <v>28</v>
      </c>
      <c r="N343" s="216" t="s">
        <v>45</v>
      </c>
      <c r="O343" s="87"/>
      <c r="P343" s="217">
        <f>O343*H343</f>
        <v>0</v>
      </c>
      <c r="Q343" s="217">
        <v>0</v>
      </c>
      <c r="R343" s="217">
        <f>Q343*H343</f>
        <v>0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162</v>
      </c>
      <c r="AT343" s="219" t="s">
        <v>157</v>
      </c>
      <c r="AU343" s="219" t="s">
        <v>84</v>
      </c>
      <c r="AY343" s="20" t="s">
        <v>154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82</v>
      </c>
      <c r="BK343" s="220">
        <f>ROUND(I343*H343,2)</f>
        <v>0</v>
      </c>
      <c r="BL343" s="20" t="s">
        <v>162</v>
      </c>
      <c r="BM343" s="219" t="s">
        <v>1139</v>
      </c>
    </row>
    <row r="344" s="2" customFormat="1">
      <c r="A344" s="41"/>
      <c r="B344" s="42"/>
      <c r="C344" s="43"/>
      <c r="D344" s="221" t="s">
        <v>164</v>
      </c>
      <c r="E344" s="43"/>
      <c r="F344" s="222" t="s">
        <v>279</v>
      </c>
      <c r="G344" s="43"/>
      <c r="H344" s="43"/>
      <c r="I344" s="223"/>
      <c r="J344" s="43"/>
      <c r="K344" s="43"/>
      <c r="L344" s="47"/>
      <c r="M344" s="224"/>
      <c r="N344" s="225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164</v>
      </c>
      <c r="AU344" s="20" t="s">
        <v>84</v>
      </c>
    </row>
    <row r="345" s="14" customFormat="1">
      <c r="A345" s="14"/>
      <c r="B345" s="237"/>
      <c r="C345" s="238"/>
      <c r="D345" s="228" t="s">
        <v>166</v>
      </c>
      <c r="E345" s="239" t="s">
        <v>28</v>
      </c>
      <c r="F345" s="240" t="s">
        <v>280</v>
      </c>
      <c r="G345" s="238"/>
      <c r="H345" s="241">
        <v>392.77999999999997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166</v>
      </c>
      <c r="AU345" s="247" t="s">
        <v>84</v>
      </c>
      <c r="AV345" s="14" t="s">
        <v>84</v>
      </c>
      <c r="AW345" s="14" t="s">
        <v>35</v>
      </c>
      <c r="AX345" s="14" t="s">
        <v>82</v>
      </c>
      <c r="AY345" s="247" t="s">
        <v>154</v>
      </c>
    </row>
    <row r="346" s="2" customFormat="1" ht="37.8" customHeight="1">
      <c r="A346" s="41"/>
      <c r="B346" s="42"/>
      <c r="C346" s="208" t="s">
        <v>718</v>
      </c>
      <c r="D346" s="208" t="s">
        <v>157</v>
      </c>
      <c r="E346" s="209" t="s">
        <v>281</v>
      </c>
      <c r="F346" s="210" t="s">
        <v>282</v>
      </c>
      <c r="G346" s="211" t="s">
        <v>256</v>
      </c>
      <c r="H346" s="212">
        <v>7.2430000000000003</v>
      </c>
      <c r="I346" s="213"/>
      <c r="J346" s="214">
        <f>ROUND(I346*H346,2)</f>
        <v>0</v>
      </c>
      <c r="K346" s="210" t="s">
        <v>161</v>
      </c>
      <c r="L346" s="47"/>
      <c r="M346" s="215" t="s">
        <v>28</v>
      </c>
      <c r="N346" s="216" t="s">
        <v>45</v>
      </c>
      <c r="O346" s="87"/>
      <c r="P346" s="217">
        <f>O346*H346</f>
        <v>0</v>
      </c>
      <c r="Q346" s="217">
        <v>0</v>
      </c>
      <c r="R346" s="217">
        <f>Q346*H346</f>
        <v>0</v>
      </c>
      <c r="S346" s="217">
        <v>0</v>
      </c>
      <c r="T346" s="218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9" t="s">
        <v>162</v>
      </c>
      <c r="AT346" s="219" t="s">
        <v>157</v>
      </c>
      <c r="AU346" s="219" t="s">
        <v>84</v>
      </c>
      <c r="AY346" s="20" t="s">
        <v>154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82</v>
      </c>
      <c r="BK346" s="220">
        <f>ROUND(I346*H346,2)</f>
        <v>0</v>
      </c>
      <c r="BL346" s="20" t="s">
        <v>162</v>
      </c>
      <c r="BM346" s="219" t="s">
        <v>1140</v>
      </c>
    </row>
    <row r="347" s="2" customFormat="1">
      <c r="A347" s="41"/>
      <c r="B347" s="42"/>
      <c r="C347" s="43"/>
      <c r="D347" s="221" t="s">
        <v>164</v>
      </c>
      <c r="E347" s="43"/>
      <c r="F347" s="222" t="s">
        <v>284</v>
      </c>
      <c r="G347" s="43"/>
      <c r="H347" s="43"/>
      <c r="I347" s="223"/>
      <c r="J347" s="43"/>
      <c r="K347" s="43"/>
      <c r="L347" s="47"/>
      <c r="M347" s="224"/>
      <c r="N347" s="225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164</v>
      </c>
      <c r="AU347" s="20" t="s">
        <v>84</v>
      </c>
    </row>
    <row r="348" s="14" customFormat="1">
      <c r="A348" s="14"/>
      <c r="B348" s="237"/>
      <c r="C348" s="238"/>
      <c r="D348" s="228" t="s">
        <v>166</v>
      </c>
      <c r="E348" s="239" t="s">
        <v>28</v>
      </c>
      <c r="F348" s="240" t="s">
        <v>919</v>
      </c>
      <c r="G348" s="238"/>
      <c r="H348" s="241">
        <v>7.2430000000000003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166</v>
      </c>
      <c r="AU348" s="247" t="s">
        <v>84</v>
      </c>
      <c r="AV348" s="14" t="s">
        <v>84</v>
      </c>
      <c r="AW348" s="14" t="s">
        <v>35</v>
      </c>
      <c r="AX348" s="14" t="s">
        <v>74</v>
      </c>
      <c r="AY348" s="247" t="s">
        <v>154</v>
      </c>
    </row>
    <row r="349" s="15" customFormat="1">
      <c r="A349" s="15"/>
      <c r="B349" s="248"/>
      <c r="C349" s="249"/>
      <c r="D349" s="228" t="s">
        <v>166</v>
      </c>
      <c r="E349" s="250" t="s">
        <v>125</v>
      </c>
      <c r="F349" s="251" t="s">
        <v>169</v>
      </c>
      <c r="G349" s="249"/>
      <c r="H349" s="252">
        <v>7.2430000000000003</v>
      </c>
      <c r="I349" s="253"/>
      <c r="J349" s="249"/>
      <c r="K349" s="249"/>
      <c r="L349" s="254"/>
      <c r="M349" s="255"/>
      <c r="N349" s="256"/>
      <c r="O349" s="256"/>
      <c r="P349" s="256"/>
      <c r="Q349" s="256"/>
      <c r="R349" s="256"/>
      <c r="S349" s="256"/>
      <c r="T349" s="25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8" t="s">
        <v>166</v>
      </c>
      <c r="AU349" s="258" t="s">
        <v>84</v>
      </c>
      <c r="AV349" s="15" t="s">
        <v>162</v>
      </c>
      <c r="AW349" s="15" t="s">
        <v>35</v>
      </c>
      <c r="AX349" s="15" t="s">
        <v>82</v>
      </c>
      <c r="AY349" s="258" t="s">
        <v>154</v>
      </c>
    </row>
    <row r="350" s="2" customFormat="1" ht="49.05" customHeight="1">
      <c r="A350" s="41"/>
      <c r="B350" s="42"/>
      <c r="C350" s="208" t="s">
        <v>722</v>
      </c>
      <c r="D350" s="208" t="s">
        <v>157</v>
      </c>
      <c r="E350" s="209" t="s">
        <v>286</v>
      </c>
      <c r="F350" s="210" t="s">
        <v>287</v>
      </c>
      <c r="G350" s="211" t="s">
        <v>256</v>
      </c>
      <c r="H350" s="212">
        <v>72.430000000000007</v>
      </c>
      <c r="I350" s="213"/>
      <c r="J350" s="214">
        <f>ROUND(I350*H350,2)</f>
        <v>0</v>
      </c>
      <c r="K350" s="210" t="s">
        <v>161</v>
      </c>
      <c r="L350" s="47"/>
      <c r="M350" s="215" t="s">
        <v>28</v>
      </c>
      <c r="N350" s="216" t="s">
        <v>45</v>
      </c>
      <c r="O350" s="87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9" t="s">
        <v>162</v>
      </c>
      <c r="AT350" s="219" t="s">
        <v>157</v>
      </c>
      <c r="AU350" s="219" t="s">
        <v>84</v>
      </c>
      <c r="AY350" s="20" t="s">
        <v>154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82</v>
      </c>
      <c r="BK350" s="220">
        <f>ROUND(I350*H350,2)</f>
        <v>0</v>
      </c>
      <c r="BL350" s="20" t="s">
        <v>162</v>
      </c>
      <c r="BM350" s="219" t="s">
        <v>1141</v>
      </c>
    </row>
    <row r="351" s="2" customFormat="1">
      <c r="A351" s="41"/>
      <c r="B351" s="42"/>
      <c r="C351" s="43"/>
      <c r="D351" s="221" t="s">
        <v>164</v>
      </c>
      <c r="E351" s="43"/>
      <c r="F351" s="222" t="s">
        <v>289</v>
      </c>
      <c r="G351" s="43"/>
      <c r="H351" s="43"/>
      <c r="I351" s="223"/>
      <c r="J351" s="43"/>
      <c r="K351" s="43"/>
      <c r="L351" s="47"/>
      <c r="M351" s="224"/>
      <c r="N351" s="225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164</v>
      </c>
      <c r="AU351" s="20" t="s">
        <v>84</v>
      </c>
    </row>
    <row r="352" s="14" customFormat="1">
      <c r="A352" s="14"/>
      <c r="B352" s="237"/>
      <c r="C352" s="238"/>
      <c r="D352" s="228" t="s">
        <v>166</v>
      </c>
      <c r="E352" s="239" t="s">
        <v>28</v>
      </c>
      <c r="F352" s="240" t="s">
        <v>290</v>
      </c>
      <c r="G352" s="238"/>
      <c r="H352" s="241">
        <v>72.430000000000007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166</v>
      </c>
      <c r="AU352" s="247" t="s">
        <v>84</v>
      </c>
      <c r="AV352" s="14" t="s">
        <v>84</v>
      </c>
      <c r="AW352" s="14" t="s">
        <v>35</v>
      </c>
      <c r="AX352" s="14" t="s">
        <v>82</v>
      </c>
      <c r="AY352" s="247" t="s">
        <v>154</v>
      </c>
    </row>
    <row r="353" s="2" customFormat="1" ht="37.8" customHeight="1">
      <c r="A353" s="41"/>
      <c r="B353" s="42"/>
      <c r="C353" s="208" t="s">
        <v>729</v>
      </c>
      <c r="D353" s="208" t="s">
        <v>157</v>
      </c>
      <c r="E353" s="209" t="s">
        <v>292</v>
      </c>
      <c r="F353" s="210" t="s">
        <v>293</v>
      </c>
      <c r="G353" s="211" t="s">
        <v>256</v>
      </c>
      <c r="H353" s="212">
        <v>3.7360000000000002</v>
      </c>
      <c r="I353" s="213"/>
      <c r="J353" s="214">
        <f>ROUND(I353*H353,2)</f>
        <v>0</v>
      </c>
      <c r="K353" s="210" t="s">
        <v>161</v>
      </c>
      <c r="L353" s="47"/>
      <c r="M353" s="215" t="s">
        <v>28</v>
      </c>
      <c r="N353" s="216" t="s">
        <v>45</v>
      </c>
      <c r="O353" s="87"/>
      <c r="P353" s="217">
        <f>O353*H353</f>
        <v>0</v>
      </c>
      <c r="Q353" s="217">
        <v>0</v>
      </c>
      <c r="R353" s="217">
        <f>Q353*H353</f>
        <v>0</v>
      </c>
      <c r="S353" s="217">
        <v>0</v>
      </c>
      <c r="T353" s="218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9" t="s">
        <v>162</v>
      </c>
      <c r="AT353" s="219" t="s">
        <v>157</v>
      </c>
      <c r="AU353" s="219" t="s">
        <v>84</v>
      </c>
      <c r="AY353" s="20" t="s">
        <v>154</v>
      </c>
      <c r="BE353" s="220">
        <f>IF(N353="základní",J353,0)</f>
        <v>0</v>
      </c>
      <c r="BF353" s="220">
        <f>IF(N353="snížená",J353,0)</f>
        <v>0</v>
      </c>
      <c r="BG353" s="220">
        <f>IF(N353="zákl. přenesená",J353,0)</f>
        <v>0</v>
      </c>
      <c r="BH353" s="220">
        <f>IF(N353="sníž. přenesená",J353,0)</f>
        <v>0</v>
      </c>
      <c r="BI353" s="220">
        <f>IF(N353="nulová",J353,0)</f>
        <v>0</v>
      </c>
      <c r="BJ353" s="20" t="s">
        <v>82</v>
      </c>
      <c r="BK353" s="220">
        <f>ROUND(I353*H353,2)</f>
        <v>0</v>
      </c>
      <c r="BL353" s="20" t="s">
        <v>162</v>
      </c>
      <c r="BM353" s="219" t="s">
        <v>1142</v>
      </c>
    </row>
    <row r="354" s="2" customFormat="1">
      <c r="A354" s="41"/>
      <c r="B354" s="42"/>
      <c r="C354" s="43"/>
      <c r="D354" s="221" t="s">
        <v>164</v>
      </c>
      <c r="E354" s="43"/>
      <c r="F354" s="222" t="s">
        <v>295</v>
      </c>
      <c r="G354" s="43"/>
      <c r="H354" s="43"/>
      <c r="I354" s="223"/>
      <c r="J354" s="43"/>
      <c r="K354" s="43"/>
      <c r="L354" s="47"/>
      <c r="M354" s="224"/>
      <c r="N354" s="225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164</v>
      </c>
      <c r="AU354" s="20" t="s">
        <v>84</v>
      </c>
    </row>
    <row r="355" s="14" customFormat="1">
      <c r="A355" s="14"/>
      <c r="B355" s="237"/>
      <c r="C355" s="238"/>
      <c r="D355" s="228" t="s">
        <v>166</v>
      </c>
      <c r="E355" s="239" t="s">
        <v>28</v>
      </c>
      <c r="F355" s="240" t="s">
        <v>1143</v>
      </c>
      <c r="G355" s="238"/>
      <c r="H355" s="241">
        <v>3.7360000000000002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166</v>
      </c>
      <c r="AU355" s="247" t="s">
        <v>84</v>
      </c>
      <c r="AV355" s="14" t="s">
        <v>84</v>
      </c>
      <c r="AW355" s="14" t="s">
        <v>35</v>
      </c>
      <c r="AX355" s="14" t="s">
        <v>74</v>
      </c>
      <c r="AY355" s="247" t="s">
        <v>154</v>
      </c>
    </row>
    <row r="356" s="15" customFormat="1">
      <c r="A356" s="15"/>
      <c r="B356" s="248"/>
      <c r="C356" s="249"/>
      <c r="D356" s="228" t="s">
        <v>166</v>
      </c>
      <c r="E356" s="250" t="s">
        <v>127</v>
      </c>
      <c r="F356" s="251" t="s">
        <v>169</v>
      </c>
      <c r="G356" s="249"/>
      <c r="H356" s="252">
        <v>3.7360000000000002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8" t="s">
        <v>166</v>
      </c>
      <c r="AU356" s="258" t="s">
        <v>84</v>
      </c>
      <c r="AV356" s="15" t="s">
        <v>162</v>
      </c>
      <c r="AW356" s="15" t="s">
        <v>35</v>
      </c>
      <c r="AX356" s="15" t="s">
        <v>82</v>
      </c>
      <c r="AY356" s="258" t="s">
        <v>154</v>
      </c>
    </row>
    <row r="357" s="2" customFormat="1" ht="49.05" customHeight="1">
      <c r="A357" s="41"/>
      <c r="B357" s="42"/>
      <c r="C357" s="208" t="s">
        <v>735</v>
      </c>
      <c r="D357" s="208" t="s">
        <v>157</v>
      </c>
      <c r="E357" s="209" t="s">
        <v>298</v>
      </c>
      <c r="F357" s="210" t="s">
        <v>299</v>
      </c>
      <c r="G357" s="211" t="s">
        <v>256</v>
      </c>
      <c r="H357" s="212">
        <v>37.359999999999999</v>
      </c>
      <c r="I357" s="213"/>
      <c r="J357" s="214">
        <f>ROUND(I357*H357,2)</f>
        <v>0</v>
      </c>
      <c r="K357" s="210" t="s">
        <v>161</v>
      </c>
      <c r="L357" s="47"/>
      <c r="M357" s="215" t="s">
        <v>28</v>
      </c>
      <c r="N357" s="216" t="s">
        <v>45</v>
      </c>
      <c r="O357" s="87"/>
      <c r="P357" s="217">
        <f>O357*H357</f>
        <v>0</v>
      </c>
      <c r="Q357" s="217">
        <v>0</v>
      </c>
      <c r="R357" s="217">
        <f>Q357*H357</f>
        <v>0</v>
      </c>
      <c r="S357" s="217">
        <v>0</v>
      </c>
      <c r="T357" s="218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9" t="s">
        <v>162</v>
      </c>
      <c r="AT357" s="219" t="s">
        <v>157</v>
      </c>
      <c r="AU357" s="219" t="s">
        <v>84</v>
      </c>
      <c r="AY357" s="20" t="s">
        <v>154</v>
      </c>
      <c r="BE357" s="220">
        <f>IF(N357="základní",J357,0)</f>
        <v>0</v>
      </c>
      <c r="BF357" s="220">
        <f>IF(N357="snížená",J357,0)</f>
        <v>0</v>
      </c>
      <c r="BG357" s="220">
        <f>IF(N357="zákl. přenesená",J357,0)</f>
        <v>0</v>
      </c>
      <c r="BH357" s="220">
        <f>IF(N357="sníž. přenesená",J357,0)</f>
        <v>0</v>
      </c>
      <c r="BI357" s="220">
        <f>IF(N357="nulová",J357,0)</f>
        <v>0</v>
      </c>
      <c r="BJ357" s="20" t="s">
        <v>82</v>
      </c>
      <c r="BK357" s="220">
        <f>ROUND(I357*H357,2)</f>
        <v>0</v>
      </c>
      <c r="BL357" s="20" t="s">
        <v>162</v>
      </c>
      <c r="BM357" s="219" t="s">
        <v>1144</v>
      </c>
    </row>
    <row r="358" s="2" customFormat="1">
      <c r="A358" s="41"/>
      <c r="B358" s="42"/>
      <c r="C358" s="43"/>
      <c r="D358" s="221" t="s">
        <v>164</v>
      </c>
      <c r="E358" s="43"/>
      <c r="F358" s="222" t="s">
        <v>301</v>
      </c>
      <c r="G358" s="43"/>
      <c r="H358" s="43"/>
      <c r="I358" s="223"/>
      <c r="J358" s="43"/>
      <c r="K358" s="43"/>
      <c r="L358" s="47"/>
      <c r="M358" s="224"/>
      <c r="N358" s="225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164</v>
      </c>
      <c r="AU358" s="20" t="s">
        <v>84</v>
      </c>
    </row>
    <row r="359" s="14" customFormat="1">
      <c r="A359" s="14"/>
      <c r="B359" s="237"/>
      <c r="C359" s="238"/>
      <c r="D359" s="228" t="s">
        <v>166</v>
      </c>
      <c r="E359" s="239" t="s">
        <v>28</v>
      </c>
      <c r="F359" s="240" t="s">
        <v>1145</v>
      </c>
      <c r="G359" s="238"/>
      <c r="H359" s="241">
        <v>37.359999999999999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166</v>
      </c>
      <c r="AU359" s="247" t="s">
        <v>84</v>
      </c>
      <c r="AV359" s="14" t="s">
        <v>84</v>
      </c>
      <c r="AW359" s="14" t="s">
        <v>35</v>
      </c>
      <c r="AX359" s="14" t="s">
        <v>82</v>
      </c>
      <c r="AY359" s="247" t="s">
        <v>154</v>
      </c>
    </row>
    <row r="360" s="2" customFormat="1" ht="24.15" customHeight="1">
      <c r="A360" s="41"/>
      <c r="B360" s="42"/>
      <c r="C360" s="208" t="s">
        <v>1146</v>
      </c>
      <c r="D360" s="208" t="s">
        <v>157</v>
      </c>
      <c r="E360" s="209" t="s">
        <v>304</v>
      </c>
      <c r="F360" s="210" t="s">
        <v>305</v>
      </c>
      <c r="G360" s="211" t="s">
        <v>256</v>
      </c>
      <c r="H360" s="212">
        <v>46.521000000000001</v>
      </c>
      <c r="I360" s="213"/>
      <c r="J360" s="214">
        <f>ROUND(I360*H360,2)</f>
        <v>0</v>
      </c>
      <c r="K360" s="210" t="s">
        <v>161</v>
      </c>
      <c r="L360" s="47"/>
      <c r="M360" s="215" t="s">
        <v>28</v>
      </c>
      <c r="N360" s="216" t="s">
        <v>45</v>
      </c>
      <c r="O360" s="87"/>
      <c r="P360" s="217">
        <f>O360*H360</f>
        <v>0</v>
      </c>
      <c r="Q360" s="217">
        <v>0</v>
      </c>
      <c r="R360" s="217">
        <f>Q360*H360</f>
        <v>0</v>
      </c>
      <c r="S360" s="217">
        <v>0</v>
      </c>
      <c r="T360" s="218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9" t="s">
        <v>162</v>
      </c>
      <c r="AT360" s="219" t="s">
        <v>157</v>
      </c>
      <c r="AU360" s="219" t="s">
        <v>84</v>
      </c>
      <c r="AY360" s="20" t="s">
        <v>154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20" t="s">
        <v>82</v>
      </c>
      <c r="BK360" s="220">
        <f>ROUND(I360*H360,2)</f>
        <v>0</v>
      </c>
      <c r="BL360" s="20" t="s">
        <v>162</v>
      </c>
      <c r="BM360" s="219" t="s">
        <v>1147</v>
      </c>
    </row>
    <row r="361" s="2" customFormat="1">
      <c r="A361" s="41"/>
      <c r="B361" s="42"/>
      <c r="C361" s="43"/>
      <c r="D361" s="221" t="s">
        <v>164</v>
      </c>
      <c r="E361" s="43"/>
      <c r="F361" s="222" t="s">
        <v>307</v>
      </c>
      <c r="G361" s="43"/>
      <c r="H361" s="43"/>
      <c r="I361" s="223"/>
      <c r="J361" s="43"/>
      <c r="K361" s="43"/>
      <c r="L361" s="47"/>
      <c r="M361" s="224"/>
      <c r="N361" s="225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164</v>
      </c>
      <c r="AU361" s="20" t="s">
        <v>84</v>
      </c>
    </row>
    <row r="362" s="14" customFormat="1">
      <c r="A362" s="14"/>
      <c r="B362" s="237"/>
      <c r="C362" s="238"/>
      <c r="D362" s="228" t="s">
        <v>166</v>
      </c>
      <c r="E362" s="239" t="s">
        <v>28</v>
      </c>
      <c r="F362" s="240" t="s">
        <v>123</v>
      </c>
      <c r="G362" s="238"/>
      <c r="H362" s="241">
        <v>39.277999999999999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166</v>
      </c>
      <c r="AU362" s="247" t="s">
        <v>84</v>
      </c>
      <c r="AV362" s="14" t="s">
        <v>84</v>
      </c>
      <c r="AW362" s="14" t="s">
        <v>35</v>
      </c>
      <c r="AX362" s="14" t="s">
        <v>74</v>
      </c>
      <c r="AY362" s="247" t="s">
        <v>154</v>
      </c>
    </row>
    <row r="363" s="14" customFormat="1">
      <c r="A363" s="14"/>
      <c r="B363" s="237"/>
      <c r="C363" s="238"/>
      <c r="D363" s="228" t="s">
        <v>166</v>
      </c>
      <c r="E363" s="239" t="s">
        <v>28</v>
      </c>
      <c r="F363" s="240" t="s">
        <v>125</v>
      </c>
      <c r="G363" s="238"/>
      <c r="H363" s="241">
        <v>7.2430000000000003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166</v>
      </c>
      <c r="AU363" s="247" t="s">
        <v>84</v>
      </c>
      <c r="AV363" s="14" t="s">
        <v>84</v>
      </c>
      <c r="AW363" s="14" t="s">
        <v>35</v>
      </c>
      <c r="AX363" s="14" t="s">
        <v>74</v>
      </c>
      <c r="AY363" s="247" t="s">
        <v>154</v>
      </c>
    </row>
    <row r="364" s="15" customFormat="1">
      <c r="A364" s="15"/>
      <c r="B364" s="248"/>
      <c r="C364" s="249"/>
      <c r="D364" s="228" t="s">
        <v>166</v>
      </c>
      <c r="E364" s="250" t="s">
        <v>28</v>
      </c>
      <c r="F364" s="251" t="s">
        <v>169</v>
      </c>
      <c r="G364" s="249"/>
      <c r="H364" s="252">
        <v>46.521000000000001</v>
      </c>
      <c r="I364" s="253"/>
      <c r="J364" s="249"/>
      <c r="K364" s="249"/>
      <c r="L364" s="254"/>
      <c r="M364" s="255"/>
      <c r="N364" s="256"/>
      <c r="O364" s="256"/>
      <c r="P364" s="256"/>
      <c r="Q364" s="256"/>
      <c r="R364" s="256"/>
      <c r="S364" s="256"/>
      <c r="T364" s="257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8" t="s">
        <v>166</v>
      </c>
      <c r="AU364" s="258" t="s">
        <v>84</v>
      </c>
      <c r="AV364" s="15" t="s">
        <v>162</v>
      </c>
      <c r="AW364" s="15" t="s">
        <v>35</v>
      </c>
      <c r="AX364" s="15" t="s">
        <v>82</v>
      </c>
      <c r="AY364" s="258" t="s">
        <v>154</v>
      </c>
    </row>
    <row r="365" s="2" customFormat="1" ht="24.15" customHeight="1">
      <c r="A365" s="41"/>
      <c r="B365" s="42"/>
      <c r="C365" s="208" t="s">
        <v>1148</v>
      </c>
      <c r="D365" s="208" t="s">
        <v>157</v>
      </c>
      <c r="E365" s="209" t="s">
        <v>309</v>
      </c>
      <c r="F365" s="210" t="s">
        <v>310</v>
      </c>
      <c r="G365" s="211" t="s">
        <v>256</v>
      </c>
      <c r="H365" s="212">
        <v>3.7360000000000002</v>
      </c>
      <c r="I365" s="213"/>
      <c r="J365" s="214">
        <f>ROUND(I365*H365,2)</f>
        <v>0</v>
      </c>
      <c r="K365" s="210" t="s">
        <v>161</v>
      </c>
      <c r="L365" s="47"/>
      <c r="M365" s="215" t="s">
        <v>28</v>
      </c>
      <c r="N365" s="216" t="s">
        <v>45</v>
      </c>
      <c r="O365" s="87"/>
      <c r="P365" s="217">
        <f>O365*H365</f>
        <v>0</v>
      </c>
      <c r="Q365" s="217">
        <v>0</v>
      </c>
      <c r="R365" s="217">
        <f>Q365*H365</f>
        <v>0</v>
      </c>
      <c r="S365" s="217">
        <v>0</v>
      </c>
      <c r="T365" s="218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9" t="s">
        <v>162</v>
      </c>
      <c r="AT365" s="219" t="s">
        <v>157</v>
      </c>
      <c r="AU365" s="219" t="s">
        <v>84</v>
      </c>
      <c r="AY365" s="20" t="s">
        <v>154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20" t="s">
        <v>82</v>
      </c>
      <c r="BK365" s="220">
        <f>ROUND(I365*H365,2)</f>
        <v>0</v>
      </c>
      <c r="BL365" s="20" t="s">
        <v>162</v>
      </c>
      <c r="BM365" s="219" t="s">
        <v>1149</v>
      </c>
    </row>
    <row r="366" s="2" customFormat="1">
      <c r="A366" s="41"/>
      <c r="B366" s="42"/>
      <c r="C366" s="43"/>
      <c r="D366" s="221" t="s">
        <v>164</v>
      </c>
      <c r="E366" s="43"/>
      <c r="F366" s="222" t="s">
        <v>312</v>
      </c>
      <c r="G366" s="43"/>
      <c r="H366" s="43"/>
      <c r="I366" s="223"/>
      <c r="J366" s="43"/>
      <c r="K366" s="43"/>
      <c r="L366" s="47"/>
      <c r="M366" s="224"/>
      <c r="N366" s="225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164</v>
      </c>
      <c r="AU366" s="20" t="s">
        <v>84</v>
      </c>
    </row>
    <row r="367" s="14" customFormat="1">
      <c r="A367" s="14"/>
      <c r="B367" s="237"/>
      <c r="C367" s="238"/>
      <c r="D367" s="228" t="s">
        <v>166</v>
      </c>
      <c r="E367" s="239" t="s">
        <v>28</v>
      </c>
      <c r="F367" s="240" t="s">
        <v>127</v>
      </c>
      <c r="G367" s="238"/>
      <c r="H367" s="241">
        <v>3.7360000000000002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166</v>
      </c>
      <c r="AU367" s="247" t="s">
        <v>84</v>
      </c>
      <c r="AV367" s="14" t="s">
        <v>84</v>
      </c>
      <c r="AW367" s="14" t="s">
        <v>35</v>
      </c>
      <c r="AX367" s="14" t="s">
        <v>82</v>
      </c>
      <c r="AY367" s="247" t="s">
        <v>154</v>
      </c>
    </row>
    <row r="368" s="2" customFormat="1" ht="44.25" customHeight="1">
      <c r="A368" s="41"/>
      <c r="B368" s="42"/>
      <c r="C368" s="208" t="s">
        <v>1150</v>
      </c>
      <c r="D368" s="208" t="s">
        <v>157</v>
      </c>
      <c r="E368" s="209" t="s">
        <v>314</v>
      </c>
      <c r="F368" s="210" t="s">
        <v>315</v>
      </c>
      <c r="G368" s="211" t="s">
        <v>256</v>
      </c>
      <c r="H368" s="212">
        <v>7.2430000000000003</v>
      </c>
      <c r="I368" s="213"/>
      <c r="J368" s="214">
        <f>ROUND(I368*H368,2)</f>
        <v>0</v>
      </c>
      <c r="K368" s="210" t="s">
        <v>161</v>
      </c>
      <c r="L368" s="47"/>
      <c r="M368" s="215" t="s">
        <v>28</v>
      </c>
      <c r="N368" s="216" t="s">
        <v>45</v>
      </c>
      <c r="O368" s="87"/>
      <c r="P368" s="217">
        <f>O368*H368</f>
        <v>0</v>
      </c>
      <c r="Q368" s="217">
        <v>0</v>
      </c>
      <c r="R368" s="217">
        <f>Q368*H368</f>
        <v>0</v>
      </c>
      <c r="S368" s="217">
        <v>0</v>
      </c>
      <c r="T368" s="218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9" t="s">
        <v>162</v>
      </c>
      <c r="AT368" s="219" t="s">
        <v>157</v>
      </c>
      <c r="AU368" s="219" t="s">
        <v>84</v>
      </c>
      <c r="AY368" s="20" t="s">
        <v>154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20" t="s">
        <v>82</v>
      </c>
      <c r="BK368" s="220">
        <f>ROUND(I368*H368,2)</f>
        <v>0</v>
      </c>
      <c r="BL368" s="20" t="s">
        <v>162</v>
      </c>
      <c r="BM368" s="219" t="s">
        <v>1151</v>
      </c>
    </row>
    <row r="369" s="2" customFormat="1">
      <c r="A369" s="41"/>
      <c r="B369" s="42"/>
      <c r="C369" s="43"/>
      <c r="D369" s="221" t="s">
        <v>164</v>
      </c>
      <c r="E369" s="43"/>
      <c r="F369" s="222" t="s">
        <v>317</v>
      </c>
      <c r="G369" s="43"/>
      <c r="H369" s="43"/>
      <c r="I369" s="223"/>
      <c r="J369" s="43"/>
      <c r="K369" s="43"/>
      <c r="L369" s="47"/>
      <c r="M369" s="224"/>
      <c r="N369" s="225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164</v>
      </c>
      <c r="AU369" s="20" t="s">
        <v>84</v>
      </c>
    </row>
    <row r="370" s="14" customFormat="1">
      <c r="A370" s="14"/>
      <c r="B370" s="237"/>
      <c r="C370" s="238"/>
      <c r="D370" s="228" t="s">
        <v>166</v>
      </c>
      <c r="E370" s="239" t="s">
        <v>28</v>
      </c>
      <c r="F370" s="240" t="s">
        <v>125</v>
      </c>
      <c r="G370" s="238"/>
      <c r="H370" s="241">
        <v>7.2430000000000003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166</v>
      </c>
      <c r="AU370" s="247" t="s">
        <v>84</v>
      </c>
      <c r="AV370" s="14" t="s">
        <v>84</v>
      </c>
      <c r="AW370" s="14" t="s">
        <v>35</v>
      </c>
      <c r="AX370" s="14" t="s">
        <v>82</v>
      </c>
      <c r="AY370" s="247" t="s">
        <v>154</v>
      </c>
    </row>
    <row r="371" s="2" customFormat="1" ht="44.25" customHeight="1">
      <c r="A371" s="41"/>
      <c r="B371" s="42"/>
      <c r="C371" s="208" t="s">
        <v>1152</v>
      </c>
      <c r="D371" s="208" t="s">
        <v>157</v>
      </c>
      <c r="E371" s="209" t="s">
        <v>319</v>
      </c>
      <c r="F371" s="210" t="s">
        <v>320</v>
      </c>
      <c r="G371" s="211" t="s">
        <v>256</v>
      </c>
      <c r="H371" s="212">
        <v>43.014000000000003</v>
      </c>
      <c r="I371" s="213"/>
      <c r="J371" s="214">
        <f>ROUND(I371*H371,2)</f>
        <v>0</v>
      </c>
      <c r="K371" s="210" t="s">
        <v>161</v>
      </c>
      <c r="L371" s="47"/>
      <c r="M371" s="215" t="s">
        <v>28</v>
      </c>
      <c r="N371" s="216" t="s">
        <v>45</v>
      </c>
      <c r="O371" s="87"/>
      <c r="P371" s="217">
        <f>O371*H371</f>
        <v>0</v>
      </c>
      <c r="Q371" s="217">
        <v>0</v>
      </c>
      <c r="R371" s="217">
        <f>Q371*H371</f>
        <v>0</v>
      </c>
      <c r="S371" s="217">
        <v>0</v>
      </c>
      <c r="T371" s="218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9" t="s">
        <v>162</v>
      </c>
      <c r="AT371" s="219" t="s">
        <v>157</v>
      </c>
      <c r="AU371" s="219" t="s">
        <v>84</v>
      </c>
      <c r="AY371" s="20" t="s">
        <v>154</v>
      </c>
      <c r="BE371" s="220">
        <f>IF(N371="základní",J371,0)</f>
        <v>0</v>
      </c>
      <c r="BF371" s="220">
        <f>IF(N371="snížená",J371,0)</f>
        <v>0</v>
      </c>
      <c r="BG371" s="220">
        <f>IF(N371="zákl. přenesená",J371,0)</f>
        <v>0</v>
      </c>
      <c r="BH371" s="220">
        <f>IF(N371="sníž. přenesená",J371,0)</f>
        <v>0</v>
      </c>
      <c r="BI371" s="220">
        <f>IF(N371="nulová",J371,0)</f>
        <v>0</v>
      </c>
      <c r="BJ371" s="20" t="s">
        <v>82</v>
      </c>
      <c r="BK371" s="220">
        <f>ROUND(I371*H371,2)</f>
        <v>0</v>
      </c>
      <c r="BL371" s="20" t="s">
        <v>162</v>
      </c>
      <c r="BM371" s="219" t="s">
        <v>1153</v>
      </c>
    </row>
    <row r="372" s="2" customFormat="1">
      <c r="A372" s="41"/>
      <c r="B372" s="42"/>
      <c r="C372" s="43"/>
      <c r="D372" s="221" t="s">
        <v>164</v>
      </c>
      <c r="E372" s="43"/>
      <c r="F372" s="222" t="s">
        <v>322</v>
      </c>
      <c r="G372" s="43"/>
      <c r="H372" s="43"/>
      <c r="I372" s="223"/>
      <c r="J372" s="43"/>
      <c r="K372" s="43"/>
      <c r="L372" s="47"/>
      <c r="M372" s="224"/>
      <c r="N372" s="225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164</v>
      </c>
      <c r="AU372" s="20" t="s">
        <v>84</v>
      </c>
    </row>
    <row r="373" s="14" customFormat="1">
      <c r="A373" s="14"/>
      <c r="B373" s="237"/>
      <c r="C373" s="238"/>
      <c r="D373" s="228" t="s">
        <v>166</v>
      </c>
      <c r="E373" s="239" t="s">
        <v>28</v>
      </c>
      <c r="F373" s="240" t="s">
        <v>123</v>
      </c>
      <c r="G373" s="238"/>
      <c r="H373" s="241">
        <v>39.277999999999999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166</v>
      </c>
      <c r="AU373" s="247" t="s">
        <v>84</v>
      </c>
      <c r="AV373" s="14" t="s">
        <v>84</v>
      </c>
      <c r="AW373" s="14" t="s">
        <v>35</v>
      </c>
      <c r="AX373" s="14" t="s">
        <v>74</v>
      </c>
      <c r="AY373" s="247" t="s">
        <v>154</v>
      </c>
    </row>
    <row r="374" s="14" customFormat="1">
      <c r="A374" s="14"/>
      <c r="B374" s="237"/>
      <c r="C374" s="238"/>
      <c r="D374" s="228" t="s">
        <v>166</v>
      </c>
      <c r="E374" s="239" t="s">
        <v>28</v>
      </c>
      <c r="F374" s="240" t="s">
        <v>127</v>
      </c>
      <c r="G374" s="238"/>
      <c r="H374" s="241">
        <v>3.7360000000000002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166</v>
      </c>
      <c r="AU374" s="247" t="s">
        <v>84</v>
      </c>
      <c r="AV374" s="14" t="s">
        <v>84</v>
      </c>
      <c r="AW374" s="14" t="s">
        <v>35</v>
      </c>
      <c r="AX374" s="14" t="s">
        <v>74</v>
      </c>
      <c r="AY374" s="247" t="s">
        <v>154</v>
      </c>
    </row>
    <row r="375" s="15" customFormat="1">
      <c r="A375" s="15"/>
      <c r="B375" s="248"/>
      <c r="C375" s="249"/>
      <c r="D375" s="228" t="s">
        <v>166</v>
      </c>
      <c r="E375" s="250" t="s">
        <v>28</v>
      </c>
      <c r="F375" s="251" t="s">
        <v>169</v>
      </c>
      <c r="G375" s="249"/>
      <c r="H375" s="252">
        <v>43.014000000000003</v>
      </c>
      <c r="I375" s="253"/>
      <c r="J375" s="249"/>
      <c r="K375" s="249"/>
      <c r="L375" s="254"/>
      <c r="M375" s="255"/>
      <c r="N375" s="256"/>
      <c r="O375" s="256"/>
      <c r="P375" s="256"/>
      <c r="Q375" s="256"/>
      <c r="R375" s="256"/>
      <c r="S375" s="256"/>
      <c r="T375" s="257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8" t="s">
        <v>166</v>
      </c>
      <c r="AU375" s="258" t="s">
        <v>84</v>
      </c>
      <c r="AV375" s="15" t="s">
        <v>162</v>
      </c>
      <c r="AW375" s="15" t="s">
        <v>35</v>
      </c>
      <c r="AX375" s="15" t="s">
        <v>82</v>
      </c>
      <c r="AY375" s="258" t="s">
        <v>154</v>
      </c>
    </row>
    <row r="376" s="12" customFormat="1" ht="22.8" customHeight="1">
      <c r="A376" s="12"/>
      <c r="B376" s="192"/>
      <c r="C376" s="193"/>
      <c r="D376" s="194" t="s">
        <v>73</v>
      </c>
      <c r="E376" s="206" t="s">
        <v>489</v>
      </c>
      <c r="F376" s="206" t="s">
        <v>490</v>
      </c>
      <c r="G376" s="193"/>
      <c r="H376" s="193"/>
      <c r="I376" s="196"/>
      <c r="J376" s="207">
        <f>BK376</f>
        <v>0</v>
      </c>
      <c r="K376" s="193"/>
      <c r="L376" s="198"/>
      <c r="M376" s="199"/>
      <c r="N376" s="200"/>
      <c r="O376" s="200"/>
      <c r="P376" s="201">
        <f>SUM(P377:P378)</f>
        <v>0</v>
      </c>
      <c r="Q376" s="200"/>
      <c r="R376" s="201">
        <f>SUM(R377:R378)</f>
        <v>0</v>
      </c>
      <c r="S376" s="200"/>
      <c r="T376" s="202">
        <f>SUM(T377:T378)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3" t="s">
        <v>82</v>
      </c>
      <c r="AT376" s="204" t="s">
        <v>73</v>
      </c>
      <c r="AU376" s="204" t="s">
        <v>82</v>
      </c>
      <c r="AY376" s="203" t="s">
        <v>154</v>
      </c>
      <c r="BK376" s="205">
        <f>SUM(BK377:BK378)</f>
        <v>0</v>
      </c>
    </row>
    <row r="377" s="2" customFormat="1" ht="49.05" customHeight="1">
      <c r="A377" s="41"/>
      <c r="B377" s="42"/>
      <c r="C377" s="208" t="s">
        <v>1154</v>
      </c>
      <c r="D377" s="208" t="s">
        <v>157</v>
      </c>
      <c r="E377" s="209" t="s">
        <v>1155</v>
      </c>
      <c r="F377" s="210" t="s">
        <v>1156</v>
      </c>
      <c r="G377" s="211" t="s">
        <v>256</v>
      </c>
      <c r="H377" s="212">
        <v>99.831999999999994</v>
      </c>
      <c r="I377" s="213"/>
      <c r="J377" s="214">
        <f>ROUND(I377*H377,2)</f>
        <v>0</v>
      </c>
      <c r="K377" s="210" t="s">
        <v>161</v>
      </c>
      <c r="L377" s="47"/>
      <c r="M377" s="215" t="s">
        <v>28</v>
      </c>
      <c r="N377" s="216" t="s">
        <v>45</v>
      </c>
      <c r="O377" s="87"/>
      <c r="P377" s="217">
        <f>O377*H377</f>
        <v>0</v>
      </c>
      <c r="Q377" s="217">
        <v>0</v>
      </c>
      <c r="R377" s="217">
        <f>Q377*H377</f>
        <v>0</v>
      </c>
      <c r="S377" s="217">
        <v>0</v>
      </c>
      <c r="T377" s="218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9" t="s">
        <v>162</v>
      </c>
      <c r="AT377" s="219" t="s">
        <v>157</v>
      </c>
      <c r="AU377" s="219" t="s">
        <v>84</v>
      </c>
      <c r="AY377" s="20" t="s">
        <v>154</v>
      </c>
      <c r="BE377" s="220">
        <f>IF(N377="základní",J377,0)</f>
        <v>0</v>
      </c>
      <c r="BF377" s="220">
        <f>IF(N377="snížená",J377,0)</f>
        <v>0</v>
      </c>
      <c r="BG377" s="220">
        <f>IF(N377="zákl. přenesená",J377,0)</f>
        <v>0</v>
      </c>
      <c r="BH377" s="220">
        <f>IF(N377="sníž. přenesená",J377,0)</f>
        <v>0</v>
      </c>
      <c r="BI377" s="220">
        <f>IF(N377="nulová",J377,0)</f>
        <v>0</v>
      </c>
      <c r="BJ377" s="20" t="s">
        <v>82</v>
      </c>
      <c r="BK377" s="220">
        <f>ROUND(I377*H377,2)</f>
        <v>0</v>
      </c>
      <c r="BL377" s="20" t="s">
        <v>162</v>
      </c>
      <c r="BM377" s="219" t="s">
        <v>1157</v>
      </c>
    </row>
    <row r="378" s="2" customFormat="1">
      <c r="A378" s="41"/>
      <c r="B378" s="42"/>
      <c r="C378" s="43"/>
      <c r="D378" s="221" t="s">
        <v>164</v>
      </c>
      <c r="E378" s="43"/>
      <c r="F378" s="222" t="s">
        <v>1158</v>
      </c>
      <c r="G378" s="43"/>
      <c r="H378" s="43"/>
      <c r="I378" s="223"/>
      <c r="J378" s="43"/>
      <c r="K378" s="43"/>
      <c r="L378" s="47"/>
      <c r="M378" s="283"/>
      <c r="N378" s="284"/>
      <c r="O378" s="285"/>
      <c r="P378" s="285"/>
      <c r="Q378" s="285"/>
      <c r="R378" s="285"/>
      <c r="S378" s="285"/>
      <c r="T378" s="286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164</v>
      </c>
      <c r="AU378" s="20" t="s">
        <v>84</v>
      </c>
    </row>
    <row r="379" s="2" customFormat="1" ht="6.96" customHeight="1">
      <c r="A379" s="41"/>
      <c r="B379" s="62"/>
      <c r="C379" s="63"/>
      <c r="D379" s="63"/>
      <c r="E379" s="63"/>
      <c r="F379" s="63"/>
      <c r="G379" s="63"/>
      <c r="H379" s="63"/>
      <c r="I379" s="63"/>
      <c r="J379" s="63"/>
      <c r="K379" s="63"/>
      <c r="L379" s="47"/>
      <c r="M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</sheetData>
  <sheetProtection sheet="1" autoFilter="0" formatColumns="0" formatRows="0" objects="1" scenarios="1" spinCount="100000" saltValue="tV5uW7I5QW5z1ceKne9mcKrjv0J3Qjprf/tu0GMEpZDvAmY26UdAfp2n3RLxCWdqICyfxs3+th7OC1cQGF6CQw==" hashValue="XufeUsYliRTMxVmq6wWSMf1xpa0U6BhzVv8Zy+XLpgLZbp/rkXtXTTTAxZfUSmlnd21CNmchJ1EnYRKH56PqjQ==" algorithmName="SHA-512" password="CC35"/>
  <autoFilter ref="C87:K37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2/113106051"/>
    <hyperlink ref="F97" r:id="rId2" display="https://podminky.urs.cz/item/CS_URS_2025_02/113107024"/>
    <hyperlink ref="F102" r:id="rId3" display="https://podminky.urs.cz/item/CS_URS_2025_02/113107043"/>
    <hyperlink ref="F108" r:id="rId4" display="https://podminky.urs.cz/item/CS_URS_2025_02/119001405"/>
    <hyperlink ref="F112" r:id="rId5" display="https://podminky.urs.cz/item/CS_URS_2025_02/119001421"/>
    <hyperlink ref="F116" r:id="rId6" display="https://podminky.urs.cz/item/CS_URS_2025_02/132212121"/>
    <hyperlink ref="F122" r:id="rId7" display="https://podminky.urs.cz/item/CS_URS_2025_02/132312121"/>
    <hyperlink ref="F125" r:id="rId8" display="https://podminky.urs.cz/item/CS_URS_2025_02/139001101"/>
    <hyperlink ref="F129" r:id="rId9" display="https://podminky.urs.cz/item/CS_URS_2025_02/151101101"/>
    <hyperlink ref="F134" r:id="rId10" display="https://podminky.urs.cz/item/CS_URS_2025_02/151101111"/>
    <hyperlink ref="F137" r:id="rId11" display="https://podminky.urs.cz/item/CS_URS_2025_02/162211311"/>
    <hyperlink ref="F140" r:id="rId12" display="https://podminky.urs.cz/item/CS_URS_2025_02/162211319"/>
    <hyperlink ref="F143" r:id="rId13" display="https://podminky.urs.cz/item/CS_URS_2025_02/162211321"/>
    <hyperlink ref="F146" r:id="rId14" display="https://podminky.urs.cz/item/CS_URS_2025_02/162211329"/>
    <hyperlink ref="F149" r:id="rId15" display="https://podminky.urs.cz/item/CS_URS_2025_02/162751117"/>
    <hyperlink ref="F156" r:id="rId16" display="https://podminky.urs.cz/item/CS_URS_2025_02/162751137"/>
    <hyperlink ref="F165" r:id="rId17" display="https://podminky.urs.cz/item/CS_URS_2025_02/167111101"/>
    <hyperlink ref="F168" r:id="rId18" display="https://podminky.urs.cz/item/CS_URS_2025_02/167111102"/>
    <hyperlink ref="F171" r:id="rId19" display="https://podminky.urs.cz/item/CS_URS_2025_02/171201231"/>
    <hyperlink ref="F174" r:id="rId20" display="https://podminky.urs.cz/item/CS_URS_2025_02/171251201"/>
    <hyperlink ref="F177" r:id="rId21" display="https://podminky.urs.cz/item/CS_URS_2025_02/174111101"/>
    <hyperlink ref="F184" r:id="rId22" display="https://podminky.urs.cz/item/CS_URS_2025_02/175111101"/>
    <hyperlink ref="F191" r:id="rId23" display="https://podminky.urs.cz/item/CS_URS_2025_02/181912112"/>
    <hyperlink ref="F197" r:id="rId24" display="https://podminky.urs.cz/item/CS_URS_2025_02/451573111"/>
    <hyperlink ref="F202" r:id="rId25" display="https://podminky.urs.cz/item/CS_URS_2025_02/452311151"/>
    <hyperlink ref="F208" r:id="rId26" display="https://podminky.urs.cz/item/CS_URS_2025_02/564730001"/>
    <hyperlink ref="F211" r:id="rId27" display="https://podminky.urs.cz/item/CS_URS_2025_02/564730101"/>
    <hyperlink ref="F214" r:id="rId28" display="https://podminky.urs.cz/item/CS_URS_2025_02/564752114"/>
    <hyperlink ref="F217" r:id="rId29" display="https://podminky.urs.cz/item/CS_URS_2025_02/564851014"/>
    <hyperlink ref="F220" r:id="rId30" display="https://podminky.urs.cz/item/CS_URS_2025_02/565135101"/>
    <hyperlink ref="F225" r:id="rId31" display="https://podminky.urs.cz/item/CS_URS_2025_02/573111115"/>
    <hyperlink ref="F228" r:id="rId32" display="https://podminky.urs.cz/item/CS_URS_2025_02/573211112"/>
    <hyperlink ref="F231" r:id="rId33" display="https://podminky.urs.cz/item/CS_URS_2025_02/577144011"/>
    <hyperlink ref="F234" r:id="rId34" display="https://podminky.urs.cz/item/CS_URS_2025_02/591111111"/>
    <hyperlink ref="F248" r:id="rId35" display="https://podminky.urs.cz/item/CS_URS_2025_02/877161101"/>
    <hyperlink ref="F257" r:id="rId36" display="https://podminky.urs.cz/item/CS_URS_2025_02/877171212"/>
    <hyperlink ref="F272" r:id="rId37" display="https://podminky.urs.cz/item/CS_URS_2025_02/891269111"/>
    <hyperlink ref="F281" r:id="rId38" display="https://podminky.urs.cz/item/CS_URS_2025_02/892233122"/>
    <hyperlink ref="F284" r:id="rId39" display="https://podminky.urs.cz/item/CS_URS_2025_02/892241111"/>
    <hyperlink ref="F287" r:id="rId40" display="https://podminky.urs.cz/item/CS_URS_2025_02/892372111"/>
    <hyperlink ref="F295" r:id="rId41" display="https://podminky.urs.cz/item/CS_URS_2025_02/899401111"/>
    <hyperlink ref="F308" r:id="rId42" display="https://podminky.urs.cz/item/CS_URS_2025_02/899713111"/>
    <hyperlink ref="F312" r:id="rId43" display="https://podminky.urs.cz/item/CS_URS_2025_02/899721111"/>
    <hyperlink ref="F315" r:id="rId44" display="https://podminky.urs.cz/item/CS_URS_2025_02/899722113"/>
    <hyperlink ref="F319" r:id="rId45" display="https://podminky.urs.cz/item/CS_URS_2025_02/919732221"/>
    <hyperlink ref="F323" r:id="rId46" display="https://podminky.urs.cz/item/CS_URS_2025_02/919735113"/>
    <hyperlink ref="F327" r:id="rId47" display="https://podminky.urs.cz/item/CS_URS_2025_02/979071011"/>
    <hyperlink ref="F331" r:id="rId48" display="https://podminky.urs.cz/item/CS_URS_2025_02/997221131"/>
    <hyperlink ref="F334" r:id="rId49" display="https://podminky.urs.cz/item/CS_URS_2025_02/997221141"/>
    <hyperlink ref="F337" r:id="rId50" display="https://podminky.urs.cz/item/CS_URS_2025_02/997221151"/>
    <hyperlink ref="F340" r:id="rId51" display="https://podminky.urs.cz/item/CS_URS_2025_02/997221551"/>
    <hyperlink ref="F344" r:id="rId52" display="https://podminky.urs.cz/item/CS_URS_2025_02/997221559"/>
    <hyperlink ref="F347" r:id="rId53" display="https://podminky.urs.cz/item/CS_URS_2025_02/997221561"/>
    <hyperlink ref="F351" r:id="rId54" display="https://podminky.urs.cz/item/CS_URS_2025_02/997221569"/>
    <hyperlink ref="F354" r:id="rId55" display="https://podminky.urs.cz/item/CS_URS_2025_02/997221571"/>
    <hyperlink ref="F358" r:id="rId56" display="https://podminky.urs.cz/item/CS_URS_2025_02/997221579"/>
    <hyperlink ref="F361" r:id="rId57" display="https://podminky.urs.cz/item/CS_URS_2025_02/997221611"/>
    <hyperlink ref="F366" r:id="rId58" display="https://podminky.urs.cz/item/CS_URS_2025_02/997221612"/>
    <hyperlink ref="F369" r:id="rId59" display="https://podminky.urs.cz/item/CS_URS_2025_02/997221645"/>
    <hyperlink ref="F372" r:id="rId60" display="https://podminky.urs.cz/item/CS_URS_2025_02/997221655"/>
    <hyperlink ref="F378" r:id="rId61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  <c r="AZ2" s="131" t="s">
        <v>108</v>
      </c>
      <c r="BA2" s="131" t="s">
        <v>108</v>
      </c>
      <c r="BB2" s="131" t="s">
        <v>28</v>
      </c>
      <c r="BC2" s="131" t="s">
        <v>1159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905</v>
      </c>
      <c r="BA3" s="131" t="s">
        <v>905</v>
      </c>
      <c r="BB3" s="131" t="s">
        <v>28</v>
      </c>
      <c r="BC3" s="131" t="s">
        <v>1160</v>
      </c>
      <c r="BD3" s="131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  <c r="AZ4" s="131" t="s">
        <v>910</v>
      </c>
      <c r="BA4" s="131" t="s">
        <v>910</v>
      </c>
      <c r="BB4" s="131" t="s">
        <v>28</v>
      </c>
      <c r="BC4" s="131" t="s">
        <v>1161</v>
      </c>
      <c r="BD4" s="131" t="s">
        <v>84</v>
      </c>
    </row>
    <row r="5" s="1" customFormat="1" ht="6.96" customHeight="1">
      <c r="B5" s="23"/>
      <c r="L5" s="23"/>
      <c r="AZ5" s="131" t="s">
        <v>912</v>
      </c>
      <c r="BA5" s="131" t="s">
        <v>912</v>
      </c>
      <c r="BB5" s="131" t="s">
        <v>28</v>
      </c>
      <c r="BC5" s="131" t="s">
        <v>1162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1163</v>
      </c>
      <c r="BA6" s="131" t="s">
        <v>1163</v>
      </c>
      <c r="BB6" s="131" t="s">
        <v>28</v>
      </c>
      <c r="BC6" s="131" t="s">
        <v>1164</v>
      </c>
      <c r="BD6" s="131" t="s">
        <v>84</v>
      </c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  <c r="AZ7" s="131" t="s">
        <v>914</v>
      </c>
      <c r="BA7" s="131" t="s">
        <v>914</v>
      </c>
      <c r="BB7" s="131" t="s">
        <v>28</v>
      </c>
      <c r="BC7" s="131" t="s">
        <v>1165</v>
      </c>
      <c r="BD7" s="131" t="s">
        <v>84</v>
      </c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1166</v>
      </c>
      <c r="BA8" s="131" t="s">
        <v>1166</v>
      </c>
      <c r="BB8" s="131" t="s">
        <v>28</v>
      </c>
      <c r="BC8" s="131" t="s">
        <v>1167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1168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342</v>
      </c>
      <c r="BA9" s="131" t="s">
        <v>342</v>
      </c>
      <c r="BB9" s="131" t="s">
        <v>28</v>
      </c>
      <c r="BC9" s="131" t="s">
        <v>1169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123</v>
      </c>
      <c r="BA10" s="131" t="s">
        <v>123</v>
      </c>
      <c r="BB10" s="131" t="s">
        <v>28</v>
      </c>
      <c r="BC10" s="131" t="s">
        <v>1170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125</v>
      </c>
      <c r="BA11" s="131" t="s">
        <v>125</v>
      </c>
      <c r="BB11" s="131" t="s">
        <v>28</v>
      </c>
      <c r="BC11" s="131" t="s">
        <v>1171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417</v>
      </c>
      <c r="BA12" s="131" t="s">
        <v>417</v>
      </c>
      <c r="BB12" s="131" t="s">
        <v>28</v>
      </c>
      <c r="BC12" s="131" t="s">
        <v>1172</v>
      </c>
      <c r="BD12" s="131" t="s">
        <v>84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129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ROUND((SUM(BE88:BE338)),  2)</f>
        <v>0</v>
      </c>
      <c r="G33" s="41"/>
      <c r="H33" s="41"/>
      <c r="I33" s="152">
        <v>0.20999999999999999</v>
      </c>
      <c r="J33" s="151">
        <f>ROUND(((SUM(BE88:BE338))*I33),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ROUND((SUM(BF88:BF338)),  2)</f>
        <v>0</v>
      </c>
      <c r="G34" s="41"/>
      <c r="H34" s="41"/>
      <c r="I34" s="152">
        <v>0.12</v>
      </c>
      <c r="J34" s="151">
        <f>ROUND(((SUM(BF88:BF338))*I34),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ROUND((SUM(BG88:BG338)),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ROUND((SUM(BH88:BH338)),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ROUND((SUM(BI88:BI338)),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ALFA-38106 - SO.4. - Přípojky inženýrských sítí - kanalizace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134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135</v>
      </c>
      <c r="E61" s="178"/>
      <c r="F61" s="178"/>
      <c r="G61" s="178"/>
      <c r="H61" s="178"/>
      <c r="I61" s="178"/>
      <c r="J61" s="179">
        <f>J90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922</v>
      </c>
      <c r="E62" s="178"/>
      <c r="F62" s="178"/>
      <c r="G62" s="178"/>
      <c r="H62" s="178"/>
      <c r="I62" s="178"/>
      <c r="J62" s="179">
        <f>J99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923</v>
      </c>
      <c r="E63" s="178"/>
      <c r="F63" s="178"/>
      <c r="G63" s="178"/>
      <c r="H63" s="178"/>
      <c r="I63" s="178"/>
      <c r="J63" s="179">
        <f>J202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757</v>
      </c>
      <c r="E64" s="178"/>
      <c r="F64" s="178"/>
      <c r="G64" s="178"/>
      <c r="H64" s="178"/>
      <c r="I64" s="178"/>
      <c r="J64" s="179">
        <f>J208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924</v>
      </c>
      <c r="E65" s="178"/>
      <c r="F65" s="178"/>
      <c r="G65" s="178"/>
      <c r="H65" s="178"/>
      <c r="I65" s="178"/>
      <c r="J65" s="179">
        <f>J229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758</v>
      </c>
      <c r="E66" s="178"/>
      <c r="F66" s="178"/>
      <c r="G66" s="178"/>
      <c r="H66" s="178"/>
      <c r="I66" s="178"/>
      <c r="J66" s="179">
        <f>J295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138</v>
      </c>
      <c r="E67" s="178"/>
      <c r="F67" s="178"/>
      <c r="G67" s="178"/>
      <c r="H67" s="178"/>
      <c r="I67" s="178"/>
      <c r="J67" s="179">
        <f>J304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357</v>
      </c>
      <c r="E68" s="178"/>
      <c r="F68" s="178"/>
      <c r="G68" s="178"/>
      <c r="H68" s="178"/>
      <c r="I68" s="178"/>
      <c r="J68" s="179">
        <f>J336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4" t="str">
        <f>E7</f>
        <v>Ulice Židovská Jihlava - výstavba veřejného WC</v>
      </c>
      <c r="F78" s="35"/>
      <c r="G78" s="35"/>
      <c r="H78" s="35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119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ALFA-38106 - SO.4. - Přípojky inženýrských sítí - kanalizace</v>
      </c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22</v>
      </c>
      <c r="D82" s="43"/>
      <c r="E82" s="43"/>
      <c r="F82" s="30" t="str">
        <f>F12</f>
        <v>Jihlava</v>
      </c>
      <c r="G82" s="43"/>
      <c r="H82" s="43"/>
      <c r="I82" s="35" t="s">
        <v>24</v>
      </c>
      <c r="J82" s="75" t="str">
        <f>IF(J12="","",J12)</f>
        <v>22. 8. 2025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26</v>
      </c>
      <c r="D84" s="43"/>
      <c r="E84" s="43"/>
      <c r="F84" s="30" t="str">
        <f>E15</f>
        <v>Statutární město Jihlava</v>
      </c>
      <c r="G84" s="43"/>
      <c r="H84" s="43"/>
      <c r="I84" s="35" t="s">
        <v>33</v>
      </c>
      <c r="J84" s="39" t="str">
        <f>E21</f>
        <v>Atelier Alfa, spol. s r.o., Jihlava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 xml:space="preserve"> 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1"/>
      <c r="B87" s="182"/>
      <c r="C87" s="183" t="s">
        <v>140</v>
      </c>
      <c r="D87" s="184" t="s">
        <v>59</v>
      </c>
      <c r="E87" s="184" t="s">
        <v>55</v>
      </c>
      <c r="F87" s="184" t="s">
        <v>56</v>
      </c>
      <c r="G87" s="184" t="s">
        <v>141</v>
      </c>
      <c r="H87" s="184" t="s">
        <v>142</v>
      </c>
      <c r="I87" s="184" t="s">
        <v>143</v>
      </c>
      <c r="J87" s="184" t="s">
        <v>132</v>
      </c>
      <c r="K87" s="185" t="s">
        <v>144</v>
      </c>
      <c r="L87" s="186"/>
      <c r="M87" s="95" t="s">
        <v>28</v>
      </c>
      <c r="N87" s="96" t="s">
        <v>44</v>
      </c>
      <c r="O87" s="96" t="s">
        <v>145</v>
      </c>
      <c r="P87" s="96" t="s">
        <v>146</v>
      </c>
      <c r="Q87" s="96" t="s">
        <v>147</v>
      </c>
      <c r="R87" s="96" t="s">
        <v>148</v>
      </c>
      <c r="S87" s="96" t="s">
        <v>149</v>
      </c>
      <c r="T87" s="97" t="s">
        <v>150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41"/>
      <c r="B88" s="42"/>
      <c r="C88" s="102" t="s">
        <v>151</v>
      </c>
      <c r="D88" s="43"/>
      <c r="E88" s="43"/>
      <c r="F88" s="43"/>
      <c r="G88" s="43"/>
      <c r="H88" s="43"/>
      <c r="I88" s="43"/>
      <c r="J88" s="187">
        <f>BK88</f>
        <v>0</v>
      </c>
      <c r="K88" s="43"/>
      <c r="L88" s="47"/>
      <c r="M88" s="98"/>
      <c r="N88" s="188"/>
      <c r="O88" s="99"/>
      <c r="P88" s="189">
        <f>P89</f>
        <v>0</v>
      </c>
      <c r="Q88" s="99"/>
      <c r="R88" s="189">
        <f>R89</f>
        <v>53.544350829999999</v>
      </c>
      <c r="S88" s="99"/>
      <c r="T88" s="190">
        <f>T89</f>
        <v>19.501439999999999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73</v>
      </c>
      <c r="AU88" s="20" t="s">
        <v>133</v>
      </c>
      <c r="BK88" s="191">
        <f>BK89</f>
        <v>0</v>
      </c>
    </row>
    <row r="89" s="12" customFormat="1" ht="25.92" customHeight="1">
      <c r="A89" s="12"/>
      <c r="B89" s="192"/>
      <c r="C89" s="193"/>
      <c r="D89" s="194" t="s">
        <v>73</v>
      </c>
      <c r="E89" s="195" t="s">
        <v>152</v>
      </c>
      <c r="F89" s="195" t="s">
        <v>153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P90+P99+P202+P208+P229+P295+P304+P336</f>
        <v>0</v>
      </c>
      <c r="Q89" s="200"/>
      <c r="R89" s="201">
        <f>R90+R99+R202+R208+R229+R295+R304+R336</f>
        <v>53.544350829999999</v>
      </c>
      <c r="S89" s="200"/>
      <c r="T89" s="202">
        <f>T90+T99+T202+T208+T229+T295+T304+T336</f>
        <v>19.501439999999999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82</v>
      </c>
      <c r="AT89" s="204" t="s">
        <v>73</v>
      </c>
      <c r="AU89" s="204" t="s">
        <v>74</v>
      </c>
      <c r="AY89" s="203" t="s">
        <v>154</v>
      </c>
      <c r="BK89" s="205">
        <f>BK90+BK99+BK202+BK208+BK229+BK295+BK304+BK336</f>
        <v>0</v>
      </c>
    </row>
    <row r="90" s="12" customFormat="1" ht="22.8" customHeight="1">
      <c r="A90" s="12"/>
      <c r="B90" s="192"/>
      <c r="C90" s="193"/>
      <c r="D90" s="194" t="s">
        <v>73</v>
      </c>
      <c r="E90" s="206" t="s">
        <v>155</v>
      </c>
      <c r="F90" s="206" t="s">
        <v>156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SUM(P91:P98)</f>
        <v>0</v>
      </c>
      <c r="Q90" s="200"/>
      <c r="R90" s="201">
        <f>SUM(R91:R98)</f>
        <v>0</v>
      </c>
      <c r="S90" s="200"/>
      <c r="T90" s="202">
        <f>SUM(T91:T98)</f>
        <v>19.501439999999999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82</v>
      </c>
      <c r="AT90" s="204" t="s">
        <v>73</v>
      </c>
      <c r="AU90" s="204" t="s">
        <v>82</v>
      </c>
      <c r="AY90" s="203" t="s">
        <v>154</v>
      </c>
      <c r="BK90" s="205">
        <f>SUM(BK91:BK98)</f>
        <v>0</v>
      </c>
    </row>
    <row r="91" s="2" customFormat="1" ht="62.7" customHeight="1">
      <c r="A91" s="41"/>
      <c r="B91" s="42"/>
      <c r="C91" s="208" t="s">
        <v>82</v>
      </c>
      <c r="D91" s="208" t="s">
        <v>157</v>
      </c>
      <c r="E91" s="209" t="s">
        <v>931</v>
      </c>
      <c r="F91" s="210" t="s">
        <v>932</v>
      </c>
      <c r="G91" s="211" t="s">
        <v>160</v>
      </c>
      <c r="H91" s="212">
        <v>21.765000000000001</v>
      </c>
      <c r="I91" s="213"/>
      <c r="J91" s="214">
        <f>ROUND(I91*H91,2)</f>
        <v>0</v>
      </c>
      <c r="K91" s="210" t="s">
        <v>161</v>
      </c>
      <c r="L91" s="47"/>
      <c r="M91" s="215" t="s">
        <v>28</v>
      </c>
      <c r="N91" s="216" t="s">
        <v>45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0.57999999999999996</v>
      </c>
      <c r="T91" s="218">
        <f>S91*H91</f>
        <v>12.6237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162</v>
      </c>
      <c r="AT91" s="219" t="s">
        <v>157</v>
      </c>
      <c r="AU91" s="219" t="s">
        <v>84</v>
      </c>
      <c r="AY91" s="20" t="s">
        <v>154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82</v>
      </c>
      <c r="BK91" s="220">
        <f>ROUND(I91*H91,2)</f>
        <v>0</v>
      </c>
      <c r="BL91" s="20" t="s">
        <v>162</v>
      </c>
      <c r="BM91" s="219" t="s">
        <v>1173</v>
      </c>
    </row>
    <row r="92" s="2" customFormat="1">
      <c r="A92" s="41"/>
      <c r="B92" s="42"/>
      <c r="C92" s="43"/>
      <c r="D92" s="221" t="s">
        <v>164</v>
      </c>
      <c r="E92" s="43"/>
      <c r="F92" s="222" t="s">
        <v>934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164</v>
      </c>
      <c r="AU92" s="20" t="s">
        <v>84</v>
      </c>
    </row>
    <row r="93" s="14" customFormat="1">
      <c r="A93" s="14"/>
      <c r="B93" s="237"/>
      <c r="C93" s="238"/>
      <c r="D93" s="228" t="s">
        <v>166</v>
      </c>
      <c r="E93" s="239" t="s">
        <v>28</v>
      </c>
      <c r="F93" s="240" t="s">
        <v>108</v>
      </c>
      <c r="G93" s="238"/>
      <c r="H93" s="241">
        <v>21.765000000000001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166</v>
      </c>
      <c r="AU93" s="247" t="s">
        <v>84</v>
      </c>
      <c r="AV93" s="14" t="s">
        <v>84</v>
      </c>
      <c r="AW93" s="14" t="s">
        <v>35</v>
      </c>
      <c r="AX93" s="14" t="s">
        <v>82</v>
      </c>
      <c r="AY93" s="247" t="s">
        <v>154</v>
      </c>
    </row>
    <row r="94" s="2" customFormat="1" ht="62.7" customHeight="1">
      <c r="A94" s="41"/>
      <c r="B94" s="42"/>
      <c r="C94" s="208" t="s">
        <v>84</v>
      </c>
      <c r="D94" s="208" t="s">
        <v>157</v>
      </c>
      <c r="E94" s="209" t="s">
        <v>935</v>
      </c>
      <c r="F94" s="210" t="s">
        <v>936</v>
      </c>
      <c r="G94" s="211" t="s">
        <v>160</v>
      </c>
      <c r="H94" s="212">
        <v>21.765000000000001</v>
      </c>
      <c r="I94" s="213"/>
      <c r="J94" s="214">
        <f>ROUND(I94*H94,2)</f>
        <v>0</v>
      </c>
      <c r="K94" s="210" t="s">
        <v>161</v>
      </c>
      <c r="L94" s="47"/>
      <c r="M94" s="215" t="s">
        <v>28</v>
      </c>
      <c r="N94" s="216" t="s">
        <v>45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0.316</v>
      </c>
      <c r="T94" s="218">
        <f>S94*H94</f>
        <v>6.8777400000000002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162</v>
      </c>
      <c r="AT94" s="219" t="s">
        <v>157</v>
      </c>
      <c r="AU94" s="219" t="s">
        <v>84</v>
      </c>
      <c r="AY94" s="20" t="s">
        <v>154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82</v>
      </c>
      <c r="BK94" s="220">
        <f>ROUND(I94*H94,2)</f>
        <v>0</v>
      </c>
      <c r="BL94" s="20" t="s">
        <v>162</v>
      </c>
      <c r="BM94" s="219" t="s">
        <v>1174</v>
      </c>
    </row>
    <row r="95" s="2" customFormat="1">
      <c r="A95" s="41"/>
      <c r="B95" s="42"/>
      <c r="C95" s="43"/>
      <c r="D95" s="221" t="s">
        <v>164</v>
      </c>
      <c r="E95" s="43"/>
      <c r="F95" s="222" t="s">
        <v>938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164</v>
      </c>
      <c r="AU95" s="20" t="s">
        <v>84</v>
      </c>
    </row>
    <row r="96" s="13" customFormat="1">
      <c r="A96" s="13"/>
      <c r="B96" s="226"/>
      <c r="C96" s="227"/>
      <c r="D96" s="228" t="s">
        <v>166</v>
      </c>
      <c r="E96" s="229" t="s">
        <v>28</v>
      </c>
      <c r="F96" s="230" t="s">
        <v>1175</v>
      </c>
      <c r="G96" s="227"/>
      <c r="H96" s="229" t="s">
        <v>28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166</v>
      </c>
      <c r="AU96" s="236" t="s">
        <v>84</v>
      </c>
      <c r="AV96" s="13" t="s">
        <v>82</v>
      </c>
      <c r="AW96" s="13" t="s">
        <v>35</v>
      </c>
      <c r="AX96" s="13" t="s">
        <v>74</v>
      </c>
      <c r="AY96" s="236" t="s">
        <v>154</v>
      </c>
    </row>
    <row r="97" s="14" customFormat="1">
      <c r="A97" s="14"/>
      <c r="B97" s="237"/>
      <c r="C97" s="238"/>
      <c r="D97" s="228" t="s">
        <v>166</v>
      </c>
      <c r="E97" s="239" t="s">
        <v>28</v>
      </c>
      <c r="F97" s="240" t="s">
        <v>1176</v>
      </c>
      <c r="G97" s="238"/>
      <c r="H97" s="241">
        <v>21.765000000000001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166</v>
      </c>
      <c r="AU97" s="247" t="s">
        <v>84</v>
      </c>
      <c r="AV97" s="14" t="s">
        <v>84</v>
      </c>
      <c r="AW97" s="14" t="s">
        <v>35</v>
      </c>
      <c r="AX97" s="14" t="s">
        <v>74</v>
      </c>
      <c r="AY97" s="247" t="s">
        <v>154</v>
      </c>
    </row>
    <row r="98" s="15" customFormat="1">
      <c r="A98" s="15"/>
      <c r="B98" s="248"/>
      <c r="C98" s="249"/>
      <c r="D98" s="228" t="s">
        <v>166</v>
      </c>
      <c r="E98" s="250" t="s">
        <v>108</v>
      </c>
      <c r="F98" s="251" t="s">
        <v>169</v>
      </c>
      <c r="G98" s="249"/>
      <c r="H98" s="252">
        <v>21.765000000000001</v>
      </c>
      <c r="I98" s="253"/>
      <c r="J98" s="249"/>
      <c r="K98" s="249"/>
      <c r="L98" s="254"/>
      <c r="M98" s="255"/>
      <c r="N98" s="256"/>
      <c r="O98" s="256"/>
      <c r="P98" s="256"/>
      <c r="Q98" s="256"/>
      <c r="R98" s="256"/>
      <c r="S98" s="256"/>
      <c r="T98" s="25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8" t="s">
        <v>166</v>
      </c>
      <c r="AU98" s="258" t="s">
        <v>84</v>
      </c>
      <c r="AV98" s="15" t="s">
        <v>162</v>
      </c>
      <c r="AW98" s="15" t="s">
        <v>35</v>
      </c>
      <c r="AX98" s="15" t="s">
        <v>82</v>
      </c>
      <c r="AY98" s="258" t="s">
        <v>154</v>
      </c>
    </row>
    <row r="99" s="12" customFormat="1" ht="22.8" customHeight="1">
      <c r="A99" s="12"/>
      <c r="B99" s="192"/>
      <c r="C99" s="193"/>
      <c r="D99" s="194" t="s">
        <v>73</v>
      </c>
      <c r="E99" s="206" t="s">
        <v>232</v>
      </c>
      <c r="F99" s="206" t="s">
        <v>940</v>
      </c>
      <c r="G99" s="193"/>
      <c r="H99" s="193"/>
      <c r="I99" s="196"/>
      <c r="J99" s="207">
        <f>BK99</f>
        <v>0</v>
      </c>
      <c r="K99" s="193"/>
      <c r="L99" s="198"/>
      <c r="M99" s="199"/>
      <c r="N99" s="200"/>
      <c r="O99" s="200"/>
      <c r="P99" s="201">
        <f>SUM(P100:P201)</f>
        <v>0</v>
      </c>
      <c r="Q99" s="200"/>
      <c r="R99" s="201">
        <f>SUM(R100:R201)</f>
        <v>11.72048088</v>
      </c>
      <c r="S99" s="200"/>
      <c r="T99" s="202">
        <f>SUM(T100:T201)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3" t="s">
        <v>82</v>
      </c>
      <c r="AT99" s="204" t="s">
        <v>73</v>
      </c>
      <c r="AU99" s="204" t="s">
        <v>82</v>
      </c>
      <c r="AY99" s="203" t="s">
        <v>154</v>
      </c>
      <c r="BK99" s="205">
        <f>SUM(BK100:BK201)</f>
        <v>0</v>
      </c>
    </row>
    <row r="100" s="2" customFormat="1" ht="90" customHeight="1">
      <c r="A100" s="41"/>
      <c r="B100" s="42"/>
      <c r="C100" s="208" t="s">
        <v>174</v>
      </c>
      <c r="D100" s="208" t="s">
        <v>157</v>
      </c>
      <c r="E100" s="209" t="s">
        <v>941</v>
      </c>
      <c r="F100" s="210" t="s">
        <v>942</v>
      </c>
      <c r="G100" s="211" t="s">
        <v>198</v>
      </c>
      <c r="H100" s="212">
        <v>2.5</v>
      </c>
      <c r="I100" s="213"/>
      <c r="J100" s="214">
        <f>ROUND(I100*H100,2)</f>
        <v>0</v>
      </c>
      <c r="K100" s="210" t="s">
        <v>161</v>
      </c>
      <c r="L100" s="47"/>
      <c r="M100" s="215" t="s">
        <v>28</v>
      </c>
      <c r="N100" s="216" t="s">
        <v>45</v>
      </c>
      <c r="O100" s="87"/>
      <c r="P100" s="217">
        <f>O100*H100</f>
        <v>0</v>
      </c>
      <c r="Q100" s="217">
        <v>0.036900000000000002</v>
      </c>
      <c r="R100" s="217">
        <f>Q100*H100</f>
        <v>0.092249999999999999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162</v>
      </c>
      <c r="AT100" s="219" t="s">
        <v>157</v>
      </c>
      <c r="AU100" s="219" t="s">
        <v>84</v>
      </c>
      <c r="AY100" s="20" t="s">
        <v>154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82</v>
      </c>
      <c r="BK100" s="220">
        <f>ROUND(I100*H100,2)</f>
        <v>0</v>
      </c>
      <c r="BL100" s="20" t="s">
        <v>162</v>
      </c>
      <c r="BM100" s="219" t="s">
        <v>1177</v>
      </c>
    </row>
    <row r="101" s="2" customFormat="1">
      <c r="A101" s="41"/>
      <c r="B101" s="42"/>
      <c r="C101" s="43"/>
      <c r="D101" s="221" t="s">
        <v>164</v>
      </c>
      <c r="E101" s="43"/>
      <c r="F101" s="222" t="s">
        <v>944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164</v>
      </c>
      <c r="AU101" s="20" t="s">
        <v>84</v>
      </c>
    </row>
    <row r="102" s="13" customFormat="1">
      <c r="A102" s="13"/>
      <c r="B102" s="226"/>
      <c r="C102" s="227"/>
      <c r="D102" s="228" t="s">
        <v>166</v>
      </c>
      <c r="E102" s="229" t="s">
        <v>28</v>
      </c>
      <c r="F102" s="230" t="s">
        <v>1175</v>
      </c>
      <c r="G102" s="227"/>
      <c r="H102" s="229" t="s">
        <v>28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166</v>
      </c>
      <c r="AU102" s="236" t="s">
        <v>84</v>
      </c>
      <c r="AV102" s="13" t="s">
        <v>82</v>
      </c>
      <c r="AW102" s="13" t="s">
        <v>35</v>
      </c>
      <c r="AX102" s="13" t="s">
        <v>74</v>
      </c>
      <c r="AY102" s="236" t="s">
        <v>154</v>
      </c>
    </row>
    <row r="103" s="14" customFormat="1">
      <c r="A103" s="14"/>
      <c r="B103" s="237"/>
      <c r="C103" s="238"/>
      <c r="D103" s="228" t="s">
        <v>166</v>
      </c>
      <c r="E103" s="239" t="s">
        <v>28</v>
      </c>
      <c r="F103" s="240" t="s">
        <v>1178</v>
      </c>
      <c r="G103" s="238"/>
      <c r="H103" s="241">
        <v>2.5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166</v>
      </c>
      <c r="AU103" s="247" t="s">
        <v>84</v>
      </c>
      <c r="AV103" s="14" t="s">
        <v>84</v>
      </c>
      <c r="AW103" s="14" t="s">
        <v>35</v>
      </c>
      <c r="AX103" s="14" t="s">
        <v>82</v>
      </c>
      <c r="AY103" s="247" t="s">
        <v>154</v>
      </c>
    </row>
    <row r="104" s="2" customFormat="1" ht="90" customHeight="1">
      <c r="A104" s="41"/>
      <c r="B104" s="42"/>
      <c r="C104" s="208" t="s">
        <v>162</v>
      </c>
      <c r="D104" s="208" t="s">
        <v>157</v>
      </c>
      <c r="E104" s="209" t="s">
        <v>946</v>
      </c>
      <c r="F104" s="210" t="s">
        <v>947</v>
      </c>
      <c r="G104" s="211" t="s">
        <v>198</v>
      </c>
      <c r="H104" s="212">
        <v>2.5</v>
      </c>
      <c r="I104" s="213"/>
      <c r="J104" s="214">
        <f>ROUND(I104*H104,2)</f>
        <v>0</v>
      </c>
      <c r="K104" s="210" t="s">
        <v>161</v>
      </c>
      <c r="L104" s="47"/>
      <c r="M104" s="215" t="s">
        <v>28</v>
      </c>
      <c r="N104" s="216" t="s">
        <v>45</v>
      </c>
      <c r="O104" s="87"/>
      <c r="P104" s="217">
        <f>O104*H104</f>
        <v>0</v>
      </c>
      <c r="Q104" s="217">
        <v>0.036900000000000002</v>
      </c>
      <c r="R104" s="217">
        <f>Q104*H104</f>
        <v>0.092249999999999999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162</v>
      </c>
      <c r="AT104" s="219" t="s">
        <v>157</v>
      </c>
      <c r="AU104" s="219" t="s">
        <v>84</v>
      </c>
      <c r="AY104" s="20" t="s">
        <v>154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82</v>
      </c>
      <c r="BK104" s="220">
        <f>ROUND(I104*H104,2)</f>
        <v>0</v>
      </c>
      <c r="BL104" s="20" t="s">
        <v>162</v>
      </c>
      <c r="BM104" s="219" t="s">
        <v>1179</v>
      </c>
    </row>
    <row r="105" s="2" customFormat="1">
      <c r="A105" s="41"/>
      <c r="B105" s="42"/>
      <c r="C105" s="43"/>
      <c r="D105" s="221" t="s">
        <v>164</v>
      </c>
      <c r="E105" s="43"/>
      <c r="F105" s="222" t="s">
        <v>949</v>
      </c>
      <c r="G105" s="43"/>
      <c r="H105" s="43"/>
      <c r="I105" s="223"/>
      <c r="J105" s="43"/>
      <c r="K105" s="43"/>
      <c r="L105" s="47"/>
      <c r="M105" s="224"/>
      <c r="N105" s="225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164</v>
      </c>
      <c r="AU105" s="20" t="s">
        <v>84</v>
      </c>
    </row>
    <row r="106" s="13" customFormat="1">
      <c r="A106" s="13"/>
      <c r="B106" s="226"/>
      <c r="C106" s="227"/>
      <c r="D106" s="228" t="s">
        <v>166</v>
      </c>
      <c r="E106" s="229" t="s">
        <v>28</v>
      </c>
      <c r="F106" s="230" t="s">
        <v>1175</v>
      </c>
      <c r="G106" s="227"/>
      <c r="H106" s="229" t="s">
        <v>28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166</v>
      </c>
      <c r="AU106" s="236" t="s">
        <v>84</v>
      </c>
      <c r="AV106" s="13" t="s">
        <v>82</v>
      </c>
      <c r="AW106" s="13" t="s">
        <v>35</v>
      </c>
      <c r="AX106" s="13" t="s">
        <v>74</v>
      </c>
      <c r="AY106" s="236" t="s">
        <v>154</v>
      </c>
    </row>
    <row r="107" s="14" customFormat="1">
      <c r="A107" s="14"/>
      <c r="B107" s="237"/>
      <c r="C107" s="238"/>
      <c r="D107" s="228" t="s">
        <v>166</v>
      </c>
      <c r="E107" s="239" t="s">
        <v>28</v>
      </c>
      <c r="F107" s="240" t="s">
        <v>1178</v>
      </c>
      <c r="G107" s="238"/>
      <c r="H107" s="241">
        <v>2.5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166</v>
      </c>
      <c r="AU107" s="247" t="s">
        <v>84</v>
      </c>
      <c r="AV107" s="14" t="s">
        <v>84</v>
      </c>
      <c r="AW107" s="14" t="s">
        <v>35</v>
      </c>
      <c r="AX107" s="14" t="s">
        <v>82</v>
      </c>
      <c r="AY107" s="247" t="s">
        <v>154</v>
      </c>
    </row>
    <row r="108" s="2" customFormat="1" ht="44.25" customHeight="1">
      <c r="A108" s="41"/>
      <c r="B108" s="42"/>
      <c r="C108" s="208" t="s">
        <v>185</v>
      </c>
      <c r="D108" s="208" t="s">
        <v>157</v>
      </c>
      <c r="E108" s="209" t="s">
        <v>1180</v>
      </c>
      <c r="F108" s="210" t="s">
        <v>1181</v>
      </c>
      <c r="G108" s="211" t="s">
        <v>220</v>
      </c>
      <c r="H108" s="212">
        <v>15.108000000000001</v>
      </c>
      <c r="I108" s="213"/>
      <c r="J108" s="214">
        <f>ROUND(I108*H108,2)</f>
        <v>0</v>
      </c>
      <c r="K108" s="210" t="s">
        <v>161</v>
      </c>
      <c r="L108" s="47"/>
      <c r="M108" s="215" t="s">
        <v>28</v>
      </c>
      <c r="N108" s="216" t="s">
        <v>45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162</v>
      </c>
      <c r="AT108" s="219" t="s">
        <v>157</v>
      </c>
      <c r="AU108" s="219" t="s">
        <v>84</v>
      </c>
      <c r="AY108" s="20" t="s">
        <v>154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82</v>
      </c>
      <c r="BK108" s="220">
        <f>ROUND(I108*H108,2)</f>
        <v>0</v>
      </c>
      <c r="BL108" s="20" t="s">
        <v>162</v>
      </c>
      <c r="BM108" s="219" t="s">
        <v>1182</v>
      </c>
    </row>
    <row r="109" s="2" customFormat="1">
      <c r="A109" s="41"/>
      <c r="B109" s="42"/>
      <c r="C109" s="43"/>
      <c r="D109" s="221" t="s">
        <v>164</v>
      </c>
      <c r="E109" s="43"/>
      <c r="F109" s="222" t="s">
        <v>1183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164</v>
      </c>
      <c r="AU109" s="20" t="s">
        <v>84</v>
      </c>
    </row>
    <row r="110" s="13" customFormat="1">
      <c r="A110" s="13"/>
      <c r="B110" s="226"/>
      <c r="C110" s="227"/>
      <c r="D110" s="228" t="s">
        <v>166</v>
      </c>
      <c r="E110" s="229" t="s">
        <v>28</v>
      </c>
      <c r="F110" s="230" t="s">
        <v>1175</v>
      </c>
      <c r="G110" s="227"/>
      <c r="H110" s="229" t="s">
        <v>28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166</v>
      </c>
      <c r="AU110" s="236" t="s">
        <v>84</v>
      </c>
      <c r="AV110" s="13" t="s">
        <v>82</v>
      </c>
      <c r="AW110" s="13" t="s">
        <v>35</v>
      </c>
      <c r="AX110" s="13" t="s">
        <v>74</v>
      </c>
      <c r="AY110" s="236" t="s">
        <v>154</v>
      </c>
    </row>
    <row r="111" s="14" customFormat="1">
      <c r="A111" s="14"/>
      <c r="B111" s="237"/>
      <c r="C111" s="238"/>
      <c r="D111" s="228" t="s">
        <v>166</v>
      </c>
      <c r="E111" s="239" t="s">
        <v>28</v>
      </c>
      <c r="F111" s="240" t="s">
        <v>1184</v>
      </c>
      <c r="G111" s="238"/>
      <c r="H111" s="241">
        <v>9.1880000000000006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166</v>
      </c>
      <c r="AU111" s="247" t="s">
        <v>84</v>
      </c>
      <c r="AV111" s="14" t="s">
        <v>84</v>
      </c>
      <c r="AW111" s="14" t="s">
        <v>35</v>
      </c>
      <c r="AX111" s="14" t="s">
        <v>74</v>
      </c>
      <c r="AY111" s="247" t="s">
        <v>154</v>
      </c>
    </row>
    <row r="112" s="14" customFormat="1">
      <c r="A112" s="14"/>
      <c r="B112" s="237"/>
      <c r="C112" s="238"/>
      <c r="D112" s="228" t="s">
        <v>166</v>
      </c>
      <c r="E112" s="239" t="s">
        <v>28</v>
      </c>
      <c r="F112" s="240" t="s">
        <v>1185</v>
      </c>
      <c r="G112" s="238"/>
      <c r="H112" s="241">
        <v>5.9199999999999999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166</v>
      </c>
      <c r="AU112" s="247" t="s">
        <v>84</v>
      </c>
      <c r="AV112" s="14" t="s">
        <v>84</v>
      </c>
      <c r="AW112" s="14" t="s">
        <v>35</v>
      </c>
      <c r="AX112" s="14" t="s">
        <v>74</v>
      </c>
      <c r="AY112" s="247" t="s">
        <v>154</v>
      </c>
    </row>
    <row r="113" s="15" customFormat="1">
      <c r="A113" s="15"/>
      <c r="B113" s="248"/>
      <c r="C113" s="249"/>
      <c r="D113" s="228" t="s">
        <v>166</v>
      </c>
      <c r="E113" s="250" t="s">
        <v>342</v>
      </c>
      <c r="F113" s="251" t="s">
        <v>169</v>
      </c>
      <c r="G113" s="249"/>
      <c r="H113" s="252">
        <v>15.108000000000001</v>
      </c>
      <c r="I113" s="253"/>
      <c r="J113" s="249"/>
      <c r="K113" s="249"/>
      <c r="L113" s="254"/>
      <c r="M113" s="255"/>
      <c r="N113" s="256"/>
      <c r="O113" s="256"/>
      <c r="P113" s="256"/>
      <c r="Q113" s="256"/>
      <c r="R113" s="256"/>
      <c r="S113" s="256"/>
      <c r="T113" s="257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8" t="s">
        <v>166</v>
      </c>
      <c r="AU113" s="258" t="s">
        <v>84</v>
      </c>
      <c r="AV113" s="15" t="s">
        <v>162</v>
      </c>
      <c r="AW113" s="15" t="s">
        <v>35</v>
      </c>
      <c r="AX113" s="15" t="s">
        <v>82</v>
      </c>
      <c r="AY113" s="258" t="s">
        <v>154</v>
      </c>
    </row>
    <row r="114" s="2" customFormat="1" ht="44.25" customHeight="1">
      <c r="A114" s="41"/>
      <c r="B114" s="42"/>
      <c r="C114" s="208" t="s">
        <v>190</v>
      </c>
      <c r="D114" s="208" t="s">
        <v>157</v>
      </c>
      <c r="E114" s="209" t="s">
        <v>1186</v>
      </c>
      <c r="F114" s="210" t="s">
        <v>1187</v>
      </c>
      <c r="G114" s="211" t="s">
        <v>220</v>
      </c>
      <c r="H114" s="212">
        <v>15.108000000000001</v>
      </c>
      <c r="I114" s="213"/>
      <c r="J114" s="214">
        <f>ROUND(I114*H114,2)</f>
        <v>0</v>
      </c>
      <c r="K114" s="210" t="s">
        <v>161</v>
      </c>
      <c r="L114" s="47"/>
      <c r="M114" s="215" t="s">
        <v>28</v>
      </c>
      <c r="N114" s="216" t="s">
        <v>45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162</v>
      </c>
      <c r="AT114" s="219" t="s">
        <v>157</v>
      </c>
      <c r="AU114" s="219" t="s">
        <v>84</v>
      </c>
      <c r="AY114" s="20" t="s">
        <v>154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82</v>
      </c>
      <c r="BK114" s="220">
        <f>ROUND(I114*H114,2)</f>
        <v>0</v>
      </c>
      <c r="BL114" s="20" t="s">
        <v>162</v>
      </c>
      <c r="BM114" s="219" t="s">
        <v>1188</v>
      </c>
    </row>
    <row r="115" s="2" customFormat="1">
      <c r="A115" s="41"/>
      <c r="B115" s="42"/>
      <c r="C115" s="43"/>
      <c r="D115" s="221" t="s">
        <v>164</v>
      </c>
      <c r="E115" s="43"/>
      <c r="F115" s="222" t="s">
        <v>1189</v>
      </c>
      <c r="G115" s="43"/>
      <c r="H115" s="43"/>
      <c r="I115" s="223"/>
      <c r="J115" s="43"/>
      <c r="K115" s="43"/>
      <c r="L115" s="47"/>
      <c r="M115" s="224"/>
      <c r="N115" s="22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164</v>
      </c>
      <c r="AU115" s="20" t="s">
        <v>84</v>
      </c>
    </row>
    <row r="116" s="14" customFormat="1">
      <c r="A116" s="14"/>
      <c r="B116" s="237"/>
      <c r="C116" s="238"/>
      <c r="D116" s="228" t="s">
        <v>166</v>
      </c>
      <c r="E116" s="239" t="s">
        <v>28</v>
      </c>
      <c r="F116" s="240" t="s">
        <v>342</v>
      </c>
      <c r="G116" s="238"/>
      <c r="H116" s="241">
        <v>15.108000000000001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166</v>
      </c>
      <c r="AU116" s="247" t="s">
        <v>84</v>
      </c>
      <c r="AV116" s="14" t="s">
        <v>84</v>
      </c>
      <c r="AW116" s="14" t="s">
        <v>35</v>
      </c>
      <c r="AX116" s="14" t="s">
        <v>82</v>
      </c>
      <c r="AY116" s="247" t="s">
        <v>154</v>
      </c>
    </row>
    <row r="117" s="2" customFormat="1" ht="37.8" customHeight="1">
      <c r="A117" s="41"/>
      <c r="B117" s="42"/>
      <c r="C117" s="208" t="s">
        <v>195</v>
      </c>
      <c r="D117" s="208" t="s">
        <v>157</v>
      </c>
      <c r="E117" s="209" t="s">
        <v>960</v>
      </c>
      <c r="F117" s="210" t="s">
        <v>961</v>
      </c>
      <c r="G117" s="211" t="s">
        <v>220</v>
      </c>
      <c r="H117" s="212">
        <v>22.25</v>
      </c>
      <c r="I117" s="213"/>
      <c r="J117" s="214">
        <f>ROUND(I117*H117,2)</f>
        <v>0</v>
      </c>
      <c r="K117" s="210" t="s">
        <v>161</v>
      </c>
      <c r="L117" s="47"/>
      <c r="M117" s="215" t="s">
        <v>28</v>
      </c>
      <c r="N117" s="216" t="s">
        <v>45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162</v>
      </c>
      <c r="AT117" s="219" t="s">
        <v>157</v>
      </c>
      <c r="AU117" s="219" t="s">
        <v>84</v>
      </c>
      <c r="AY117" s="20" t="s">
        <v>154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82</v>
      </c>
      <c r="BK117" s="220">
        <f>ROUND(I117*H117,2)</f>
        <v>0</v>
      </c>
      <c r="BL117" s="20" t="s">
        <v>162</v>
      </c>
      <c r="BM117" s="219" t="s">
        <v>1190</v>
      </c>
    </row>
    <row r="118" s="2" customFormat="1">
      <c r="A118" s="41"/>
      <c r="B118" s="42"/>
      <c r="C118" s="43"/>
      <c r="D118" s="221" t="s">
        <v>164</v>
      </c>
      <c r="E118" s="43"/>
      <c r="F118" s="222" t="s">
        <v>963</v>
      </c>
      <c r="G118" s="43"/>
      <c r="H118" s="43"/>
      <c r="I118" s="223"/>
      <c r="J118" s="43"/>
      <c r="K118" s="43"/>
      <c r="L118" s="47"/>
      <c r="M118" s="224"/>
      <c r="N118" s="22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84</v>
      </c>
    </row>
    <row r="119" s="13" customFormat="1">
      <c r="A119" s="13"/>
      <c r="B119" s="226"/>
      <c r="C119" s="227"/>
      <c r="D119" s="228" t="s">
        <v>166</v>
      </c>
      <c r="E119" s="229" t="s">
        <v>28</v>
      </c>
      <c r="F119" s="230" t="s">
        <v>1175</v>
      </c>
      <c r="G119" s="227"/>
      <c r="H119" s="229" t="s">
        <v>28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166</v>
      </c>
      <c r="AU119" s="236" t="s">
        <v>84</v>
      </c>
      <c r="AV119" s="13" t="s">
        <v>82</v>
      </c>
      <c r="AW119" s="13" t="s">
        <v>35</v>
      </c>
      <c r="AX119" s="13" t="s">
        <v>74</v>
      </c>
      <c r="AY119" s="236" t="s">
        <v>154</v>
      </c>
    </row>
    <row r="120" s="14" customFormat="1">
      <c r="A120" s="14"/>
      <c r="B120" s="237"/>
      <c r="C120" s="238"/>
      <c r="D120" s="228" t="s">
        <v>166</v>
      </c>
      <c r="E120" s="239" t="s">
        <v>28</v>
      </c>
      <c r="F120" s="240" t="s">
        <v>1191</v>
      </c>
      <c r="G120" s="238"/>
      <c r="H120" s="241">
        <v>22.25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166</v>
      </c>
      <c r="AU120" s="247" t="s">
        <v>84</v>
      </c>
      <c r="AV120" s="14" t="s">
        <v>84</v>
      </c>
      <c r="AW120" s="14" t="s">
        <v>35</v>
      </c>
      <c r="AX120" s="14" t="s">
        <v>82</v>
      </c>
      <c r="AY120" s="247" t="s">
        <v>154</v>
      </c>
    </row>
    <row r="121" s="2" customFormat="1" ht="37.8" customHeight="1">
      <c r="A121" s="41"/>
      <c r="B121" s="42"/>
      <c r="C121" s="208" t="s">
        <v>205</v>
      </c>
      <c r="D121" s="208" t="s">
        <v>157</v>
      </c>
      <c r="E121" s="209" t="s">
        <v>965</v>
      </c>
      <c r="F121" s="210" t="s">
        <v>966</v>
      </c>
      <c r="G121" s="211" t="s">
        <v>160</v>
      </c>
      <c r="H121" s="212">
        <v>29.402000000000001</v>
      </c>
      <c r="I121" s="213"/>
      <c r="J121" s="214">
        <f>ROUND(I121*H121,2)</f>
        <v>0</v>
      </c>
      <c r="K121" s="210" t="s">
        <v>161</v>
      </c>
      <c r="L121" s="47"/>
      <c r="M121" s="215" t="s">
        <v>28</v>
      </c>
      <c r="N121" s="216" t="s">
        <v>45</v>
      </c>
      <c r="O121" s="87"/>
      <c r="P121" s="217">
        <f>O121*H121</f>
        <v>0</v>
      </c>
      <c r="Q121" s="217">
        <v>0.00084000000000000003</v>
      </c>
      <c r="R121" s="217">
        <f>Q121*H121</f>
        <v>0.024697680000000003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162</v>
      </c>
      <c r="AT121" s="219" t="s">
        <v>157</v>
      </c>
      <c r="AU121" s="219" t="s">
        <v>84</v>
      </c>
      <c r="AY121" s="20" t="s">
        <v>154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82</v>
      </c>
      <c r="BK121" s="220">
        <f>ROUND(I121*H121,2)</f>
        <v>0</v>
      </c>
      <c r="BL121" s="20" t="s">
        <v>162</v>
      </c>
      <c r="BM121" s="219" t="s">
        <v>1192</v>
      </c>
    </row>
    <row r="122" s="2" customFormat="1">
      <c r="A122" s="41"/>
      <c r="B122" s="42"/>
      <c r="C122" s="43"/>
      <c r="D122" s="221" t="s">
        <v>164</v>
      </c>
      <c r="E122" s="43"/>
      <c r="F122" s="222" t="s">
        <v>968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84</v>
      </c>
    </row>
    <row r="123" s="13" customFormat="1">
      <c r="A123" s="13"/>
      <c r="B123" s="226"/>
      <c r="C123" s="227"/>
      <c r="D123" s="228" t="s">
        <v>166</v>
      </c>
      <c r="E123" s="229" t="s">
        <v>28</v>
      </c>
      <c r="F123" s="230" t="s">
        <v>1175</v>
      </c>
      <c r="G123" s="227"/>
      <c r="H123" s="229" t="s">
        <v>28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166</v>
      </c>
      <c r="AU123" s="236" t="s">
        <v>84</v>
      </c>
      <c r="AV123" s="13" t="s">
        <v>82</v>
      </c>
      <c r="AW123" s="13" t="s">
        <v>35</v>
      </c>
      <c r="AX123" s="13" t="s">
        <v>74</v>
      </c>
      <c r="AY123" s="236" t="s">
        <v>154</v>
      </c>
    </row>
    <row r="124" s="14" customFormat="1">
      <c r="A124" s="14"/>
      <c r="B124" s="237"/>
      <c r="C124" s="238"/>
      <c r="D124" s="228" t="s">
        <v>166</v>
      </c>
      <c r="E124" s="239" t="s">
        <v>28</v>
      </c>
      <c r="F124" s="240" t="s">
        <v>1193</v>
      </c>
      <c r="G124" s="238"/>
      <c r="H124" s="241">
        <v>29.402000000000001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166</v>
      </c>
      <c r="AU124" s="247" t="s">
        <v>84</v>
      </c>
      <c r="AV124" s="14" t="s">
        <v>84</v>
      </c>
      <c r="AW124" s="14" t="s">
        <v>35</v>
      </c>
      <c r="AX124" s="14" t="s">
        <v>74</v>
      </c>
      <c r="AY124" s="247" t="s">
        <v>154</v>
      </c>
    </row>
    <row r="125" s="15" customFormat="1">
      <c r="A125" s="15"/>
      <c r="B125" s="248"/>
      <c r="C125" s="249"/>
      <c r="D125" s="228" t="s">
        <v>166</v>
      </c>
      <c r="E125" s="250" t="s">
        <v>912</v>
      </c>
      <c r="F125" s="251" t="s">
        <v>169</v>
      </c>
      <c r="G125" s="249"/>
      <c r="H125" s="252">
        <v>29.402000000000001</v>
      </c>
      <c r="I125" s="253"/>
      <c r="J125" s="249"/>
      <c r="K125" s="249"/>
      <c r="L125" s="254"/>
      <c r="M125" s="255"/>
      <c r="N125" s="256"/>
      <c r="O125" s="256"/>
      <c r="P125" s="256"/>
      <c r="Q125" s="256"/>
      <c r="R125" s="256"/>
      <c r="S125" s="256"/>
      <c r="T125" s="257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8" t="s">
        <v>166</v>
      </c>
      <c r="AU125" s="258" t="s">
        <v>84</v>
      </c>
      <c r="AV125" s="15" t="s">
        <v>162</v>
      </c>
      <c r="AW125" s="15" t="s">
        <v>35</v>
      </c>
      <c r="AX125" s="15" t="s">
        <v>82</v>
      </c>
      <c r="AY125" s="258" t="s">
        <v>154</v>
      </c>
    </row>
    <row r="126" s="2" customFormat="1" ht="44.25" customHeight="1">
      <c r="A126" s="41"/>
      <c r="B126" s="42"/>
      <c r="C126" s="208" t="s">
        <v>212</v>
      </c>
      <c r="D126" s="208" t="s">
        <v>157</v>
      </c>
      <c r="E126" s="209" t="s">
        <v>970</v>
      </c>
      <c r="F126" s="210" t="s">
        <v>971</v>
      </c>
      <c r="G126" s="211" t="s">
        <v>160</v>
      </c>
      <c r="H126" s="212">
        <v>29.402000000000001</v>
      </c>
      <c r="I126" s="213"/>
      <c r="J126" s="214">
        <f>ROUND(I126*H126,2)</f>
        <v>0</v>
      </c>
      <c r="K126" s="210" t="s">
        <v>161</v>
      </c>
      <c r="L126" s="47"/>
      <c r="M126" s="215" t="s">
        <v>28</v>
      </c>
      <c r="N126" s="216" t="s">
        <v>45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162</v>
      </c>
      <c r="AT126" s="219" t="s">
        <v>157</v>
      </c>
      <c r="AU126" s="219" t="s">
        <v>84</v>
      </c>
      <c r="AY126" s="20" t="s">
        <v>154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82</v>
      </c>
      <c r="BK126" s="220">
        <f>ROUND(I126*H126,2)</f>
        <v>0</v>
      </c>
      <c r="BL126" s="20" t="s">
        <v>162</v>
      </c>
      <c r="BM126" s="219" t="s">
        <v>1194</v>
      </c>
    </row>
    <row r="127" s="2" customFormat="1">
      <c r="A127" s="41"/>
      <c r="B127" s="42"/>
      <c r="C127" s="43"/>
      <c r="D127" s="221" t="s">
        <v>164</v>
      </c>
      <c r="E127" s="43"/>
      <c r="F127" s="222" t="s">
        <v>973</v>
      </c>
      <c r="G127" s="43"/>
      <c r="H127" s="43"/>
      <c r="I127" s="223"/>
      <c r="J127" s="43"/>
      <c r="K127" s="43"/>
      <c r="L127" s="47"/>
      <c r="M127" s="224"/>
      <c r="N127" s="225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84</v>
      </c>
    </row>
    <row r="128" s="14" customFormat="1">
      <c r="A128" s="14"/>
      <c r="B128" s="237"/>
      <c r="C128" s="238"/>
      <c r="D128" s="228" t="s">
        <v>166</v>
      </c>
      <c r="E128" s="239" t="s">
        <v>28</v>
      </c>
      <c r="F128" s="240" t="s">
        <v>912</v>
      </c>
      <c r="G128" s="238"/>
      <c r="H128" s="241">
        <v>29.402000000000001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166</v>
      </c>
      <c r="AU128" s="247" t="s">
        <v>84</v>
      </c>
      <c r="AV128" s="14" t="s">
        <v>84</v>
      </c>
      <c r="AW128" s="14" t="s">
        <v>35</v>
      </c>
      <c r="AX128" s="14" t="s">
        <v>82</v>
      </c>
      <c r="AY128" s="247" t="s">
        <v>154</v>
      </c>
    </row>
    <row r="129" s="2" customFormat="1" ht="24.15" customHeight="1">
      <c r="A129" s="41"/>
      <c r="B129" s="42"/>
      <c r="C129" s="208" t="s">
        <v>217</v>
      </c>
      <c r="D129" s="208" t="s">
        <v>157</v>
      </c>
      <c r="E129" s="209" t="s">
        <v>1195</v>
      </c>
      <c r="F129" s="210" t="s">
        <v>1196</v>
      </c>
      <c r="G129" s="211" t="s">
        <v>160</v>
      </c>
      <c r="H129" s="212">
        <v>23.68</v>
      </c>
      <c r="I129" s="213"/>
      <c r="J129" s="214">
        <f>ROUND(I129*H129,2)</f>
        <v>0</v>
      </c>
      <c r="K129" s="210" t="s">
        <v>161</v>
      </c>
      <c r="L129" s="47"/>
      <c r="M129" s="215" t="s">
        <v>28</v>
      </c>
      <c r="N129" s="216" t="s">
        <v>45</v>
      </c>
      <c r="O129" s="87"/>
      <c r="P129" s="217">
        <f>O129*H129</f>
        <v>0</v>
      </c>
      <c r="Q129" s="217">
        <v>0.00069999999999999999</v>
      </c>
      <c r="R129" s="217">
        <f>Q129*H129</f>
        <v>0.016576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162</v>
      </c>
      <c r="AT129" s="219" t="s">
        <v>157</v>
      </c>
      <c r="AU129" s="219" t="s">
        <v>84</v>
      </c>
      <c r="AY129" s="20" t="s">
        <v>154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82</v>
      </c>
      <c r="BK129" s="220">
        <f>ROUND(I129*H129,2)</f>
        <v>0</v>
      </c>
      <c r="BL129" s="20" t="s">
        <v>162</v>
      </c>
      <c r="BM129" s="219" t="s">
        <v>1197</v>
      </c>
    </row>
    <row r="130" s="2" customFormat="1">
      <c r="A130" s="41"/>
      <c r="B130" s="42"/>
      <c r="C130" s="43"/>
      <c r="D130" s="221" t="s">
        <v>164</v>
      </c>
      <c r="E130" s="43"/>
      <c r="F130" s="222" t="s">
        <v>1198</v>
      </c>
      <c r="G130" s="43"/>
      <c r="H130" s="43"/>
      <c r="I130" s="223"/>
      <c r="J130" s="43"/>
      <c r="K130" s="43"/>
      <c r="L130" s="47"/>
      <c r="M130" s="224"/>
      <c r="N130" s="22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164</v>
      </c>
      <c r="AU130" s="20" t="s">
        <v>84</v>
      </c>
    </row>
    <row r="131" s="13" customFormat="1">
      <c r="A131" s="13"/>
      <c r="B131" s="226"/>
      <c r="C131" s="227"/>
      <c r="D131" s="228" t="s">
        <v>166</v>
      </c>
      <c r="E131" s="229" t="s">
        <v>28</v>
      </c>
      <c r="F131" s="230" t="s">
        <v>1175</v>
      </c>
      <c r="G131" s="227"/>
      <c r="H131" s="229" t="s">
        <v>28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166</v>
      </c>
      <c r="AU131" s="236" t="s">
        <v>84</v>
      </c>
      <c r="AV131" s="13" t="s">
        <v>82</v>
      </c>
      <c r="AW131" s="13" t="s">
        <v>35</v>
      </c>
      <c r="AX131" s="13" t="s">
        <v>74</v>
      </c>
      <c r="AY131" s="236" t="s">
        <v>154</v>
      </c>
    </row>
    <row r="132" s="14" customFormat="1">
      <c r="A132" s="14"/>
      <c r="B132" s="237"/>
      <c r="C132" s="238"/>
      <c r="D132" s="228" t="s">
        <v>166</v>
      </c>
      <c r="E132" s="239" t="s">
        <v>28</v>
      </c>
      <c r="F132" s="240" t="s">
        <v>1199</v>
      </c>
      <c r="G132" s="238"/>
      <c r="H132" s="241">
        <v>23.68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166</v>
      </c>
      <c r="AU132" s="247" t="s">
        <v>84</v>
      </c>
      <c r="AV132" s="14" t="s">
        <v>84</v>
      </c>
      <c r="AW132" s="14" t="s">
        <v>35</v>
      </c>
      <c r="AX132" s="14" t="s">
        <v>74</v>
      </c>
      <c r="AY132" s="247" t="s">
        <v>154</v>
      </c>
    </row>
    <row r="133" s="15" customFormat="1">
      <c r="A133" s="15"/>
      <c r="B133" s="248"/>
      <c r="C133" s="249"/>
      <c r="D133" s="228" t="s">
        <v>166</v>
      </c>
      <c r="E133" s="250" t="s">
        <v>1163</v>
      </c>
      <c r="F133" s="251" t="s">
        <v>169</v>
      </c>
      <c r="G133" s="249"/>
      <c r="H133" s="252">
        <v>23.68</v>
      </c>
      <c r="I133" s="253"/>
      <c r="J133" s="249"/>
      <c r="K133" s="249"/>
      <c r="L133" s="254"/>
      <c r="M133" s="255"/>
      <c r="N133" s="256"/>
      <c r="O133" s="256"/>
      <c r="P133" s="256"/>
      <c r="Q133" s="256"/>
      <c r="R133" s="256"/>
      <c r="S133" s="256"/>
      <c r="T133" s="25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8" t="s">
        <v>166</v>
      </c>
      <c r="AU133" s="258" t="s">
        <v>84</v>
      </c>
      <c r="AV133" s="15" t="s">
        <v>162</v>
      </c>
      <c r="AW133" s="15" t="s">
        <v>35</v>
      </c>
      <c r="AX133" s="15" t="s">
        <v>82</v>
      </c>
      <c r="AY133" s="258" t="s">
        <v>154</v>
      </c>
    </row>
    <row r="134" s="2" customFormat="1" ht="44.25" customHeight="1">
      <c r="A134" s="41"/>
      <c r="B134" s="42"/>
      <c r="C134" s="208" t="s">
        <v>155</v>
      </c>
      <c r="D134" s="208" t="s">
        <v>157</v>
      </c>
      <c r="E134" s="209" t="s">
        <v>1200</v>
      </c>
      <c r="F134" s="210" t="s">
        <v>1201</v>
      </c>
      <c r="G134" s="211" t="s">
        <v>160</v>
      </c>
      <c r="H134" s="212">
        <v>23.68</v>
      </c>
      <c r="I134" s="213"/>
      <c r="J134" s="214">
        <f>ROUND(I134*H134,2)</f>
        <v>0</v>
      </c>
      <c r="K134" s="210" t="s">
        <v>161</v>
      </c>
      <c r="L134" s="47"/>
      <c r="M134" s="215" t="s">
        <v>28</v>
      </c>
      <c r="N134" s="216" t="s">
        <v>45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162</v>
      </c>
      <c r="AT134" s="219" t="s">
        <v>157</v>
      </c>
      <c r="AU134" s="219" t="s">
        <v>84</v>
      </c>
      <c r="AY134" s="20" t="s">
        <v>154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82</v>
      </c>
      <c r="BK134" s="220">
        <f>ROUND(I134*H134,2)</f>
        <v>0</v>
      </c>
      <c r="BL134" s="20" t="s">
        <v>162</v>
      </c>
      <c r="BM134" s="219" t="s">
        <v>1202</v>
      </c>
    </row>
    <row r="135" s="2" customFormat="1">
      <c r="A135" s="41"/>
      <c r="B135" s="42"/>
      <c r="C135" s="43"/>
      <c r="D135" s="221" t="s">
        <v>164</v>
      </c>
      <c r="E135" s="43"/>
      <c r="F135" s="222" t="s">
        <v>1203</v>
      </c>
      <c r="G135" s="43"/>
      <c r="H135" s="43"/>
      <c r="I135" s="223"/>
      <c r="J135" s="43"/>
      <c r="K135" s="43"/>
      <c r="L135" s="47"/>
      <c r="M135" s="224"/>
      <c r="N135" s="22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164</v>
      </c>
      <c r="AU135" s="20" t="s">
        <v>84</v>
      </c>
    </row>
    <row r="136" s="14" customFormat="1">
      <c r="A136" s="14"/>
      <c r="B136" s="237"/>
      <c r="C136" s="238"/>
      <c r="D136" s="228" t="s">
        <v>166</v>
      </c>
      <c r="E136" s="239" t="s">
        <v>28</v>
      </c>
      <c r="F136" s="240" t="s">
        <v>1163</v>
      </c>
      <c r="G136" s="238"/>
      <c r="H136" s="241">
        <v>23.68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166</v>
      </c>
      <c r="AU136" s="247" t="s">
        <v>84</v>
      </c>
      <c r="AV136" s="14" t="s">
        <v>84</v>
      </c>
      <c r="AW136" s="14" t="s">
        <v>35</v>
      </c>
      <c r="AX136" s="14" t="s">
        <v>82</v>
      </c>
      <c r="AY136" s="247" t="s">
        <v>154</v>
      </c>
    </row>
    <row r="137" s="2" customFormat="1" ht="33" customHeight="1">
      <c r="A137" s="41"/>
      <c r="B137" s="42"/>
      <c r="C137" s="208" t="s">
        <v>8</v>
      </c>
      <c r="D137" s="208" t="s">
        <v>157</v>
      </c>
      <c r="E137" s="209" t="s">
        <v>1204</v>
      </c>
      <c r="F137" s="210" t="s">
        <v>1205</v>
      </c>
      <c r="G137" s="211" t="s">
        <v>160</v>
      </c>
      <c r="H137" s="212">
        <v>23.68</v>
      </c>
      <c r="I137" s="213"/>
      <c r="J137" s="214">
        <f>ROUND(I137*H137,2)</f>
        <v>0</v>
      </c>
      <c r="K137" s="210" t="s">
        <v>161</v>
      </c>
      <c r="L137" s="47"/>
      <c r="M137" s="215" t="s">
        <v>28</v>
      </c>
      <c r="N137" s="216" t="s">
        <v>45</v>
      </c>
      <c r="O137" s="87"/>
      <c r="P137" s="217">
        <f>O137*H137</f>
        <v>0</v>
      </c>
      <c r="Q137" s="217">
        <v>0.00079000000000000001</v>
      </c>
      <c r="R137" s="217">
        <f>Q137*H137</f>
        <v>0.0187072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162</v>
      </c>
      <c r="AT137" s="219" t="s">
        <v>157</v>
      </c>
      <c r="AU137" s="219" t="s">
        <v>84</v>
      </c>
      <c r="AY137" s="20" t="s">
        <v>154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82</v>
      </c>
      <c r="BK137" s="220">
        <f>ROUND(I137*H137,2)</f>
        <v>0</v>
      </c>
      <c r="BL137" s="20" t="s">
        <v>162</v>
      </c>
      <c r="BM137" s="219" t="s">
        <v>1206</v>
      </c>
    </row>
    <row r="138" s="2" customFormat="1">
      <c r="A138" s="41"/>
      <c r="B138" s="42"/>
      <c r="C138" s="43"/>
      <c r="D138" s="221" t="s">
        <v>164</v>
      </c>
      <c r="E138" s="43"/>
      <c r="F138" s="222" t="s">
        <v>1207</v>
      </c>
      <c r="G138" s="43"/>
      <c r="H138" s="43"/>
      <c r="I138" s="223"/>
      <c r="J138" s="43"/>
      <c r="K138" s="43"/>
      <c r="L138" s="47"/>
      <c r="M138" s="224"/>
      <c r="N138" s="225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164</v>
      </c>
      <c r="AU138" s="20" t="s">
        <v>84</v>
      </c>
    </row>
    <row r="139" s="14" customFormat="1">
      <c r="A139" s="14"/>
      <c r="B139" s="237"/>
      <c r="C139" s="238"/>
      <c r="D139" s="228" t="s">
        <v>166</v>
      </c>
      <c r="E139" s="239" t="s">
        <v>28</v>
      </c>
      <c r="F139" s="240" t="s">
        <v>1163</v>
      </c>
      <c r="G139" s="238"/>
      <c r="H139" s="241">
        <v>23.68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166</v>
      </c>
      <c r="AU139" s="247" t="s">
        <v>84</v>
      </c>
      <c r="AV139" s="14" t="s">
        <v>84</v>
      </c>
      <c r="AW139" s="14" t="s">
        <v>35</v>
      </c>
      <c r="AX139" s="14" t="s">
        <v>82</v>
      </c>
      <c r="AY139" s="247" t="s">
        <v>154</v>
      </c>
    </row>
    <row r="140" s="2" customFormat="1" ht="37.8" customHeight="1">
      <c r="A140" s="41"/>
      <c r="B140" s="42"/>
      <c r="C140" s="208" t="s">
        <v>232</v>
      </c>
      <c r="D140" s="208" t="s">
        <v>157</v>
      </c>
      <c r="E140" s="209" t="s">
        <v>1208</v>
      </c>
      <c r="F140" s="210" t="s">
        <v>1209</v>
      </c>
      <c r="G140" s="211" t="s">
        <v>160</v>
      </c>
      <c r="H140" s="212">
        <v>23.68</v>
      </c>
      <c r="I140" s="213"/>
      <c r="J140" s="214">
        <f>ROUND(I140*H140,2)</f>
        <v>0</v>
      </c>
      <c r="K140" s="210" t="s">
        <v>161</v>
      </c>
      <c r="L140" s="47"/>
      <c r="M140" s="215" t="s">
        <v>28</v>
      </c>
      <c r="N140" s="216" t="s">
        <v>45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162</v>
      </c>
      <c r="AT140" s="219" t="s">
        <v>157</v>
      </c>
      <c r="AU140" s="219" t="s">
        <v>84</v>
      </c>
      <c r="AY140" s="20" t="s">
        <v>154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82</v>
      </c>
      <c r="BK140" s="220">
        <f>ROUND(I140*H140,2)</f>
        <v>0</v>
      </c>
      <c r="BL140" s="20" t="s">
        <v>162</v>
      </c>
      <c r="BM140" s="219" t="s">
        <v>1210</v>
      </c>
    </row>
    <row r="141" s="2" customFormat="1">
      <c r="A141" s="41"/>
      <c r="B141" s="42"/>
      <c r="C141" s="43"/>
      <c r="D141" s="221" t="s">
        <v>164</v>
      </c>
      <c r="E141" s="43"/>
      <c r="F141" s="222" t="s">
        <v>1211</v>
      </c>
      <c r="G141" s="43"/>
      <c r="H141" s="43"/>
      <c r="I141" s="223"/>
      <c r="J141" s="43"/>
      <c r="K141" s="43"/>
      <c r="L141" s="47"/>
      <c r="M141" s="224"/>
      <c r="N141" s="225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164</v>
      </c>
      <c r="AU141" s="20" t="s">
        <v>84</v>
      </c>
    </row>
    <row r="142" s="14" customFormat="1">
      <c r="A142" s="14"/>
      <c r="B142" s="237"/>
      <c r="C142" s="238"/>
      <c r="D142" s="228" t="s">
        <v>166</v>
      </c>
      <c r="E142" s="239" t="s">
        <v>28</v>
      </c>
      <c r="F142" s="240" t="s">
        <v>1163</v>
      </c>
      <c r="G142" s="238"/>
      <c r="H142" s="241">
        <v>23.68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166</v>
      </c>
      <c r="AU142" s="247" t="s">
        <v>84</v>
      </c>
      <c r="AV142" s="14" t="s">
        <v>84</v>
      </c>
      <c r="AW142" s="14" t="s">
        <v>35</v>
      </c>
      <c r="AX142" s="14" t="s">
        <v>82</v>
      </c>
      <c r="AY142" s="247" t="s">
        <v>154</v>
      </c>
    </row>
    <row r="143" s="2" customFormat="1" ht="24.15" customHeight="1">
      <c r="A143" s="41"/>
      <c r="B143" s="42"/>
      <c r="C143" s="208" t="s">
        <v>237</v>
      </c>
      <c r="D143" s="208" t="s">
        <v>157</v>
      </c>
      <c r="E143" s="209" t="s">
        <v>1212</v>
      </c>
      <c r="F143" s="210" t="s">
        <v>1213</v>
      </c>
      <c r="G143" s="211" t="s">
        <v>160</v>
      </c>
      <c r="H143" s="212">
        <v>23.68</v>
      </c>
      <c r="I143" s="213"/>
      <c r="J143" s="214">
        <f>ROUND(I143*H143,2)</f>
        <v>0</v>
      </c>
      <c r="K143" s="210" t="s">
        <v>161</v>
      </c>
      <c r="L143" s="47"/>
      <c r="M143" s="215" t="s">
        <v>28</v>
      </c>
      <c r="N143" s="216" t="s">
        <v>45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162</v>
      </c>
      <c r="AT143" s="219" t="s">
        <v>157</v>
      </c>
      <c r="AU143" s="219" t="s">
        <v>84</v>
      </c>
      <c r="AY143" s="20" t="s">
        <v>154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82</v>
      </c>
      <c r="BK143" s="220">
        <f>ROUND(I143*H143,2)</f>
        <v>0</v>
      </c>
      <c r="BL143" s="20" t="s">
        <v>162</v>
      </c>
      <c r="BM143" s="219" t="s">
        <v>1214</v>
      </c>
    </row>
    <row r="144" s="2" customFormat="1">
      <c r="A144" s="41"/>
      <c r="B144" s="42"/>
      <c r="C144" s="43"/>
      <c r="D144" s="221" t="s">
        <v>164</v>
      </c>
      <c r="E144" s="43"/>
      <c r="F144" s="222" t="s">
        <v>1215</v>
      </c>
      <c r="G144" s="43"/>
      <c r="H144" s="43"/>
      <c r="I144" s="223"/>
      <c r="J144" s="43"/>
      <c r="K144" s="43"/>
      <c r="L144" s="47"/>
      <c r="M144" s="224"/>
      <c r="N144" s="22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164</v>
      </c>
      <c r="AU144" s="20" t="s">
        <v>84</v>
      </c>
    </row>
    <row r="145" s="14" customFormat="1">
      <c r="A145" s="14"/>
      <c r="B145" s="237"/>
      <c r="C145" s="238"/>
      <c r="D145" s="228" t="s">
        <v>166</v>
      </c>
      <c r="E145" s="239" t="s">
        <v>28</v>
      </c>
      <c r="F145" s="240" t="s">
        <v>1163</v>
      </c>
      <c r="G145" s="238"/>
      <c r="H145" s="241">
        <v>23.68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166</v>
      </c>
      <c r="AU145" s="247" t="s">
        <v>84</v>
      </c>
      <c r="AV145" s="14" t="s">
        <v>84</v>
      </c>
      <c r="AW145" s="14" t="s">
        <v>35</v>
      </c>
      <c r="AX145" s="14" t="s">
        <v>82</v>
      </c>
      <c r="AY145" s="247" t="s">
        <v>154</v>
      </c>
    </row>
    <row r="146" s="2" customFormat="1" ht="55.5" customHeight="1">
      <c r="A146" s="41"/>
      <c r="B146" s="42"/>
      <c r="C146" s="208" t="s">
        <v>243</v>
      </c>
      <c r="D146" s="208" t="s">
        <v>157</v>
      </c>
      <c r="E146" s="209" t="s">
        <v>218</v>
      </c>
      <c r="F146" s="210" t="s">
        <v>219</v>
      </c>
      <c r="G146" s="211" t="s">
        <v>220</v>
      </c>
      <c r="H146" s="212">
        <v>15.108000000000001</v>
      </c>
      <c r="I146" s="213"/>
      <c r="J146" s="214">
        <f>ROUND(I146*H146,2)</f>
        <v>0</v>
      </c>
      <c r="K146" s="210" t="s">
        <v>161</v>
      </c>
      <c r="L146" s="47"/>
      <c r="M146" s="215" t="s">
        <v>28</v>
      </c>
      <c r="N146" s="216" t="s">
        <v>45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162</v>
      </c>
      <c r="AT146" s="219" t="s">
        <v>157</v>
      </c>
      <c r="AU146" s="219" t="s">
        <v>84</v>
      </c>
      <c r="AY146" s="20" t="s">
        <v>154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82</v>
      </c>
      <c r="BK146" s="220">
        <f>ROUND(I146*H146,2)</f>
        <v>0</v>
      </c>
      <c r="BL146" s="20" t="s">
        <v>162</v>
      </c>
      <c r="BM146" s="219" t="s">
        <v>1216</v>
      </c>
    </row>
    <row r="147" s="2" customFormat="1">
      <c r="A147" s="41"/>
      <c r="B147" s="42"/>
      <c r="C147" s="43"/>
      <c r="D147" s="221" t="s">
        <v>164</v>
      </c>
      <c r="E147" s="43"/>
      <c r="F147" s="222" t="s">
        <v>222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164</v>
      </c>
      <c r="AU147" s="20" t="s">
        <v>84</v>
      </c>
    </row>
    <row r="148" s="14" customFormat="1">
      <c r="A148" s="14"/>
      <c r="B148" s="237"/>
      <c r="C148" s="238"/>
      <c r="D148" s="228" t="s">
        <v>166</v>
      </c>
      <c r="E148" s="239" t="s">
        <v>28</v>
      </c>
      <c r="F148" s="240" t="s">
        <v>342</v>
      </c>
      <c r="G148" s="238"/>
      <c r="H148" s="241">
        <v>15.108000000000001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166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154</v>
      </c>
    </row>
    <row r="149" s="2" customFormat="1" ht="62.7" customHeight="1">
      <c r="A149" s="41"/>
      <c r="B149" s="42"/>
      <c r="C149" s="208" t="s">
        <v>253</v>
      </c>
      <c r="D149" s="208" t="s">
        <v>157</v>
      </c>
      <c r="E149" s="209" t="s">
        <v>382</v>
      </c>
      <c r="F149" s="210" t="s">
        <v>383</v>
      </c>
      <c r="G149" s="211" t="s">
        <v>220</v>
      </c>
      <c r="H149" s="212">
        <v>15.108000000000001</v>
      </c>
      <c r="I149" s="213"/>
      <c r="J149" s="214">
        <f>ROUND(I149*H149,2)</f>
        <v>0</v>
      </c>
      <c r="K149" s="210" t="s">
        <v>161</v>
      </c>
      <c r="L149" s="47"/>
      <c r="M149" s="215" t="s">
        <v>28</v>
      </c>
      <c r="N149" s="216" t="s">
        <v>45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162</v>
      </c>
      <c r="AT149" s="219" t="s">
        <v>157</v>
      </c>
      <c r="AU149" s="219" t="s">
        <v>84</v>
      </c>
      <c r="AY149" s="20" t="s">
        <v>154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82</v>
      </c>
      <c r="BK149" s="220">
        <f>ROUND(I149*H149,2)</f>
        <v>0</v>
      </c>
      <c r="BL149" s="20" t="s">
        <v>162</v>
      </c>
      <c r="BM149" s="219" t="s">
        <v>1217</v>
      </c>
    </row>
    <row r="150" s="2" customFormat="1">
      <c r="A150" s="41"/>
      <c r="B150" s="42"/>
      <c r="C150" s="43"/>
      <c r="D150" s="221" t="s">
        <v>164</v>
      </c>
      <c r="E150" s="43"/>
      <c r="F150" s="222" t="s">
        <v>385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164</v>
      </c>
      <c r="AU150" s="20" t="s">
        <v>84</v>
      </c>
    </row>
    <row r="151" s="14" customFormat="1">
      <c r="A151" s="14"/>
      <c r="B151" s="237"/>
      <c r="C151" s="238"/>
      <c r="D151" s="228" t="s">
        <v>166</v>
      </c>
      <c r="E151" s="239" t="s">
        <v>28</v>
      </c>
      <c r="F151" s="240" t="s">
        <v>342</v>
      </c>
      <c r="G151" s="238"/>
      <c r="H151" s="241">
        <v>15.108000000000001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166</v>
      </c>
      <c r="AU151" s="247" t="s">
        <v>84</v>
      </c>
      <c r="AV151" s="14" t="s">
        <v>84</v>
      </c>
      <c r="AW151" s="14" t="s">
        <v>35</v>
      </c>
      <c r="AX151" s="14" t="s">
        <v>82</v>
      </c>
      <c r="AY151" s="247" t="s">
        <v>154</v>
      </c>
    </row>
    <row r="152" s="2" customFormat="1" ht="55.5" customHeight="1">
      <c r="A152" s="41"/>
      <c r="B152" s="42"/>
      <c r="C152" s="208" t="s">
        <v>259</v>
      </c>
      <c r="D152" s="208" t="s">
        <v>157</v>
      </c>
      <c r="E152" s="209" t="s">
        <v>386</v>
      </c>
      <c r="F152" s="210" t="s">
        <v>387</v>
      </c>
      <c r="G152" s="211" t="s">
        <v>220</v>
      </c>
      <c r="H152" s="212">
        <v>15.108000000000001</v>
      </c>
      <c r="I152" s="213"/>
      <c r="J152" s="214">
        <f>ROUND(I152*H152,2)</f>
        <v>0</v>
      </c>
      <c r="K152" s="210" t="s">
        <v>161</v>
      </c>
      <c r="L152" s="47"/>
      <c r="M152" s="215" t="s">
        <v>28</v>
      </c>
      <c r="N152" s="216" t="s">
        <v>45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162</v>
      </c>
      <c r="AT152" s="219" t="s">
        <v>157</v>
      </c>
      <c r="AU152" s="219" t="s">
        <v>84</v>
      </c>
      <c r="AY152" s="20" t="s">
        <v>154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82</v>
      </c>
      <c r="BK152" s="220">
        <f>ROUND(I152*H152,2)</f>
        <v>0</v>
      </c>
      <c r="BL152" s="20" t="s">
        <v>162</v>
      </c>
      <c r="BM152" s="219" t="s">
        <v>1218</v>
      </c>
    </row>
    <row r="153" s="2" customFormat="1">
      <c r="A153" s="41"/>
      <c r="B153" s="42"/>
      <c r="C153" s="43"/>
      <c r="D153" s="221" t="s">
        <v>164</v>
      </c>
      <c r="E153" s="43"/>
      <c r="F153" s="222" t="s">
        <v>389</v>
      </c>
      <c r="G153" s="43"/>
      <c r="H153" s="43"/>
      <c r="I153" s="223"/>
      <c r="J153" s="43"/>
      <c r="K153" s="43"/>
      <c r="L153" s="47"/>
      <c r="M153" s="224"/>
      <c r="N153" s="22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164</v>
      </c>
      <c r="AU153" s="20" t="s">
        <v>84</v>
      </c>
    </row>
    <row r="154" s="14" customFormat="1">
      <c r="A154" s="14"/>
      <c r="B154" s="237"/>
      <c r="C154" s="238"/>
      <c r="D154" s="228" t="s">
        <v>166</v>
      </c>
      <c r="E154" s="239" t="s">
        <v>28</v>
      </c>
      <c r="F154" s="240" t="s">
        <v>342</v>
      </c>
      <c r="G154" s="238"/>
      <c r="H154" s="241">
        <v>15.108000000000001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166</v>
      </c>
      <c r="AU154" s="247" t="s">
        <v>84</v>
      </c>
      <c r="AV154" s="14" t="s">
        <v>84</v>
      </c>
      <c r="AW154" s="14" t="s">
        <v>35</v>
      </c>
      <c r="AX154" s="14" t="s">
        <v>82</v>
      </c>
      <c r="AY154" s="247" t="s">
        <v>154</v>
      </c>
    </row>
    <row r="155" s="2" customFormat="1" ht="62.7" customHeight="1">
      <c r="A155" s="41"/>
      <c r="B155" s="42"/>
      <c r="C155" s="208" t="s">
        <v>264</v>
      </c>
      <c r="D155" s="208" t="s">
        <v>157</v>
      </c>
      <c r="E155" s="209" t="s">
        <v>390</v>
      </c>
      <c r="F155" s="210" t="s">
        <v>391</v>
      </c>
      <c r="G155" s="211" t="s">
        <v>220</v>
      </c>
      <c r="H155" s="212">
        <v>15.108000000000001</v>
      </c>
      <c r="I155" s="213"/>
      <c r="J155" s="214">
        <f>ROUND(I155*H155,2)</f>
        <v>0</v>
      </c>
      <c r="K155" s="210" t="s">
        <v>161</v>
      </c>
      <c r="L155" s="47"/>
      <c r="M155" s="215" t="s">
        <v>28</v>
      </c>
      <c r="N155" s="216" t="s">
        <v>45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162</v>
      </c>
      <c r="AT155" s="219" t="s">
        <v>157</v>
      </c>
      <c r="AU155" s="219" t="s">
        <v>84</v>
      </c>
      <c r="AY155" s="20" t="s">
        <v>154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82</v>
      </c>
      <c r="BK155" s="220">
        <f>ROUND(I155*H155,2)</f>
        <v>0</v>
      </c>
      <c r="BL155" s="20" t="s">
        <v>162</v>
      </c>
      <c r="BM155" s="219" t="s">
        <v>1219</v>
      </c>
    </row>
    <row r="156" s="2" customFormat="1">
      <c r="A156" s="41"/>
      <c r="B156" s="42"/>
      <c r="C156" s="43"/>
      <c r="D156" s="221" t="s">
        <v>164</v>
      </c>
      <c r="E156" s="43"/>
      <c r="F156" s="222" t="s">
        <v>393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84</v>
      </c>
    </row>
    <row r="157" s="14" customFormat="1">
      <c r="A157" s="14"/>
      <c r="B157" s="237"/>
      <c r="C157" s="238"/>
      <c r="D157" s="228" t="s">
        <v>166</v>
      </c>
      <c r="E157" s="239" t="s">
        <v>28</v>
      </c>
      <c r="F157" s="240" t="s">
        <v>342</v>
      </c>
      <c r="G157" s="238"/>
      <c r="H157" s="241">
        <v>15.108000000000001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166</v>
      </c>
      <c r="AU157" s="247" t="s">
        <v>84</v>
      </c>
      <c r="AV157" s="14" t="s">
        <v>84</v>
      </c>
      <c r="AW157" s="14" t="s">
        <v>35</v>
      </c>
      <c r="AX157" s="14" t="s">
        <v>82</v>
      </c>
      <c r="AY157" s="247" t="s">
        <v>154</v>
      </c>
    </row>
    <row r="158" s="2" customFormat="1" ht="62.7" customHeight="1">
      <c r="A158" s="41"/>
      <c r="B158" s="42"/>
      <c r="C158" s="208" t="s">
        <v>269</v>
      </c>
      <c r="D158" s="208" t="s">
        <v>157</v>
      </c>
      <c r="E158" s="209" t="s">
        <v>775</v>
      </c>
      <c r="F158" s="210" t="s">
        <v>776</v>
      </c>
      <c r="G158" s="211" t="s">
        <v>220</v>
      </c>
      <c r="H158" s="212">
        <v>30.216000000000001</v>
      </c>
      <c r="I158" s="213"/>
      <c r="J158" s="214">
        <f>ROUND(I158*H158,2)</f>
        <v>0</v>
      </c>
      <c r="K158" s="210" t="s">
        <v>161</v>
      </c>
      <c r="L158" s="47"/>
      <c r="M158" s="215" t="s">
        <v>28</v>
      </c>
      <c r="N158" s="216" t="s">
        <v>45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162</v>
      </c>
      <c r="AT158" s="219" t="s">
        <v>157</v>
      </c>
      <c r="AU158" s="219" t="s">
        <v>84</v>
      </c>
      <c r="AY158" s="20" t="s">
        <v>154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82</v>
      </c>
      <c r="BK158" s="220">
        <f>ROUND(I158*H158,2)</f>
        <v>0</v>
      </c>
      <c r="BL158" s="20" t="s">
        <v>162</v>
      </c>
      <c r="BM158" s="219" t="s">
        <v>1220</v>
      </c>
    </row>
    <row r="159" s="2" customFormat="1">
      <c r="A159" s="41"/>
      <c r="B159" s="42"/>
      <c r="C159" s="43"/>
      <c r="D159" s="221" t="s">
        <v>164</v>
      </c>
      <c r="E159" s="43"/>
      <c r="F159" s="222" t="s">
        <v>778</v>
      </c>
      <c r="G159" s="43"/>
      <c r="H159" s="43"/>
      <c r="I159" s="223"/>
      <c r="J159" s="43"/>
      <c r="K159" s="43"/>
      <c r="L159" s="47"/>
      <c r="M159" s="224"/>
      <c r="N159" s="225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164</v>
      </c>
      <c r="AU159" s="20" t="s">
        <v>84</v>
      </c>
    </row>
    <row r="160" s="13" customFormat="1">
      <c r="A160" s="13"/>
      <c r="B160" s="226"/>
      <c r="C160" s="227"/>
      <c r="D160" s="228" t="s">
        <v>166</v>
      </c>
      <c r="E160" s="229" t="s">
        <v>28</v>
      </c>
      <c r="F160" s="230" t="s">
        <v>979</v>
      </c>
      <c r="G160" s="227"/>
      <c r="H160" s="229" t="s">
        <v>28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166</v>
      </c>
      <c r="AU160" s="236" t="s">
        <v>84</v>
      </c>
      <c r="AV160" s="13" t="s">
        <v>82</v>
      </c>
      <c r="AW160" s="13" t="s">
        <v>35</v>
      </c>
      <c r="AX160" s="13" t="s">
        <v>74</v>
      </c>
      <c r="AY160" s="236" t="s">
        <v>154</v>
      </c>
    </row>
    <row r="161" s="14" customFormat="1">
      <c r="A161" s="14"/>
      <c r="B161" s="237"/>
      <c r="C161" s="238"/>
      <c r="D161" s="228" t="s">
        <v>166</v>
      </c>
      <c r="E161" s="239" t="s">
        <v>28</v>
      </c>
      <c r="F161" s="240" t="s">
        <v>342</v>
      </c>
      <c r="G161" s="238"/>
      <c r="H161" s="241">
        <v>15.108000000000001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166</v>
      </c>
      <c r="AU161" s="247" t="s">
        <v>84</v>
      </c>
      <c r="AV161" s="14" t="s">
        <v>84</v>
      </c>
      <c r="AW161" s="14" t="s">
        <v>35</v>
      </c>
      <c r="AX161" s="14" t="s">
        <v>74</v>
      </c>
      <c r="AY161" s="247" t="s">
        <v>154</v>
      </c>
    </row>
    <row r="162" s="13" customFormat="1">
      <c r="A162" s="13"/>
      <c r="B162" s="226"/>
      <c r="C162" s="227"/>
      <c r="D162" s="228" t="s">
        <v>166</v>
      </c>
      <c r="E162" s="229" t="s">
        <v>28</v>
      </c>
      <c r="F162" s="230" t="s">
        <v>1221</v>
      </c>
      <c r="G162" s="227"/>
      <c r="H162" s="229" t="s">
        <v>28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166</v>
      </c>
      <c r="AU162" s="236" t="s">
        <v>84</v>
      </c>
      <c r="AV162" s="13" t="s">
        <v>82</v>
      </c>
      <c r="AW162" s="13" t="s">
        <v>35</v>
      </c>
      <c r="AX162" s="13" t="s">
        <v>74</v>
      </c>
      <c r="AY162" s="236" t="s">
        <v>154</v>
      </c>
    </row>
    <row r="163" s="14" customFormat="1">
      <c r="A163" s="14"/>
      <c r="B163" s="237"/>
      <c r="C163" s="238"/>
      <c r="D163" s="228" t="s">
        <v>166</v>
      </c>
      <c r="E163" s="239" t="s">
        <v>28</v>
      </c>
      <c r="F163" s="240" t="s">
        <v>342</v>
      </c>
      <c r="G163" s="238"/>
      <c r="H163" s="241">
        <v>15.108000000000001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166</v>
      </c>
      <c r="AU163" s="247" t="s">
        <v>84</v>
      </c>
      <c r="AV163" s="14" t="s">
        <v>84</v>
      </c>
      <c r="AW163" s="14" t="s">
        <v>35</v>
      </c>
      <c r="AX163" s="14" t="s">
        <v>74</v>
      </c>
      <c r="AY163" s="247" t="s">
        <v>154</v>
      </c>
    </row>
    <row r="164" s="15" customFormat="1">
      <c r="A164" s="15"/>
      <c r="B164" s="248"/>
      <c r="C164" s="249"/>
      <c r="D164" s="228" t="s">
        <v>166</v>
      </c>
      <c r="E164" s="250" t="s">
        <v>28</v>
      </c>
      <c r="F164" s="251" t="s">
        <v>169</v>
      </c>
      <c r="G164" s="249"/>
      <c r="H164" s="252">
        <v>30.216000000000001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166</v>
      </c>
      <c r="AU164" s="258" t="s">
        <v>84</v>
      </c>
      <c r="AV164" s="15" t="s">
        <v>162</v>
      </c>
      <c r="AW164" s="15" t="s">
        <v>35</v>
      </c>
      <c r="AX164" s="15" t="s">
        <v>82</v>
      </c>
      <c r="AY164" s="258" t="s">
        <v>154</v>
      </c>
    </row>
    <row r="165" s="2" customFormat="1" ht="62.7" customHeight="1">
      <c r="A165" s="41"/>
      <c r="B165" s="42"/>
      <c r="C165" s="208" t="s">
        <v>275</v>
      </c>
      <c r="D165" s="208" t="s">
        <v>157</v>
      </c>
      <c r="E165" s="209" t="s">
        <v>394</v>
      </c>
      <c r="F165" s="210" t="s">
        <v>395</v>
      </c>
      <c r="G165" s="211" t="s">
        <v>220</v>
      </c>
      <c r="H165" s="212">
        <v>19.626999999999999</v>
      </c>
      <c r="I165" s="213"/>
      <c r="J165" s="214">
        <f>ROUND(I165*H165,2)</f>
        <v>0</v>
      </c>
      <c r="K165" s="210" t="s">
        <v>161</v>
      </c>
      <c r="L165" s="47"/>
      <c r="M165" s="215" t="s">
        <v>28</v>
      </c>
      <c r="N165" s="216" t="s">
        <v>45</v>
      </c>
      <c r="O165" s="87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162</v>
      </c>
      <c r="AT165" s="219" t="s">
        <v>157</v>
      </c>
      <c r="AU165" s="219" t="s">
        <v>84</v>
      </c>
      <c r="AY165" s="20" t="s">
        <v>154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82</v>
      </c>
      <c r="BK165" s="220">
        <f>ROUND(I165*H165,2)</f>
        <v>0</v>
      </c>
      <c r="BL165" s="20" t="s">
        <v>162</v>
      </c>
      <c r="BM165" s="219" t="s">
        <v>1222</v>
      </c>
    </row>
    <row r="166" s="2" customFormat="1">
      <c r="A166" s="41"/>
      <c r="B166" s="42"/>
      <c r="C166" s="43"/>
      <c r="D166" s="221" t="s">
        <v>164</v>
      </c>
      <c r="E166" s="43"/>
      <c r="F166" s="222" t="s">
        <v>397</v>
      </c>
      <c r="G166" s="43"/>
      <c r="H166" s="43"/>
      <c r="I166" s="223"/>
      <c r="J166" s="43"/>
      <c r="K166" s="43"/>
      <c r="L166" s="47"/>
      <c r="M166" s="224"/>
      <c r="N166" s="225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164</v>
      </c>
      <c r="AU166" s="20" t="s">
        <v>84</v>
      </c>
    </row>
    <row r="167" s="14" customFormat="1">
      <c r="A167" s="14"/>
      <c r="B167" s="237"/>
      <c r="C167" s="238"/>
      <c r="D167" s="228" t="s">
        <v>166</v>
      </c>
      <c r="E167" s="239" t="s">
        <v>28</v>
      </c>
      <c r="F167" s="240" t="s">
        <v>342</v>
      </c>
      <c r="G167" s="238"/>
      <c r="H167" s="241">
        <v>15.108000000000001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166</v>
      </c>
      <c r="AU167" s="247" t="s">
        <v>84</v>
      </c>
      <c r="AV167" s="14" t="s">
        <v>84</v>
      </c>
      <c r="AW167" s="14" t="s">
        <v>35</v>
      </c>
      <c r="AX167" s="14" t="s">
        <v>74</v>
      </c>
      <c r="AY167" s="247" t="s">
        <v>154</v>
      </c>
    </row>
    <row r="168" s="16" customFormat="1">
      <c r="A168" s="16"/>
      <c r="B168" s="259"/>
      <c r="C168" s="260"/>
      <c r="D168" s="228" t="s">
        <v>166</v>
      </c>
      <c r="E168" s="261" t="s">
        <v>28</v>
      </c>
      <c r="F168" s="262" t="s">
        <v>203</v>
      </c>
      <c r="G168" s="260"/>
      <c r="H168" s="263">
        <v>15.108000000000001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69" t="s">
        <v>166</v>
      </c>
      <c r="AU168" s="269" t="s">
        <v>84</v>
      </c>
      <c r="AV168" s="16" t="s">
        <v>174</v>
      </c>
      <c r="AW168" s="16" t="s">
        <v>35</v>
      </c>
      <c r="AX168" s="16" t="s">
        <v>74</v>
      </c>
      <c r="AY168" s="269" t="s">
        <v>154</v>
      </c>
    </row>
    <row r="169" s="13" customFormat="1">
      <c r="A169" s="13"/>
      <c r="B169" s="226"/>
      <c r="C169" s="227"/>
      <c r="D169" s="228" t="s">
        <v>166</v>
      </c>
      <c r="E169" s="229" t="s">
        <v>28</v>
      </c>
      <c r="F169" s="230" t="s">
        <v>980</v>
      </c>
      <c r="G169" s="227"/>
      <c r="H169" s="229" t="s">
        <v>28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166</v>
      </c>
      <c r="AU169" s="236" t="s">
        <v>84</v>
      </c>
      <c r="AV169" s="13" t="s">
        <v>82</v>
      </c>
      <c r="AW169" s="13" t="s">
        <v>35</v>
      </c>
      <c r="AX169" s="13" t="s">
        <v>74</v>
      </c>
      <c r="AY169" s="236" t="s">
        <v>154</v>
      </c>
    </row>
    <row r="170" s="14" customFormat="1">
      <c r="A170" s="14"/>
      <c r="B170" s="237"/>
      <c r="C170" s="238"/>
      <c r="D170" s="228" t="s">
        <v>166</v>
      </c>
      <c r="E170" s="239" t="s">
        <v>28</v>
      </c>
      <c r="F170" s="240" t="s">
        <v>417</v>
      </c>
      <c r="G170" s="238"/>
      <c r="H170" s="241">
        <v>19.626999999999999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166</v>
      </c>
      <c r="AU170" s="247" t="s">
        <v>84</v>
      </c>
      <c r="AV170" s="14" t="s">
        <v>84</v>
      </c>
      <c r="AW170" s="14" t="s">
        <v>35</v>
      </c>
      <c r="AX170" s="14" t="s">
        <v>74</v>
      </c>
      <c r="AY170" s="247" t="s">
        <v>154</v>
      </c>
    </row>
    <row r="171" s="14" customFormat="1">
      <c r="A171" s="14"/>
      <c r="B171" s="237"/>
      <c r="C171" s="238"/>
      <c r="D171" s="228" t="s">
        <v>166</v>
      </c>
      <c r="E171" s="239" t="s">
        <v>28</v>
      </c>
      <c r="F171" s="240" t="s">
        <v>982</v>
      </c>
      <c r="G171" s="238"/>
      <c r="H171" s="241">
        <v>-15.108000000000001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166</v>
      </c>
      <c r="AU171" s="247" t="s">
        <v>84</v>
      </c>
      <c r="AV171" s="14" t="s">
        <v>84</v>
      </c>
      <c r="AW171" s="14" t="s">
        <v>35</v>
      </c>
      <c r="AX171" s="14" t="s">
        <v>74</v>
      </c>
      <c r="AY171" s="247" t="s">
        <v>154</v>
      </c>
    </row>
    <row r="172" s="16" customFormat="1">
      <c r="A172" s="16"/>
      <c r="B172" s="259"/>
      <c r="C172" s="260"/>
      <c r="D172" s="228" t="s">
        <v>166</v>
      </c>
      <c r="E172" s="261" t="s">
        <v>28</v>
      </c>
      <c r="F172" s="262" t="s">
        <v>203</v>
      </c>
      <c r="G172" s="260"/>
      <c r="H172" s="263">
        <v>4.5190000000000001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9" t="s">
        <v>166</v>
      </c>
      <c r="AU172" s="269" t="s">
        <v>84</v>
      </c>
      <c r="AV172" s="16" t="s">
        <v>174</v>
      </c>
      <c r="AW172" s="16" t="s">
        <v>35</v>
      </c>
      <c r="AX172" s="16" t="s">
        <v>74</v>
      </c>
      <c r="AY172" s="269" t="s">
        <v>154</v>
      </c>
    </row>
    <row r="173" s="15" customFormat="1">
      <c r="A173" s="15"/>
      <c r="B173" s="248"/>
      <c r="C173" s="249"/>
      <c r="D173" s="228" t="s">
        <v>166</v>
      </c>
      <c r="E173" s="250" t="s">
        <v>28</v>
      </c>
      <c r="F173" s="251" t="s">
        <v>169</v>
      </c>
      <c r="G173" s="249"/>
      <c r="H173" s="252">
        <v>19.626999999999999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8" t="s">
        <v>166</v>
      </c>
      <c r="AU173" s="258" t="s">
        <v>84</v>
      </c>
      <c r="AV173" s="15" t="s">
        <v>162</v>
      </c>
      <c r="AW173" s="15" t="s">
        <v>35</v>
      </c>
      <c r="AX173" s="15" t="s">
        <v>82</v>
      </c>
      <c r="AY173" s="258" t="s">
        <v>154</v>
      </c>
    </row>
    <row r="174" s="2" customFormat="1" ht="37.8" customHeight="1">
      <c r="A174" s="41"/>
      <c r="B174" s="42"/>
      <c r="C174" s="208" t="s">
        <v>7</v>
      </c>
      <c r="D174" s="208" t="s">
        <v>157</v>
      </c>
      <c r="E174" s="209" t="s">
        <v>233</v>
      </c>
      <c r="F174" s="210" t="s">
        <v>234</v>
      </c>
      <c r="G174" s="211" t="s">
        <v>220</v>
      </c>
      <c r="H174" s="212">
        <v>15.108000000000001</v>
      </c>
      <c r="I174" s="213"/>
      <c r="J174" s="214">
        <f>ROUND(I174*H174,2)</f>
        <v>0</v>
      </c>
      <c r="K174" s="210" t="s">
        <v>161</v>
      </c>
      <c r="L174" s="47"/>
      <c r="M174" s="215" t="s">
        <v>28</v>
      </c>
      <c r="N174" s="216" t="s">
        <v>45</v>
      </c>
      <c r="O174" s="87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162</v>
      </c>
      <c r="AT174" s="219" t="s">
        <v>157</v>
      </c>
      <c r="AU174" s="219" t="s">
        <v>84</v>
      </c>
      <c r="AY174" s="20" t="s">
        <v>154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82</v>
      </c>
      <c r="BK174" s="220">
        <f>ROUND(I174*H174,2)</f>
        <v>0</v>
      </c>
      <c r="BL174" s="20" t="s">
        <v>162</v>
      </c>
      <c r="BM174" s="219" t="s">
        <v>1223</v>
      </c>
    </row>
    <row r="175" s="2" customFormat="1">
      <c r="A175" s="41"/>
      <c r="B175" s="42"/>
      <c r="C175" s="43"/>
      <c r="D175" s="221" t="s">
        <v>164</v>
      </c>
      <c r="E175" s="43"/>
      <c r="F175" s="222" t="s">
        <v>236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164</v>
      </c>
      <c r="AU175" s="20" t="s">
        <v>84</v>
      </c>
    </row>
    <row r="176" s="14" customFormat="1">
      <c r="A176" s="14"/>
      <c r="B176" s="237"/>
      <c r="C176" s="238"/>
      <c r="D176" s="228" t="s">
        <v>166</v>
      </c>
      <c r="E176" s="239" t="s">
        <v>28</v>
      </c>
      <c r="F176" s="240" t="s">
        <v>342</v>
      </c>
      <c r="G176" s="238"/>
      <c r="H176" s="241">
        <v>15.108000000000001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166</v>
      </c>
      <c r="AU176" s="247" t="s">
        <v>84</v>
      </c>
      <c r="AV176" s="14" t="s">
        <v>84</v>
      </c>
      <c r="AW176" s="14" t="s">
        <v>35</v>
      </c>
      <c r="AX176" s="14" t="s">
        <v>82</v>
      </c>
      <c r="AY176" s="247" t="s">
        <v>154</v>
      </c>
    </row>
    <row r="177" s="2" customFormat="1" ht="37.8" customHeight="1">
      <c r="A177" s="41"/>
      <c r="B177" s="42"/>
      <c r="C177" s="208" t="s">
        <v>285</v>
      </c>
      <c r="D177" s="208" t="s">
        <v>157</v>
      </c>
      <c r="E177" s="209" t="s">
        <v>400</v>
      </c>
      <c r="F177" s="210" t="s">
        <v>401</v>
      </c>
      <c r="G177" s="211" t="s">
        <v>220</v>
      </c>
      <c r="H177" s="212">
        <v>15.108000000000001</v>
      </c>
      <c r="I177" s="213"/>
      <c r="J177" s="214">
        <f>ROUND(I177*H177,2)</f>
        <v>0</v>
      </c>
      <c r="K177" s="210" t="s">
        <v>161</v>
      </c>
      <c r="L177" s="47"/>
      <c r="M177" s="215" t="s">
        <v>28</v>
      </c>
      <c r="N177" s="216" t="s">
        <v>45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162</v>
      </c>
      <c r="AT177" s="219" t="s">
        <v>157</v>
      </c>
      <c r="AU177" s="219" t="s">
        <v>84</v>
      </c>
      <c r="AY177" s="20" t="s">
        <v>154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82</v>
      </c>
      <c r="BK177" s="220">
        <f>ROUND(I177*H177,2)</f>
        <v>0</v>
      </c>
      <c r="BL177" s="20" t="s">
        <v>162</v>
      </c>
      <c r="BM177" s="219" t="s">
        <v>1224</v>
      </c>
    </row>
    <row r="178" s="2" customFormat="1">
      <c r="A178" s="41"/>
      <c r="B178" s="42"/>
      <c r="C178" s="43"/>
      <c r="D178" s="221" t="s">
        <v>164</v>
      </c>
      <c r="E178" s="43"/>
      <c r="F178" s="222" t="s">
        <v>403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164</v>
      </c>
      <c r="AU178" s="20" t="s">
        <v>84</v>
      </c>
    </row>
    <row r="179" s="14" customFormat="1">
      <c r="A179" s="14"/>
      <c r="B179" s="237"/>
      <c r="C179" s="238"/>
      <c r="D179" s="228" t="s">
        <v>166</v>
      </c>
      <c r="E179" s="239" t="s">
        <v>28</v>
      </c>
      <c r="F179" s="240" t="s">
        <v>342</v>
      </c>
      <c r="G179" s="238"/>
      <c r="H179" s="241">
        <v>15.108000000000001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166</v>
      </c>
      <c r="AU179" s="247" t="s">
        <v>84</v>
      </c>
      <c r="AV179" s="14" t="s">
        <v>84</v>
      </c>
      <c r="AW179" s="14" t="s">
        <v>35</v>
      </c>
      <c r="AX179" s="14" t="s">
        <v>82</v>
      </c>
      <c r="AY179" s="247" t="s">
        <v>154</v>
      </c>
    </row>
    <row r="180" s="2" customFormat="1" ht="44.25" customHeight="1">
      <c r="A180" s="41"/>
      <c r="B180" s="42"/>
      <c r="C180" s="208" t="s">
        <v>291</v>
      </c>
      <c r="D180" s="208" t="s">
        <v>157</v>
      </c>
      <c r="E180" s="209" t="s">
        <v>1225</v>
      </c>
      <c r="F180" s="210" t="s">
        <v>320</v>
      </c>
      <c r="G180" s="211" t="s">
        <v>256</v>
      </c>
      <c r="H180" s="212">
        <v>19.059999999999999</v>
      </c>
      <c r="I180" s="213"/>
      <c r="J180" s="214">
        <f>ROUND(I180*H180,2)</f>
        <v>0</v>
      </c>
      <c r="K180" s="210" t="s">
        <v>161</v>
      </c>
      <c r="L180" s="47"/>
      <c r="M180" s="215" t="s">
        <v>28</v>
      </c>
      <c r="N180" s="216" t="s">
        <v>45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162</v>
      </c>
      <c r="AT180" s="219" t="s">
        <v>157</v>
      </c>
      <c r="AU180" s="219" t="s">
        <v>84</v>
      </c>
      <c r="AY180" s="20" t="s">
        <v>154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82</v>
      </c>
      <c r="BK180" s="220">
        <f>ROUND(I180*H180,2)</f>
        <v>0</v>
      </c>
      <c r="BL180" s="20" t="s">
        <v>162</v>
      </c>
      <c r="BM180" s="219" t="s">
        <v>1226</v>
      </c>
    </row>
    <row r="181" s="2" customFormat="1">
      <c r="A181" s="41"/>
      <c r="B181" s="42"/>
      <c r="C181" s="43"/>
      <c r="D181" s="221" t="s">
        <v>164</v>
      </c>
      <c r="E181" s="43"/>
      <c r="F181" s="222" t="s">
        <v>1227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164</v>
      </c>
      <c r="AU181" s="20" t="s">
        <v>84</v>
      </c>
    </row>
    <row r="182" s="14" customFormat="1">
      <c r="A182" s="14"/>
      <c r="B182" s="237"/>
      <c r="C182" s="238"/>
      <c r="D182" s="228" t="s">
        <v>166</v>
      </c>
      <c r="E182" s="239" t="s">
        <v>28</v>
      </c>
      <c r="F182" s="240" t="s">
        <v>1228</v>
      </c>
      <c r="G182" s="238"/>
      <c r="H182" s="241">
        <v>54.389000000000003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166</v>
      </c>
      <c r="AU182" s="247" t="s">
        <v>84</v>
      </c>
      <c r="AV182" s="14" t="s">
        <v>84</v>
      </c>
      <c r="AW182" s="14" t="s">
        <v>35</v>
      </c>
      <c r="AX182" s="14" t="s">
        <v>74</v>
      </c>
      <c r="AY182" s="247" t="s">
        <v>154</v>
      </c>
    </row>
    <row r="183" s="14" customFormat="1">
      <c r="A183" s="14"/>
      <c r="B183" s="237"/>
      <c r="C183" s="238"/>
      <c r="D183" s="228" t="s">
        <v>166</v>
      </c>
      <c r="E183" s="239" t="s">
        <v>28</v>
      </c>
      <c r="F183" s="240" t="s">
        <v>1229</v>
      </c>
      <c r="G183" s="238"/>
      <c r="H183" s="241">
        <v>-35.329000000000001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166</v>
      </c>
      <c r="AU183" s="247" t="s">
        <v>84</v>
      </c>
      <c r="AV183" s="14" t="s">
        <v>84</v>
      </c>
      <c r="AW183" s="14" t="s">
        <v>35</v>
      </c>
      <c r="AX183" s="14" t="s">
        <v>74</v>
      </c>
      <c r="AY183" s="247" t="s">
        <v>154</v>
      </c>
    </row>
    <row r="184" s="15" customFormat="1">
      <c r="A184" s="15"/>
      <c r="B184" s="248"/>
      <c r="C184" s="249"/>
      <c r="D184" s="228" t="s">
        <v>166</v>
      </c>
      <c r="E184" s="250" t="s">
        <v>28</v>
      </c>
      <c r="F184" s="251" t="s">
        <v>169</v>
      </c>
      <c r="G184" s="249"/>
      <c r="H184" s="252">
        <v>19.059999999999999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166</v>
      </c>
      <c r="AU184" s="258" t="s">
        <v>84</v>
      </c>
      <c r="AV184" s="15" t="s">
        <v>162</v>
      </c>
      <c r="AW184" s="15" t="s">
        <v>35</v>
      </c>
      <c r="AX184" s="15" t="s">
        <v>82</v>
      </c>
      <c r="AY184" s="258" t="s">
        <v>154</v>
      </c>
    </row>
    <row r="185" s="2" customFormat="1" ht="37.8" customHeight="1">
      <c r="A185" s="41"/>
      <c r="B185" s="42"/>
      <c r="C185" s="208" t="s">
        <v>297</v>
      </c>
      <c r="D185" s="208" t="s">
        <v>157</v>
      </c>
      <c r="E185" s="209" t="s">
        <v>238</v>
      </c>
      <c r="F185" s="210" t="s">
        <v>239</v>
      </c>
      <c r="G185" s="211" t="s">
        <v>220</v>
      </c>
      <c r="H185" s="212">
        <v>30.216000000000001</v>
      </c>
      <c r="I185" s="213"/>
      <c r="J185" s="214">
        <f>ROUND(I185*H185,2)</f>
        <v>0</v>
      </c>
      <c r="K185" s="210" t="s">
        <v>161</v>
      </c>
      <c r="L185" s="47"/>
      <c r="M185" s="215" t="s">
        <v>28</v>
      </c>
      <c r="N185" s="216" t="s">
        <v>45</v>
      </c>
      <c r="O185" s="87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162</v>
      </c>
      <c r="AT185" s="219" t="s">
        <v>157</v>
      </c>
      <c r="AU185" s="219" t="s">
        <v>84</v>
      </c>
      <c r="AY185" s="20" t="s">
        <v>154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0" t="s">
        <v>82</v>
      </c>
      <c r="BK185" s="220">
        <f>ROUND(I185*H185,2)</f>
        <v>0</v>
      </c>
      <c r="BL185" s="20" t="s">
        <v>162</v>
      </c>
      <c r="BM185" s="219" t="s">
        <v>1230</v>
      </c>
    </row>
    <row r="186" s="2" customFormat="1">
      <c r="A186" s="41"/>
      <c r="B186" s="42"/>
      <c r="C186" s="43"/>
      <c r="D186" s="221" t="s">
        <v>164</v>
      </c>
      <c r="E186" s="43"/>
      <c r="F186" s="222" t="s">
        <v>241</v>
      </c>
      <c r="G186" s="43"/>
      <c r="H186" s="43"/>
      <c r="I186" s="223"/>
      <c r="J186" s="43"/>
      <c r="K186" s="43"/>
      <c r="L186" s="47"/>
      <c r="M186" s="224"/>
      <c r="N186" s="225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84</v>
      </c>
    </row>
    <row r="187" s="14" customFormat="1">
      <c r="A187" s="14"/>
      <c r="B187" s="237"/>
      <c r="C187" s="238"/>
      <c r="D187" s="228" t="s">
        <v>166</v>
      </c>
      <c r="E187" s="239" t="s">
        <v>28</v>
      </c>
      <c r="F187" s="240" t="s">
        <v>414</v>
      </c>
      <c r="G187" s="238"/>
      <c r="H187" s="241">
        <v>30.216000000000001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166</v>
      </c>
      <c r="AU187" s="247" t="s">
        <v>84</v>
      </c>
      <c r="AV187" s="14" t="s">
        <v>84</v>
      </c>
      <c r="AW187" s="14" t="s">
        <v>35</v>
      </c>
      <c r="AX187" s="14" t="s">
        <v>82</v>
      </c>
      <c r="AY187" s="247" t="s">
        <v>154</v>
      </c>
    </row>
    <row r="188" s="2" customFormat="1" ht="44.25" customHeight="1">
      <c r="A188" s="41"/>
      <c r="B188" s="42"/>
      <c r="C188" s="208" t="s">
        <v>303</v>
      </c>
      <c r="D188" s="208" t="s">
        <v>157</v>
      </c>
      <c r="E188" s="209" t="s">
        <v>988</v>
      </c>
      <c r="F188" s="210" t="s">
        <v>989</v>
      </c>
      <c r="G188" s="211" t="s">
        <v>220</v>
      </c>
      <c r="H188" s="212">
        <v>19.626999999999999</v>
      </c>
      <c r="I188" s="213"/>
      <c r="J188" s="214">
        <f>ROUND(I188*H188,2)</f>
        <v>0</v>
      </c>
      <c r="K188" s="210" t="s">
        <v>161</v>
      </c>
      <c r="L188" s="47"/>
      <c r="M188" s="215" t="s">
        <v>28</v>
      </c>
      <c r="N188" s="216" t="s">
        <v>45</v>
      </c>
      <c r="O188" s="87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162</v>
      </c>
      <c r="AT188" s="219" t="s">
        <v>157</v>
      </c>
      <c r="AU188" s="219" t="s">
        <v>84</v>
      </c>
      <c r="AY188" s="20" t="s">
        <v>154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82</v>
      </c>
      <c r="BK188" s="220">
        <f>ROUND(I188*H188,2)</f>
        <v>0</v>
      </c>
      <c r="BL188" s="20" t="s">
        <v>162</v>
      </c>
      <c r="BM188" s="219" t="s">
        <v>1231</v>
      </c>
    </row>
    <row r="189" s="2" customFormat="1">
      <c r="A189" s="41"/>
      <c r="B189" s="42"/>
      <c r="C189" s="43"/>
      <c r="D189" s="221" t="s">
        <v>164</v>
      </c>
      <c r="E189" s="43"/>
      <c r="F189" s="222" t="s">
        <v>991</v>
      </c>
      <c r="G189" s="43"/>
      <c r="H189" s="43"/>
      <c r="I189" s="223"/>
      <c r="J189" s="43"/>
      <c r="K189" s="43"/>
      <c r="L189" s="47"/>
      <c r="M189" s="224"/>
      <c r="N189" s="225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164</v>
      </c>
      <c r="AU189" s="20" t="s">
        <v>84</v>
      </c>
    </row>
    <row r="190" s="14" customFormat="1">
      <c r="A190" s="14"/>
      <c r="B190" s="237"/>
      <c r="C190" s="238"/>
      <c r="D190" s="228" t="s">
        <v>166</v>
      </c>
      <c r="E190" s="239" t="s">
        <v>28</v>
      </c>
      <c r="F190" s="240" t="s">
        <v>414</v>
      </c>
      <c r="G190" s="238"/>
      <c r="H190" s="241">
        <v>30.216000000000001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166</v>
      </c>
      <c r="AU190" s="247" t="s">
        <v>84</v>
      </c>
      <c r="AV190" s="14" t="s">
        <v>84</v>
      </c>
      <c r="AW190" s="14" t="s">
        <v>35</v>
      </c>
      <c r="AX190" s="14" t="s">
        <v>74</v>
      </c>
      <c r="AY190" s="247" t="s">
        <v>154</v>
      </c>
    </row>
    <row r="191" s="14" customFormat="1">
      <c r="A191" s="14"/>
      <c r="B191" s="237"/>
      <c r="C191" s="238"/>
      <c r="D191" s="228" t="s">
        <v>166</v>
      </c>
      <c r="E191" s="239" t="s">
        <v>28</v>
      </c>
      <c r="F191" s="240" t="s">
        <v>1232</v>
      </c>
      <c r="G191" s="238"/>
      <c r="H191" s="241">
        <v>-5.7380000000000004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166</v>
      </c>
      <c r="AU191" s="247" t="s">
        <v>84</v>
      </c>
      <c r="AV191" s="14" t="s">
        <v>84</v>
      </c>
      <c r="AW191" s="14" t="s">
        <v>35</v>
      </c>
      <c r="AX191" s="14" t="s">
        <v>74</v>
      </c>
      <c r="AY191" s="247" t="s">
        <v>154</v>
      </c>
    </row>
    <row r="192" s="14" customFormat="1">
      <c r="A192" s="14"/>
      <c r="B192" s="237"/>
      <c r="C192" s="238"/>
      <c r="D192" s="228" t="s">
        <v>166</v>
      </c>
      <c r="E192" s="239" t="s">
        <v>28</v>
      </c>
      <c r="F192" s="240" t="s">
        <v>993</v>
      </c>
      <c r="G192" s="238"/>
      <c r="H192" s="241">
        <v>-1.7250000000000001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166</v>
      </c>
      <c r="AU192" s="247" t="s">
        <v>84</v>
      </c>
      <c r="AV192" s="14" t="s">
        <v>84</v>
      </c>
      <c r="AW192" s="14" t="s">
        <v>35</v>
      </c>
      <c r="AX192" s="14" t="s">
        <v>74</v>
      </c>
      <c r="AY192" s="247" t="s">
        <v>154</v>
      </c>
    </row>
    <row r="193" s="14" customFormat="1">
      <c r="A193" s="14"/>
      <c r="B193" s="237"/>
      <c r="C193" s="238"/>
      <c r="D193" s="228" t="s">
        <v>166</v>
      </c>
      <c r="E193" s="239" t="s">
        <v>28</v>
      </c>
      <c r="F193" s="240" t="s">
        <v>1233</v>
      </c>
      <c r="G193" s="238"/>
      <c r="H193" s="241">
        <v>-3.1259999999999999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166</v>
      </c>
      <c r="AU193" s="247" t="s">
        <v>84</v>
      </c>
      <c r="AV193" s="14" t="s">
        <v>84</v>
      </c>
      <c r="AW193" s="14" t="s">
        <v>35</v>
      </c>
      <c r="AX193" s="14" t="s">
        <v>74</v>
      </c>
      <c r="AY193" s="247" t="s">
        <v>154</v>
      </c>
    </row>
    <row r="194" s="15" customFormat="1">
      <c r="A194" s="15"/>
      <c r="B194" s="248"/>
      <c r="C194" s="249"/>
      <c r="D194" s="228" t="s">
        <v>166</v>
      </c>
      <c r="E194" s="250" t="s">
        <v>417</v>
      </c>
      <c r="F194" s="251" t="s">
        <v>169</v>
      </c>
      <c r="G194" s="249"/>
      <c r="H194" s="252">
        <v>19.626999999999999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8" t="s">
        <v>166</v>
      </c>
      <c r="AU194" s="258" t="s">
        <v>84</v>
      </c>
      <c r="AV194" s="15" t="s">
        <v>162</v>
      </c>
      <c r="AW194" s="15" t="s">
        <v>35</v>
      </c>
      <c r="AX194" s="15" t="s">
        <v>82</v>
      </c>
      <c r="AY194" s="258" t="s">
        <v>154</v>
      </c>
    </row>
    <row r="195" s="2" customFormat="1" ht="66.75" customHeight="1">
      <c r="A195" s="41"/>
      <c r="B195" s="42"/>
      <c r="C195" s="208" t="s">
        <v>308</v>
      </c>
      <c r="D195" s="208" t="s">
        <v>157</v>
      </c>
      <c r="E195" s="209" t="s">
        <v>995</v>
      </c>
      <c r="F195" s="210" t="s">
        <v>996</v>
      </c>
      <c r="G195" s="211" t="s">
        <v>220</v>
      </c>
      <c r="H195" s="212">
        <v>5.7380000000000004</v>
      </c>
      <c r="I195" s="213"/>
      <c r="J195" s="214">
        <f>ROUND(I195*H195,2)</f>
        <v>0</v>
      </c>
      <c r="K195" s="210" t="s">
        <v>161</v>
      </c>
      <c r="L195" s="47"/>
      <c r="M195" s="215" t="s">
        <v>28</v>
      </c>
      <c r="N195" s="216" t="s">
        <v>45</v>
      </c>
      <c r="O195" s="87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9" t="s">
        <v>162</v>
      </c>
      <c r="AT195" s="219" t="s">
        <v>157</v>
      </c>
      <c r="AU195" s="219" t="s">
        <v>84</v>
      </c>
      <c r="AY195" s="20" t="s">
        <v>154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0" t="s">
        <v>82</v>
      </c>
      <c r="BK195" s="220">
        <f>ROUND(I195*H195,2)</f>
        <v>0</v>
      </c>
      <c r="BL195" s="20" t="s">
        <v>162</v>
      </c>
      <c r="BM195" s="219" t="s">
        <v>1234</v>
      </c>
    </row>
    <row r="196" s="2" customFormat="1">
      <c r="A196" s="41"/>
      <c r="B196" s="42"/>
      <c r="C196" s="43"/>
      <c r="D196" s="221" t="s">
        <v>164</v>
      </c>
      <c r="E196" s="43"/>
      <c r="F196" s="222" t="s">
        <v>998</v>
      </c>
      <c r="G196" s="43"/>
      <c r="H196" s="43"/>
      <c r="I196" s="223"/>
      <c r="J196" s="43"/>
      <c r="K196" s="43"/>
      <c r="L196" s="47"/>
      <c r="M196" s="224"/>
      <c r="N196" s="225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164</v>
      </c>
      <c r="AU196" s="20" t="s">
        <v>84</v>
      </c>
    </row>
    <row r="197" s="13" customFormat="1">
      <c r="A197" s="13"/>
      <c r="B197" s="226"/>
      <c r="C197" s="227"/>
      <c r="D197" s="228" t="s">
        <v>166</v>
      </c>
      <c r="E197" s="229" t="s">
        <v>28</v>
      </c>
      <c r="F197" s="230" t="s">
        <v>1175</v>
      </c>
      <c r="G197" s="227"/>
      <c r="H197" s="229" t="s">
        <v>28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166</v>
      </c>
      <c r="AU197" s="236" t="s">
        <v>84</v>
      </c>
      <c r="AV197" s="13" t="s">
        <v>82</v>
      </c>
      <c r="AW197" s="13" t="s">
        <v>35</v>
      </c>
      <c r="AX197" s="13" t="s">
        <v>74</v>
      </c>
      <c r="AY197" s="236" t="s">
        <v>154</v>
      </c>
    </row>
    <row r="198" s="14" customFormat="1">
      <c r="A198" s="14"/>
      <c r="B198" s="237"/>
      <c r="C198" s="238"/>
      <c r="D198" s="228" t="s">
        <v>166</v>
      </c>
      <c r="E198" s="239" t="s">
        <v>28</v>
      </c>
      <c r="F198" s="240" t="s">
        <v>1235</v>
      </c>
      <c r="G198" s="238"/>
      <c r="H198" s="241">
        <v>5.7380000000000004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166</v>
      </c>
      <c r="AU198" s="247" t="s">
        <v>84</v>
      </c>
      <c r="AV198" s="14" t="s">
        <v>84</v>
      </c>
      <c r="AW198" s="14" t="s">
        <v>35</v>
      </c>
      <c r="AX198" s="14" t="s">
        <v>74</v>
      </c>
      <c r="AY198" s="247" t="s">
        <v>154</v>
      </c>
    </row>
    <row r="199" s="15" customFormat="1">
      <c r="A199" s="15"/>
      <c r="B199" s="248"/>
      <c r="C199" s="249"/>
      <c r="D199" s="228" t="s">
        <v>166</v>
      </c>
      <c r="E199" s="250" t="s">
        <v>910</v>
      </c>
      <c r="F199" s="251" t="s">
        <v>169</v>
      </c>
      <c r="G199" s="249"/>
      <c r="H199" s="252">
        <v>5.7380000000000004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166</v>
      </c>
      <c r="AU199" s="258" t="s">
        <v>84</v>
      </c>
      <c r="AV199" s="15" t="s">
        <v>162</v>
      </c>
      <c r="AW199" s="15" t="s">
        <v>35</v>
      </c>
      <c r="AX199" s="15" t="s">
        <v>82</v>
      </c>
      <c r="AY199" s="258" t="s">
        <v>154</v>
      </c>
    </row>
    <row r="200" s="2" customFormat="1" ht="16.5" customHeight="1">
      <c r="A200" s="41"/>
      <c r="B200" s="42"/>
      <c r="C200" s="273" t="s">
        <v>313</v>
      </c>
      <c r="D200" s="273" t="s">
        <v>521</v>
      </c>
      <c r="E200" s="274" t="s">
        <v>1000</v>
      </c>
      <c r="F200" s="275" t="s">
        <v>1001</v>
      </c>
      <c r="G200" s="276" t="s">
        <v>256</v>
      </c>
      <c r="H200" s="277">
        <v>11.476000000000001</v>
      </c>
      <c r="I200" s="278"/>
      <c r="J200" s="279">
        <f>ROUND(I200*H200,2)</f>
        <v>0</v>
      </c>
      <c r="K200" s="275" t="s">
        <v>161</v>
      </c>
      <c r="L200" s="280"/>
      <c r="M200" s="281" t="s">
        <v>28</v>
      </c>
      <c r="N200" s="282" t="s">
        <v>45</v>
      </c>
      <c r="O200" s="87"/>
      <c r="P200" s="217">
        <f>O200*H200</f>
        <v>0</v>
      </c>
      <c r="Q200" s="217">
        <v>1</v>
      </c>
      <c r="R200" s="217">
        <f>Q200*H200</f>
        <v>11.476000000000001</v>
      </c>
      <c r="S200" s="217">
        <v>0</v>
      </c>
      <c r="T200" s="21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9" t="s">
        <v>205</v>
      </c>
      <c r="AT200" s="219" t="s">
        <v>521</v>
      </c>
      <c r="AU200" s="219" t="s">
        <v>84</v>
      </c>
      <c r="AY200" s="20" t="s">
        <v>154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82</v>
      </c>
      <c r="BK200" s="220">
        <f>ROUND(I200*H200,2)</f>
        <v>0</v>
      </c>
      <c r="BL200" s="20" t="s">
        <v>162</v>
      </c>
      <c r="BM200" s="219" t="s">
        <v>1236</v>
      </c>
    </row>
    <row r="201" s="14" customFormat="1">
      <c r="A201" s="14"/>
      <c r="B201" s="237"/>
      <c r="C201" s="238"/>
      <c r="D201" s="228" t="s">
        <v>166</v>
      </c>
      <c r="E201" s="239" t="s">
        <v>28</v>
      </c>
      <c r="F201" s="240" t="s">
        <v>1237</v>
      </c>
      <c r="G201" s="238"/>
      <c r="H201" s="241">
        <v>11.476000000000001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166</v>
      </c>
      <c r="AU201" s="247" t="s">
        <v>84</v>
      </c>
      <c r="AV201" s="14" t="s">
        <v>84</v>
      </c>
      <c r="AW201" s="14" t="s">
        <v>35</v>
      </c>
      <c r="AX201" s="14" t="s">
        <v>82</v>
      </c>
      <c r="AY201" s="247" t="s">
        <v>154</v>
      </c>
    </row>
    <row r="202" s="12" customFormat="1" ht="22.8" customHeight="1">
      <c r="A202" s="12"/>
      <c r="B202" s="192"/>
      <c r="C202" s="193"/>
      <c r="D202" s="194" t="s">
        <v>73</v>
      </c>
      <c r="E202" s="206" t="s">
        <v>162</v>
      </c>
      <c r="F202" s="206" t="s">
        <v>1008</v>
      </c>
      <c r="G202" s="193"/>
      <c r="H202" s="193"/>
      <c r="I202" s="196"/>
      <c r="J202" s="207">
        <f>BK202</f>
        <v>0</v>
      </c>
      <c r="K202" s="193"/>
      <c r="L202" s="198"/>
      <c r="M202" s="199"/>
      <c r="N202" s="200"/>
      <c r="O202" s="200"/>
      <c r="P202" s="201">
        <f>SUM(P203:P207)</f>
        <v>0</v>
      </c>
      <c r="Q202" s="200"/>
      <c r="R202" s="201">
        <f>SUM(R203:R207)</f>
        <v>3.2615782500000003</v>
      </c>
      <c r="S202" s="200"/>
      <c r="T202" s="202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3" t="s">
        <v>82</v>
      </c>
      <c r="AT202" s="204" t="s">
        <v>73</v>
      </c>
      <c r="AU202" s="204" t="s">
        <v>82</v>
      </c>
      <c r="AY202" s="203" t="s">
        <v>154</v>
      </c>
      <c r="BK202" s="205">
        <f>SUM(BK203:BK207)</f>
        <v>0</v>
      </c>
    </row>
    <row r="203" s="2" customFormat="1" ht="33" customHeight="1">
      <c r="A203" s="41"/>
      <c r="B203" s="42"/>
      <c r="C203" s="208" t="s">
        <v>318</v>
      </c>
      <c r="D203" s="208" t="s">
        <v>157</v>
      </c>
      <c r="E203" s="209" t="s">
        <v>1009</v>
      </c>
      <c r="F203" s="210" t="s">
        <v>1010</v>
      </c>
      <c r="G203" s="211" t="s">
        <v>220</v>
      </c>
      <c r="H203" s="212">
        <v>1.7250000000000001</v>
      </c>
      <c r="I203" s="213"/>
      <c r="J203" s="214">
        <f>ROUND(I203*H203,2)</f>
        <v>0</v>
      </c>
      <c r="K203" s="210" t="s">
        <v>161</v>
      </c>
      <c r="L203" s="47"/>
      <c r="M203" s="215" t="s">
        <v>28</v>
      </c>
      <c r="N203" s="216" t="s">
        <v>45</v>
      </c>
      <c r="O203" s="87"/>
      <c r="P203" s="217">
        <f>O203*H203</f>
        <v>0</v>
      </c>
      <c r="Q203" s="217">
        <v>1.8907700000000001</v>
      </c>
      <c r="R203" s="217">
        <f>Q203*H203</f>
        <v>3.2615782500000003</v>
      </c>
      <c r="S203" s="217">
        <v>0</v>
      </c>
      <c r="T203" s="21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9" t="s">
        <v>162</v>
      </c>
      <c r="AT203" s="219" t="s">
        <v>157</v>
      </c>
      <c r="AU203" s="219" t="s">
        <v>84</v>
      </c>
      <c r="AY203" s="20" t="s">
        <v>154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82</v>
      </c>
      <c r="BK203" s="220">
        <f>ROUND(I203*H203,2)</f>
        <v>0</v>
      </c>
      <c r="BL203" s="20" t="s">
        <v>162</v>
      </c>
      <c r="BM203" s="219" t="s">
        <v>1238</v>
      </c>
    </row>
    <row r="204" s="2" customFormat="1">
      <c r="A204" s="41"/>
      <c r="B204" s="42"/>
      <c r="C204" s="43"/>
      <c r="D204" s="221" t="s">
        <v>164</v>
      </c>
      <c r="E204" s="43"/>
      <c r="F204" s="222" t="s">
        <v>1012</v>
      </c>
      <c r="G204" s="43"/>
      <c r="H204" s="43"/>
      <c r="I204" s="223"/>
      <c r="J204" s="43"/>
      <c r="K204" s="43"/>
      <c r="L204" s="47"/>
      <c r="M204" s="224"/>
      <c r="N204" s="225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164</v>
      </c>
      <c r="AU204" s="20" t="s">
        <v>84</v>
      </c>
    </row>
    <row r="205" s="13" customFormat="1">
      <c r="A205" s="13"/>
      <c r="B205" s="226"/>
      <c r="C205" s="227"/>
      <c r="D205" s="228" t="s">
        <v>166</v>
      </c>
      <c r="E205" s="229" t="s">
        <v>28</v>
      </c>
      <c r="F205" s="230" t="s">
        <v>1175</v>
      </c>
      <c r="G205" s="227"/>
      <c r="H205" s="229" t="s">
        <v>28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166</v>
      </c>
      <c r="AU205" s="236" t="s">
        <v>84</v>
      </c>
      <c r="AV205" s="13" t="s">
        <v>82</v>
      </c>
      <c r="AW205" s="13" t="s">
        <v>35</v>
      </c>
      <c r="AX205" s="13" t="s">
        <v>74</v>
      </c>
      <c r="AY205" s="236" t="s">
        <v>154</v>
      </c>
    </row>
    <row r="206" s="14" customFormat="1">
      <c r="A206" s="14"/>
      <c r="B206" s="237"/>
      <c r="C206" s="238"/>
      <c r="D206" s="228" t="s">
        <v>166</v>
      </c>
      <c r="E206" s="239" t="s">
        <v>28</v>
      </c>
      <c r="F206" s="240" t="s">
        <v>1239</v>
      </c>
      <c r="G206" s="238"/>
      <c r="H206" s="241">
        <v>1.7250000000000001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166</v>
      </c>
      <c r="AU206" s="247" t="s">
        <v>84</v>
      </c>
      <c r="AV206" s="14" t="s">
        <v>84</v>
      </c>
      <c r="AW206" s="14" t="s">
        <v>35</v>
      </c>
      <c r="AX206" s="14" t="s">
        <v>74</v>
      </c>
      <c r="AY206" s="247" t="s">
        <v>154</v>
      </c>
    </row>
    <row r="207" s="15" customFormat="1">
      <c r="A207" s="15"/>
      <c r="B207" s="248"/>
      <c r="C207" s="249"/>
      <c r="D207" s="228" t="s">
        <v>166</v>
      </c>
      <c r="E207" s="250" t="s">
        <v>905</v>
      </c>
      <c r="F207" s="251" t="s">
        <v>169</v>
      </c>
      <c r="G207" s="249"/>
      <c r="H207" s="252">
        <v>1.7250000000000001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8" t="s">
        <v>166</v>
      </c>
      <c r="AU207" s="258" t="s">
        <v>84</v>
      </c>
      <c r="AV207" s="15" t="s">
        <v>162</v>
      </c>
      <c r="AW207" s="15" t="s">
        <v>35</v>
      </c>
      <c r="AX207" s="15" t="s">
        <v>82</v>
      </c>
      <c r="AY207" s="258" t="s">
        <v>154</v>
      </c>
    </row>
    <row r="208" s="12" customFormat="1" ht="22.8" customHeight="1">
      <c r="A208" s="12"/>
      <c r="B208" s="192"/>
      <c r="C208" s="193"/>
      <c r="D208" s="194" t="s">
        <v>73</v>
      </c>
      <c r="E208" s="206" t="s">
        <v>185</v>
      </c>
      <c r="F208" s="206" t="s">
        <v>789</v>
      </c>
      <c r="G208" s="193"/>
      <c r="H208" s="193"/>
      <c r="I208" s="196"/>
      <c r="J208" s="207">
        <f>BK208</f>
        <v>0</v>
      </c>
      <c r="K208" s="193"/>
      <c r="L208" s="198"/>
      <c r="M208" s="199"/>
      <c r="N208" s="200"/>
      <c r="O208" s="200"/>
      <c r="P208" s="201">
        <f>SUM(P209:P228)</f>
        <v>0</v>
      </c>
      <c r="Q208" s="200"/>
      <c r="R208" s="201">
        <f>SUM(R209:R228)</f>
        <v>27.877047300000001</v>
      </c>
      <c r="S208" s="200"/>
      <c r="T208" s="202">
        <f>SUM(T209:T228)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3" t="s">
        <v>82</v>
      </c>
      <c r="AT208" s="204" t="s">
        <v>73</v>
      </c>
      <c r="AU208" s="204" t="s">
        <v>82</v>
      </c>
      <c r="AY208" s="203" t="s">
        <v>154</v>
      </c>
      <c r="BK208" s="205">
        <f>SUM(BK209:BK228)</f>
        <v>0</v>
      </c>
    </row>
    <row r="209" s="2" customFormat="1" ht="37.8" customHeight="1">
      <c r="A209" s="41"/>
      <c r="B209" s="42"/>
      <c r="C209" s="208" t="s">
        <v>516</v>
      </c>
      <c r="D209" s="208" t="s">
        <v>157</v>
      </c>
      <c r="E209" s="209" t="s">
        <v>1021</v>
      </c>
      <c r="F209" s="210" t="s">
        <v>1022</v>
      </c>
      <c r="G209" s="211" t="s">
        <v>160</v>
      </c>
      <c r="H209" s="212">
        <v>21.765000000000001</v>
      </c>
      <c r="I209" s="213"/>
      <c r="J209" s="214">
        <f>ROUND(I209*H209,2)</f>
        <v>0</v>
      </c>
      <c r="K209" s="210" t="s">
        <v>161</v>
      </c>
      <c r="L209" s="47"/>
      <c r="M209" s="215" t="s">
        <v>28</v>
      </c>
      <c r="N209" s="216" t="s">
        <v>45</v>
      </c>
      <c r="O209" s="87"/>
      <c r="P209" s="217">
        <f>O209*H209</f>
        <v>0</v>
      </c>
      <c r="Q209" s="217">
        <v>0.43878</v>
      </c>
      <c r="R209" s="217">
        <f>Q209*H209</f>
        <v>9.5500467000000011</v>
      </c>
      <c r="S209" s="217">
        <v>0</v>
      </c>
      <c r="T209" s="21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9" t="s">
        <v>162</v>
      </c>
      <c r="AT209" s="219" t="s">
        <v>157</v>
      </c>
      <c r="AU209" s="219" t="s">
        <v>84</v>
      </c>
      <c r="AY209" s="20" t="s">
        <v>154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20" t="s">
        <v>82</v>
      </c>
      <c r="BK209" s="220">
        <f>ROUND(I209*H209,2)</f>
        <v>0</v>
      </c>
      <c r="BL209" s="20" t="s">
        <v>162</v>
      </c>
      <c r="BM209" s="219" t="s">
        <v>1240</v>
      </c>
    </row>
    <row r="210" s="2" customFormat="1">
      <c r="A210" s="41"/>
      <c r="B210" s="42"/>
      <c r="C210" s="43"/>
      <c r="D210" s="221" t="s">
        <v>164</v>
      </c>
      <c r="E210" s="43"/>
      <c r="F210" s="222" t="s">
        <v>1024</v>
      </c>
      <c r="G210" s="43"/>
      <c r="H210" s="43"/>
      <c r="I210" s="223"/>
      <c r="J210" s="43"/>
      <c r="K210" s="43"/>
      <c r="L210" s="47"/>
      <c r="M210" s="224"/>
      <c r="N210" s="225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164</v>
      </c>
      <c r="AU210" s="20" t="s">
        <v>84</v>
      </c>
    </row>
    <row r="211" s="14" customFormat="1">
      <c r="A211" s="14"/>
      <c r="B211" s="237"/>
      <c r="C211" s="238"/>
      <c r="D211" s="228" t="s">
        <v>166</v>
      </c>
      <c r="E211" s="239" t="s">
        <v>28</v>
      </c>
      <c r="F211" s="240" t="s">
        <v>108</v>
      </c>
      <c r="G211" s="238"/>
      <c r="H211" s="241">
        <v>21.765000000000001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166</v>
      </c>
      <c r="AU211" s="247" t="s">
        <v>84</v>
      </c>
      <c r="AV211" s="14" t="s">
        <v>84</v>
      </c>
      <c r="AW211" s="14" t="s">
        <v>35</v>
      </c>
      <c r="AX211" s="14" t="s">
        <v>82</v>
      </c>
      <c r="AY211" s="247" t="s">
        <v>154</v>
      </c>
    </row>
    <row r="212" s="2" customFormat="1" ht="33" customHeight="1">
      <c r="A212" s="41"/>
      <c r="B212" s="42"/>
      <c r="C212" s="208" t="s">
        <v>520</v>
      </c>
      <c r="D212" s="208" t="s">
        <v>157</v>
      </c>
      <c r="E212" s="209" t="s">
        <v>1025</v>
      </c>
      <c r="F212" s="210" t="s">
        <v>1026</v>
      </c>
      <c r="G212" s="211" t="s">
        <v>160</v>
      </c>
      <c r="H212" s="212">
        <v>21.765000000000001</v>
      </c>
      <c r="I212" s="213"/>
      <c r="J212" s="214">
        <f>ROUND(I212*H212,2)</f>
        <v>0</v>
      </c>
      <c r="K212" s="210" t="s">
        <v>161</v>
      </c>
      <c r="L212" s="47"/>
      <c r="M212" s="215" t="s">
        <v>28</v>
      </c>
      <c r="N212" s="216" t="s">
        <v>45</v>
      </c>
      <c r="O212" s="87"/>
      <c r="P212" s="217">
        <f>O212*H212</f>
        <v>0</v>
      </c>
      <c r="Q212" s="217">
        <v>0.41399999999999998</v>
      </c>
      <c r="R212" s="217">
        <f>Q212*H212</f>
        <v>9.0107099999999996</v>
      </c>
      <c r="S212" s="217">
        <v>0</v>
      </c>
      <c r="T212" s="218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9" t="s">
        <v>162</v>
      </c>
      <c r="AT212" s="219" t="s">
        <v>157</v>
      </c>
      <c r="AU212" s="219" t="s">
        <v>84</v>
      </c>
      <c r="AY212" s="20" t="s">
        <v>154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20" t="s">
        <v>82</v>
      </c>
      <c r="BK212" s="220">
        <f>ROUND(I212*H212,2)</f>
        <v>0</v>
      </c>
      <c r="BL212" s="20" t="s">
        <v>162</v>
      </c>
      <c r="BM212" s="219" t="s">
        <v>1241</v>
      </c>
    </row>
    <row r="213" s="2" customFormat="1">
      <c r="A213" s="41"/>
      <c r="B213" s="42"/>
      <c r="C213" s="43"/>
      <c r="D213" s="221" t="s">
        <v>164</v>
      </c>
      <c r="E213" s="43"/>
      <c r="F213" s="222" t="s">
        <v>1028</v>
      </c>
      <c r="G213" s="43"/>
      <c r="H213" s="43"/>
      <c r="I213" s="223"/>
      <c r="J213" s="43"/>
      <c r="K213" s="43"/>
      <c r="L213" s="47"/>
      <c r="M213" s="224"/>
      <c r="N213" s="225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164</v>
      </c>
      <c r="AU213" s="20" t="s">
        <v>84</v>
      </c>
    </row>
    <row r="214" s="14" customFormat="1">
      <c r="A214" s="14"/>
      <c r="B214" s="237"/>
      <c r="C214" s="238"/>
      <c r="D214" s="228" t="s">
        <v>166</v>
      </c>
      <c r="E214" s="239" t="s">
        <v>28</v>
      </c>
      <c r="F214" s="240" t="s">
        <v>108</v>
      </c>
      <c r="G214" s="238"/>
      <c r="H214" s="241">
        <v>21.765000000000001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166</v>
      </c>
      <c r="AU214" s="247" t="s">
        <v>84</v>
      </c>
      <c r="AV214" s="14" t="s">
        <v>84</v>
      </c>
      <c r="AW214" s="14" t="s">
        <v>35</v>
      </c>
      <c r="AX214" s="14" t="s">
        <v>82</v>
      </c>
      <c r="AY214" s="247" t="s">
        <v>154</v>
      </c>
    </row>
    <row r="215" s="2" customFormat="1" ht="55.5" customHeight="1">
      <c r="A215" s="41"/>
      <c r="B215" s="42"/>
      <c r="C215" s="208" t="s">
        <v>527</v>
      </c>
      <c r="D215" s="208" t="s">
        <v>157</v>
      </c>
      <c r="E215" s="209" t="s">
        <v>1029</v>
      </c>
      <c r="F215" s="210" t="s">
        <v>1030</v>
      </c>
      <c r="G215" s="211" t="s">
        <v>160</v>
      </c>
      <c r="H215" s="212">
        <v>21.765000000000001</v>
      </c>
      <c r="I215" s="213"/>
      <c r="J215" s="214">
        <f>ROUND(I215*H215,2)</f>
        <v>0</v>
      </c>
      <c r="K215" s="210" t="s">
        <v>161</v>
      </c>
      <c r="L215" s="47"/>
      <c r="M215" s="215" t="s">
        <v>28</v>
      </c>
      <c r="N215" s="216" t="s">
        <v>45</v>
      </c>
      <c r="O215" s="87"/>
      <c r="P215" s="217">
        <f>O215*H215</f>
        <v>0</v>
      </c>
      <c r="Q215" s="217">
        <v>0.13188</v>
      </c>
      <c r="R215" s="217">
        <f>Q215*H215</f>
        <v>2.8703682000000001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162</v>
      </c>
      <c r="AT215" s="219" t="s">
        <v>157</v>
      </c>
      <c r="AU215" s="219" t="s">
        <v>84</v>
      </c>
      <c r="AY215" s="20" t="s">
        <v>154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82</v>
      </c>
      <c r="BK215" s="220">
        <f>ROUND(I215*H215,2)</f>
        <v>0</v>
      </c>
      <c r="BL215" s="20" t="s">
        <v>162</v>
      </c>
      <c r="BM215" s="219" t="s">
        <v>1242</v>
      </c>
    </row>
    <row r="216" s="2" customFormat="1">
      <c r="A216" s="41"/>
      <c r="B216" s="42"/>
      <c r="C216" s="43"/>
      <c r="D216" s="221" t="s">
        <v>164</v>
      </c>
      <c r="E216" s="43"/>
      <c r="F216" s="222" t="s">
        <v>1032</v>
      </c>
      <c r="G216" s="43"/>
      <c r="H216" s="43"/>
      <c r="I216" s="223"/>
      <c r="J216" s="43"/>
      <c r="K216" s="43"/>
      <c r="L216" s="47"/>
      <c r="M216" s="224"/>
      <c r="N216" s="225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164</v>
      </c>
      <c r="AU216" s="20" t="s">
        <v>84</v>
      </c>
    </row>
    <row r="217" s="14" customFormat="1">
      <c r="A217" s="14"/>
      <c r="B217" s="237"/>
      <c r="C217" s="238"/>
      <c r="D217" s="228" t="s">
        <v>166</v>
      </c>
      <c r="E217" s="239" t="s">
        <v>28</v>
      </c>
      <c r="F217" s="240" t="s">
        <v>108</v>
      </c>
      <c r="G217" s="238"/>
      <c r="H217" s="241">
        <v>21.765000000000001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166</v>
      </c>
      <c r="AU217" s="247" t="s">
        <v>84</v>
      </c>
      <c r="AV217" s="14" t="s">
        <v>84</v>
      </c>
      <c r="AW217" s="14" t="s">
        <v>35</v>
      </c>
      <c r="AX217" s="14" t="s">
        <v>82</v>
      </c>
      <c r="AY217" s="247" t="s">
        <v>154</v>
      </c>
    </row>
    <row r="218" s="2" customFormat="1" ht="44.25" customHeight="1">
      <c r="A218" s="41"/>
      <c r="B218" s="42"/>
      <c r="C218" s="208" t="s">
        <v>524</v>
      </c>
      <c r="D218" s="208" t="s">
        <v>157</v>
      </c>
      <c r="E218" s="209" t="s">
        <v>1033</v>
      </c>
      <c r="F218" s="210" t="s">
        <v>1034</v>
      </c>
      <c r="G218" s="211" t="s">
        <v>160</v>
      </c>
      <c r="H218" s="212">
        <v>21.765000000000001</v>
      </c>
      <c r="I218" s="213"/>
      <c r="J218" s="214">
        <f>ROUND(I218*H218,2)</f>
        <v>0</v>
      </c>
      <c r="K218" s="210" t="s">
        <v>28</v>
      </c>
      <c r="L218" s="47"/>
      <c r="M218" s="215" t="s">
        <v>28</v>
      </c>
      <c r="N218" s="216" t="s">
        <v>45</v>
      </c>
      <c r="O218" s="87"/>
      <c r="P218" s="217">
        <f>O218*H218</f>
        <v>0</v>
      </c>
      <c r="Q218" s="217">
        <v>0.15826000000000001</v>
      </c>
      <c r="R218" s="217">
        <f>Q218*H218</f>
        <v>3.4445289000000003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162</v>
      </c>
      <c r="AT218" s="219" t="s">
        <v>157</v>
      </c>
      <c r="AU218" s="219" t="s">
        <v>84</v>
      </c>
      <c r="AY218" s="20" t="s">
        <v>154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82</v>
      </c>
      <c r="BK218" s="220">
        <f>ROUND(I218*H218,2)</f>
        <v>0</v>
      </c>
      <c r="BL218" s="20" t="s">
        <v>162</v>
      </c>
      <c r="BM218" s="219" t="s">
        <v>1243</v>
      </c>
    </row>
    <row r="219" s="14" customFormat="1">
      <c r="A219" s="14"/>
      <c r="B219" s="237"/>
      <c r="C219" s="238"/>
      <c r="D219" s="228" t="s">
        <v>166</v>
      </c>
      <c r="E219" s="239" t="s">
        <v>28</v>
      </c>
      <c r="F219" s="240" t="s">
        <v>108</v>
      </c>
      <c r="G219" s="238"/>
      <c r="H219" s="241">
        <v>21.765000000000001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166</v>
      </c>
      <c r="AU219" s="247" t="s">
        <v>84</v>
      </c>
      <c r="AV219" s="14" t="s">
        <v>84</v>
      </c>
      <c r="AW219" s="14" t="s">
        <v>35</v>
      </c>
      <c r="AX219" s="14" t="s">
        <v>82</v>
      </c>
      <c r="AY219" s="247" t="s">
        <v>154</v>
      </c>
    </row>
    <row r="220" s="2" customFormat="1" ht="24.15" customHeight="1">
      <c r="A220" s="41"/>
      <c r="B220" s="42"/>
      <c r="C220" s="208" t="s">
        <v>538</v>
      </c>
      <c r="D220" s="208" t="s">
        <v>157</v>
      </c>
      <c r="E220" s="209" t="s">
        <v>1036</v>
      </c>
      <c r="F220" s="210" t="s">
        <v>1037</v>
      </c>
      <c r="G220" s="211" t="s">
        <v>160</v>
      </c>
      <c r="H220" s="212">
        <v>21.765000000000001</v>
      </c>
      <c r="I220" s="213"/>
      <c r="J220" s="214">
        <f>ROUND(I220*H220,2)</f>
        <v>0</v>
      </c>
      <c r="K220" s="210" t="s">
        <v>161</v>
      </c>
      <c r="L220" s="47"/>
      <c r="M220" s="215" t="s">
        <v>28</v>
      </c>
      <c r="N220" s="216" t="s">
        <v>45</v>
      </c>
      <c r="O220" s="87"/>
      <c r="P220" s="217">
        <f>O220*H220</f>
        <v>0</v>
      </c>
      <c r="Q220" s="217">
        <v>0.0075300000000000002</v>
      </c>
      <c r="R220" s="217">
        <f>Q220*H220</f>
        <v>0.16389045000000002</v>
      </c>
      <c r="S220" s="217">
        <v>0</v>
      </c>
      <c r="T220" s="218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9" t="s">
        <v>162</v>
      </c>
      <c r="AT220" s="219" t="s">
        <v>157</v>
      </c>
      <c r="AU220" s="219" t="s">
        <v>84</v>
      </c>
      <c r="AY220" s="20" t="s">
        <v>154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0" t="s">
        <v>82</v>
      </c>
      <c r="BK220" s="220">
        <f>ROUND(I220*H220,2)</f>
        <v>0</v>
      </c>
      <c r="BL220" s="20" t="s">
        <v>162</v>
      </c>
      <c r="BM220" s="219" t="s">
        <v>1244</v>
      </c>
    </row>
    <row r="221" s="2" customFormat="1">
      <c r="A221" s="41"/>
      <c r="B221" s="42"/>
      <c r="C221" s="43"/>
      <c r="D221" s="221" t="s">
        <v>164</v>
      </c>
      <c r="E221" s="43"/>
      <c r="F221" s="222" t="s">
        <v>1039</v>
      </c>
      <c r="G221" s="43"/>
      <c r="H221" s="43"/>
      <c r="I221" s="223"/>
      <c r="J221" s="43"/>
      <c r="K221" s="43"/>
      <c r="L221" s="47"/>
      <c r="M221" s="224"/>
      <c r="N221" s="225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164</v>
      </c>
      <c r="AU221" s="20" t="s">
        <v>84</v>
      </c>
    </row>
    <row r="222" s="14" customFormat="1">
      <c r="A222" s="14"/>
      <c r="B222" s="237"/>
      <c r="C222" s="238"/>
      <c r="D222" s="228" t="s">
        <v>166</v>
      </c>
      <c r="E222" s="239" t="s">
        <v>28</v>
      </c>
      <c r="F222" s="240" t="s">
        <v>108</v>
      </c>
      <c r="G222" s="238"/>
      <c r="H222" s="241">
        <v>21.765000000000001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166</v>
      </c>
      <c r="AU222" s="247" t="s">
        <v>84</v>
      </c>
      <c r="AV222" s="14" t="s">
        <v>84</v>
      </c>
      <c r="AW222" s="14" t="s">
        <v>35</v>
      </c>
      <c r="AX222" s="14" t="s">
        <v>82</v>
      </c>
      <c r="AY222" s="247" t="s">
        <v>154</v>
      </c>
    </row>
    <row r="223" s="2" customFormat="1" ht="24.15" customHeight="1">
      <c r="A223" s="41"/>
      <c r="B223" s="42"/>
      <c r="C223" s="208" t="s">
        <v>544</v>
      </c>
      <c r="D223" s="208" t="s">
        <v>157</v>
      </c>
      <c r="E223" s="209" t="s">
        <v>1040</v>
      </c>
      <c r="F223" s="210" t="s">
        <v>1041</v>
      </c>
      <c r="G223" s="211" t="s">
        <v>160</v>
      </c>
      <c r="H223" s="212">
        <v>21.765000000000001</v>
      </c>
      <c r="I223" s="213"/>
      <c r="J223" s="214">
        <f>ROUND(I223*H223,2)</f>
        <v>0</v>
      </c>
      <c r="K223" s="210" t="s">
        <v>161</v>
      </c>
      <c r="L223" s="47"/>
      <c r="M223" s="215" t="s">
        <v>28</v>
      </c>
      <c r="N223" s="216" t="s">
        <v>45</v>
      </c>
      <c r="O223" s="87"/>
      <c r="P223" s="217">
        <f>O223*H223</f>
        <v>0</v>
      </c>
      <c r="Q223" s="217">
        <v>0.00071000000000000002</v>
      </c>
      <c r="R223" s="217">
        <f>Q223*H223</f>
        <v>0.015453150000000001</v>
      </c>
      <c r="S223" s="217">
        <v>0</v>
      </c>
      <c r="T223" s="21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9" t="s">
        <v>162</v>
      </c>
      <c r="AT223" s="219" t="s">
        <v>157</v>
      </c>
      <c r="AU223" s="219" t="s">
        <v>84</v>
      </c>
      <c r="AY223" s="20" t="s">
        <v>154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82</v>
      </c>
      <c r="BK223" s="220">
        <f>ROUND(I223*H223,2)</f>
        <v>0</v>
      </c>
      <c r="BL223" s="20" t="s">
        <v>162</v>
      </c>
      <c r="BM223" s="219" t="s">
        <v>1245</v>
      </c>
    </row>
    <row r="224" s="2" customFormat="1">
      <c r="A224" s="41"/>
      <c r="B224" s="42"/>
      <c r="C224" s="43"/>
      <c r="D224" s="221" t="s">
        <v>164</v>
      </c>
      <c r="E224" s="43"/>
      <c r="F224" s="222" t="s">
        <v>1043</v>
      </c>
      <c r="G224" s="43"/>
      <c r="H224" s="43"/>
      <c r="I224" s="223"/>
      <c r="J224" s="43"/>
      <c r="K224" s="43"/>
      <c r="L224" s="47"/>
      <c r="M224" s="224"/>
      <c r="N224" s="225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164</v>
      </c>
      <c r="AU224" s="20" t="s">
        <v>84</v>
      </c>
    </row>
    <row r="225" s="14" customFormat="1">
      <c r="A225" s="14"/>
      <c r="B225" s="237"/>
      <c r="C225" s="238"/>
      <c r="D225" s="228" t="s">
        <v>166</v>
      </c>
      <c r="E225" s="239" t="s">
        <v>28</v>
      </c>
      <c r="F225" s="240" t="s">
        <v>108</v>
      </c>
      <c r="G225" s="238"/>
      <c r="H225" s="241">
        <v>21.765000000000001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166</v>
      </c>
      <c r="AU225" s="247" t="s">
        <v>84</v>
      </c>
      <c r="AV225" s="14" t="s">
        <v>84</v>
      </c>
      <c r="AW225" s="14" t="s">
        <v>35</v>
      </c>
      <c r="AX225" s="14" t="s">
        <v>82</v>
      </c>
      <c r="AY225" s="247" t="s">
        <v>154</v>
      </c>
    </row>
    <row r="226" s="2" customFormat="1" ht="49.05" customHeight="1">
      <c r="A226" s="41"/>
      <c r="B226" s="42"/>
      <c r="C226" s="208" t="s">
        <v>548</v>
      </c>
      <c r="D226" s="208" t="s">
        <v>157</v>
      </c>
      <c r="E226" s="209" t="s">
        <v>1044</v>
      </c>
      <c r="F226" s="210" t="s">
        <v>1045</v>
      </c>
      <c r="G226" s="211" t="s">
        <v>160</v>
      </c>
      <c r="H226" s="212">
        <v>21.765000000000001</v>
      </c>
      <c r="I226" s="213"/>
      <c r="J226" s="214">
        <f>ROUND(I226*H226,2)</f>
        <v>0</v>
      </c>
      <c r="K226" s="210" t="s">
        <v>161</v>
      </c>
      <c r="L226" s="47"/>
      <c r="M226" s="215" t="s">
        <v>28</v>
      </c>
      <c r="N226" s="216" t="s">
        <v>45</v>
      </c>
      <c r="O226" s="87"/>
      <c r="P226" s="217">
        <f>O226*H226</f>
        <v>0</v>
      </c>
      <c r="Q226" s="217">
        <v>0.12966</v>
      </c>
      <c r="R226" s="217">
        <f>Q226*H226</f>
        <v>2.8220499000000001</v>
      </c>
      <c r="S226" s="217">
        <v>0</v>
      </c>
      <c r="T226" s="218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9" t="s">
        <v>162</v>
      </c>
      <c r="AT226" s="219" t="s">
        <v>157</v>
      </c>
      <c r="AU226" s="219" t="s">
        <v>84</v>
      </c>
      <c r="AY226" s="20" t="s">
        <v>154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20" t="s">
        <v>82</v>
      </c>
      <c r="BK226" s="220">
        <f>ROUND(I226*H226,2)</f>
        <v>0</v>
      </c>
      <c r="BL226" s="20" t="s">
        <v>162</v>
      </c>
      <c r="BM226" s="219" t="s">
        <v>1246</v>
      </c>
    </row>
    <row r="227" s="2" customFormat="1">
      <c r="A227" s="41"/>
      <c r="B227" s="42"/>
      <c r="C227" s="43"/>
      <c r="D227" s="221" t="s">
        <v>164</v>
      </c>
      <c r="E227" s="43"/>
      <c r="F227" s="222" t="s">
        <v>1047</v>
      </c>
      <c r="G227" s="43"/>
      <c r="H227" s="43"/>
      <c r="I227" s="223"/>
      <c r="J227" s="43"/>
      <c r="K227" s="43"/>
      <c r="L227" s="47"/>
      <c r="M227" s="224"/>
      <c r="N227" s="225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164</v>
      </c>
      <c r="AU227" s="20" t="s">
        <v>84</v>
      </c>
    </row>
    <row r="228" s="14" customFormat="1">
      <c r="A228" s="14"/>
      <c r="B228" s="237"/>
      <c r="C228" s="238"/>
      <c r="D228" s="228" t="s">
        <v>166</v>
      </c>
      <c r="E228" s="239" t="s">
        <v>28</v>
      </c>
      <c r="F228" s="240" t="s">
        <v>108</v>
      </c>
      <c r="G228" s="238"/>
      <c r="H228" s="241">
        <v>21.765000000000001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166</v>
      </c>
      <c r="AU228" s="247" t="s">
        <v>84</v>
      </c>
      <c r="AV228" s="14" t="s">
        <v>84</v>
      </c>
      <c r="AW228" s="14" t="s">
        <v>35</v>
      </c>
      <c r="AX228" s="14" t="s">
        <v>82</v>
      </c>
      <c r="AY228" s="247" t="s">
        <v>154</v>
      </c>
    </row>
    <row r="229" s="12" customFormat="1" ht="22.8" customHeight="1">
      <c r="A229" s="12"/>
      <c r="B229" s="192"/>
      <c r="C229" s="193"/>
      <c r="D229" s="194" t="s">
        <v>73</v>
      </c>
      <c r="E229" s="206" t="s">
        <v>205</v>
      </c>
      <c r="F229" s="206" t="s">
        <v>1051</v>
      </c>
      <c r="G229" s="193"/>
      <c r="H229" s="193"/>
      <c r="I229" s="196"/>
      <c r="J229" s="207">
        <f>BK229</f>
        <v>0</v>
      </c>
      <c r="K229" s="193"/>
      <c r="L229" s="198"/>
      <c r="M229" s="199"/>
      <c r="N229" s="200"/>
      <c r="O229" s="200"/>
      <c r="P229" s="201">
        <f>SUM(P230:P294)</f>
        <v>0</v>
      </c>
      <c r="Q229" s="200"/>
      <c r="R229" s="201">
        <f>SUM(R230:R294)</f>
        <v>10.667844399999998</v>
      </c>
      <c r="S229" s="200"/>
      <c r="T229" s="202">
        <f>SUM(T230:T294)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3" t="s">
        <v>82</v>
      </c>
      <c r="AT229" s="204" t="s">
        <v>73</v>
      </c>
      <c r="AU229" s="204" t="s">
        <v>82</v>
      </c>
      <c r="AY229" s="203" t="s">
        <v>154</v>
      </c>
      <c r="BK229" s="205">
        <f>SUM(BK230:BK294)</f>
        <v>0</v>
      </c>
    </row>
    <row r="230" s="2" customFormat="1" ht="24.15" customHeight="1">
      <c r="A230" s="41"/>
      <c r="B230" s="42"/>
      <c r="C230" s="208" t="s">
        <v>553</v>
      </c>
      <c r="D230" s="208" t="s">
        <v>157</v>
      </c>
      <c r="E230" s="209" t="s">
        <v>1247</v>
      </c>
      <c r="F230" s="210" t="s">
        <v>1248</v>
      </c>
      <c r="G230" s="211" t="s">
        <v>198</v>
      </c>
      <c r="H230" s="212">
        <v>5.9800000000000004</v>
      </c>
      <c r="I230" s="213"/>
      <c r="J230" s="214">
        <f>ROUND(I230*H230,2)</f>
        <v>0</v>
      </c>
      <c r="K230" s="210" t="s">
        <v>161</v>
      </c>
      <c r="L230" s="47"/>
      <c r="M230" s="215" t="s">
        <v>28</v>
      </c>
      <c r="N230" s="216" t="s">
        <v>45</v>
      </c>
      <c r="O230" s="87"/>
      <c r="P230" s="217">
        <f>O230*H230</f>
        <v>0</v>
      </c>
      <c r="Q230" s="217">
        <v>1.0000000000000001E-05</v>
      </c>
      <c r="R230" s="217">
        <f>Q230*H230</f>
        <v>5.980000000000001E-05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162</v>
      </c>
      <c r="AT230" s="219" t="s">
        <v>157</v>
      </c>
      <c r="AU230" s="219" t="s">
        <v>84</v>
      </c>
      <c r="AY230" s="20" t="s">
        <v>154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82</v>
      </c>
      <c r="BK230" s="220">
        <f>ROUND(I230*H230,2)</f>
        <v>0</v>
      </c>
      <c r="BL230" s="20" t="s">
        <v>162</v>
      </c>
      <c r="BM230" s="219" t="s">
        <v>1249</v>
      </c>
    </row>
    <row r="231" s="2" customFormat="1">
      <c r="A231" s="41"/>
      <c r="B231" s="42"/>
      <c r="C231" s="43"/>
      <c r="D231" s="221" t="s">
        <v>164</v>
      </c>
      <c r="E231" s="43"/>
      <c r="F231" s="222" t="s">
        <v>1250</v>
      </c>
      <c r="G231" s="43"/>
      <c r="H231" s="43"/>
      <c r="I231" s="223"/>
      <c r="J231" s="43"/>
      <c r="K231" s="43"/>
      <c r="L231" s="47"/>
      <c r="M231" s="224"/>
      <c r="N231" s="22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164</v>
      </c>
      <c r="AU231" s="20" t="s">
        <v>84</v>
      </c>
    </row>
    <row r="232" s="13" customFormat="1">
      <c r="A232" s="13"/>
      <c r="B232" s="226"/>
      <c r="C232" s="227"/>
      <c r="D232" s="228" t="s">
        <v>166</v>
      </c>
      <c r="E232" s="229" t="s">
        <v>28</v>
      </c>
      <c r="F232" s="230" t="s">
        <v>1175</v>
      </c>
      <c r="G232" s="227"/>
      <c r="H232" s="229" t="s">
        <v>28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166</v>
      </c>
      <c r="AU232" s="236" t="s">
        <v>84</v>
      </c>
      <c r="AV232" s="13" t="s">
        <v>82</v>
      </c>
      <c r="AW232" s="13" t="s">
        <v>35</v>
      </c>
      <c r="AX232" s="13" t="s">
        <v>74</v>
      </c>
      <c r="AY232" s="236" t="s">
        <v>154</v>
      </c>
    </row>
    <row r="233" s="14" customFormat="1">
      <c r="A233" s="14"/>
      <c r="B233" s="237"/>
      <c r="C233" s="238"/>
      <c r="D233" s="228" t="s">
        <v>166</v>
      </c>
      <c r="E233" s="239" t="s">
        <v>28</v>
      </c>
      <c r="F233" s="240" t="s">
        <v>1251</v>
      </c>
      <c r="G233" s="238"/>
      <c r="H233" s="241">
        <v>5.9800000000000004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166</v>
      </c>
      <c r="AU233" s="247" t="s">
        <v>84</v>
      </c>
      <c r="AV233" s="14" t="s">
        <v>84</v>
      </c>
      <c r="AW233" s="14" t="s">
        <v>35</v>
      </c>
      <c r="AX233" s="14" t="s">
        <v>74</v>
      </c>
      <c r="AY233" s="247" t="s">
        <v>154</v>
      </c>
    </row>
    <row r="234" s="15" customFormat="1">
      <c r="A234" s="15"/>
      <c r="B234" s="248"/>
      <c r="C234" s="249"/>
      <c r="D234" s="228" t="s">
        <v>166</v>
      </c>
      <c r="E234" s="250" t="s">
        <v>914</v>
      </c>
      <c r="F234" s="251" t="s">
        <v>169</v>
      </c>
      <c r="G234" s="249"/>
      <c r="H234" s="252">
        <v>5.9800000000000004</v>
      </c>
      <c r="I234" s="253"/>
      <c r="J234" s="249"/>
      <c r="K234" s="249"/>
      <c r="L234" s="254"/>
      <c r="M234" s="255"/>
      <c r="N234" s="256"/>
      <c r="O234" s="256"/>
      <c r="P234" s="256"/>
      <c r="Q234" s="256"/>
      <c r="R234" s="256"/>
      <c r="S234" s="256"/>
      <c r="T234" s="25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8" t="s">
        <v>166</v>
      </c>
      <c r="AU234" s="258" t="s">
        <v>84</v>
      </c>
      <c r="AV234" s="15" t="s">
        <v>162</v>
      </c>
      <c r="AW234" s="15" t="s">
        <v>35</v>
      </c>
      <c r="AX234" s="15" t="s">
        <v>82</v>
      </c>
      <c r="AY234" s="258" t="s">
        <v>154</v>
      </c>
    </row>
    <row r="235" s="2" customFormat="1" ht="24.15" customHeight="1">
      <c r="A235" s="41"/>
      <c r="B235" s="42"/>
      <c r="C235" s="273" t="s">
        <v>558</v>
      </c>
      <c r="D235" s="273" t="s">
        <v>521</v>
      </c>
      <c r="E235" s="274" t="s">
        <v>1252</v>
      </c>
      <c r="F235" s="275" t="s">
        <v>1253</v>
      </c>
      <c r="G235" s="276" t="s">
        <v>198</v>
      </c>
      <c r="H235" s="277">
        <v>6.5359999999999996</v>
      </c>
      <c r="I235" s="278"/>
      <c r="J235" s="279">
        <f>ROUND(I235*H235,2)</f>
        <v>0</v>
      </c>
      <c r="K235" s="275" t="s">
        <v>161</v>
      </c>
      <c r="L235" s="280"/>
      <c r="M235" s="281" t="s">
        <v>28</v>
      </c>
      <c r="N235" s="282" t="s">
        <v>45</v>
      </c>
      <c r="O235" s="87"/>
      <c r="P235" s="217">
        <f>O235*H235</f>
        <v>0</v>
      </c>
      <c r="Q235" s="217">
        <v>0.0028999999999999998</v>
      </c>
      <c r="R235" s="217">
        <f>Q235*H235</f>
        <v>0.018954399999999996</v>
      </c>
      <c r="S235" s="217">
        <v>0</v>
      </c>
      <c r="T235" s="218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9" t="s">
        <v>205</v>
      </c>
      <c r="AT235" s="219" t="s">
        <v>521</v>
      </c>
      <c r="AU235" s="219" t="s">
        <v>84</v>
      </c>
      <c r="AY235" s="20" t="s">
        <v>154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0" t="s">
        <v>82</v>
      </c>
      <c r="BK235" s="220">
        <f>ROUND(I235*H235,2)</f>
        <v>0</v>
      </c>
      <c r="BL235" s="20" t="s">
        <v>162</v>
      </c>
      <c r="BM235" s="219" t="s">
        <v>1254</v>
      </c>
    </row>
    <row r="236" s="14" customFormat="1">
      <c r="A236" s="14"/>
      <c r="B236" s="237"/>
      <c r="C236" s="238"/>
      <c r="D236" s="228" t="s">
        <v>166</v>
      </c>
      <c r="E236" s="239" t="s">
        <v>28</v>
      </c>
      <c r="F236" s="240" t="s">
        <v>1058</v>
      </c>
      <c r="G236" s="238"/>
      <c r="H236" s="241">
        <v>6.5359999999999996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166</v>
      </c>
      <c r="AU236" s="247" t="s">
        <v>84</v>
      </c>
      <c r="AV236" s="14" t="s">
        <v>84</v>
      </c>
      <c r="AW236" s="14" t="s">
        <v>35</v>
      </c>
      <c r="AX236" s="14" t="s">
        <v>82</v>
      </c>
      <c r="AY236" s="247" t="s">
        <v>154</v>
      </c>
    </row>
    <row r="237" s="2" customFormat="1" ht="24.15" customHeight="1">
      <c r="A237" s="41"/>
      <c r="B237" s="42"/>
      <c r="C237" s="208" t="s">
        <v>564</v>
      </c>
      <c r="D237" s="208" t="s">
        <v>157</v>
      </c>
      <c r="E237" s="209" t="s">
        <v>1255</v>
      </c>
      <c r="F237" s="210" t="s">
        <v>1256</v>
      </c>
      <c r="G237" s="211" t="s">
        <v>198</v>
      </c>
      <c r="H237" s="212">
        <v>5.8399999999999999</v>
      </c>
      <c r="I237" s="213"/>
      <c r="J237" s="214">
        <f>ROUND(I237*H237,2)</f>
        <v>0</v>
      </c>
      <c r="K237" s="210" t="s">
        <v>161</v>
      </c>
      <c r="L237" s="47"/>
      <c r="M237" s="215" t="s">
        <v>28</v>
      </c>
      <c r="N237" s="216" t="s">
        <v>45</v>
      </c>
      <c r="O237" s="87"/>
      <c r="P237" s="217">
        <f>O237*H237</f>
        <v>0</v>
      </c>
      <c r="Q237" s="217">
        <v>1.0000000000000001E-05</v>
      </c>
      <c r="R237" s="217">
        <f>Q237*H237</f>
        <v>5.8400000000000003E-05</v>
      </c>
      <c r="S237" s="217">
        <v>0</v>
      </c>
      <c r="T237" s="218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9" t="s">
        <v>162</v>
      </c>
      <c r="AT237" s="219" t="s">
        <v>157</v>
      </c>
      <c r="AU237" s="219" t="s">
        <v>84</v>
      </c>
      <c r="AY237" s="20" t="s">
        <v>154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20" t="s">
        <v>82</v>
      </c>
      <c r="BK237" s="220">
        <f>ROUND(I237*H237,2)</f>
        <v>0</v>
      </c>
      <c r="BL237" s="20" t="s">
        <v>162</v>
      </c>
      <c r="BM237" s="219" t="s">
        <v>1257</v>
      </c>
    </row>
    <row r="238" s="2" customFormat="1">
      <c r="A238" s="41"/>
      <c r="B238" s="42"/>
      <c r="C238" s="43"/>
      <c r="D238" s="221" t="s">
        <v>164</v>
      </c>
      <c r="E238" s="43"/>
      <c r="F238" s="222" t="s">
        <v>1258</v>
      </c>
      <c r="G238" s="43"/>
      <c r="H238" s="43"/>
      <c r="I238" s="223"/>
      <c r="J238" s="43"/>
      <c r="K238" s="43"/>
      <c r="L238" s="47"/>
      <c r="M238" s="224"/>
      <c r="N238" s="225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164</v>
      </c>
      <c r="AU238" s="20" t="s">
        <v>84</v>
      </c>
    </row>
    <row r="239" s="13" customFormat="1">
      <c r="A239" s="13"/>
      <c r="B239" s="226"/>
      <c r="C239" s="227"/>
      <c r="D239" s="228" t="s">
        <v>166</v>
      </c>
      <c r="E239" s="229" t="s">
        <v>28</v>
      </c>
      <c r="F239" s="230" t="s">
        <v>1175</v>
      </c>
      <c r="G239" s="227"/>
      <c r="H239" s="229" t="s">
        <v>28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166</v>
      </c>
      <c r="AU239" s="236" t="s">
        <v>84</v>
      </c>
      <c r="AV239" s="13" t="s">
        <v>82</v>
      </c>
      <c r="AW239" s="13" t="s">
        <v>35</v>
      </c>
      <c r="AX239" s="13" t="s">
        <v>74</v>
      </c>
      <c r="AY239" s="236" t="s">
        <v>154</v>
      </c>
    </row>
    <row r="240" s="14" customFormat="1">
      <c r="A240" s="14"/>
      <c r="B240" s="237"/>
      <c r="C240" s="238"/>
      <c r="D240" s="228" t="s">
        <v>166</v>
      </c>
      <c r="E240" s="239" t="s">
        <v>28</v>
      </c>
      <c r="F240" s="240" t="s">
        <v>1259</v>
      </c>
      <c r="G240" s="238"/>
      <c r="H240" s="241">
        <v>5.8399999999999999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166</v>
      </c>
      <c r="AU240" s="247" t="s">
        <v>84</v>
      </c>
      <c r="AV240" s="14" t="s">
        <v>84</v>
      </c>
      <c r="AW240" s="14" t="s">
        <v>35</v>
      </c>
      <c r="AX240" s="14" t="s">
        <v>74</v>
      </c>
      <c r="AY240" s="247" t="s">
        <v>154</v>
      </c>
    </row>
    <row r="241" s="15" customFormat="1">
      <c r="A241" s="15"/>
      <c r="B241" s="248"/>
      <c r="C241" s="249"/>
      <c r="D241" s="228" t="s">
        <v>166</v>
      </c>
      <c r="E241" s="250" t="s">
        <v>1166</v>
      </c>
      <c r="F241" s="251" t="s">
        <v>169</v>
      </c>
      <c r="G241" s="249"/>
      <c r="H241" s="252">
        <v>5.8399999999999999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166</v>
      </c>
      <c r="AU241" s="258" t="s">
        <v>84</v>
      </c>
      <c r="AV241" s="15" t="s">
        <v>162</v>
      </c>
      <c r="AW241" s="15" t="s">
        <v>35</v>
      </c>
      <c r="AX241" s="15" t="s">
        <v>82</v>
      </c>
      <c r="AY241" s="258" t="s">
        <v>154</v>
      </c>
    </row>
    <row r="242" s="2" customFormat="1" ht="24.15" customHeight="1">
      <c r="A242" s="41"/>
      <c r="B242" s="42"/>
      <c r="C242" s="273" t="s">
        <v>568</v>
      </c>
      <c r="D242" s="273" t="s">
        <v>521</v>
      </c>
      <c r="E242" s="274" t="s">
        <v>1260</v>
      </c>
      <c r="F242" s="275" t="s">
        <v>1261</v>
      </c>
      <c r="G242" s="276" t="s">
        <v>198</v>
      </c>
      <c r="H242" s="277">
        <v>6.383</v>
      </c>
      <c r="I242" s="278"/>
      <c r="J242" s="279">
        <f>ROUND(I242*H242,2)</f>
        <v>0</v>
      </c>
      <c r="K242" s="275" t="s">
        <v>161</v>
      </c>
      <c r="L242" s="280"/>
      <c r="M242" s="281" t="s">
        <v>28</v>
      </c>
      <c r="N242" s="282" t="s">
        <v>45</v>
      </c>
      <c r="O242" s="87"/>
      <c r="P242" s="217">
        <f>O242*H242</f>
        <v>0</v>
      </c>
      <c r="Q242" s="217">
        <v>0.0045999999999999999</v>
      </c>
      <c r="R242" s="217">
        <f>Q242*H242</f>
        <v>0.0293618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205</v>
      </c>
      <c r="AT242" s="219" t="s">
        <v>521</v>
      </c>
      <c r="AU242" s="219" t="s">
        <v>84</v>
      </c>
      <c r="AY242" s="20" t="s">
        <v>154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82</v>
      </c>
      <c r="BK242" s="220">
        <f>ROUND(I242*H242,2)</f>
        <v>0</v>
      </c>
      <c r="BL242" s="20" t="s">
        <v>162</v>
      </c>
      <c r="BM242" s="219" t="s">
        <v>1262</v>
      </c>
    </row>
    <row r="243" s="14" customFormat="1">
      <c r="A243" s="14"/>
      <c r="B243" s="237"/>
      <c r="C243" s="238"/>
      <c r="D243" s="228" t="s">
        <v>166</v>
      </c>
      <c r="E243" s="239" t="s">
        <v>28</v>
      </c>
      <c r="F243" s="240" t="s">
        <v>1263</v>
      </c>
      <c r="G243" s="238"/>
      <c r="H243" s="241">
        <v>6.383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166</v>
      </c>
      <c r="AU243" s="247" t="s">
        <v>84</v>
      </c>
      <c r="AV243" s="14" t="s">
        <v>84</v>
      </c>
      <c r="AW243" s="14" t="s">
        <v>35</v>
      </c>
      <c r="AX243" s="14" t="s">
        <v>82</v>
      </c>
      <c r="AY243" s="247" t="s">
        <v>154</v>
      </c>
    </row>
    <row r="244" s="2" customFormat="1" ht="44.25" customHeight="1">
      <c r="A244" s="41"/>
      <c r="B244" s="42"/>
      <c r="C244" s="208" t="s">
        <v>575</v>
      </c>
      <c r="D244" s="208" t="s">
        <v>157</v>
      </c>
      <c r="E244" s="209" t="s">
        <v>1264</v>
      </c>
      <c r="F244" s="210" t="s">
        <v>1265</v>
      </c>
      <c r="G244" s="211" t="s">
        <v>561</v>
      </c>
      <c r="H244" s="212">
        <v>1</v>
      </c>
      <c r="I244" s="213"/>
      <c r="J244" s="214">
        <f>ROUND(I244*H244,2)</f>
        <v>0</v>
      </c>
      <c r="K244" s="210" t="s">
        <v>161</v>
      </c>
      <c r="L244" s="47"/>
      <c r="M244" s="215" t="s">
        <v>28</v>
      </c>
      <c r="N244" s="216" t="s">
        <v>45</v>
      </c>
      <c r="O244" s="87"/>
      <c r="P244" s="217">
        <f>O244*H244</f>
        <v>0</v>
      </c>
      <c r="Q244" s="217">
        <v>0</v>
      </c>
      <c r="R244" s="217">
        <f>Q244*H244</f>
        <v>0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162</v>
      </c>
      <c r="AT244" s="219" t="s">
        <v>157</v>
      </c>
      <c r="AU244" s="219" t="s">
        <v>84</v>
      </c>
      <c r="AY244" s="20" t="s">
        <v>154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82</v>
      </c>
      <c r="BK244" s="220">
        <f>ROUND(I244*H244,2)</f>
        <v>0</v>
      </c>
      <c r="BL244" s="20" t="s">
        <v>162</v>
      </c>
      <c r="BM244" s="219" t="s">
        <v>1266</v>
      </c>
    </row>
    <row r="245" s="2" customFormat="1">
      <c r="A245" s="41"/>
      <c r="B245" s="42"/>
      <c r="C245" s="43"/>
      <c r="D245" s="221" t="s">
        <v>164</v>
      </c>
      <c r="E245" s="43"/>
      <c r="F245" s="222" t="s">
        <v>1267</v>
      </c>
      <c r="G245" s="43"/>
      <c r="H245" s="43"/>
      <c r="I245" s="223"/>
      <c r="J245" s="43"/>
      <c r="K245" s="43"/>
      <c r="L245" s="47"/>
      <c r="M245" s="224"/>
      <c r="N245" s="225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164</v>
      </c>
      <c r="AU245" s="20" t="s">
        <v>84</v>
      </c>
    </row>
    <row r="246" s="13" customFormat="1">
      <c r="A246" s="13"/>
      <c r="B246" s="226"/>
      <c r="C246" s="227"/>
      <c r="D246" s="228" t="s">
        <v>166</v>
      </c>
      <c r="E246" s="229" t="s">
        <v>28</v>
      </c>
      <c r="F246" s="230" t="s">
        <v>1175</v>
      </c>
      <c r="G246" s="227"/>
      <c r="H246" s="229" t="s">
        <v>28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166</v>
      </c>
      <c r="AU246" s="236" t="s">
        <v>84</v>
      </c>
      <c r="AV246" s="13" t="s">
        <v>82</v>
      </c>
      <c r="AW246" s="13" t="s">
        <v>35</v>
      </c>
      <c r="AX246" s="13" t="s">
        <v>74</v>
      </c>
      <c r="AY246" s="236" t="s">
        <v>154</v>
      </c>
    </row>
    <row r="247" s="14" customFormat="1">
      <c r="A247" s="14"/>
      <c r="B247" s="237"/>
      <c r="C247" s="238"/>
      <c r="D247" s="228" t="s">
        <v>166</v>
      </c>
      <c r="E247" s="239" t="s">
        <v>28</v>
      </c>
      <c r="F247" s="240" t="s">
        <v>82</v>
      </c>
      <c r="G247" s="238"/>
      <c r="H247" s="241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166</v>
      </c>
      <c r="AU247" s="247" t="s">
        <v>84</v>
      </c>
      <c r="AV247" s="14" t="s">
        <v>84</v>
      </c>
      <c r="AW247" s="14" t="s">
        <v>35</v>
      </c>
      <c r="AX247" s="14" t="s">
        <v>82</v>
      </c>
      <c r="AY247" s="247" t="s">
        <v>154</v>
      </c>
    </row>
    <row r="248" s="2" customFormat="1" ht="21.75" customHeight="1">
      <c r="A248" s="41"/>
      <c r="B248" s="42"/>
      <c r="C248" s="273" t="s">
        <v>580</v>
      </c>
      <c r="D248" s="273" t="s">
        <v>521</v>
      </c>
      <c r="E248" s="274" t="s">
        <v>1268</v>
      </c>
      <c r="F248" s="275" t="s">
        <v>1269</v>
      </c>
      <c r="G248" s="276" t="s">
        <v>561</v>
      </c>
      <c r="H248" s="277">
        <v>1</v>
      </c>
      <c r="I248" s="278"/>
      <c r="J248" s="279">
        <f>ROUND(I248*H248,2)</f>
        <v>0</v>
      </c>
      <c r="K248" s="275" t="s">
        <v>28</v>
      </c>
      <c r="L248" s="280"/>
      <c r="M248" s="281" t="s">
        <v>28</v>
      </c>
      <c r="N248" s="282" t="s">
        <v>45</v>
      </c>
      <c r="O248" s="87"/>
      <c r="P248" s="217">
        <f>O248*H248</f>
        <v>0</v>
      </c>
      <c r="Q248" s="217">
        <v>0.00080000000000000004</v>
      </c>
      <c r="R248" s="217">
        <f>Q248*H248</f>
        <v>0.00080000000000000004</v>
      </c>
      <c r="S248" s="217">
        <v>0</v>
      </c>
      <c r="T248" s="21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9" t="s">
        <v>205</v>
      </c>
      <c r="AT248" s="219" t="s">
        <v>521</v>
      </c>
      <c r="AU248" s="219" t="s">
        <v>84</v>
      </c>
      <c r="AY248" s="20" t="s">
        <v>154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82</v>
      </c>
      <c r="BK248" s="220">
        <f>ROUND(I248*H248,2)</f>
        <v>0</v>
      </c>
      <c r="BL248" s="20" t="s">
        <v>162</v>
      </c>
      <c r="BM248" s="219" t="s">
        <v>1270</v>
      </c>
    </row>
    <row r="249" s="13" customFormat="1">
      <c r="A249" s="13"/>
      <c r="B249" s="226"/>
      <c r="C249" s="227"/>
      <c r="D249" s="228" t="s">
        <v>166</v>
      </c>
      <c r="E249" s="229" t="s">
        <v>28</v>
      </c>
      <c r="F249" s="230" t="s">
        <v>1175</v>
      </c>
      <c r="G249" s="227"/>
      <c r="H249" s="229" t="s">
        <v>28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166</v>
      </c>
      <c r="AU249" s="236" t="s">
        <v>84</v>
      </c>
      <c r="AV249" s="13" t="s">
        <v>82</v>
      </c>
      <c r="AW249" s="13" t="s">
        <v>35</v>
      </c>
      <c r="AX249" s="13" t="s">
        <v>74</v>
      </c>
      <c r="AY249" s="236" t="s">
        <v>154</v>
      </c>
    </row>
    <row r="250" s="14" customFormat="1">
      <c r="A250" s="14"/>
      <c r="B250" s="237"/>
      <c r="C250" s="238"/>
      <c r="D250" s="228" t="s">
        <v>166</v>
      </c>
      <c r="E250" s="239" t="s">
        <v>28</v>
      </c>
      <c r="F250" s="240" t="s">
        <v>82</v>
      </c>
      <c r="G250" s="238"/>
      <c r="H250" s="241">
        <v>1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166</v>
      </c>
      <c r="AU250" s="247" t="s">
        <v>84</v>
      </c>
      <c r="AV250" s="14" t="s">
        <v>84</v>
      </c>
      <c r="AW250" s="14" t="s">
        <v>35</v>
      </c>
      <c r="AX250" s="14" t="s">
        <v>82</v>
      </c>
      <c r="AY250" s="247" t="s">
        <v>154</v>
      </c>
    </row>
    <row r="251" s="2" customFormat="1" ht="44.25" customHeight="1">
      <c r="A251" s="41"/>
      <c r="B251" s="42"/>
      <c r="C251" s="208" t="s">
        <v>585</v>
      </c>
      <c r="D251" s="208" t="s">
        <v>157</v>
      </c>
      <c r="E251" s="209" t="s">
        <v>1271</v>
      </c>
      <c r="F251" s="210" t="s">
        <v>1272</v>
      </c>
      <c r="G251" s="211" t="s">
        <v>561</v>
      </c>
      <c r="H251" s="212">
        <v>3</v>
      </c>
      <c r="I251" s="213"/>
      <c r="J251" s="214">
        <f>ROUND(I251*H251,2)</f>
        <v>0</v>
      </c>
      <c r="K251" s="210" t="s">
        <v>161</v>
      </c>
      <c r="L251" s="47"/>
      <c r="M251" s="215" t="s">
        <v>28</v>
      </c>
      <c r="N251" s="216" t="s">
        <v>45</v>
      </c>
      <c r="O251" s="87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162</v>
      </c>
      <c r="AT251" s="219" t="s">
        <v>157</v>
      </c>
      <c r="AU251" s="219" t="s">
        <v>84</v>
      </c>
      <c r="AY251" s="20" t="s">
        <v>154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82</v>
      </c>
      <c r="BK251" s="220">
        <f>ROUND(I251*H251,2)</f>
        <v>0</v>
      </c>
      <c r="BL251" s="20" t="s">
        <v>162</v>
      </c>
      <c r="BM251" s="219" t="s">
        <v>1273</v>
      </c>
    </row>
    <row r="252" s="2" customFormat="1">
      <c r="A252" s="41"/>
      <c r="B252" s="42"/>
      <c r="C252" s="43"/>
      <c r="D252" s="221" t="s">
        <v>164</v>
      </c>
      <c r="E252" s="43"/>
      <c r="F252" s="222" t="s">
        <v>1274</v>
      </c>
      <c r="G252" s="43"/>
      <c r="H252" s="43"/>
      <c r="I252" s="223"/>
      <c r="J252" s="43"/>
      <c r="K252" s="43"/>
      <c r="L252" s="47"/>
      <c r="M252" s="224"/>
      <c r="N252" s="225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164</v>
      </c>
      <c r="AU252" s="20" t="s">
        <v>84</v>
      </c>
    </row>
    <row r="253" s="13" customFormat="1">
      <c r="A253" s="13"/>
      <c r="B253" s="226"/>
      <c r="C253" s="227"/>
      <c r="D253" s="228" t="s">
        <v>166</v>
      </c>
      <c r="E253" s="229" t="s">
        <v>28</v>
      </c>
      <c r="F253" s="230" t="s">
        <v>1175</v>
      </c>
      <c r="G253" s="227"/>
      <c r="H253" s="229" t="s">
        <v>28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166</v>
      </c>
      <c r="AU253" s="236" t="s">
        <v>84</v>
      </c>
      <c r="AV253" s="13" t="s">
        <v>82</v>
      </c>
      <c r="AW253" s="13" t="s">
        <v>35</v>
      </c>
      <c r="AX253" s="13" t="s">
        <v>74</v>
      </c>
      <c r="AY253" s="236" t="s">
        <v>154</v>
      </c>
    </row>
    <row r="254" s="14" customFormat="1">
      <c r="A254" s="14"/>
      <c r="B254" s="237"/>
      <c r="C254" s="238"/>
      <c r="D254" s="228" t="s">
        <v>166</v>
      </c>
      <c r="E254" s="239" t="s">
        <v>28</v>
      </c>
      <c r="F254" s="240" t="s">
        <v>174</v>
      </c>
      <c r="G254" s="238"/>
      <c r="H254" s="241">
        <v>3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166</v>
      </c>
      <c r="AU254" s="247" t="s">
        <v>84</v>
      </c>
      <c r="AV254" s="14" t="s">
        <v>84</v>
      </c>
      <c r="AW254" s="14" t="s">
        <v>35</v>
      </c>
      <c r="AX254" s="14" t="s">
        <v>82</v>
      </c>
      <c r="AY254" s="247" t="s">
        <v>154</v>
      </c>
    </row>
    <row r="255" s="2" customFormat="1" ht="21.75" customHeight="1">
      <c r="A255" s="41"/>
      <c r="B255" s="42"/>
      <c r="C255" s="273" t="s">
        <v>591</v>
      </c>
      <c r="D255" s="273" t="s">
        <v>521</v>
      </c>
      <c r="E255" s="274" t="s">
        <v>1275</v>
      </c>
      <c r="F255" s="275" t="s">
        <v>1276</v>
      </c>
      <c r="G255" s="276" t="s">
        <v>561</v>
      </c>
      <c r="H255" s="277">
        <v>3</v>
      </c>
      <c r="I255" s="278"/>
      <c r="J255" s="279">
        <f>ROUND(I255*H255,2)</f>
        <v>0</v>
      </c>
      <c r="K255" s="275" t="s">
        <v>161</v>
      </c>
      <c r="L255" s="280"/>
      <c r="M255" s="281" t="s">
        <v>28</v>
      </c>
      <c r="N255" s="282" t="s">
        <v>45</v>
      </c>
      <c r="O255" s="87"/>
      <c r="P255" s="217">
        <f>O255*H255</f>
        <v>0</v>
      </c>
      <c r="Q255" s="217">
        <v>0.0011999999999999999</v>
      </c>
      <c r="R255" s="217">
        <f>Q255*H255</f>
        <v>0.0035999999999999999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205</v>
      </c>
      <c r="AT255" s="219" t="s">
        <v>521</v>
      </c>
      <c r="AU255" s="219" t="s">
        <v>84</v>
      </c>
      <c r="AY255" s="20" t="s">
        <v>154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82</v>
      </c>
      <c r="BK255" s="220">
        <f>ROUND(I255*H255,2)</f>
        <v>0</v>
      </c>
      <c r="BL255" s="20" t="s">
        <v>162</v>
      </c>
      <c r="BM255" s="219" t="s">
        <v>1277</v>
      </c>
    </row>
    <row r="256" s="13" customFormat="1">
      <c r="A256" s="13"/>
      <c r="B256" s="226"/>
      <c r="C256" s="227"/>
      <c r="D256" s="228" t="s">
        <v>166</v>
      </c>
      <c r="E256" s="229" t="s">
        <v>28</v>
      </c>
      <c r="F256" s="230" t="s">
        <v>1175</v>
      </c>
      <c r="G256" s="227"/>
      <c r="H256" s="229" t="s">
        <v>28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166</v>
      </c>
      <c r="AU256" s="236" t="s">
        <v>84</v>
      </c>
      <c r="AV256" s="13" t="s">
        <v>82</v>
      </c>
      <c r="AW256" s="13" t="s">
        <v>35</v>
      </c>
      <c r="AX256" s="13" t="s">
        <v>74</v>
      </c>
      <c r="AY256" s="236" t="s">
        <v>154</v>
      </c>
    </row>
    <row r="257" s="14" customFormat="1">
      <c r="A257" s="14"/>
      <c r="B257" s="237"/>
      <c r="C257" s="238"/>
      <c r="D257" s="228" t="s">
        <v>166</v>
      </c>
      <c r="E257" s="239" t="s">
        <v>28</v>
      </c>
      <c r="F257" s="240" t="s">
        <v>174</v>
      </c>
      <c r="G257" s="238"/>
      <c r="H257" s="241">
        <v>3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166</v>
      </c>
      <c r="AU257" s="247" t="s">
        <v>84</v>
      </c>
      <c r="AV257" s="14" t="s">
        <v>84</v>
      </c>
      <c r="AW257" s="14" t="s">
        <v>35</v>
      </c>
      <c r="AX257" s="14" t="s">
        <v>82</v>
      </c>
      <c r="AY257" s="247" t="s">
        <v>154</v>
      </c>
    </row>
    <row r="258" s="2" customFormat="1" ht="37.8" customHeight="1">
      <c r="A258" s="41"/>
      <c r="B258" s="42"/>
      <c r="C258" s="208" t="s">
        <v>596</v>
      </c>
      <c r="D258" s="208" t="s">
        <v>157</v>
      </c>
      <c r="E258" s="209" t="s">
        <v>1278</v>
      </c>
      <c r="F258" s="210" t="s">
        <v>1279</v>
      </c>
      <c r="G258" s="211" t="s">
        <v>561</v>
      </c>
      <c r="H258" s="212">
        <v>1</v>
      </c>
      <c r="I258" s="213"/>
      <c r="J258" s="214">
        <f>ROUND(I258*H258,2)</f>
        <v>0</v>
      </c>
      <c r="K258" s="210" t="s">
        <v>161</v>
      </c>
      <c r="L258" s="47"/>
      <c r="M258" s="215" t="s">
        <v>28</v>
      </c>
      <c r="N258" s="216" t="s">
        <v>45</v>
      </c>
      <c r="O258" s="87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162</v>
      </c>
      <c r="AT258" s="219" t="s">
        <v>157</v>
      </c>
      <c r="AU258" s="219" t="s">
        <v>84</v>
      </c>
      <c r="AY258" s="20" t="s">
        <v>154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82</v>
      </c>
      <c r="BK258" s="220">
        <f>ROUND(I258*H258,2)</f>
        <v>0</v>
      </c>
      <c r="BL258" s="20" t="s">
        <v>162</v>
      </c>
      <c r="BM258" s="219" t="s">
        <v>1280</v>
      </c>
    </row>
    <row r="259" s="2" customFormat="1">
      <c r="A259" s="41"/>
      <c r="B259" s="42"/>
      <c r="C259" s="43"/>
      <c r="D259" s="221" t="s">
        <v>164</v>
      </c>
      <c r="E259" s="43"/>
      <c r="F259" s="222" t="s">
        <v>1281</v>
      </c>
      <c r="G259" s="43"/>
      <c r="H259" s="43"/>
      <c r="I259" s="223"/>
      <c r="J259" s="43"/>
      <c r="K259" s="43"/>
      <c r="L259" s="47"/>
      <c r="M259" s="224"/>
      <c r="N259" s="225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164</v>
      </c>
      <c r="AU259" s="20" t="s">
        <v>84</v>
      </c>
    </row>
    <row r="260" s="13" customFormat="1">
      <c r="A260" s="13"/>
      <c r="B260" s="226"/>
      <c r="C260" s="227"/>
      <c r="D260" s="228" t="s">
        <v>166</v>
      </c>
      <c r="E260" s="229" t="s">
        <v>28</v>
      </c>
      <c r="F260" s="230" t="s">
        <v>1175</v>
      </c>
      <c r="G260" s="227"/>
      <c r="H260" s="229" t="s">
        <v>28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166</v>
      </c>
      <c r="AU260" s="236" t="s">
        <v>84</v>
      </c>
      <c r="AV260" s="13" t="s">
        <v>82</v>
      </c>
      <c r="AW260" s="13" t="s">
        <v>35</v>
      </c>
      <c r="AX260" s="13" t="s">
        <v>74</v>
      </c>
      <c r="AY260" s="236" t="s">
        <v>154</v>
      </c>
    </row>
    <row r="261" s="14" customFormat="1">
      <c r="A261" s="14"/>
      <c r="B261" s="237"/>
      <c r="C261" s="238"/>
      <c r="D261" s="228" t="s">
        <v>166</v>
      </c>
      <c r="E261" s="239" t="s">
        <v>28</v>
      </c>
      <c r="F261" s="240" t="s">
        <v>82</v>
      </c>
      <c r="G261" s="238"/>
      <c r="H261" s="241">
        <v>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166</v>
      </c>
      <c r="AU261" s="247" t="s">
        <v>84</v>
      </c>
      <c r="AV261" s="14" t="s">
        <v>84</v>
      </c>
      <c r="AW261" s="14" t="s">
        <v>35</v>
      </c>
      <c r="AX261" s="14" t="s">
        <v>82</v>
      </c>
      <c r="AY261" s="247" t="s">
        <v>154</v>
      </c>
    </row>
    <row r="262" s="2" customFormat="1" ht="21.75" customHeight="1">
      <c r="A262" s="41"/>
      <c r="B262" s="42"/>
      <c r="C262" s="273" t="s">
        <v>603</v>
      </c>
      <c r="D262" s="273" t="s">
        <v>521</v>
      </c>
      <c r="E262" s="274" t="s">
        <v>1282</v>
      </c>
      <c r="F262" s="275" t="s">
        <v>1283</v>
      </c>
      <c r="G262" s="276" t="s">
        <v>561</v>
      </c>
      <c r="H262" s="277">
        <v>1</v>
      </c>
      <c r="I262" s="278"/>
      <c r="J262" s="279">
        <f>ROUND(I262*H262,2)</f>
        <v>0</v>
      </c>
      <c r="K262" s="275" t="s">
        <v>28</v>
      </c>
      <c r="L262" s="280"/>
      <c r="M262" s="281" t="s">
        <v>28</v>
      </c>
      <c r="N262" s="282" t="s">
        <v>45</v>
      </c>
      <c r="O262" s="87"/>
      <c r="P262" s="217">
        <f>O262*H262</f>
        <v>0</v>
      </c>
      <c r="Q262" s="217">
        <v>0.0020999999999999999</v>
      </c>
      <c r="R262" s="217">
        <f>Q262*H262</f>
        <v>0.0020999999999999999</v>
      </c>
      <c r="S262" s="217">
        <v>0</v>
      </c>
      <c r="T262" s="218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9" t="s">
        <v>205</v>
      </c>
      <c r="AT262" s="219" t="s">
        <v>521</v>
      </c>
      <c r="AU262" s="219" t="s">
        <v>84</v>
      </c>
      <c r="AY262" s="20" t="s">
        <v>154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20" t="s">
        <v>82</v>
      </c>
      <c r="BK262" s="220">
        <f>ROUND(I262*H262,2)</f>
        <v>0</v>
      </c>
      <c r="BL262" s="20" t="s">
        <v>162</v>
      </c>
      <c r="BM262" s="219" t="s">
        <v>1284</v>
      </c>
    </row>
    <row r="263" s="13" customFormat="1">
      <c r="A263" s="13"/>
      <c r="B263" s="226"/>
      <c r="C263" s="227"/>
      <c r="D263" s="228" t="s">
        <v>166</v>
      </c>
      <c r="E263" s="229" t="s">
        <v>28</v>
      </c>
      <c r="F263" s="230" t="s">
        <v>1175</v>
      </c>
      <c r="G263" s="227"/>
      <c r="H263" s="229" t="s">
        <v>28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166</v>
      </c>
      <c r="AU263" s="236" t="s">
        <v>84</v>
      </c>
      <c r="AV263" s="13" t="s">
        <v>82</v>
      </c>
      <c r="AW263" s="13" t="s">
        <v>35</v>
      </c>
      <c r="AX263" s="13" t="s">
        <v>74</v>
      </c>
      <c r="AY263" s="236" t="s">
        <v>154</v>
      </c>
    </row>
    <row r="264" s="14" customFormat="1">
      <c r="A264" s="14"/>
      <c r="B264" s="237"/>
      <c r="C264" s="238"/>
      <c r="D264" s="228" t="s">
        <v>166</v>
      </c>
      <c r="E264" s="239" t="s">
        <v>28</v>
      </c>
      <c r="F264" s="240" t="s">
        <v>82</v>
      </c>
      <c r="G264" s="238"/>
      <c r="H264" s="241">
        <v>1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166</v>
      </c>
      <c r="AU264" s="247" t="s">
        <v>84</v>
      </c>
      <c r="AV264" s="14" t="s">
        <v>84</v>
      </c>
      <c r="AW264" s="14" t="s">
        <v>35</v>
      </c>
      <c r="AX264" s="14" t="s">
        <v>82</v>
      </c>
      <c r="AY264" s="247" t="s">
        <v>154</v>
      </c>
    </row>
    <row r="265" s="2" customFormat="1" ht="37.8" customHeight="1">
      <c r="A265" s="41"/>
      <c r="B265" s="42"/>
      <c r="C265" s="208" t="s">
        <v>608</v>
      </c>
      <c r="D265" s="208" t="s">
        <v>157</v>
      </c>
      <c r="E265" s="209" t="s">
        <v>1285</v>
      </c>
      <c r="F265" s="210" t="s">
        <v>1286</v>
      </c>
      <c r="G265" s="211" t="s">
        <v>561</v>
      </c>
      <c r="H265" s="212">
        <v>1</v>
      </c>
      <c r="I265" s="213"/>
      <c r="J265" s="214">
        <f>ROUND(I265*H265,2)</f>
        <v>0</v>
      </c>
      <c r="K265" s="210" t="s">
        <v>161</v>
      </c>
      <c r="L265" s="47"/>
      <c r="M265" s="215" t="s">
        <v>28</v>
      </c>
      <c r="N265" s="216" t="s">
        <v>45</v>
      </c>
      <c r="O265" s="87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9" t="s">
        <v>162</v>
      </c>
      <c r="AT265" s="219" t="s">
        <v>157</v>
      </c>
      <c r="AU265" s="219" t="s">
        <v>84</v>
      </c>
      <c r="AY265" s="20" t="s">
        <v>154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0" t="s">
        <v>82</v>
      </c>
      <c r="BK265" s="220">
        <f>ROUND(I265*H265,2)</f>
        <v>0</v>
      </c>
      <c r="BL265" s="20" t="s">
        <v>162</v>
      </c>
      <c r="BM265" s="219" t="s">
        <v>1287</v>
      </c>
    </row>
    <row r="266" s="2" customFormat="1">
      <c r="A266" s="41"/>
      <c r="B266" s="42"/>
      <c r="C266" s="43"/>
      <c r="D266" s="221" t="s">
        <v>164</v>
      </c>
      <c r="E266" s="43"/>
      <c r="F266" s="222" t="s">
        <v>1288</v>
      </c>
      <c r="G266" s="43"/>
      <c r="H266" s="43"/>
      <c r="I266" s="223"/>
      <c r="J266" s="43"/>
      <c r="K266" s="43"/>
      <c r="L266" s="47"/>
      <c r="M266" s="224"/>
      <c r="N266" s="225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164</v>
      </c>
      <c r="AU266" s="20" t="s">
        <v>84</v>
      </c>
    </row>
    <row r="267" s="13" customFormat="1">
      <c r="A267" s="13"/>
      <c r="B267" s="226"/>
      <c r="C267" s="227"/>
      <c r="D267" s="228" t="s">
        <v>166</v>
      </c>
      <c r="E267" s="229" t="s">
        <v>28</v>
      </c>
      <c r="F267" s="230" t="s">
        <v>1175</v>
      </c>
      <c r="G267" s="227"/>
      <c r="H267" s="229" t="s">
        <v>28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166</v>
      </c>
      <c r="AU267" s="236" t="s">
        <v>84</v>
      </c>
      <c r="AV267" s="13" t="s">
        <v>82</v>
      </c>
      <c r="AW267" s="13" t="s">
        <v>35</v>
      </c>
      <c r="AX267" s="13" t="s">
        <v>74</v>
      </c>
      <c r="AY267" s="236" t="s">
        <v>154</v>
      </c>
    </row>
    <row r="268" s="14" customFormat="1">
      <c r="A268" s="14"/>
      <c r="B268" s="237"/>
      <c r="C268" s="238"/>
      <c r="D268" s="228" t="s">
        <v>166</v>
      </c>
      <c r="E268" s="239" t="s">
        <v>28</v>
      </c>
      <c r="F268" s="240" t="s">
        <v>82</v>
      </c>
      <c r="G268" s="238"/>
      <c r="H268" s="241">
        <v>1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166</v>
      </c>
      <c r="AU268" s="247" t="s">
        <v>84</v>
      </c>
      <c r="AV268" s="14" t="s">
        <v>84</v>
      </c>
      <c r="AW268" s="14" t="s">
        <v>35</v>
      </c>
      <c r="AX268" s="14" t="s">
        <v>82</v>
      </c>
      <c r="AY268" s="247" t="s">
        <v>154</v>
      </c>
    </row>
    <row r="269" s="2" customFormat="1" ht="16.5" customHeight="1">
      <c r="A269" s="41"/>
      <c r="B269" s="42"/>
      <c r="C269" s="273" t="s">
        <v>612</v>
      </c>
      <c r="D269" s="273" t="s">
        <v>521</v>
      </c>
      <c r="E269" s="274" t="s">
        <v>1289</v>
      </c>
      <c r="F269" s="275" t="s">
        <v>1290</v>
      </c>
      <c r="G269" s="276" t="s">
        <v>561</v>
      </c>
      <c r="H269" s="277">
        <v>1</v>
      </c>
      <c r="I269" s="278"/>
      <c r="J269" s="279">
        <f>ROUND(I269*H269,2)</f>
        <v>0</v>
      </c>
      <c r="K269" s="275" t="s">
        <v>161</v>
      </c>
      <c r="L269" s="280"/>
      <c r="M269" s="281" t="s">
        <v>28</v>
      </c>
      <c r="N269" s="282" t="s">
        <v>45</v>
      </c>
      <c r="O269" s="87"/>
      <c r="P269" s="217">
        <f>O269*H269</f>
        <v>0</v>
      </c>
      <c r="Q269" s="217">
        <v>0.0018</v>
      </c>
      <c r="R269" s="217">
        <f>Q269*H269</f>
        <v>0.0018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205</v>
      </c>
      <c r="AT269" s="219" t="s">
        <v>521</v>
      </c>
      <c r="AU269" s="219" t="s">
        <v>84</v>
      </c>
      <c r="AY269" s="20" t="s">
        <v>154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82</v>
      </c>
      <c r="BK269" s="220">
        <f>ROUND(I269*H269,2)</f>
        <v>0</v>
      </c>
      <c r="BL269" s="20" t="s">
        <v>162</v>
      </c>
      <c r="BM269" s="219" t="s">
        <v>1291</v>
      </c>
    </row>
    <row r="270" s="13" customFormat="1">
      <c r="A270" s="13"/>
      <c r="B270" s="226"/>
      <c r="C270" s="227"/>
      <c r="D270" s="228" t="s">
        <v>166</v>
      </c>
      <c r="E270" s="229" t="s">
        <v>28</v>
      </c>
      <c r="F270" s="230" t="s">
        <v>1175</v>
      </c>
      <c r="G270" s="227"/>
      <c r="H270" s="229" t="s">
        <v>28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166</v>
      </c>
      <c r="AU270" s="236" t="s">
        <v>84</v>
      </c>
      <c r="AV270" s="13" t="s">
        <v>82</v>
      </c>
      <c r="AW270" s="13" t="s">
        <v>35</v>
      </c>
      <c r="AX270" s="13" t="s">
        <v>74</v>
      </c>
      <c r="AY270" s="236" t="s">
        <v>154</v>
      </c>
    </row>
    <row r="271" s="14" customFormat="1">
      <c r="A271" s="14"/>
      <c r="B271" s="237"/>
      <c r="C271" s="238"/>
      <c r="D271" s="228" t="s">
        <v>166</v>
      </c>
      <c r="E271" s="239" t="s">
        <v>28</v>
      </c>
      <c r="F271" s="240" t="s">
        <v>82</v>
      </c>
      <c r="G271" s="238"/>
      <c r="H271" s="241">
        <v>1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166</v>
      </c>
      <c r="AU271" s="247" t="s">
        <v>84</v>
      </c>
      <c r="AV271" s="14" t="s">
        <v>84</v>
      </c>
      <c r="AW271" s="14" t="s">
        <v>35</v>
      </c>
      <c r="AX271" s="14" t="s">
        <v>82</v>
      </c>
      <c r="AY271" s="247" t="s">
        <v>154</v>
      </c>
    </row>
    <row r="272" s="2" customFormat="1" ht="37.8" customHeight="1">
      <c r="A272" s="41"/>
      <c r="B272" s="42"/>
      <c r="C272" s="208" t="s">
        <v>619</v>
      </c>
      <c r="D272" s="208" t="s">
        <v>157</v>
      </c>
      <c r="E272" s="209" t="s">
        <v>1292</v>
      </c>
      <c r="F272" s="210" t="s">
        <v>1293</v>
      </c>
      <c r="G272" s="211" t="s">
        <v>198</v>
      </c>
      <c r="H272" s="212">
        <v>2.1200000000000001</v>
      </c>
      <c r="I272" s="213"/>
      <c r="J272" s="214">
        <f>ROUND(I272*H272,2)</f>
        <v>0</v>
      </c>
      <c r="K272" s="210" t="s">
        <v>161</v>
      </c>
      <c r="L272" s="47"/>
      <c r="M272" s="215" t="s">
        <v>28</v>
      </c>
      <c r="N272" s="216" t="s">
        <v>45</v>
      </c>
      <c r="O272" s="87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162</v>
      </c>
      <c r="AT272" s="219" t="s">
        <v>157</v>
      </c>
      <c r="AU272" s="219" t="s">
        <v>84</v>
      </c>
      <c r="AY272" s="20" t="s">
        <v>154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82</v>
      </c>
      <c r="BK272" s="220">
        <f>ROUND(I272*H272,2)</f>
        <v>0</v>
      </c>
      <c r="BL272" s="20" t="s">
        <v>162</v>
      </c>
      <c r="BM272" s="219" t="s">
        <v>1294</v>
      </c>
    </row>
    <row r="273" s="2" customFormat="1">
      <c r="A273" s="41"/>
      <c r="B273" s="42"/>
      <c r="C273" s="43"/>
      <c r="D273" s="221" t="s">
        <v>164</v>
      </c>
      <c r="E273" s="43"/>
      <c r="F273" s="222" t="s">
        <v>1295</v>
      </c>
      <c r="G273" s="43"/>
      <c r="H273" s="43"/>
      <c r="I273" s="223"/>
      <c r="J273" s="43"/>
      <c r="K273" s="43"/>
      <c r="L273" s="47"/>
      <c r="M273" s="224"/>
      <c r="N273" s="225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164</v>
      </c>
      <c r="AU273" s="20" t="s">
        <v>84</v>
      </c>
    </row>
    <row r="274" s="13" customFormat="1">
      <c r="A274" s="13"/>
      <c r="B274" s="226"/>
      <c r="C274" s="227"/>
      <c r="D274" s="228" t="s">
        <v>166</v>
      </c>
      <c r="E274" s="229" t="s">
        <v>28</v>
      </c>
      <c r="F274" s="230" t="s">
        <v>1175</v>
      </c>
      <c r="G274" s="227"/>
      <c r="H274" s="229" t="s">
        <v>28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166</v>
      </c>
      <c r="AU274" s="236" t="s">
        <v>84</v>
      </c>
      <c r="AV274" s="13" t="s">
        <v>82</v>
      </c>
      <c r="AW274" s="13" t="s">
        <v>35</v>
      </c>
      <c r="AX274" s="13" t="s">
        <v>74</v>
      </c>
      <c r="AY274" s="236" t="s">
        <v>154</v>
      </c>
    </row>
    <row r="275" s="14" customFormat="1">
      <c r="A275" s="14"/>
      <c r="B275" s="237"/>
      <c r="C275" s="238"/>
      <c r="D275" s="228" t="s">
        <v>166</v>
      </c>
      <c r="E275" s="239" t="s">
        <v>28</v>
      </c>
      <c r="F275" s="240" t="s">
        <v>1296</v>
      </c>
      <c r="G275" s="238"/>
      <c r="H275" s="241">
        <v>2.1200000000000001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166</v>
      </c>
      <c r="AU275" s="247" t="s">
        <v>84</v>
      </c>
      <c r="AV275" s="14" t="s">
        <v>84</v>
      </c>
      <c r="AW275" s="14" t="s">
        <v>35</v>
      </c>
      <c r="AX275" s="14" t="s">
        <v>82</v>
      </c>
      <c r="AY275" s="247" t="s">
        <v>154</v>
      </c>
    </row>
    <row r="276" s="2" customFormat="1" ht="21.75" customHeight="1">
      <c r="A276" s="41"/>
      <c r="B276" s="42"/>
      <c r="C276" s="208" t="s">
        <v>625</v>
      </c>
      <c r="D276" s="208" t="s">
        <v>157</v>
      </c>
      <c r="E276" s="209" t="s">
        <v>1297</v>
      </c>
      <c r="F276" s="210" t="s">
        <v>1298</v>
      </c>
      <c r="G276" s="211" t="s">
        <v>198</v>
      </c>
      <c r="H276" s="212">
        <v>11.82</v>
      </c>
      <c r="I276" s="213"/>
      <c r="J276" s="214">
        <f>ROUND(I276*H276,2)</f>
        <v>0</v>
      </c>
      <c r="K276" s="210" t="s">
        <v>161</v>
      </c>
      <c r="L276" s="47"/>
      <c r="M276" s="215" t="s">
        <v>28</v>
      </c>
      <c r="N276" s="216" t="s">
        <v>45</v>
      </c>
      <c r="O276" s="87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162</v>
      </c>
      <c r="AT276" s="219" t="s">
        <v>157</v>
      </c>
      <c r="AU276" s="219" t="s">
        <v>84</v>
      </c>
      <c r="AY276" s="20" t="s">
        <v>154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82</v>
      </c>
      <c r="BK276" s="220">
        <f>ROUND(I276*H276,2)</f>
        <v>0</v>
      </c>
      <c r="BL276" s="20" t="s">
        <v>162</v>
      </c>
      <c r="BM276" s="219" t="s">
        <v>1299</v>
      </c>
    </row>
    <row r="277" s="2" customFormat="1">
      <c r="A277" s="41"/>
      <c r="B277" s="42"/>
      <c r="C277" s="43"/>
      <c r="D277" s="221" t="s">
        <v>164</v>
      </c>
      <c r="E277" s="43"/>
      <c r="F277" s="222" t="s">
        <v>1300</v>
      </c>
      <c r="G277" s="43"/>
      <c r="H277" s="43"/>
      <c r="I277" s="223"/>
      <c r="J277" s="43"/>
      <c r="K277" s="43"/>
      <c r="L277" s="47"/>
      <c r="M277" s="224"/>
      <c r="N277" s="225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164</v>
      </c>
      <c r="AU277" s="20" t="s">
        <v>84</v>
      </c>
    </row>
    <row r="278" s="14" customFormat="1">
      <c r="A278" s="14"/>
      <c r="B278" s="237"/>
      <c r="C278" s="238"/>
      <c r="D278" s="228" t="s">
        <v>166</v>
      </c>
      <c r="E278" s="239" t="s">
        <v>28</v>
      </c>
      <c r="F278" s="240" t="s">
        <v>914</v>
      </c>
      <c r="G278" s="238"/>
      <c r="H278" s="241">
        <v>5.9800000000000004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7" t="s">
        <v>166</v>
      </c>
      <c r="AU278" s="247" t="s">
        <v>84</v>
      </c>
      <c r="AV278" s="14" t="s">
        <v>84</v>
      </c>
      <c r="AW278" s="14" t="s">
        <v>35</v>
      </c>
      <c r="AX278" s="14" t="s">
        <v>74</v>
      </c>
      <c r="AY278" s="247" t="s">
        <v>154</v>
      </c>
    </row>
    <row r="279" s="14" customFormat="1">
      <c r="A279" s="14"/>
      <c r="B279" s="237"/>
      <c r="C279" s="238"/>
      <c r="D279" s="228" t="s">
        <v>166</v>
      </c>
      <c r="E279" s="239" t="s">
        <v>28</v>
      </c>
      <c r="F279" s="240" t="s">
        <v>1166</v>
      </c>
      <c r="G279" s="238"/>
      <c r="H279" s="241">
        <v>5.8399999999999999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166</v>
      </c>
      <c r="AU279" s="247" t="s">
        <v>84</v>
      </c>
      <c r="AV279" s="14" t="s">
        <v>84</v>
      </c>
      <c r="AW279" s="14" t="s">
        <v>35</v>
      </c>
      <c r="AX279" s="14" t="s">
        <v>74</v>
      </c>
      <c r="AY279" s="247" t="s">
        <v>154</v>
      </c>
    </row>
    <row r="280" s="15" customFormat="1">
      <c r="A280" s="15"/>
      <c r="B280" s="248"/>
      <c r="C280" s="249"/>
      <c r="D280" s="228" t="s">
        <v>166</v>
      </c>
      <c r="E280" s="250" t="s">
        <v>28</v>
      </c>
      <c r="F280" s="251" t="s">
        <v>169</v>
      </c>
      <c r="G280" s="249"/>
      <c r="H280" s="252">
        <v>11.82</v>
      </c>
      <c r="I280" s="253"/>
      <c r="J280" s="249"/>
      <c r="K280" s="249"/>
      <c r="L280" s="254"/>
      <c r="M280" s="255"/>
      <c r="N280" s="256"/>
      <c r="O280" s="256"/>
      <c r="P280" s="256"/>
      <c r="Q280" s="256"/>
      <c r="R280" s="256"/>
      <c r="S280" s="256"/>
      <c r="T280" s="25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8" t="s">
        <v>166</v>
      </c>
      <c r="AU280" s="258" t="s">
        <v>84</v>
      </c>
      <c r="AV280" s="15" t="s">
        <v>162</v>
      </c>
      <c r="AW280" s="15" t="s">
        <v>35</v>
      </c>
      <c r="AX280" s="15" t="s">
        <v>82</v>
      </c>
      <c r="AY280" s="258" t="s">
        <v>154</v>
      </c>
    </row>
    <row r="281" s="2" customFormat="1" ht="24.15" customHeight="1">
      <c r="A281" s="41"/>
      <c r="B281" s="42"/>
      <c r="C281" s="208" t="s">
        <v>630</v>
      </c>
      <c r="D281" s="208" t="s">
        <v>157</v>
      </c>
      <c r="E281" s="209" t="s">
        <v>1099</v>
      </c>
      <c r="F281" s="210" t="s">
        <v>1100</v>
      </c>
      <c r="G281" s="211" t="s">
        <v>561</v>
      </c>
      <c r="H281" s="212">
        <v>3</v>
      </c>
      <c r="I281" s="213"/>
      <c r="J281" s="214">
        <f>ROUND(I281*H281,2)</f>
        <v>0</v>
      </c>
      <c r="K281" s="210" t="s">
        <v>161</v>
      </c>
      <c r="L281" s="47"/>
      <c r="M281" s="215" t="s">
        <v>28</v>
      </c>
      <c r="N281" s="216" t="s">
        <v>45</v>
      </c>
      <c r="O281" s="87"/>
      <c r="P281" s="217">
        <f>O281*H281</f>
        <v>0</v>
      </c>
      <c r="Q281" s="217">
        <v>0.45937</v>
      </c>
      <c r="R281" s="217">
        <f>Q281*H281</f>
        <v>1.37811</v>
      </c>
      <c r="S281" s="217">
        <v>0</v>
      </c>
      <c r="T281" s="218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9" t="s">
        <v>162</v>
      </c>
      <c r="AT281" s="219" t="s">
        <v>157</v>
      </c>
      <c r="AU281" s="219" t="s">
        <v>84</v>
      </c>
      <c r="AY281" s="20" t="s">
        <v>154</v>
      </c>
      <c r="BE281" s="220">
        <f>IF(N281="základní",J281,0)</f>
        <v>0</v>
      </c>
      <c r="BF281" s="220">
        <f>IF(N281="snížená",J281,0)</f>
        <v>0</v>
      </c>
      <c r="BG281" s="220">
        <f>IF(N281="zákl. přenesená",J281,0)</f>
        <v>0</v>
      </c>
      <c r="BH281" s="220">
        <f>IF(N281="sníž. přenesená",J281,0)</f>
        <v>0</v>
      </c>
      <c r="BI281" s="220">
        <f>IF(N281="nulová",J281,0)</f>
        <v>0</v>
      </c>
      <c r="BJ281" s="20" t="s">
        <v>82</v>
      </c>
      <c r="BK281" s="220">
        <f>ROUND(I281*H281,2)</f>
        <v>0</v>
      </c>
      <c r="BL281" s="20" t="s">
        <v>162</v>
      </c>
      <c r="BM281" s="219" t="s">
        <v>1301</v>
      </c>
    </row>
    <row r="282" s="2" customFormat="1">
      <c r="A282" s="41"/>
      <c r="B282" s="42"/>
      <c r="C282" s="43"/>
      <c r="D282" s="221" t="s">
        <v>164</v>
      </c>
      <c r="E282" s="43"/>
      <c r="F282" s="222" t="s">
        <v>1102</v>
      </c>
      <c r="G282" s="43"/>
      <c r="H282" s="43"/>
      <c r="I282" s="223"/>
      <c r="J282" s="43"/>
      <c r="K282" s="43"/>
      <c r="L282" s="47"/>
      <c r="M282" s="224"/>
      <c r="N282" s="225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164</v>
      </c>
      <c r="AU282" s="20" t="s">
        <v>84</v>
      </c>
    </row>
    <row r="283" s="13" customFormat="1">
      <c r="A283" s="13"/>
      <c r="B283" s="226"/>
      <c r="C283" s="227"/>
      <c r="D283" s="228" t="s">
        <v>166</v>
      </c>
      <c r="E283" s="229" t="s">
        <v>28</v>
      </c>
      <c r="F283" s="230" t="s">
        <v>1175</v>
      </c>
      <c r="G283" s="227"/>
      <c r="H283" s="229" t="s">
        <v>28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166</v>
      </c>
      <c r="AU283" s="236" t="s">
        <v>84</v>
      </c>
      <c r="AV283" s="13" t="s">
        <v>82</v>
      </c>
      <c r="AW283" s="13" t="s">
        <v>35</v>
      </c>
      <c r="AX283" s="13" t="s">
        <v>74</v>
      </c>
      <c r="AY283" s="236" t="s">
        <v>154</v>
      </c>
    </row>
    <row r="284" s="14" customFormat="1">
      <c r="A284" s="14"/>
      <c r="B284" s="237"/>
      <c r="C284" s="238"/>
      <c r="D284" s="228" t="s">
        <v>166</v>
      </c>
      <c r="E284" s="239" t="s">
        <v>28</v>
      </c>
      <c r="F284" s="240" t="s">
        <v>174</v>
      </c>
      <c r="G284" s="238"/>
      <c r="H284" s="241">
        <v>3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166</v>
      </c>
      <c r="AU284" s="247" t="s">
        <v>84</v>
      </c>
      <c r="AV284" s="14" t="s">
        <v>84</v>
      </c>
      <c r="AW284" s="14" t="s">
        <v>35</v>
      </c>
      <c r="AX284" s="14" t="s">
        <v>82</v>
      </c>
      <c r="AY284" s="247" t="s">
        <v>154</v>
      </c>
    </row>
    <row r="285" s="2" customFormat="1" ht="44.25" customHeight="1">
      <c r="A285" s="41"/>
      <c r="B285" s="42"/>
      <c r="C285" s="208" t="s">
        <v>636</v>
      </c>
      <c r="D285" s="208" t="s">
        <v>157</v>
      </c>
      <c r="E285" s="209" t="s">
        <v>1302</v>
      </c>
      <c r="F285" s="210" t="s">
        <v>1303</v>
      </c>
      <c r="G285" s="211" t="s">
        <v>561</v>
      </c>
      <c r="H285" s="212">
        <v>1</v>
      </c>
      <c r="I285" s="213"/>
      <c r="J285" s="214">
        <f>ROUND(I285*H285,2)</f>
        <v>0</v>
      </c>
      <c r="K285" s="210" t="s">
        <v>28</v>
      </c>
      <c r="L285" s="47"/>
      <c r="M285" s="215" t="s">
        <v>28</v>
      </c>
      <c r="N285" s="216" t="s">
        <v>45</v>
      </c>
      <c r="O285" s="87"/>
      <c r="P285" s="217">
        <f>O285*H285</f>
        <v>0</v>
      </c>
      <c r="Q285" s="217">
        <v>8.9469999999999992</v>
      </c>
      <c r="R285" s="217">
        <f>Q285*H285</f>
        <v>8.9469999999999992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162</v>
      </c>
      <c r="AT285" s="219" t="s">
        <v>157</v>
      </c>
      <c r="AU285" s="219" t="s">
        <v>84</v>
      </c>
      <c r="AY285" s="20" t="s">
        <v>154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82</v>
      </c>
      <c r="BK285" s="220">
        <f>ROUND(I285*H285,2)</f>
        <v>0</v>
      </c>
      <c r="BL285" s="20" t="s">
        <v>162</v>
      </c>
      <c r="BM285" s="219" t="s">
        <v>1304</v>
      </c>
    </row>
    <row r="286" s="13" customFormat="1">
      <c r="A286" s="13"/>
      <c r="B286" s="226"/>
      <c r="C286" s="227"/>
      <c r="D286" s="228" t="s">
        <v>166</v>
      </c>
      <c r="E286" s="229" t="s">
        <v>28</v>
      </c>
      <c r="F286" s="230" t="s">
        <v>1305</v>
      </c>
      <c r="G286" s="227"/>
      <c r="H286" s="229" t="s">
        <v>28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166</v>
      </c>
      <c r="AU286" s="236" t="s">
        <v>84</v>
      </c>
      <c r="AV286" s="13" t="s">
        <v>82</v>
      </c>
      <c r="AW286" s="13" t="s">
        <v>35</v>
      </c>
      <c r="AX286" s="13" t="s">
        <v>74</v>
      </c>
      <c r="AY286" s="236" t="s">
        <v>154</v>
      </c>
    </row>
    <row r="287" s="14" customFormat="1">
      <c r="A287" s="14"/>
      <c r="B287" s="237"/>
      <c r="C287" s="238"/>
      <c r="D287" s="228" t="s">
        <v>166</v>
      </c>
      <c r="E287" s="239" t="s">
        <v>28</v>
      </c>
      <c r="F287" s="240" t="s">
        <v>82</v>
      </c>
      <c r="G287" s="238"/>
      <c r="H287" s="241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166</v>
      </c>
      <c r="AU287" s="247" t="s">
        <v>84</v>
      </c>
      <c r="AV287" s="14" t="s">
        <v>84</v>
      </c>
      <c r="AW287" s="14" t="s">
        <v>35</v>
      </c>
      <c r="AX287" s="14" t="s">
        <v>82</v>
      </c>
      <c r="AY287" s="247" t="s">
        <v>154</v>
      </c>
    </row>
    <row r="288" s="2" customFormat="1" ht="37.8" customHeight="1">
      <c r="A288" s="41"/>
      <c r="B288" s="42"/>
      <c r="C288" s="208" t="s">
        <v>641</v>
      </c>
      <c r="D288" s="208" t="s">
        <v>157</v>
      </c>
      <c r="E288" s="209" t="s">
        <v>1306</v>
      </c>
      <c r="F288" s="210" t="s">
        <v>1307</v>
      </c>
      <c r="G288" s="211" t="s">
        <v>561</v>
      </c>
      <c r="H288" s="212">
        <v>1</v>
      </c>
      <c r="I288" s="213"/>
      <c r="J288" s="214">
        <f>ROUND(I288*H288,2)</f>
        <v>0</v>
      </c>
      <c r="K288" s="210" t="s">
        <v>161</v>
      </c>
      <c r="L288" s="47"/>
      <c r="M288" s="215" t="s">
        <v>28</v>
      </c>
      <c r="N288" s="216" t="s">
        <v>45</v>
      </c>
      <c r="O288" s="87"/>
      <c r="P288" s="217">
        <f>O288*H288</f>
        <v>0</v>
      </c>
      <c r="Q288" s="217">
        <v>0.089999999999999997</v>
      </c>
      <c r="R288" s="217">
        <f>Q288*H288</f>
        <v>0.089999999999999997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162</v>
      </c>
      <c r="AT288" s="219" t="s">
        <v>157</v>
      </c>
      <c r="AU288" s="219" t="s">
        <v>84</v>
      </c>
      <c r="AY288" s="20" t="s">
        <v>154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82</v>
      </c>
      <c r="BK288" s="220">
        <f>ROUND(I288*H288,2)</f>
        <v>0</v>
      </c>
      <c r="BL288" s="20" t="s">
        <v>162</v>
      </c>
      <c r="BM288" s="219" t="s">
        <v>1308</v>
      </c>
    </row>
    <row r="289" s="2" customFormat="1">
      <c r="A289" s="41"/>
      <c r="B289" s="42"/>
      <c r="C289" s="43"/>
      <c r="D289" s="221" t="s">
        <v>164</v>
      </c>
      <c r="E289" s="43"/>
      <c r="F289" s="222" t="s">
        <v>1309</v>
      </c>
      <c r="G289" s="43"/>
      <c r="H289" s="43"/>
      <c r="I289" s="223"/>
      <c r="J289" s="43"/>
      <c r="K289" s="43"/>
      <c r="L289" s="47"/>
      <c r="M289" s="224"/>
      <c r="N289" s="225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164</v>
      </c>
      <c r="AU289" s="20" t="s">
        <v>84</v>
      </c>
    </row>
    <row r="290" s="13" customFormat="1">
      <c r="A290" s="13"/>
      <c r="B290" s="226"/>
      <c r="C290" s="227"/>
      <c r="D290" s="228" t="s">
        <v>166</v>
      </c>
      <c r="E290" s="229" t="s">
        <v>28</v>
      </c>
      <c r="F290" s="230" t="s">
        <v>1305</v>
      </c>
      <c r="G290" s="227"/>
      <c r="H290" s="229" t="s">
        <v>28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166</v>
      </c>
      <c r="AU290" s="236" t="s">
        <v>84</v>
      </c>
      <c r="AV290" s="13" t="s">
        <v>82</v>
      </c>
      <c r="AW290" s="13" t="s">
        <v>35</v>
      </c>
      <c r="AX290" s="13" t="s">
        <v>74</v>
      </c>
      <c r="AY290" s="236" t="s">
        <v>154</v>
      </c>
    </row>
    <row r="291" s="14" customFormat="1">
      <c r="A291" s="14"/>
      <c r="B291" s="237"/>
      <c r="C291" s="238"/>
      <c r="D291" s="228" t="s">
        <v>166</v>
      </c>
      <c r="E291" s="239" t="s">
        <v>28</v>
      </c>
      <c r="F291" s="240" t="s">
        <v>82</v>
      </c>
      <c r="G291" s="238"/>
      <c r="H291" s="241">
        <v>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166</v>
      </c>
      <c r="AU291" s="247" t="s">
        <v>84</v>
      </c>
      <c r="AV291" s="14" t="s">
        <v>84</v>
      </c>
      <c r="AW291" s="14" t="s">
        <v>35</v>
      </c>
      <c r="AX291" s="14" t="s">
        <v>82</v>
      </c>
      <c r="AY291" s="247" t="s">
        <v>154</v>
      </c>
    </row>
    <row r="292" s="2" customFormat="1" ht="21.75" customHeight="1">
      <c r="A292" s="41"/>
      <c r="B292" s="42"/>
      <c r="C292" s="273" t="s">
        <v>648</v>
      </c>
      <c r="D292" s="273" t="s">
        <v>521</v>
      </c>
      <c r="E292" s="274" t="s">
        <v>1310</v>
      </c>
      <c r="F292" s="275" t="s">
        <v>1311</v>
      </c>
      <c r="G292" s="276" t="s">
        <v>561</v>
      </c>
      <c r="H292" s="277">
        <v>1</v>
      </c>
      <c r="I292" s="278"/>
      <c r="J292" s="279">
        <f>ROUND(I292*H292,2)</f>
        <v>0</v>
      </c>
      <c r="K292" s="275" t="s">
        <v>161</v>
      </c>
      <c r="L292" s="280"/>
      <c r="M292" s="281" t="s">
        <v>28</v>
      </c>
      <c r="N292" s="282" t="s">
        <v>45</v>
      </c>
      <c r="O292" s="87"/>
      <c r="P292" s="217">
        <f>O292*H292</f>
        <v>0</v>
      </c>
      <c r="Q292" s="217">
        <v>0.19600000000000001</v>
      </c>
      <c r="R292" s="217">
        <f>Q292*H292</f>
        <v>0.19600000000000001</v>
      </c>
      <c r="S292" s="217">
        <v>0</v>
      </c>
      <c r="T292" s="218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9" t="s">
        <v>205</v>
      </c>
      <c r="AT292" s="219" t="s">
        <v>521</v>
      </c>
      <c r="AU292" s="219" t="s">
        <v>84</v>
      </c>
      <c r="AY292" s="20" t="s">
        <v>154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20" t="s">
        <v>82</v>
      </c>
      <c r="BK292" s="220">
        <f>ROUND(I292*H292,2)</f>
        <v>0</v>
      </c>
      <c r="BL292" s="20" t="s">
        <v>162</v>
      </c>
      <c r="BM292" s="219" t="s">
        <v>1312</v>
      </c>
    </row>
    <row r="293" s="13" customFormat="1">
      <c r="A293" s="13"/>
      <c r="B293" s="226"/>
      <c r="C293" s="227"/>
      <c r="D293" s="228" t="s">
        <v>166</v>
      </c>
      <c r="E293" s="229" t="s">
        <v>28</v>
      </c>
      <c r="F293" s="230" t="s">
        <v>1305</v>
      </c>
      <c r="G293" s="227"/>
      <c r="H293" s="229" t="s">
        <v>28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166</v>
      </c>
      <c r="AU293" s="236" t="s">
        <v>84</v>
      </c>
      <c r="AV293" s="13" t="s">
        <v>82</v>
      </c>
      <c r="AW293" s="13" t="s">
        <v>35</v>
      </c>
      <c r="AX293" s="13" t="s">
        <v>74</v>
      </c>
      <c r="AY293" s="236" t="s">
        <v>154</v>
      </c>
    </row>
    <row r="294" s="14" customFormat="1">
      <c r="A294" s="14"/>
      <c r="B294" s="237"/>
      <c r="C294" s="238"/>
      <c r="D294" s="228" t="s">
        <v>166</v>
      </c>
      <c r="E294" s="239" t="s">
        <v>28</v>
      </c>
      <c r="F294" s="240" t="s">
        <v>82</v>
      </c>
      <c r="G294" s="238"/>
      <c r="H294" s="241">
        <v>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166</v>
      </c>
      <c r="AU294" s="247" t="s">
        <v>84</v>
      </c>
      <c r="AV294" s="14" t="s">
        <v>84</v>
      </c>
      <c r="AW294" s="14" t="s">
        <v>35</v>
      </c>
      <c r="AX294" s="14" t="s">
        <v>82</v>
      </c>
      <c r="AY294" s="247" t="s">
        <v>154</v>
      </c>
    </row>
    <row r="295" s="12" customFormat="1" ht="22.8" customHeight="1">
      <c r="A295" s="12"/>
      <c r="B295" s="192"/>
      <c r="C295" s="193"/>
      <c r="D295" s="194" t="s">
        <v>73</v>
      </c>
      <c r="E295" s="206" t="s">
        <v>816</v>
      </c>
      <c r="F295" s="206" t="s">
        <v>817</v>
      </c>
      <c r="G295" s="193"/>
      <c r="H295" s="193"/>
      <c r="I295" s="196"/>
      <c r="J295" s="207">
        <f>BK295</f>
        <v>0</v>
      </c>
      <c r="K295" s="193"/>
      <c r="L295" s="198"/>
      <c r="M295" s="199"/>
      <c r="N295" s="200"/>
      <c r="O295" s="200"/>
      <c r="P295" s="201">
        <f>SUM(P296:P303)</f>
        <v>0</v>
      </c>
      <c r="Q295" s="200"/>
      <c r="R295" s="201">
        <f>SUM(R296:R303)</f>
        <v>0.017399999999999999</v>
      </c>
      <c r="S295" s="200"/>
      <c r="T295" s="202">
        <f>SUM(T296:T303)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3" t="s">
        <v>82</v>
      </c>
      <c r="AT295" s="204" t="s">
        <v>73</v>
      </c>
      <c r="AU295" s="204" t="s">
        <v>82</v>
      </c>
      <c r="AY295" s="203" t="s">
        <v>154</v>
      </c>
      <c r="BK295" s="205">
        <f>SUM(BK296:BK303)</f>
        <v>0</v>
      </c>
    </row>
    <row r="296" s="2" customFormat="1" ht="55.5" customHeight="1">
      <c r="A296" s="41"/>
      <c r="B296" s="42"/>
      <c r="C296" s="208" t="s">
        <v>654</v>
      </c>
      <c r="D296" s="208" t="s">
        <v>157</v>
      </c>
      <c r="E296" s="209" t="s">
        <v>842</v>
      </c>
      <c r="F296" s="210" t="s">
        <v>843</v>
      </c>
      <c r="G296" s="211" t="s">
        <v>198</v>
      </c>
      <c r="H296" s="212">
        <v>29</v>
      </c>
      <c r="I296" s="213"/>
      <c r="J296" s="214">
        <f>ROUND(I296*H296,2)</f>
        <v>0</v>
      </c>
      <c r="K296" s="210" t="s">
        <v>161</v>
      </c>
      <c r="L296" s="47"/>
      <c r="M296" s="215" t="s">
        <v>28</v>
      </c>
      <c r="N296" s="216" t="s">
        <v>45</v>
      </c>
      <c r="O296" s="87"/>
      <c r="P296" s="217">
        <f>O296*H296</f>
        <v>0</v>
      </c>
      <c r="Q296" s="217">
        <v>0.00059999999999999995</v>
      </c>
      <c r="R296" s="217">
        <f>Q296*H296</f>
        <v>0.017399999999999999</v>
      </c>
      <c r="S296" s="217">
        <v>0</v>
      </c>
      <c r="T296" s="218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9" t="s">
        <v>162</v>
      </c>
      <c r="AT296" s="219" t="s">
        <v>157</v>
      </c>
      <c r="AU296" s="219" t="s">
        <v>84</v>
      </c>
      <c r="AY296" s="20" t="s">
        <v>154</v>
      </c>
      <c r="BE296" s="220">
        <f>IF(N296="základní",J296,0)</f>
        <v>0</v>
      </c>
      <c r="BF296" s="220">
        <f>IF(N296="snížená",J296,0)</f>
        <v>0</v>
      </c>
      <c r="BG296" s="220">
        <f>IF(N296="zákl. přenesená",J296,0)</f>
        <v>0</v>
      </c>
      <c r="BH296" s="220">
        <f>IF(N296="sníž. přenesená",J296,0)</f>
        <v>0</v>
      </c>
      <c r="BI296" s="220">
        <f>IF(N296="nulová",J296,0)</f>
        <v>0</v>
      </c>
      <c r="BJ296" s="20" t="s">
        <v>82</v>
      </c>
      <c r="BK296" s="220">
        <f>ROUND(I296*H296,2)</f>
        <v>0</v>
      </c>
      <c r="BL296" s="20" t="s">
        <v>162</v>
      </c>
      <c r="BM296" s="219" t="s">
        <v>1313</v>
      </c>
    </row>
    <row r="297" s="2" customFormat="1">
      <c r="A297" s="41"/>
      <c r="B297" s="42"/>
      <c r="C297" s="43"/>
      <c r="D297" s="221" t="s">
        <v>164</v>
      </c>
      <c r="E297" s="43"/>
      <c r="F297" s="222" t="s">
        <v>845</v>
      </c>
      <c r="G297" s="43"/>
      <c r="H297" s="43"/>
      <c r="I297" s="223"/>
      <c r="J297" s="43"/>
      <c r="K297" s="43"/>
      <c r="L297" s="47"/>
      <c r="M297" s="224"/>
      <c r="N297" s="225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164</v>
      </c>
      <c r="AU297" s="20" t="s">
        <v>84</v>
      </c>
    </row>
    <row r="298" s="13" customFormat="1">
      <c r="A298" s="13"/>
      <c r="B298" s="226"/>
      <c r="C298" s="227"/>
      <c r="D298" s="228" t="s">
        <v>166</v>
      </c>
      <c r="E298" s="229" t="s">
        <v>28</v>
      </c>
      <c r="F298" s="230" t="s">
        <v>1175</v>
      </c>
      <c r="G298" s="227"/>
      <c r="H298" s="229" t="s">
        <v>28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166</v>
      </c>
      <c r="AU298" s="236" t="s">
        <v>84</v>
      </c>
      <c r="AV298" s="13" t="s">
        <v>82</v>
      </c>
      <c r="AW298" s="13" t="s">
        <v>35</v>
      </c>
      <c r="AX298" s="13" t="s">
        <v>74</v>
      </c>
      <c r="AY298" s="236" t="s">
        <v>154</v>
      </c>
    </row>
    <row r="299" s="14" customFormat="1">
      <c r="A299" s="14"/>
      <c r="B299" s="237"/>
      <c r="C299" s="238"/>
      <c r="D299" s="228" t="s">
        <v>166</v>
      </c>
      <c r="E299" s="239" t="s">
        <v>28</v>
      </c>
      <c r="F299" s="240" t="s">
        <v>1314</v>
      </c>
      <c r="G299" s="238"/>
      <c r="H299" s="241">
        <v>29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166</v>
      </c>
      <c r="AU299" s="247" t="s">
        <v>84</v>
      </c>
      <c r="AV299" s="14" t="s">
        <v>84</v>
      </c>
      <c r="AW299" s="14" t="s">
        <v>35</v>
      </c>
      <c r="AX299" s="14" t="s">
        <v>82</v>
      </c>
      <c r="AY299" s="247" t="s">
        <v>154</v>
      </c>
    </row>
    <row r="300" s="2" customFormat="1" ht="24.15" customHeight="1">
      <c r="A300" s="41"/>
      <c r="B300" s="42"/>
      <c r="C300" s="208" t="s">
        <v>659</v>
      </c>
      <c r="D300" s="208" t="s">
        <v>157</v>
      </c>
      <c r="E300" s="209" t="s">
        <v>244</v>
      </c>
      <c r="F300" s="210" t="s">
        <v>245</v>
      </c>
      <c r="G300" s="211" t="s">
        <v>198</v>
      </c>
      <c r="H300" s="212">
        <v>29</v>
      </c>
      <c r="I300" s="213"/>
      <c r="J300" s="214">
        <f>ROUND(I300*H300,2)</f>
        <v>0</v>
      </c>
      <c r="K300" s="210" t="s">
        <v>161</v>
      </c>
      <c r="L300" s="47"/>
      <c r="M300" s="215" t="s">
        <v>28</v>
      </c>
      <c r="N300" s="216" t="s">
        <v>45</v>
      </c>
      <c r="O300" s="87"/>
      <c r="P300" s="217">
        <f>O300*H300</f>
        <v>0</v>
      </c>
      <c r="Q300" s="217">
        <v>0</v>
      </c>
      <c r="R300" s="217">
        <f>Q300*H300</f>
        <v>0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162</v>
      </c>
      <c r="AT300" s="219" t="s">
        <v>157</v>
      </c>
      <c r="AU300" s="219" t="s">
        <v>84</v>
      </c>
      <c r="AY300" s="20" t="s">
        <v>154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82</v>
      </c>
      <c r="BK300" s="220">
        <f>ROUND(I300*H300,2)</f>
        <v>0</v>
      </c>
      <c r="BL300" s="20" t="s">
        <v>162</v>
      </c>
      <c r="BM300" s="219" t="s">
        <v>1315</v>
      </c>
    </row>
    <row r="301" s="2" customFormat="1">
      <c r="A301" s="41"/>
      <c r="B301" s="42"/>
      <c r="C301" s="43"/>
      <c r="D301" s="221" t="s">
        <v>164</v>
      </c>
      <c r="E301" s="43"/>
      <c r="F301" s="222" t="s">
        <v>247</v>
      </c>
      <c r="G301" s="43"/>
      <c r="H301" s="43"/>
      <c r="I301" s="223"/>
      <c r="J301" s="43"/>
      <c r="K301" s="43"/>
      <c r="L301" s="47"/>
      <c r="M301" s="224"/>
      <c r="N301" s="225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164</v>
      </c>
      <c r="AU301" s="20" t="s">
        <v>84</v>
      </c>
    </row>
    <row r="302" s="13" customFormat="1">
      <c r="A302" s="13"/>
      <c r="B302" s="226"/>
      <c r="C302" s="227"/>
      <c r="D302" s="228" t="s">
        <v>166</v>
      </c>
      <c r="E302" s="229" t="s">
        <v>28</v>
      </c>
      <c r="F302" s="230" t="s">
        <v>1175</v>
      </c>
      <c r="G302" s="227"/>
      <c r="H302" s="229" t="s">
        <v>28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166</v>
      </c>
      <c r="AU302" s="236" t="s">
        <v>84</v>
      </c>
      <c r="AV302" s="13" t="s">
        <v>82</v>
      </c>
      <c r="AW302" s="13" t="s">
        <v>35</v>
      </c>
      <c r="AX302" s="13" t="s">
        <v>74</v>
      </c>
      <c r="AY302" s="236" t="s">
        <v>154</v>
      </c>
    </row>
    <row r="303" s="14" customFormat="1">
      <c r="A303" s="14"/>
      <c r="B303" s="237"/>
      <c r="C303" s="238"/>
      <c r="D303" s="228" t="s">
        <v>166</v>
      </c>
      <c r="E303" s="239" t="s">
        <v>28</v>
      </c>
      <c r="F303" s="240" t="s">
        <v>1314</v>
      </c>
      <c r="G303" s="238"/>
      <c r="H303" s="241">
        <v>29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166</v>
      </c>
      <c r="AU303" s="247" t="s">
        <v>84</v>
      </c>
      <c r="AV303" s="14" t="s">
        <v>84</v>
      </c>
      <c r="AW303" s="14" t="s">
        <v>35</v>
      </c>
      <c r="AX303" s="14" t="s">
        <v>82</v>
      </c>
      <c r="AY303" s="247" t="s">
        <v>154</v>
      </c>
    </row>
    <row r="304" s="12" customFormat="1" ht="22.8" customHeight="1">
      <c r="A304" s="12"/>
      <c r="B304" s="192"/>
      <c r="C304" s="193"/>
      <c r="D304" s="194" t="s">
        <v>73</v>
      </c>
      <c r="E304" s="206" t="s">
        <v>251</v>
      </c>
      <c r="F304" s="206" t="s">
        <v>252</v>
      </c>
      <c r="G304" s="193"/>
      <c r="H304" s="193"/>
      <c r="I304" s="196"/>
      <c r="J304" s="207">
        <f>BK304</f>
        <v>0</v>
      </c>
      <c r="K304" s="193"/>
      <c r="L304" s="198"/>
      <c r="M304" s="199"/>
      <c r="N304" s="200"/>
      <c r="O304" s="200"/>
      <c r="P304" s="201">
        <f>SUM(P305:P335)</f>
        <v>0</v>
      </c>
      <c r="Q304" s="200"/>
      <c r="R304" s="201">
        <f>SUM(R305:R335)</f>
        <v>0</v>
      </c>
      <c r="S304" s="200"/>
      <c r="T304" s="202">
        <f>SUM(T305:T335)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3" t="s">
        <v>82</v>
      </c>
      <c r="AT304" s="204" t="s">
        <v>73</v>
      </c>
      <c r="AU304" s="204" t="s">
        <v>82</v>
      </c>
      <c r="AY304" s="203" t="s">
        <v>154</v>
      </c>
      <c r="BK304" s="205">
        <f>SUM(BK305:BK335)</f>
        <v>0</v>
      </c>
    </row>
    <row r="305" s="2" customFormat="1" ht="37.8" customHeight="1">
      <c r="A305" s="41"/>
      <c r="B305" s="42"/>
      <c r="C305" s="208" t="s">
        <v>663</v>
      </c>
      <c r="D305" s="208" t="s">
        <v>157</v>
      </c>
      <c r="E305" s="209" t="s">
        <v>260</v>
      </c>
      <c r="F305" s="210" t="s">
        <v>261</v>
      </c>
      <c r="G305" s="211" t="s">
        <v>256</v>
      </c>
      <c r="H305" s="212">
        <v>12.624000000000001</v>
      </c>
      <c r="I305" s="213"/>
      <c r="J305" s="214">
        <f>ROUND(I305*H305,2)</f>
        <v>0</v>
      </c>
      <c r="K305" s="210" t="s">
        <v>161</v>
      </c>
      <c r="L305" s="47"/>
      <c r="M305" s="215" t="s">
        <v>28</v>
      </c>
      <c r="N305" s="216" t="s">
        <v>45</v>
      </c>
      <c r="O305" s="87"/>
      <c r="P305" s="217">
        <f>O305*H305</f>
        <v>0</v>
      </c>
      <c r="Q305" s="217">
        <v>0</v>
      </c>
      <c r="R305" s="217">
        <f>Q305*H305</f>
        <v>0</v>
      </c>
      <c r="S305" s="217">
        <v>0</v>
      </c>
      <c r="T305" s="21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9" t="s">
        <v>162</v>
      </c>
      <c r="AT305" s="219" t="s">
        <v>157</v>
      </c>
      <c r="AU305" s="219" t="s">
        <v>84</v>
      </c>
      <c r="AY305" s="20" t="s">
        <v>154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0" t="s">
        <v>82</v>
      </c>
      <c r="BK305" s="220">
        <f>ROUND(I305*H305,2)</f>
        <v>0</v>
      </c>
      <c r="BL305" s="20" t="s">
        <v>162</v>
      </c>
      <c r="BM305" s="219" t="s">
        <v>1316</v>
      </c>
    </row>
    <row r="306" s="2" customFormat="1">
      <c r="A306" s="41"/>
      <c r="B306" s="42"/>
      <c r="C306" s="43"/>
      <c r="D306" s="221" t="s">
        <v>164</v>
      </c>
      <c r="E306" s="43"/>
      <c r="F306" s="222" t="s">
        <v>263</v>
      </c>
      <c r="G306" s="43"/>
      <c r="H306" s="43"/>
      <c r="I306" s="223"/>
      <c r="J306" s="43"/>
      <c r="K306" s="43"/>
      <c r="L306" s="47"/>
      <c r="M306" s="224"/>
      <c r="N306" s="225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164</v>
      </c>
      <c r="AU306" s="20" t="s">
        <v>84</v>
      </c>
    </row>
    <row r="307" s="14" customFormat="1">
      <c r="A307" s="14"/>
      <c r="B307" s="237"/>
      <c r="C307" s="238"/>
      <c r="D307" s="228" t="s">
        <v>166</v>
      </c>
      <c r="E307" s="239" t="s">
        <v>28</v>
      </c>
      <c r="F307" s="240" t="s">
        <v>123</v>
      </c>
      <c r="G307" s="238"/>
      <c r="H307" s="241">
        <v>12.624000000000001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166</v>
      </c>
      <c r="AU307" s="247" t="s">
        <v>84</v>
      </c>
      <c r="AV307" s="14" t="s">
        <v>84</v>
      </c>
      <c r="AW307" s="14" t="s">
        <v>35</v>
      </c>
      <c r="AX307" s="14" t="s">
        <v>82</v>
      </c>
      <c r="AY307" s="247" t="s">
        <v>154</v>
      </c>
    </row>
    <row r="308" s="2" customFormat="1" ht="37.8" customHeight="1">
      <c r="A308" s="41"/>
      <c r="B308" s="42"/>
      <c r="C308" s="208" t="s">
        <v>668</v>
      </c>
      <c r="D308" s="208" t="s">
        <v>157</v>
      </c>
      <c r="E308" s="209" t="s">
        <v>265</v>
      </c>
      <c r="F308" s="210" t="s">
        <v>266</v>
      </c>
      <c r="G308" s="211" t="s">
        <v>256</v>
      </c>
      <c r="H308" s="212">
        <v>6.8780000000000001</v>
      </c>
      <c r="I308" s="213"/>
      <c r="J308" s="214">
        <f>ROUND(I308*H308,2)</f>
        <v>0</v>
      </c>
      <c r="K308" s="210" t="s">
        <v>161</v>
      </c>
      <c r="L308" s="47"/>
      <c r="M308" s="215" t="s">
        <v>28</v>
      </c>
      <c r="N308" s="216" t="s">
        <v>45</v>
      </c>
      <c r="O308" s="87"/>
      <c r="P308" s="217">
        <f>O308*H308</f>
        <v>0</v>
      </c>
      <c r="Q308" s="217">
        <v>0</v>
      </c>
      <c r="R308" s="217">
        <f>Q308*H308</f>
        <v>0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162</v>
      </c>
      <c r="AT308" s="219" t="s">
        <v>157</v>
      </c>
      <c r="AU308" s="219" t="s">
        <v>84</v>
      </c>
      <c r="AY308" s="20" t="s">
        <v>154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82</v>
      </c>
      <c r="BK308" s="220">
        <f>ROUND(I308*H308,2)</f>
        <v>0</v>
      </c>
      <c r="BL308" s="20" t="s">
        <v>162</v>
      </c>
      <c r="BM308" s="219" t="s">
        <v>1317</v>
      </c>
    </row>
    <row r="309" s="2" customFormat="1">
      <c r="A309" s="41"/>
      <c r="B309" s="42"/>
      <c r="C309" s="43"/>
      <c r="D309" s="221" t="s">
        <v>164</v>
      </c>
      <c r="E309" s="43"/>
      <c r="F309" s="222" t="s">
        <v>268</v>
      </c>
      <c r="G309" s="43"/>
      <c r="H309" s="43"/>
      <c r="I309" s="223"/>
      <c r="J309" s="43"/>
      <c r="K309" s="43"/>
      <c r="L309" s="47"/>
      <c r="M309" s="224"/>
      <c r="N309" s="225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164</v>
      </c>
      <c r="AU309" s="20" t="s">
        <v>84</v>
      </c>
    </row>
    <row r="310" s="14" customFormat="1">
      <c r="A310" s="14"/>
      <c r="B310" s="237"/>
      <c r="C310" s="238"/>
      <c r="D310" s="228" t="s">
        <v>166</v>
      </c>
      <c r="E310" s="239" t="s">
        <v>28</v>
      </c>
      <c r="F310" s="240" t="s">
        <v>125</v>
      </c>
      <c r="G310" s="238"/>
      <c r="H310" s="241">
        <v>6.8780000000000001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166</v>
      </c>
      <c r="AU310" s="247" t="s">
        <v>84</v>
      </c>
      <c r="AV310" s="14" t="s">
        <v>84</v>
      </c>
      <c r="AW310" s="14" t="s">
        <v>35</v>
      </c>
      <c r="AX310" s="14" t="s">
        <v>82</v>
      </c>
      <c r="AY310" s="247" t="s">
        <v>154</v>
      </c>
    </row>
    <row r="311" s="2" customFormat="1" ht="37.8" customHeight="1">
      <c r="A311" s="41"/>
      <c r="B311" s="42"/>
      <c r="C311" s="208" t="s">
        <v>675</v>
      </c>
      <c r="D311" s="208" t="s">
        <v>157</v>
      </c>
      <c r="E311" s="209" t="s">
        <v>270</v>
      </c>
      <c r="F311" s="210" t="s">
        <v>271</v>
      </c>
      <c r="G311" s="211" t="s">
        <v>256</v>
      </c>
      <c r="H311" s="212">
        <v>12.624000000000001</v>
      </c>
      <c r="I311" s="213"/>
      <c r="J311" s="214">
        <f>ROUND(I311*H311,2)</f>
        <v>0</v>
      </c>
      <c r="K311" s="210" t="s">
        <v>161</v>
      </c>
      <c r="L311" s="47"/>
      <c r="M311" s="215" t="s">
        <v>28</v>
      </c>
      <c r="N311" s="216" t="s">
        <v>45</v>
      </c>
      <c r="O311" s="87"/>
      <c r="P311" s="217">
        <f>O311*H311</f>
        <v>0</v>
      </c>
      <c r="Q311" s="217">
        <v>0</v>
      </c>
      <c r="R311" s="217">
        <f>Q311*H311</f>
        <v>0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162</v>
      </c>
      <c r="AT311" s="219" t="s">
        <v>157</v>
      </c>
      <c r="AU311" s="219" t="s">
        <v>84</v>
      </c>
      <c r="AY311" s="20" t="s">
        <v>154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82</v>
      </c>
      <c r="BK311" s="220">
        <f>ROUND(I311*H311,2)</f>
        <v>0</v>
      </c>
      <c r="BL311" s="20" t="s">
        <v>162</v>
      </c>
      <c r="BM311" s="219" t="s">
        <v>1318</v>
      </c>
    </row>
    <row r="312" s="2" customFormat="1">
      <c r="A312" s="41"/>
      <c r="B312" s="42"/>
      <c r="C312" s="43"/>
      <c r="D312" s="221" t="s">
        <v>164</v>
      </c>
      <c r="E312" s="43"/>
      <c r="F312" s="222" t="s">
        <v>273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164</v>
      </c>
      <c r="AU312" s="20" t="s">
        <v>84</v>
      </c>
    </row>
    <row r="313" s="14" customFormat="1">
      <c r="A313" s="14"/>
      <c r="B313" s="237"/>
      <c r="C313" s="238"/>
      <c r="D313" s="228" t="s">
        <v>166</v>
      </c>
      <c r="E313" s="239" t="s">
        <v>28</v>
      </c>
      <c r="F313" s="240" t="s">
        <v>1170</v>
      </c>
      <c r="G313" s="238"/>
      <c r="H313" s="241">
        <v>12.624000000000001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166</v>
      </c>
      <c r="AU313" s="247" t="s">
        <v>84</v>
      </c>
      <c r="AV313" s="14" t="s">
        <v>84</v>
      </c>
      <c r="AW313" s="14" t="s">
        <v>35</v>
      </c>
      <c r="AX313" s="14" t="s">
        <v>74</v>
      </c>
      <c r="AY313" s="247" t="s">
        <v>154</v>
      </c>
    </row>
    <row r="314" s="15" customFormat="1">
      <c r="A314" s="15"/>
      <c r="B314" s="248"/>
      <c r="C314" s="249"/>
      <c r="D314" s="228" t="s">
        <v>166</v>
      </c>
      <c r="E314" s="250" t="s">
        <v>123</v>
      </c>
      <c r="F314" s="251" t="s">
        <v>169</v>
      </c>
      <c r="G314" s="249"/>
      <c r="H314" s="252">
        <v>12.624000000000001</v>
      </c>
      <c r="I314" s="253"/>
      <c r="J314" s="249"/>
      <c r="K314" s="249"/>
      <c r="L314" s="254"/>
      <c r="M314" s="255"/>
      <c r="N314" s="256"/>
      <c r="O314" s="256"/>
      <c r="P314" s="256"/>
      <c r="Q314" s="256"/>
      <c r="R314" s="256"/>
      <c r="S314" s="256"/>
      <c r="T314" s="25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8" t="s">
        <v>166</v>
      </c>
      <c r="AU314" s="258" t="s">
        <v>84</v>
      </c>
      <c r="AV314" s="15" t="s">
        <v>162</v>
      </c>
      <c r="AW314" s="15" t="s">
        <v>35</v>
      </c>
      <c r="AX314" s="15" t="s">
        <v>82</v>
      </c>
      <c r="AY314" s="258" t="s">
        <v>154</v>
      </c>
    </row>
    <row r="315" s="2" customFormat="1" ht="49.05" customHeight="1">
      <c r="A315" s="41"/>
      <c r="B315" s="42"/>
      <c r="C315" s="208" t="s">
        <v>679</v>
      </c>
      <c r="D315" s="208" t="s">
        <v>157</v>
      </c>
      <c r="E315" s="209" t="s">
        <v>276</v>
      </c>
      <c r="F315" s="210" t="s">
        <v>277</v>
      </c>
      <c r="G315" s="211" t="s">
        <v>256</v>
      </c>
      <c r="H315" s="212">
        <v>126.24</v>
      </c>
      <c r="I315" s="213"/>
      <c r="J315" s="214">
        <f>ROUND(I315*H315,2)</f>
        <v>0</v>
      </c>
      <c r="K315" s="210" t="s">
        <v>161</v>
      </c>
      <c r="L315" s="47"/>
      <c r="M315" s="215" t="s">
        <v>28</v>
      </c>
      <c r="N315" s="216" t="s">
        <v>45</v>
      </c>
      <c r="O315" s="87"/>
      <c r="P315" s="217">
        <f>O315*H315</f>
        <v>0</v>
      </c>
      <c r="Q315" s="217">
        <v>0</v>
      </c>
      <c r="R315" s="217">
        <f>Q315*H315</f>
        <v>0</v>
      </c>
      <c r="S315" s="217">
        <v>0</v>
      </c>
      <c r="T315" s="21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9" t="s">
        <v>162</v>
      </c>
      <c r="AT315" s="219" t="s">
        <v>157</v>
      </c>
      <c r="AU315" s="219" t="s">
        <v>84</v>
      </c>
      <c r="AY315" s="20" t="s">
        <v>154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20" t="s">
        <v>82</v>
      </c>
      <c r="BK315" s="220">
        <f>ROUND(I315*H315,2)</f>
        <v>0</v>
      </c>
      <c r="BL315" s="20" t="s">
        <v>162</v>
      </c>
      <c r="BM315" s="219" t="s">
        <v>1319</v>
      </c>
    </row>
    <row r="316" s="2" customFormat="1">
      <c r="A316" s="41"/>
      <c r="B316" s="42"/>
      <c r="C316" s="43"/>
      <c r="D316" s="221" t="s">
        <v>164</v>
      </c>
      <c r="E316" s="43"/>
      <c r="F316" s="222" t="s">
        <v>279</v>
      </c>
      <c r="G316" s="43"/>
      <c r="H316" s="43"/>
      <c r="I316" s="223"/>
      <c r="J316" s="43"/>
      <c r="K316" s="43"/>
      <c r="L316" s="47"/>
      <c r="M316" s="224"/>
      <c r="N316" s="225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164</v>
      </c>
      <c r="AU316" s="20" t="s">
        <v>84</v>
      </c>
    </row>
    <row r="317" s="14" customFormat="1">
      <c r="A317" s="14"/>
      <c r="B317" s="237"/>
      <c r="C317" s="238"/>
      <c r="D317" s="228" t="s">
        <v>166</v>
      </c>
      <c r="E317" s="239" t="s">
        <v>28</v>
      </c>
      <c r="F317" s="240" t="s">
        <v>280</v>
      </c>
      <c r="G317" s="238"/>
      <c r="H317" s="241">
        <v>126.24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166</v>
      </c>
      <c r="AU317" s="247" t="s">
        <v>84</v>
      </c>
      <c r="AV317" s="14" t="s">
        <v>84</v>
      </c>
      <c r="AW317" s="14" t="s">
        <v>35</v>
      </c>
      <c r="AX317" s="14" t="s">
        <v>82</v>
      </c>
      <c r="AY317" s="247" t="s">
        <v>154</v>
      </c>
    </row>
    <row r="318" s="2" customFormat="1" ht="37.8" customHeight="1">
      <c r="A318" s="41"/>
      <c r="B318" s="42"/>
      <c r="C318" s="208" t="s">
        <v>683</v>
      </c>
      <c r="D318" s="208" t="s">
        <v>157</v>
      </c>
      <c r="E318" s="209" t="s">
        <v>281</v>
      </c>
      <c r="F318" s="210" t="s">
        <v>282</v>
      </c>
      <c r="G318" s="211" t="s">
        <v>256</v>
      </c>
      <c r="H318" s="212">
        <v>6.8780000000000001</v>
      </c>
      <c r="I318" s="213"/>
      <c r="J318" s="214">
        <f>ROUND(I318*H318,2)</f>
        <v>0</v>
      </c>
      <c r="K318" s="210" t="s">
        <v>161</v>
      </c>
      <c r="L318" s="47"/>
      <c r="M318" s="215" t="s">
        <v>28</v>
      </c>
      <c r="N318" s="216" t="s">
        <v>45</v>
      </c>
      <c r="O318" s="87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162</v>
      </c>
      <c r="AT318" s="219" t="s">
        <v>157</v>
      </c>
      <c r="AU318" s="219" t="s">
        <v>84</v>
      </c>
      <c r="AY318" s="20" t="s">
        <v>154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82</v>
      </c>
      <c r="BK318" s="220">
        <f>ROUND(I318*H318,2)</f>
        <v>0</v>
      </c>
      <c r="BL318" s="20" t="s">
        <v>162</v>
      </c>
      <c r="BM318" s="219" t="s">
        <v>1320</v>
      </c>
    </row>
    <row r="319" s="2" customFormat="1">
      <c r="A319" s="41"/>
      <c r="B319" s="42"/>
      <c r="C319" s="43"/>
      <c r="D319" s="221" t="s">
        <v>164</v>
      </c>
      <c r="E319" s="43"/>
      <c r="F319" s="222" t="s">
        <v>284</v>
      </c>
      <c r="G319" s="43"/>
      <c r="H319" s="43"/>
      <c r="I319" s="223"/>
      <c r="J319" s="43"/>
      <c r="K319" s="43"/>
      <c r="L319" s="47"/>
      <c r="M319" s="224"/>
      <c r="N319" s="225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164</v>
      </c>
      <c r="AU319" s="20" t="s">
        <v>84</v>
      </c>
    </row>
    <row r="320" s="14" customFormat="1">
      <c r="A320" s="14"/>
      <c r="B320" s="237"/>
      <c r="C320" s="238"/>
      <c r="D320" s="228" t="s">
        <v>166</v>
      </c>
      <c r="E320" s="239" t="s">
        <v>28</v>
      </c>
      <c r="F320" s="240" t="s">
        <v>1171</v>
      </c>
      <c r="G320" s="238"/>
      <c r="H320" s="241">
        <v>6.8780000000000001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166</v>
      </c>
      <c r="AU320" s="247" t="s">
        <v>84</v>
      </c>
      <c r="AV320" s="14" t="s">
        <v>84</v>
      </c>
      <c r="AW320" s="14" t="s">
        <v>35</v>
      </c>
      <c r="AX320" s="14" t="s">
        <v>74</v>
      </c>
      <c r="AY320" s="247" t="s">
        <v>154</v>
      </c>
    </row>
    <row r="321" s="15" customFormat="1">
      <c r="A321" s="15"/>
      <c r="B321" s="248"/>
      <c r="C321" s="249"/>
      <c r="D321" s="228" t="s">
        <v>166</v>
      </c>
      <c r="E321" s="250" t="s">
        <v>125</v>
      </c>
      <c r="F321" s="251" t="s">
        <v>169</v>
      </c>
      <c r="G321" s="249"/>
      <c r="H321" s="252">
        <v>6.8780000000000001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8" t="s">
        <v>166</v>
      </c>
      <c r="AU321" s="258" t="s">
        <v>84</v>
      </c>
      <c r="AV321" s="15" t="s">
        <v>162</v>
      </c>
      <c r="AW321" s="15" t="s">
        <v>35</v>
      </c>
      <c r="AX321" s="15" t="s">
        <v>82</v>
      </c>
      <c r="AY321" s="258" t="s">
        <v>154</v>
      </c>
    </row>
    <row r="322" s="2" customFormat="1" ht="49.05" customHeight="1">
      <c r="A322" s="41"/>
      <c r="B322" s="42"/>
      <c r="C322" s="208" t="s">
        <v>687</v>
      </c>
      <c r="D322" s="208" t="s">
        <v>157</v>
      </c>
      <c r="E322" s="209" t="s">
        <v>286</v>
      </c>
      <c r="F322" s="210" t="s">
        <v>287</v>
      </c>
      <c r="G322" s="211" t="s">
        <v>256</v>
      </c>
      <c r="H322" s="212">
        <v>68.780000000000001</v>
      </c>
      <c r="I322" s="213"/>
      <c r="J322" s="214">
        <f>ROUND(I322*H322,2)</f>
        <v>0</v>
      </c>
      <c r="K322" s="210" t="s">
        <v>161</v>
      </c>
      <c r="L322" s="47"/>
      <c r="M322" s="215" t="s">
        <v>28</v>
      </c>
      <c r="N322" s="216" t="s">
        <v>45</v>
      </c>
      <c r="O322" s="87"/>
      <c r="P322" s="217">
        <f>O322*H322</f>
        <v>0</v>
      </c>
      <c r="Q322" s="217">
        <v>0</v>
      </c>
      <c r="R322" s="217">
        <f>Q322*H322</f>
        <v>0</v>
      </c>
      <c r="S322" s="217">
        <v>0</v>
      </c>
      <c r="T322" s="218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9" t="s">
        <v>162</v>
      </c>
      <c r="AT322" s="219" t="s">
        <v>157</v>
      </c>
      <c r="AU322" s="219" t="s">
        <v>84</v>
      </c>
      <c r="AY322" s="20" t="s">
        <v>154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20" t="s">
        <v>82</v>
      </c>
      <c r="BK322" s="220">
        <f>ROUND(I322*H322,2)</f>
        <v>0</v>
      </c>
      <c r="BL322" s="20" t="s">
        <v>162</v>
      </c>
      <c r="BM322" s="219" t="s">
        <v>1321</v>
      </c>
    </row>
    <row r="323" s="2" customFormat="1">
      <c r="A323" s="41"/>
      <c r="B323" s="42"/>
      <c r="C323" s="43"/>
      <c r="D323" s="221" t="s">
        <v>164</v>
      </c>
      <c r="E323" s="43"/>
      <c r="F323" s="222" t="s">
        <v>289</v>
      </c>
      <c r="G323" s="43"/>
      <c r="H323" s="43"/>
      <c r="I323" s="223"/>
      <c r="J323" s="43"/>
      <c r="K323" s="43"/>
      <c r="L323" s="47"/>
      <c r="M323" s="224"/>
      <c r="N323" s="225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164</v>
      </c>
      <c r="AU323" s="20" t="s">
        <v>84</v>
      </c>
    </row>
    <row r="324" s="14" customFormat="1">
      <c r="A324" s="14"/>
      <c r="B324" s="237"/>
      <c r="C324" s="238"/>
      <c r="D324" s="228" t="s">
        <v>166</v>
      </c>
      <c r="E324" s="239" t="s">
        <v>28</v>
      </c>
      <c r="F324" s="240" t="s">
        <v>290</v>
      </c>
      <c r="G324" s="238"/>
      <c r="H324" s="241">
        <v>68.780000000000001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166</v>
      </c>
      <c r="AU324" s="247" t="s">
        <v>84</v>
      </c>
      <c r="AV324" s="14" t="s">
        <v>84</v>
      </c>
      <c r="AW324" s="14" t="s">
        <v>35</v>
      </c>
      <c r="AX324" s="14" t="s">
        <v>82</v>
      </c>
      <c r="AY324" s="247" t="s">
        <v>154</v>
      </c>
    </row>
    <row r="325" s="2" customFormat="1" ht="24.15" customHeight="1">
      <c r="A325" s="41"/>
      <c r="B325" s="42"/>
      <c r="C325" s="208" t="s">
        <v>691</v>
      </c>
      <c r="D325" s="208" t="s">
        <v>157</v>
      </c>
      <c r="E325" s="209" t="s">
        <v>304</v>
      </c>
      <c r="F325" s="210" t="s">
        <v>305</v>
      </c>
      <c r="G325" s="211" t="s">
        <v>256</v>
      </c>
      <c r="H325" s="212">
        <v>19.501999999999999</v>
      </c>
      <c r="I325" s="213"/>
      <c r="J325" s="214">
        <f>ROUND(I325*H325,2)</f>
        <v>0</v>
      </c>
      <c r="K325" s="210" t="s">
        <v>161</v>
      </c>
      <c r="L325" s="47"/>
      <c r="M325" s="215" t="s">
        <v>28</v>
      </c>
      <c r="N325" s="216" t="s">
        <v>45</v>
      </c>
      <c r="O325" s="87"/>
      <c r="P325" s="217">
        <f>O325*H325</f>
        <v>0</v>
      </c>
      <c r="Q325" s="217">
        <v>0</v>
      </c>
      <c r="R325" s="217">
        <f>Q325*H325</f>
        <v>0</v>
      </c>
      <c r="S325" s="217">
        <v>0</v>
      </c>
      <c r="T325" s="218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9" t="s">
        <v>162</v>
      </c>
      <c r="AT325" s="219" t="s">
        <v>157</v>
      </c>
      <c r="AU325" s="219" t="s">
        <v>84</v>
      </c>
      <c r="AY325" s="20" t="s">
        <v>154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0" t="s">
        <v>82</v>
      </c>
      <c r="BK325" s="220">
        <f>ROUND(I325*H325,2)</f>
        <v>0</v>
      </c>
      <c r="BL325" s="20" t="s">
        <v>162</v>
      </c>
      <c r="BM325" s="219" t="s">
        <v>1322</v>
      </c>
    </row>
    <row r="326" s="2" customFormat="1">
      <c r="A326" s="41"/>
      <c r="B326" s="42"/>
      <c r="C326" s="43"/>
      <c r="D326" s="221" t="s">
        <v>164</v>
      </c>
      <c r="E326" s="43"/>
      <c r="F326" s="222" t="s">
        <v>307</v>
      </c>
      <c r="G326" s="43"/>
      <c r="H326" s="43"/>
      <c r="I326" s="223"/>
      <c r="J326" s="43"/>
      <c r="K326" s="43"/>
      <c r="L326" s="47"/>
      <c r="M326" s="224"/>
      <c r="N326" s="225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164</v>
      </c>
      <c r="AU326" s="20" t="s">
        <v>84</v>
      </c>
    </row>
    <row r="327" s="14" customFormat="1">
      <c r="A327" s="14"/>
      <c r="B327" s="237"/>
      <c r="C327" s="238"/>
      <c r="D327" s="228" t="s">
        <v>166</v>
      </c>
      <c r="E327" s="239" t="s">
        <v>28</v>
      </c>
      <c r="F327" s="240" t="s">
        <v>123</v>
      </c>
      <c r="G327" s="238"/>
      <c r="H327" s="241">
        <v>12.624000000000001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166</v>
      </c>
      <c r="AU327" s="247" t="s">
        <v>84</v>
      </c>
      <c r="AV327" s="14" t="s">
        <v>84</v>
      </c>
      <c r="AW327" s="14" t="s">
        <v>35</v>
      </c>
      <c r="AX327" s="14" t="s">
        <v>74</v>
      </c>
      <c r="AY327" s="247" t="s">
        <v>154</v>
      </c>
    </row>
    <row r="328" s="14" customFormat="1">
      <c r="A328" s="14"/>
      <c r="B328" s="237"/>
      <c r="C328" s="238"/>
      <c r="D328" s="228" t="s">
        <v>166</v>
      </c>
      <c r="E328" s="239" t="s">
        <v>28</v>
      </c>
      <c r="F328" s="240" t="s">
        <v>125</v>
      </c>
      <c r="G328" s="238"/>
      <c r="H328" s="241">
        <v>6.8780000000000001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166</v>
      </c>
      <c r="AU328" s="247" t="s">
        <v>84</v>
      </c>
      <c r="AV328" s="14" t="s">
        <v>84</v>
      </c>
      <c r="AW328" s="14" t="s">
        <v>35</v>
      </c>
      <c r="AX328" s="14" t="s">
        <v>74</v>
      </c>
      <c r="AY328" s="247" t="s">
        <v>154</v>
      </c>
    </row>
    <row r="329" s="15" customFormat="1">
      <c r="A329" s="15"/>
      <c r="B329" s="248"/>
      <c r="C329" s="249"/>
      <c r="D329" s="228" t="s">
        <v>166</v>
      </c>
      <c r="E329" s="250" t="s">
        <v>28</v>
      </c>
      <c r="F329" s="251" t="s">
        <v>169</v>
      </c>
      <c r="G329" s="249"/>
      <c r="H329" s="252">
        <v>19.501999999999999</v>
      </c>
      <c r="I329" s="253"/>
      <c r="J329" s="249"/>
      <c r="K329" s="249"/>
      <c r="L329" s="254"/>
      <c r="M329" s="255"/>
      <c r="N329" s="256"/>
      <c r="O329" s="256"/>
      <c r="P329" s="256"/>
      <c r="Q329" s="256"/>
      <c r="R329" s="256"/>
      <c r="S329" s="256"/>
      <c r="T329" s="257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8" t="s">
        <v>166</v>
      </c>
      <c r="AU329" s="258" t="s">
        <v>84</v>
      </c>
      <c r="AV329" s="15" t="s">
        <v>162</v>
      </c>
      <c r="AW329" s="15" t="s">
        <v>35</v>
      </c>
      <c r="AX329" s="15" t="s">
        <v>82</v>
      </c>
      <c r="AY329" s="258" t="s">
        <v>154</v>
      </c>
    </row>
    <row r="330" s="2" customFormat="1" ht="44.25" customHeight="1">
      <c r="A330" s="41"/>
      <c r="B330" s="42"/>
      <c r="C330" s="208" t="s">
        <v>696</v>
      </c>
      <c r="D330" s="208" t="s">
        <v>157</v>
      </c>
      <c r="E330" s="209" t="s">
        <v>1323</v>
      </c>
      <c r="F330" s="210" t="s">
        <v>405</v>
      </c>
      <c r="G330" s="211" t="s">
        <v>256</v>
      </c>
      <c r="H330" s="212">
        <v>12.624000000000001</v>
      </c>
      <c r="I330" s="213"/>
      <c r="J330" s="214">
        <f>ROUND(I330*H330,2)</f>
        <v>0</v>
      </c>
      <c r="K330" s="210" t="s">
        <v>161</v>
      </c>
      <c r="L330" s="47"/>
      <c r="M330" s="215" t="s">
        <v>28</v>
      </c>
      <c r="N330" s="216" t="s">
        <v>45</v>
      </c>
      <c r="O330" s="87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162</v>
      </c>
      <c r="AT330" s="219" t="s">
        <v>157</v>
      </c>
      <c r="AU330" s="219" t="s">
        <v>84</v>
      </c>
      <c r="AY330" s="20" t="s">
        <v>154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82</v>
      </c>
      <c r="BK330" s="220">
        <f>ROUND(I330*H330,2)</f>
        <v>0</v>
      </c>
      <c r="BL330" s="20" t="s">
        <v>162</v>
      </c>
      <c r="BM330" s="219" t="s">
        <v>1324</v>
      </c>
    </row>
    <row r="331" s="2" customFormat="1">
      <c r="A331" s="41"/>
      <c r="B331" s="42"/>
      <c r="C331" s="43"/>
      <c r="D331" s="221" t="s">
        <v>164</v>
      </c>
      <c r="E331" s="43"/>
      <c r="F331" s="222" t="s">
        <v>1325</v>
      </c>
      <c r="G331" s="43"/>
      <c r="H331" s="43"/>
      <c r="I331" s="223"/>
      <c r="J331" s="43"/>
      <c r="K331" s="43"/>
      <c r="L331" s="47"/>
      <c r="M331" s="224"/>
      <c r="N331" s="22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164</v>
      </c>
      <c r="AU331" s="20" t="s">
        <v>84</v>
      </c>
    </row>
    <row r="332" s="14" customFormat="1">
      <c r="A332" s="14"/>
      <c r="B332" s="237"/>
      <c r="C332" s="238"/>
      <c r="D332" s="228" t="s">
        <v>166</v>
      </c>
      <c r="E332" s="239" t="s">
        <v>28</v>
      </c>
      <c r="F332" s="240" t="s">
        <v>123</v>
      </c>
      <c r="G332" s="238"/>
      <c r="H332" s="241">
        <v>12.624000000000001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166</v>
      </c>
      <c r="AU332" s="247" t="s">
        <v>84</v>
      </c>
      <c r="AV332" s="14" t="s">
        <v>84</v>
      </c>
      <c r="AW332" s="14" t="s">
        <v>35</v>
      </c>
      <c r="AX332" s="14" t="s">
        <v>82</v>
      </c>
      <c r="AY332" s="247" t="s">
        <v>154</v>
      </c>
    </row>
    <row r="333" s="2" customFormat="1" ht="44.25" customHeight="1">
      <c r="A333" s="41"/>
      <c r="B333" s="42"/>
      <c r="C333" s="208" t="s">
        <v>701</v>
      </c>
      <c r="D333" s="208" t="s">
        <v>157</v>
      </c>
      <c r="E333" s="209" t="s">
        <v>1326</v>
      </c>
      <c r="F333" s="210" t="s">
        <v>1327</v>
      </c>
      <c r="G333" s="211" t="s">
        <v>256</v>
      </c>
      <c r="H333" s="212">
        <v>6.8780000000000001</v>
      </c>
      <c r="I333" s="213"/>
      <c r="J333" s="214">
        <f>ROUND(I333*H333,2)</f>
        <v>0</v>
      </c>
      <c r="K333" s="210" t="s">
        <v>161</v>
      </c>
      <c r="L333" s="47"/>
      <c r="M333" s="215" t="s">
        <v>28</v>
      </c>
      <c r="N333" s="216" t="s">
        <v>45</v>
      </c>
      <c r="O333" s="87"/>
      <c r="P333" s="217">
        <f>O333*H333</f>
        <v>0</v>
      </c>
      <c r="Q333" s="217">
        <v>0</v>
      </c>
      <c r="R333" s="217">
        <f>Q333*H333</f>
        <v>0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162</v>
      </c>
      <c r="AT333" s="219" t="s">
        <v>157</v>
      </c>
      <c r="AU333" s="219" t="s">
        <v>84</v>
      </c>
      <c r="AY333" s="20" t="s">
        <v>154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82</v>
      </c>
      <c r="BK333" s="220">
        <f>ROUND(I333*H333,2)</f>
        <v>0</v>
      </c>
      <c r="BL333" s="20" t="s">
        <v>162</v>
      </c>
      <c r="BM333" s="219" t="s">
        <v>1328</v>
      </c>
    </row>
    <row r="334" s="2" customFormat="1">
      <c r="A334" s="41"/>
      <c r="B334" s="42"/>
      <c r="C334" s="43"/>
      <c r="D334" s="221" t="s">
        <v>164</v>
      </c>
      <c r="E334" s="43"/>
      <c r="F334" s="222" t="s">
        <v>1329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164</v>
      </c>
      <c r="AU334" s="20" t="s">
        <v>84</v>
      </c>
    </row>
    <row r="335" s="14" customFormat="1">
      <c r="A335" s="14"/>
      <c r="B335" s="237"/>
      <c r="C335" s="238"/>
      <c r="D335" s="228" t="s">
        <v>166</v>
      </c>
      <c r="E335" s="239" t="s">
        <v>28</v>
      </c>
      <c r="F335" s="240" t="s">
        <v>125</v>
      </c>
      <c r="G335" s="238"/>
      <c r="H335" s="241">
        <v>6.8780000000000001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166</v>
      </c>
      <c r="AU335" s="247" t="s">
        <v>84</v>
      </c>
      <c r="AV335" s="14" t="s">
        <v>84</v>
      </c>
      <c r="AW335" s="14" t="s">
        <v>35</v>
      </c>
      <c r="AX335" s="14" t="s">
        <v>82</v>
      </c>
      <c r="AY335" s="247" t="s">
        <v>154</v>
      </c>
    </row>
    <row r="336" s="12" customFormat="1" ht="22.8" customHeight="1">
      <c r="A336" s="12"/>
      <c r="B336" s="192"/>
      <c r="C336" s="193"/>
      <c r="D336" s="194" t="s">
        <v>73</v>
      </c>
      <c r="E336" s="206" t="s">
        <v>489</v>
      </c>
      <c r="F336" s="206" t="s">
        <v>490</v>
      </c>
      <c r="G336" s="193"/>
      <c r="H336" s="193"/>
      <c r="I336" s="196"/>
      <c r="J336" s="207">
        <f>BK336</f>
        <v>0</v>
      </c>
      <c r="K336" s="193"/>
      <c r="L336" s="198"/>
      <c r="M336" s="199"/>
      <c r="N336" s="200"/>
      <c r="O336" s="200"/>
      <c r="P336" s="201">
        <f>SUM(P337:P338)</f>
        <v>0</v>
      </c>
      <c r="Q336" s="200"/>
      <c r="R336" s="201">
        <f>SUM(R337:R338)</f>
        <v>0</v>
      </c>
      <c r="S336" s="200"/>
      <c r="T336" s="202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3" t="s">
        <v>82</v>
      </c>
      <c r="AT336" s="204" t="s">
        <v>73</v>
      </c>
      <c r="AU336" s="204" t="s">
        <v>82</v>
      </c>
      <c r="AY336" s="203" t="s">
        <v>154</v>
      </c>
      <c r="BK336" s="205">
        <f>SUM(BK337:BK338)</f>
        <v>0</v>
      </c>
    </row>
    <row r="337" s="2" customFormat="1" ht="49.05" customHeight="1">
      <c r="A337" s="41"/>
      <c r="B337" s="42"/>
      <c r="C337" s="208" t="s">
        <v>708</v>
      </c>
      <c r="D337" s="208" t="s">
        <v>157</v>
      </c>
      <c r="E337" s="209" t="s">
        <v>1155</v>
      </c>
      <c r="F337" s="210" t="s">
        <v>1156</v>
      </c>
      <c r="G337" s="211" t="s">
        <v>256</v>
      </c>
      <c r="H337" s="212">
        <v>53.543999999999997</v>
      </c>
      <c r="I337" s="213"/>
      <c r="J337" s="214">
        <f>ROUND(I337*H337,2)</f>
        <v>0</v>
      </c>
      <c r="K337" s="210" t="s">
        <v>161</v>
      </c>
      <c r="L337" s="47"/>
      <c r="M337" s="215" t="s">
        <v>28</v>
      </c>
      <c r="N337" s="216" t="s">
        <v>45</v>
      </c>
      <c r="O337" s="87"/>
      <c r="P337" s="217">
        <f>O337*H337</f>
        <v>0</v>
      </c>
      <c r="Q337" s="217">
        <v>0</v>
      </c>
      <c r="R337" s="217">
        <f>Q337*H337</f>
        <v>0</v>
      </c>
      <c r="S337" s="217">
        <v>0</v>
      </c>
      <c r="T337" s="21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9" t="s">
        <v>162</v>
      </c>
      <c r="AT337" s="219" t="s">
        <v>157</v>
      </c>
      <c r="AU337" s="219" t="s">
        <v>84</v>
      </c>
      <c r="AY337" s="20" t="s">
        <v>154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82</v>
      </c>
      <c r="BK337" s="220">
        <f>ROUND(I337*H337,2)</f>
        <v>0</v>
      </c>
      <c r="BL337" s="20" t="s">
        <v>162</v>
      </c>
      <c r="BM337" s="219" t="s">
        <v>1330</v>
      </c>
    </row>
    <row r="338" s="2" customFormat="1">
      <c r="A338" s="41"/>
      <c r="B338" s="42"/>
      <c r="C338" s="43"/>
      <c r="D338" s="221" t="s">
        <v>164</v>
      </c>
      <c r="E338" s="43"/>
      <c r="F338" s="222" t="s">
        <v>1158</v>
      </c>
      <c r="G338" s="43"/>
      <c r="H338" s="43"/>
      <c r="I338" s="223"/>
      <c r="J338" s="43"/>
      <c r="K338" s="43"/>
      <c r="L338" s="47"/>
      <c r="M338" s="283"/>
      <c r="N338" s="284"/>
      <c r="O338" s="285"/>
      <c r="P338" s="285"/>
      <c r="Q338" s="285"/>
      <c r="R338" s="285"/>
      <c r="S338" s="285"/>
      <c r="T338" s="286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164</v>
      </c>
      <c r="AU338" s="20" t="s">
        <v>84</v>
      </c>
    </row>
    <row r="339" s="2" customFormat="1" ht="6.96" customHeight="1">
      <c r="A339" s="41"/>
      <c r="B339" s="62"/>
      <c r="C339" s="63"/>
      <c r="D339" s="63"/>
      <c r="E339" s="63"/>
      <c r="F339" s="63"/>
      <c r="G339" s="63"/>
      <c r="H339" s="63"/>
      <c r="I339" s="63"/>
      <c r="J339" s="63"/>
      <c r="K339" s="63"/>
      <c r="L339" s="47"/>
      <c r="M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</sheetData>
  <sheetProtection sheet="1" autoFilter="0" formatColumns="0" formatRows="0" objects="1" scenarios="1" spinCount="100000" saltValue="DULhAj7zQxCj6gs6R6dWbUisRfCmDTV0l5d2LS+We1sa+1RgbAM/QTFy7h4gumQrRG7M4nKawgL53A7RIkHmAw==" hashValue="gvSs4TbHC0+ixDJqqkHannV9dB77u5QRTvYc57wxaWZhrrUEBHhj7k7tDpvVJjyF39elz+g/PD5+2eqsOHzcLA==" algorithmName="SHA-512" password="CC35"/>
  <autoFilter ref="C87:K33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2/113107024"/>
    <hyperlink ref="F95" r:id="rId2" display="https://podminky.urs.cz/item/CS_URS_2025_02/113107043"/>
    <hyperlink ref="F101" r:id="rId3" display="https://podminky.urs.cz/item/CS_URS_2025_02/119001405"/>
    <hyperlink ref="F105" r:id="rId4" display="https://podminky.urs.cz/item/CS_URS_2025_02/119001421"/>
    <hyperlink ref="F109" r:id="rId5" display="https://podminky.urs.cz/item/CS_URS_2025_02/132212221"/>
    <hyperlink ref="F115" r:id="rId6" display="https://podminky.urs.cz/item/CS_URS_2025_02/132312221"/>
    <hyperlink ref="F118" r:id="rId7" display="https://podminky.urs.cz/item/CS_URS_2025_02/139001101"/>
    <hyperlink ref="F122" r:id="rId8" display="https://podminky.urs.cz/item/CS_URS_2025_02/151101101"/>
    <hyperlink ref="F127" r:id="rId9" display="https://podminky.urs.cz/item/CS_URS_2025_02/151101111"/>
    <hyperlink ref="F130" r:id="rId10" display="https://podminky.urs.cz/item/CS_URS_2025_02/151101201"/>
    <hyperlink ref="F135" r:id="rId11" display="https://podminky.urs.cz/item/CS_URS_2025_02/151101211"/>
    <hyperlink ref="F138" r:id="rId12" display="https://podminky.urs.cz/item/CS_URS_2025_02/151101401"/>
    <hyperlink ref="F141" r:id="rId13" display="https://podminky.urs.cz/item/CS_URS_2025_02/151101411"/>
    <hyperlink ref="F144" r:id="rId14" display="https://podminky.urs.cz/item/CS_URS_2025_02/151401601"/>
    <hyperlink ref="F147" r:id="rId15" display="https://podminky.urs.cz/item/CS_URS_2025_02/162211311"/>
    <hyperlink ref="F150" r:id="rId16" display="https://podminky.urs.cz/item/CS_URS_2025_02/162211319"/>
    <hyperlink ref="F153" r:id="rId17" display="https://podminky.urs.cz/item/CS_URS_2025_02/162211321"/>
    <hyperlink ref="F156" r:id="rId18" display="https://podminky.urs.cz/item/CS_URS_2025_02/162211329"/>
    <hyperlink ref="F159" r:id="rId19" display="https://podminky.urs.cz/item/CS_URS_2025_02/162751117"/>
    <hyperlink ref="F166" r:id="rId20" display="https://podminky.urs.cz/item/CS_URS_2025_02/162751137"/>
    <hyperlink ref="F175" r:id="rId21" display="https://podminky.urs.cz/item/CS_URS_2025_02/167111101"/>
    <hyperlink ref="F178" r:id="rId22" display="https://podminky.urs.cz/item/CS_URS_2025_02/167111102"/>
    <hyperlink ref="F181" r:id="rId23" display="https://podminky.urs.cz/item/CS_URS_2025_02/171201221"/>
    <hyperlink ref="F186" r:id="rId24" display="https://podminky.urs.cz/item/CS_URS_2025_02/171251201"/>
    <hyperlink ref="F189" r:id="rId25" display="https://podminky.urs.cz/item/CS_URS_2025_02/174111101"/>
    <hyperlink ref="F196" r:id="rId26" display="https://podminky.urs.cz/item/CS_URS_2025_02/175111101"/>
    <hyperlink ref="F204" r:id="rId27" display="https://podminky.urs.cz/item/CS_URS_2025_02/451573111"/>
    <hyperlink ref="F210" r:id="rId28" display="https://podminky.urs.cz/item/CS_URS_2025_02/564752114"/>
    <hyperlink ref="F213" r:id="rId29" display="https://podminky.urs.cz/item/CS_URS_2025_02/564851014"/>
    <hyperlink ref="F216" r:id="rId30" display="https://podminky.urs.cz/item/CS_URS_2025_02/565135101"/>
    <hyperlink ref="F221" r:id="rId31" display="https://podminky.urs.cz/item/CS_URS_2025_02/573111115"/>
    <hyperlink ref="F224" r:id="rId32" display="https://podminky.urs.cz/item/CS_URS_2025_02/573211112"/>
    <hyperlink ref="F227" r:id="rId33" display="https://podminky.urs.cz/item/CS_URS_2025_02/577144011"/>
    <hyperlink ref="F231" r:id="rId34" display="https://podminky.urs.cz/item/CS_URS_2025_02/871310310"/>
    <hyperlink ref="F238" r:id="rId35" display="https://podminky.urs.cz/item/CS_URS_2025_02/871350310"/>
    <hyperlink ref="F245" r:id="rId36" display="https://podminky.urs.cz/item/CS_URS_2025_02/877310310"/>
    <hyperlink ref="F252" r:id="rId37" display="https://podminky.urs.cz/item/CS_URS_2025_02/877350310"/>
    <hyperlink ref="F259" r:id="rId38" display="https://podminky.urs.cz/item/CS_URS_2025_02/877350320"/>
    <hyperlink ref="F266" r:id="rId39" display="https://podminky.urs.cz/item/CS_URS_2025_02/877350330"/>
    <hyperlink ref="F273" r:id="rId40" display="https://podminky.urs.cz/item/CS_URS_2025_02/879230191"/>
    <hyperlink ref="F277" r:id="rId41" display="https://podminky.urs.cz/item/CS_URS_2025_02/892351111"/>
    <hyperlink ref="F282" r:id="rId42" display="https://podminky.urs.cz/item/CS_URS_2025_02/892372111"/>
    <hyperlink ref="F289" r:id="rId43" display="https://podminky.urs.cz/item/CS_URS_2025_02/899104112"/>
    <hyperlink ref="F297" r:id="rId44" display="https://podminky.urs.cz/item/CS_URS_2025_02/919732221"/>
    <hyperlink ref="F301" r:id="rId45" display="https://podminky.urs.cz/item/CS_URS_2025_02/919735113"/>
    <hyperlink ref="F306" r:id="rId46" display="https://podminky.urs.cz/item/CS_URS_2025_02/997221141"/>
    <hyperlink ref="F309" r:id="rId47" display="https://podminky.urs.cz/item/CS_URS_2025_02/997221151"/>
    <hyperlink ref="F312" r:id="rId48" display="https://podminky.urs.cz/item/CS_URS_2025_02/997221551"/>
    <hyperlink ref="F316" r:id="rId49" display="https://podminky.urs.cz/item/CS_URS_2025_02/997221559"/>
    <hyperlink ref="F319" r:id="rId50" display="https://podminky.urs.cz/item/CS_URS_2025_02/997221561"/>
    <hyperlink ref="F323" r:id="rId51" display="https://podminky.urs.cz/item/CS_URS_2025_02/997221569"/>
    <hyperlink ref="F326" r:id="rId52" display="https://podminky.urs.cz/item/CS_URS_2025_02/997221611"/>
    <hyperlink ref="F331" r:id="rId53" display="https://podminky.urs.cz/item/CS_URS_2025_02/997221873"/>
    <hyperlink ref="F334" r:id="rId54" display="https://podminky.urs.cz/item/CS_URS_2025_02/997221875"/>
    <hyperlink ref="F338" r:id="rId55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9" t="s">
        <v>1331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95.25" customHeight="1">
      <c r="A27" s="142"/>
      <c r="B27" s="143"/>
      <c r="C27" s="142"/>
      <c r="D27" s="142"/>
      <c r="E27" s="144" t="s">
        <v>1332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ROUND((SUM(BE84:BE146)),  2)</f>
        <v>0</v>
      </c>
      <c r="G33" s="41"/>
      <c r="H33" s="41"/>
      <c r="I33" s="152">
        <v>0.20999999999999999</v>
      </c>
      <c r="J33" s="151">
        <f>ROUND(((SUM(BE84:BE146))*I33),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ROUND((SUM(BF84:BF146)),  2)</f>
        <v>0</v>
      </c>
      <c r="G34" s="41"/>
      <c r="H34" s="41"/>
      <c r="I34" s="152">
        <v>0.12</v>
      </c>
      <c r="J34" s="151">
        <f>ROUND(((SUM(BF84:BF146))*I34),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ROUND((SUM(BG84:BG146)),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ROUND((SUM(BH84:BH146)),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ROUND((SUM(BI84:BI146)),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ALFA-38107 - SO.4. - Přípojky inženýrských sítí - elektro, data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358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1333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1334</v>
      </c>
      <c r="E62" s="178"/>
      <c r="F62" s="178"/>
      <c r="G62" s="178"/>
      <c r="H62" s="178"/>
      <c r="I62" s="178"/>
      <c r="J62" s="179">
        <f>J111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1335</v>
      </c>
      <c r="E63" s="178"/>
      <c r="F63" s="178"/>
      <c r="G63" s="178"/>
      <c r="H63" s="178"/>
      <c r="I63" s="178"/>
      <c r="J63" s="179">
        <f>J124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1336</v>
      </c>
      <c r="E64" s="178"/>
      <c r="F64" s="178"/>
      <c r="G64" s="178"/>
      <c r="H64" s="178"/>
      <c r="I64" s="178"/>
      <c r="J64" s="179">
        <f>J141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139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Ulice Židovská Jihlava - výstavba veřejného WC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30" customHeight="1">
      <c r="A76" s="41"/>
      <c r="B76" s="42"/>
      <c r="C76" s="43"/>
      <c r="D76" s="43"/>
      <c r="E76" s="72" t="str">
        <f>E9</f>
        <v>ALFA-38107 - SO.4. - Přípojky inženýrských sítí - elektro, data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Jihlava</v>
      </c>
      <c r="G78" s="43"/>
      <c r="H78" s="43"/>
      <c r="I78" s="35" t="s">
        <v>24</v>
      </c>
      <c r="J78" s="75" t="str">
        <f>IF(J12="","",J12)</f>
        <v>22. 8. 2025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26</v>
      </c>
      <c r="D80" s="43"/>
      <c r="E80" s="43"/>
      <c r="F80" s="30" t="str">
        <f>E15</f>
        <v>Statutární město Jihlava</v>
      </c>
      <c r="G80" s="43"/>
      <c r="H80" s="43"/>
      <c r="I80" s="35" t="s">
        <v>33</v>
      </c>
      <c r="J80" s="39" t="str">
        <f>E21</f>
        <v>Atelier Alfa, spol. s r.o., Jihlava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 xml:space="preserve"> 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140</v>
      </c>
      <c r="D83" s="184" t="s">
        <v>59</v>
      </c>
      <c r="E83" s="184" t="s">
        <v>55</v>
      </c>
      <c r="F83" s="184" t="s">
        <v>56</v>
      </c>
      <c r="G83" s="184" t="s">
        <v>141</v>
      </c>
      <c r="H83" s="184" t="s">
        <v>142</v>
      </c>
      <c r="I83" s="184" t="s">
        <v>143</v>
      </c>
      <c r="J83" s="184" t="s">
        <v>132</v>
      </c>
      <c r="K83" s="185" t="s">
        <v>144</v>
      </c>
      <c r="L83" s="186"/>
      <c r="M83" s="95" t="s">
        <v>28</v>
      </c>
      <c r="N83" s="96" t="s">
        <v>44</v>
      </c>
      <c r="O83" s="96" t="s">
        <v>145</v>
      </c>
      <c r="P83" s="96" t="s">
        <v>146</v>
      </c>
      <c r="Q83" s="96" t="s">
        <v>147</v>
      </c>
      <c r="R83" s="96" t="s">
        <v>148</v>
      </c>
      <c r="S83" s="96" t="s">
        <v>149</v>
      </c>
      <c r="T83" s="97" t="s">
        <v>150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151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0</v>
      </c>
      <c r="S84" s="99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133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73</v>
      </c>
      <c r="E85" s="195" t="s">
        <v>495</v>
      </c>
      <c r="F85" s="195" t="s">
        <v>496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P86+P111+P124+P141</f>
        <v>0</v>
      </c>
      <c r="Q85" s="200"/>
      <c r="R85" s="201">
        <f>R86+R111+R124+R141</f>
        <v>0</v>
      </c>
      <c r="S85" s="200"/>
      <c r="T85" s="202">
        <f>T86+T111+T124+T141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84</v>
      </c>
      <c r="AT85" s="204" t="s">
        <v>73</v>
      </c>
      <c r="AU85" s="204" t="s">
        <v>74</v>
      </c>
      <c r="AY85" s="203" t="s">
        <v>154</v>
      </c>
      <c r="BK85" s="205">
        <f>BK86+BK111+BK124+BK141</f>
        <v>0</v>
      </c>
    </row>
    <row r="86" s="12" customFormat="1" ht="22.8" customHeight="1">
      <c r="A86" s="12"/>
      <c r="B86" s="192"/>
      <c r="C86" s="193"/>
      <c r="D86" s="194" t="s">
        <v>73</v>
      </c>
      <c r="E86" s="206" t="s">
        <v>1337</v>
      </c>
      <c r="F86" s="206" t="s">
        <v>1338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SUM(P87:P110)</f>
        <v>0</v>
      </c>
      <c r="Q86" s="200"/>
      <c r="R86" s="201">
        <f>SUM(R87:R110)</f>
        <v>0</v>
      </c>
      <c r="S86" s="200"/>
      <c r="T86" s="202">
        <f>SUM(T87:T110)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84</v>
      </c>
      <c r="AT86" s="204" t="s">
        <v>73</v>
      </c>
      <c r="AU86" s="204" t="s">
        <v>82</v>
      </c>
      <c r="AY86" s="203" t="s">
        <v>154</v>
      </c>
      <c r="BK86" s="205">
        <f>SUM(BK87:BK110)</f>
        <v>0</v>
      </c>
    </row>
    <row r="87" s="2" customFormat="1" ht="16.5" customHeight="1">
      <c r="A87" s="41"/>
      <c r="B87" s="42"/>
      <c r="C87" s="208" t="s">
        <v>82</v>
      </c>
      <c r="D87" s="208" t="s">
        <v>157</v>
      </c>
      <c r="E87" s="209" t="s">
        <v>1339</v>
      </c>
      <c r="F87" s="210" t="s">
        <v>1340</v>
      </c>
      <c r="G87" s="211" t="s">
        <v>198</v>
      </c>
      <c r="H87" s="212">
        <v>30</v>
      </c>
      <c r="I87" s="213"/>
      <c r="J87" s="214">
        <f>ROUND(I87*H87,2)</f>
        <v>0</v>
      </c>
      <c r="K87" s="210" t="s">
        <v>28</v>
      </c>
      <c r="L87" s="47"/>
      <c r="M87" s="215" t="s">
        <v>28</v>
      </c>
      <c r="N87" s="216" t="s">
        <v>45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253</v>
      </c>
      <c r="AT87" s="219" t="s">
        <v>157</v>
      </c>
      <c r="AU87" s="219" t="s">
        <v>84</v>
      </c>
      <c r="AY87" s="20" t="s">
        <v>154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82</v>
      </c>
      <c r="BK87" s="220">
        <f>ROUND(I87*H87,2)</f>
        <v>0</v>
      </c>
      <c r="BL87" s="20" t="s">
        <v>253</v>
      </c>
      <c r="BM87" s="219" t="s">
        <v>1341</v>
      </c>
    </row>
    <row r="88" s="14" customFormat="1">
      <c r="A88" s="14"/>
      <c r="B88" s="237"/>
      <c r="C88" s="238"/>
      <c r="D88" s="228" t="s">
        <v>166</v>
      </c>
      <c r="E88" s="239" t="s">
        <v>28</v>
      </c>
      <c r="F88" s="240" t="s">
        <v>520</v>
      </c>
      <c r="G88" s="238"/>
      <c r="H88" s="241">
        <v>30</v>
      </c>
      <c r="I88" s="242"/>
      <c r="J88" s="238"/>
      <c r="K88" s="238"/>
      <c r="L88" s="243"/>
      <c r="M88" s="244"/>
      <c r="N88" s="245"/>
      <c r="O88" s="245"/>
      <c r="P88" s="245"/>
      <c r="Q88" s="245"/>
      <c r="R88" s="245"/>
      <c r="S88" s="245"/>
      <c r="T88" s="24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7" t="s">
        <v>166</v>
      </c>
      <c r="AU88" s="247" t="s">
        <v>84</v>
      </c>
      <c r="AV88" s="14" t="s">
        <v>84</v>
      </c>
      <c r="AW88" s="14" t="s">
        <v>35</v>
      </c>
      <c r="AX88" s="14" t="s">
        <v>82</v>
      </c>
      <c r="AY88" s="247" t="s">
        <v>154</v>
      </c>
    </row>
    <row r="89" s="2" customFormat="1" ht="16.5" customHeight="1">
      <c r="A89" s="41"/>
      <c r="B89" s="42"/>
      <c r="C89" s="208" t="s">
        <v>84</v>
      </c>
      <c r="D89" s="208" t="s">
        <v>157</v>
      </c>
      <c r="E89" s="209" t="s">
        <v>1342</v>
      </c>
      <c r="F89" s="210" t="s">
        <v>1343</v>
      </c>
      <c r="G89" s="211" t="s">
        <v>198</v>
      </c>
      <c r="H89" s="212">
        <v>15</v>
      </c>
      <c r="I89" s="213"/>
      <c r="J89" s="214">
        <f>ROUND(I89*H89,2)</f>
        <v>0</v>
      </c>
      <c r="K89" s="210" t="s">
        <v>28</v>
      </c>
      <c r="L89" s="47"/>
      <c r="M89" s="215" t="s">
        <v>28</v>
      </c>
      <c r="N89" s="216" t="s">
        <v>45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253</v>
      </c>
      <c r="AT89" s="219" t="s">
        <v>157</v>
      </c>
      <c r="AU89" s="219" t="s">
        <v>84</v>
      </c>
      <c r="AY89" s="20" t="s">
        <v>154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82</v>
      </c>
      <c r="BK89" s="220">
        <f>ROUND(I89*H89,2)</f>
        <v>0</v>
      </c>
      <c r="BL89" s="20" t="s">
        <v>253</v>
      </c>
      <c r="BM89" s="219" t="s">
        <v>1344</v>
      </c>
    </row>
    <row r="90" s="14" customFormat="1">
      <c r="A90" s="14"/>
      <c r="B90" s="237"/>
      <c r="C90" s="238"/>
      <c r="D90" s="228" t="s">
        <v>166</v>
      </c>
      <c r="E90" s="239" t="s">
        <v>28</v>
      </c>
      <c r="F90" s="240" t="s">
        <v>243</v>
      </c>
      <c r="G90" s="238"/>
      <c r="H90" s="241">
        <v>15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166</v>
      </c>
      <c r="AU90" s="247" t="s">
        <v>84</v>
      </c>
      <c r="AV90" s="14" t="s">
        <v>84</v>
      </c>
      <c r="AW90" s="14" t="s">
        <v>35</v>
      </c>
      <c r="AX90" s="14" t="s">
        <v>82</v>
      </c>
      <c r="AY90" s="247" t="s">
        <v>154</v>
      </c>
    </row>
    <row r="91" s="2" customFormat="1" ht="24.15" customHeight="1">
      <c r="A91" s="41"/>
      <c r="B91" s="42"/>
      <c r="C91" s="208" t="s">
        <v>174</v>
      </c>
      <c r="D91" s="208" t="s">
        <v>157</v>
      </c>
      <c r="E91" s="209" t="s">
        <v>1345</v>
      </c>
      <c r="F91" s="210" t="s">
        <v>1346</v>
      </c>
      <c r="G91" s="211" t="s">
        <v>487</v>
      </c>
      <c r="H91" s="212">
        <v>8</v>
      </c>
      <c r="I91" s="213"/>
      <c r="J91" s="214">
        <f>ROUND(I91*H91,2)</f>
        <v>0</v>
      </c>
      <c r="K91" s="210" t="s">
        <v>28</v>
      </c>
      <c r="L91" s="47"/>
      <c r="M91" s="215" t="s">
        <v>28</v>
      </c>
      <c r="N91" s="216" t="s">
        <v>45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253</v>
      </c>
      <c r="AT91" s="219" t="s">
        <v>157</v>
      </c>
      <c r="AU91" s="219" t="s">
        <v>84</v>
      </c>
      <c r="AY91" s="20" t="s">
        <v>154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82</v>
      </c>
      <c r="BK91" s="220">
        <f>ROUND(I91*H91,2)</f>
        <v>0</v>
      </c>
      <c r="BL91" s="20" t="s">
        <v>253</v>
      </c>
      <c r="BM91" s="219" t="s">
        <v>1347</v>
      </c>
    </row>
    <row r="92" s="14" customFormat="1">
      <c r="A92" s="14"/>
      <c r="B92" s="237"/>
      <c r="C92" s="238"/>
      <c r="D92" s="228" t="s">
        <v>166</v>
      </c>
      <c r="E92" s="239" t="s">
        <v>28</v>
      </c>
      <c r="F92" s="240" t="s">
        <v>205</v>
      </c>
      <c r="G92" s="238"/>
      <c r="H92" s="241">
        <v>8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166</v>
      </c>
      <c r="AU92" s="247" t="s">
        <v>84</v>
      </c>
      <c r="AV92" s="14" t="s">
        <v>84</v>
      </c>
      <c r="AW92" s="14" t="s">
        <v>35</v>
      </c>
      <c r="AX92" s="14" t="s">
        <v>82</v>
      </c>
      <c r="AY92" s="247" t="s">
        <v>154</v>
      </c>
    </row>
    <row r="93" s="2" customFormat="1" ht="21.75" customHeight="1">
      <c r="A93" s="41"/>
      <c r="B93" s="42"/>
      <c r="C93" s="208" t="s">
        <v>162</v>
      </c>
      <c r="D93" s="208" t="s">
        <v>157</v>
      </c>
      <c r="E93" s="209" t="s">
        <v>1348</v>
      </c>
      <c r="F93" s="210" t="s">
        <v>1349</v>
      </c>
      <c r="G93" s="211" t="s">
        <v>487</v>
      </c>
      <c r="H93" s="212">
        <v>8</v>
      </c>
      <c r="I93" s="213"/>
      <c r="J93" s="214">
        <f>ROUND(I93*H93,2)</f>
        <v>0</v>
      </c>
      <c r="K93" s="210" t="s">
        <v>28</v>
      </c>
      <c r="L93" s="47"/>
      <c r="M93" s="215" t="s">
        <v>28</v>
      </c>
      <c r="N93" s="216" t="s">
        <v>45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253</v>
      </c>
      <c r="AT93" s="219" t="s">
        <v>157</v>
      </c>
      <c r="AU93" s="219" t="s">
        <v>84</v>
      </c>
      <c r="AY93" s="20" t="s">
        <v>154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82</v>
      </c>
      <c r="BK93" s="220">
        <f>ROUND(I93*H93,2)</f>
        <v>0</v>
      </c>
      <c r="BL93" s="20" t="s">
        <v>253</v>
      </c>
      <c r="BM93" s="219" t="s">
        <v>1350</v>
      </c>
    </row>
    <row r="94" s="14" customFormat="1">
      <c r="A94" s="14"/>
      <c r="B94" s="237"/>
      <c r="C94" s="238"/>
      <c r="D94" s="228" t="s">
        <v>166</v>
      </c>
      <c r="E94" s="239" t="s">
        <v>28</v>
      </c>
      <c r="F94" s="240" t="s">
        <v>205</v>
      </c>
      <c r="G94" s="238"/>
      <c r="H94" s="241">
        <v>8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166</v>
      </c>
      <c r="AU94" s="247" t="s">
        <v>84</v>
      </c>
      <c r="AV94" s="14" t="s">
        <v>84</v>
      </c>
      <c r="AW94" s="14" t="s">
        <v>35</v>
      </c>
      <c r="AX94" s="14" t="s">
        <v>82</v>
      </c>
      <c r="AY94" s="247" t="s">
        <v>154</v>
      </c>
    </row>
    <row r="95" s="2" customFormat="1" ht="16.5" customHeight="1">
      <c r="A95" s="41"/>
      <c r="B95" s="42"/>
      <c r="C95" s="208" t="s">
        <v>185</v>
      </c>
      <c r="D95" s="208" t="s">
        <v>157</v>
      </c>
      <c r="E95" s="209" t="s">
        <v>1351</v>
      </c>
      <c r="F95" s="210" t="s">
        <v>1352</v>
      </c>
      <c r="G95" s="211" t="s">
        <v>487</v>
      </c>
      <c r="H95" s="212">
        <v>2</v>
      </c>
      <c r="I95" s="213"/>
      <c r="J95" s="214">
        <f>ROUND(I95*H95,2)</f>
        <v>0</v>
      </c>
      <c r="K95" s="210" t="s">
        <v>28</v>
      </c>
      <c r="L95" s="47"/>
      <c r="M95" s="215" t="s">
        <v>28</v>
      </c>
      <c r="N95" s="216" t="s">
        <v>45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253</v>
      </c>
      <c r="AT95" s="219" t="s">
        <v>157</v>
      </c>
      <c r="AU95" s="219" t="s">
        <v>84</v>
      </c>
      <c r="AY95" s="20" t="s">
        <v>154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82</v>
      </c>
      <c r="BK95" s="220">
        <f>ROUND(I95*H95,2)</f>
        <v>0</v>
      </c>
      <c r="BL95" s="20" t="s">
        <v>253</v>
      </c>
      <c r="BM95" s="219" t="s">
        <v>1353</v>
      </c>
    </row>
    <row r="96" s="14" customFormat="1">
      <c r="A96" s="14"/>
      <c r="B96" s="237"/>
      <c r="C96" s="238"/>
      <c r="D96" s="228" t="s">
        <v>166</v>
      </c>
      <c r="E96" s="239" t="s">
        <v>28</v>
      </c>
      <c r="F96" s="240" t="s">
        <v>84</v>
      </c>
      <c r="G96" s="238"/>
      <c r="H96" s="241">
        <v>2</v>
      </c>
      <c r="I96" s="242"/>
      <c r="J96" s="238"/>
      <c r="K96" s="238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166</v>
      </c>
      <c r="AU96" s="247" t="s">
        <v>84</v>
      </c>
      <c r="AV96" s="14" t="s">
        <v>84</v>
      </c>
      <c r="AW96" s="14" t="s">
        <v>35</v>
      </c>
      <c r="AX96" s="14" t="s">
        <v>82</v>
      </c>
      <c r="AY96" s="247" t="s">
        <v>154</v>
      </c>
    </row>
    <row r="97" s="2" customFormat="1" ht="16.5" customHeight="1">
      <c r="A97" s="41"/>
      <c r="B97" s="42"/>
      <c r="C97" s="208" t="s">
        <v>190</v>
      </c>
      <c r="D97" s="208" t="s">
        <v>157</v>
      </c>
      <c r="E97" s="209" t="s">
        <v>1354</v>
      </c>
      <c r="F97" s="210" t="s">
        <v>1355</v>
      </c>
      <c r="G97" s="211" t="s">
        <v>487</v>
      </c>
      <c r="H97" s="212">
        <v>10</v>
      </c>
      <c r="I97" s="213"/>
      <c r="J97" s="214">
        <f>ROUND(I97*H97,2)</f>
        <v>0</v>
      </c>
      <c r="K97" s="210" t="s">
        <v>28</v>
      </c>
      <c r="L97" s="47"/>
      <c r="M97" s="215" t="s">
        <v>28</v>
      </c>
      <c r="N97" s="216" t="s">
        <v>45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253</v>
      </c>
      <c r="AT97" s="219" t="s">
        <v>157</v>
      </c>
      <c r="AU97" s="219" t="s">
        <v>84</v>
      </c>
      <c r="AY97" s="20" t="s">
        <v>154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82</v>
      </c>
      <c r="BK97" s="220">
        <f>ROUND(I97*H97,2)</f>
        <v>0</v>
      </c>
      <c r="BL97" s="20" t="s">
        <v>253</v>
      </c>
      <c r="BM97" s="219" t="s">
        <v>1356</v>
      </c>
    </row>
    <row r="98" s="14" customFormat="1">
      <c r="A98" s="14"/>
      <c r="B98" s="237"/>
      <c r="C98" s="238"/>
      <c r="D98" s="228" t="s">
        <v>166</v>
      </c>
      <c r="E98" s="239" t="s">
        <v>28</v>
      </c>
      <c r="F98" s="240" t="s">
        <v>217</v>
      </c>
      <c r="G98" s="238"/>
      <c r="H98" s="241">
        <v>10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166</v>
      </c>
      <c r="AU98" s="247" t="s">
        <v>84</v>
      </c>
      <c r="AV98" s="14" t="s">
        <v>84</v>
      </c>
      <c r="AW98" s="14" t="s">
        <v>35</v>
      </c>
      <c r="AX98" s="14" t="s">
        <v>82</v>
      </c>
      <c r="AY98" s="247" t="s">
        <v>154</v>
      </c>
    </row>
    <row r="99" s="2" customFormat="1" ht="16.5" customHeight="1">
      <c r="A99" s="41"/>
      <c r="B99" s="42"/>
      <c r="C99" s="208" t="s">
        <v>195</v>
      </c>
      <c r="D99" s="208" t="s">
        <v>157</v>
      </c>
      <c r="E99" s="209" t="s">
        <v>1357</v>
      </c>
      <c r="F99" s="210" t="s">
        <v>1358</v>
      </c>
      <c r="G99" s="211" t="s">
        <v>1359</v>
      </c>
      <c r="H99" s="212">
        <v>1</v>
      </c>
      <c r="I99" s="213"/>
      <c r="J99" s="214">
        <f>ROUND(I99*H99,2)</f>
        <v>0</v>
      </c>
      <c r="K99" s="210" t="s">
        <v>28</v>
      </c>
      <c r="L99" s="47"/>
      <c r="M99" s="215" t="s">
        <v>28</v>
      </c>
      <c r="N99" s="216" t="s">
        <v>45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253</v>
      </c>
      <c r="AT99" s="219" t="s">
        <v>157</v>
      </c>
      <c r="AU99" s="219" t="s">
        <v>84</v>
      </c>
      <c r="AY99" s="20" t="s">
        <v>154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82</v>
      </c>
      <c r="BK99" s="220">
        <f>ROUND(I99*H99,2)</f>
        <v>0</v>
      </c>
      <c r="BL99" s="20" t="s">
        <v>253</v>
      </c>
      <c r="BM99" s="219" t="s">
        <v>1360</v>
      </c>
    </row>
    <row r="100" s="14" customFormat="1">
      <c r="A100" s="14"/>
      <c r="B100" s="237"/>
      <c r="C100" s="238"/>
      <c r="D100" s="228" t="s">
        <v>166</v>
      </c>
      <c r="E100" s="239" t="s">
        <v>28</v>
      </c>
      <c r="F100" s="240" t="s">
        <v>82</v>
      </c>
      <c r="G100" s="238"/>
      <c r="H100" s="241">
        <v>1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166</v>
      </c>
      <c r="AU100" s="247" t="s">
        <v>84</v>
      </c>
      <c r="AV100" s="14" t="s">
        <v>84</v>
      </c>
      <c r="AW100" s="14" t="s">
        <v>35</v>
      </c>
      <c r="AX100" s="14" t="s">
        <v>82</v>
      </c>
      <c r="AY100" s="247" t="s">
        <v>154</v>
      </c>
    </row>
    <row r="101" s="2" customFormat="1" ht="16.5" customHeight="1">
      <c r="A101" s="41"/>
      <c r="B101" s="42"/>
      <c r="C101" s="208" t="s">
        <v>205</v>
      </c>
      <c r="D101" s="208" t="s">
        <v>157</v>
      </c>
      <c r="E101" s="209" t="s">
        <v>1361</v>
      </c>
      <c r="F101" s="210" t="s">
        <v>1362</v>
      </c>
      <c r="G101" s="211" t="s">
        <v>1359</v>
      </c>
      <c r="H101" s="212">
        <v>3</v>
      </c>
      <c r="I101" s="213"/>
      <c r="J101" s="214">
        <f>ROUND(I101*H101,2)</f>
        <v>0</v>
      </c>
      <c r="K101" s="210" t="s">
        <v>28</v>
      </c>
      <c r="L101" s="47"/>
      <c r="M101" s="215" t="s">
        <v>28</v>
      </c>
      <c r="N101" s="216" t="s">
        <v>45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253</v>
      </c>
      <c r="AT101" s="219" t="s">
        <v>157</v>
      </c>
      <c r="AU101" s="219" t="s">
        <v>84</v>
      </c>
      <c r="AY101" s="20" t="s">
        <v>154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82</v>
      </c>
      <c r="BK101" s="220">
        <f>ROUND(I101*H101,2)</f>
        <v>0</v>
      </c>
      <c r="BL101" s="20" t="s">
        <v>253</v>
      </c>
      <c r="BM101" s="219" t="s">
        <v>1363</v>
      </c>
    </row>
    <row r="102" s="14" customFormat="1">
      <c r="A102" s="14"/>
      <c r="B102" s="237"/>
      <c r="C102" s="238"/>
      <c r="D102" s="228" t="s">
        <v>166</v>
      </c>
      <c r="E102" s="239" t="s">
        <v>28</v>
      </c>
      <c r="F102" s="240" t="s">
        <v>174</v>
      </c>
      <c r="G102" s="238"/>
      <c r="H102" s="241">
        <v>3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166</v>
      </c>
      <c r="AU102" s="247" t="s">
        <v>84</v>
      </c>
      <c r="AV102" s="14" t="s">
        <v>84</v>
      </c>
      <c r="AW102" s="14" t="s">
        <v>35</v>
      </c>
      <c r="AX102" s="14" t="s">
        <v>82</v>
      </c>
      <c r="AY102" s="247" t="s">
        <v>154</v>
      </c>
    </row>
    <row r="103" s="2" customFormat="1" ht="16.5" customHeight="1">
      <c r="A103" s="41"/>
      <c r="B103" s="42"/>
      <c r="C103" s="208" t="s">
        <v>212</v>
      </c>
      <c r="D103" s="208" t="s">
        <v>157</v>
      </c>
      <c r="E103" s="209" t="s">
        <v>1364</v>
      </c>
      <c r="F103" s="210" t="s">
        <v>1365</v>
      </c>
      <c r="G103" s="211" t="s">
        <v>1359</v>
      </c>
      <c r="H103" s="212">
        <v>1</v>
      </c>
      <c r="I103" s="213"/>
      <c r="J103" s="214">
        <f>ROUND(I103*H103,2)</f>
        <v>0</v>
      </c>
      <c r="K103" s="210" t="s">
        <v>28</v>
      </c>
      <c r="L103" s="47"/>
      <c r="M103" s="215" t="s">
        <v>28</v>
      </c>
      <c r="N103" s="216" t="s">
        <v>45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253</v>
      </c>
      <c r="AT103" s="219" t="s">
        <v>157</v>
      </c>
      <c r="AU103" s="219" t="s">
        <v>84</v>
      </c>
      <c r="AY103" s="20" t="s">
        <v>154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82</v>
      </c>
      <c r="BK103" s="220">
        <f>ROUND(I103*H103,2)</f>
        <v>0</v>
      </c>
      <c r="BL103" s="20" t="s">
        <v>253</v>
      </c>
      <c r="BM103" s="219" t="s">
        <v>1366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82</v>
      </c>
      <c r="G104" s="238"/>
      <c r="H104" s="241">
        <v>1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154</v>
      </c>
    </row>
    <row r="105" s="2" customFormat="1" ht="16.5" customHeight="1">
      <c r="A105" s="41"/>
      <c r="B105" s="42"/>
      <c r="C105" s="208" t="s">
        <v>217</v>
      </c>
      <c r="D105" s="208" t="s">
        <v>157</v>
      </c>
      <c r="E105" s="209" t="s">
        <v>1367</v>
      </c>
      <c r="F105" s="210" t="s">
        <v>1368</v>
      </c>
      <c r="G105" s="211" t="s">
        <v>1369</v>
      </c>
      <c r="H105" s="212">
        <v>5</v>
      </c>
      <c r="I105" s="213"/>
      <c r="J105" s="214">
        <f>ROUND(I105*H105,2)</f>
        <v>0</v>
      </c>
      <c r="K105" s="210" t="s">
        <v>28</v>
      </c>
      <c r="L105" s="47"/>
      <c r="M105" s="215" t="s">
        <v>28</v>
      </c>
      <c r="N105" s="216" t="s">
        <v>45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253</v>
      </c>
      <c r="AT105" s="219" t="s">
        <v>157</v>
      </c>
      <c r="AU105" s="219" t="s">
        <v>84</v>
      </c>
      <c r="AY105" s="20" t="s">
        <v>154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82</v>
      </c>
      <c r="BK105" s="220">
        <f>ROUND(I105*H105,2)</f>
        <v>0</v>
      </c>
      <c r="BL105" s="20" t="s">
        <v>253</v>
      </c>
      <c r="BM105" s="219" t="s">
        <v>1370</v>
      </c>
    </row>
    <row r="106" s="14" customFormat="1">
      <c r="A106" s="14"/>
      <c r="B106" s="237"/>
      <c r="C106" s="238"/>
      <c r="D106" s="228" t="s">
        <v>166</v>
      </c>
      <c r="E106" s="239" t="s">
        <v>28</v>
      </c>
      <c r="F106" s="240" t="s">
        <v>185</v>
      </c>
      <c r="G106" s="238"/>
      <c r="H106" s="241">
        <v>5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166</v>
      </c>
      <c r="AU106" s="247" t="s">
        <v>84</v>
      </c>
      <c r="AV106" s="14" t="s">
        <v>84</v>
      </c>
      <c r="AW106" s="14" t="s">
        <v>35</v>
      </c>
      <c r="AX106" s="14" t="s">
        <v>82</v>
      </c>
      <c r="AY106" s="247" t="s">
        <v>154</v>
      </c>
    </row>
    <row r="107" s="2" customFormat="1" ht="16.5" customHeight="1">
      <c r="A107" s="41"/>
      <c r="B107" s="42"/>
      <c r="C107" s="208" t="s">
        <v>155</v>
      </c>
      <c r="D107" s="208" t="s">
        <v>157</v>
      </c>
      <c r="E107" s="209" t="s">
        <v>1371</v>
      </c>
      <c r="F107" s="210" t="s">
        <v>1372</v>
      </c>
      <c r="G107" s="211" t="s">
        <v>1359</v>
      </c>
      <c r="H107" s="212">
        <v>1</v>
      </c>
      <c r="I107" s="213"/>
      <c r="J107" s="214">
        <f>ROUND(I107*H107,2)</f>
        <v>0</v>
      </c>
      <c r="K107" s="210" t="s">
        <v>28</v>
      </c>
      <c r="L107" s="47"/>
      <c r="M107" s="215" t="s">
        <v>28</v>
      </c>
      <c r="N107" s="216" t="s">
        <v>45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253</v>
      </c>
      <c r="AT107" s="219" t="s">
        <v>157</v>
      </c>
      <c r="AU107" s="219" t="s">
        <v>84</v>
      </c>
      <c r="AY107" s="20" t="s">
        <v>154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82</v>
      </c>
      <c r="BK107" s="220">
        <f>ROUND(I107*H107,2)</f>
        <v>0</v>
      </c>
      <c r="BL107" s="20" t="s">
        <v>253</v>
      </c>
      <c r="BM107" s="219" t="s">
        <v>1373</v>
      </c>
    </row>
    <row r="108" s="14" customFormat="1">
      <c r="A108" s="14"/>
      <c r="B108" s="237"/>
      <c r="C108" s="238"/>
      <c r="D108" s="228" t="s">
        <v>166</v>
      </c>
      <c r="E108" s="239" t="s">
        <v>28</v>
      </c>
      <c r="F108" s="240" t="s">
        <v>82</v>
      </c>
      <c r="G108" s="238"/>
      <c r="H108" s="241">
        <v>1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166</v>
      </c>
      <c r="AU108" s="247" t="s">
        <v>84</v>
      </c>
      <c r="AV108" s="14" t="s">
        <v>84</v>
      </c>
      <c r="AW108" s="14" t="s">
        <v>35</v>
      </c>
      <c r="AX108" s="14" t="s">
        <v>82</v>
      </c>
      <c r="AY108" s="247" t="s">
        <v>154</v>
      </c>
    </row>
    <row r="109" s="2" customFormat="1" ht="16.5" customHeight="1">
      <c r="A109" s="41"/>
      <c r="B109" s="42"/>
      <c r="C109" s="208" t="s">
        <v>8</v>
      </c>
      <c r="D109" s="208" t="s">
        <v>157</v>
      </c>
      <c r="E109" s="209" t="s">
        <v>1374</v>
      </c>
      <c r="F109" s="210" t="s">
        <v>1375</v>
      </c>
      <c r="G109" s="211" t="s">
        <v>1376</v>
      </c>
      <c r="H109" s="287"/>
      <c r="I109" s="213"/>
      <c r="J109" s="214">
        <f>ROUND(I109*H109,2)</f>
        <v>0</v>
      </c>
      <c r="K109" s="210" t="s">
        <v>28</v>
      </c>
      <c r="L109" s="47"/>
      <c r="M109" s="215" t="s">
        <v>28</v>
      </c>
      <c r="N109" s="216" t="s">
        <v>45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253</v>
      </c>
      <c r="AT109" s="219" t="s">
        <v>157</v>
      </c>
      <c r="AU109" s="219" t="s">
        <v>84</v>
      </c>
      <c r="AY109" s="20" t="s">
        <v>154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82</v>
      </c>
      <c r="BK109" s="220">
        <f>ROUND(I109*H109,2)</f>
        <v>0</v>
      </c>
      <c r="BL109" s="20" t="s">
        <v>253</v>
      </c>
      <c r="BM109" s="219" t="s">
        <v>1377</v>
      </c>
    </row>
    <row r="110" s="14" customFormat="1">
      <c r="A110" s="14"/>
      <c r="B110" s="237"/>
      <c r="C110" s="238"/>
      <c r="D110" s="228" t="s">
        <v>166</v>
      </c>
      <c r="E110" s="239" t="s">
        <v>28</v>
      </c>
      <c r="F110" s="240" t="s">
        <v>185</v>
      </c>
      <c r="G110" s="238"/>
      <c r="H110" s="241">
        <v>5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166</v>
      </c>
      <c r="AU110" s="247" t="s">
        <v>84</v>
      </c>
      <c r="AV110" s="14" t="s">
        <v>84</v>
      </c>
      <c r="AW110" s="14" t="s">
        <v>35</v>
      </c>
      <c r="AX110" s="14" t="s">
        <v>82</v>
      </c>
      <c r="AY110" s="247" t="s">
        <v>154</v>
      </c>
    </row>
    <row r="111" s="12" customFormat="1" ht="22.8" customHeight="1">
      <c r="A111" s="12"/>
      <c r="B111" s="192"/>
      <c r="C111" s="193"/>
      <c r="D111" s="194" t="s">
        <v>73</v>
      </c>
      <c r="E111" s="206" t="s">
        <v>1378</v>
      </c>
      <c r="F111" s="206" t="s">
        <v>1379</v>
      </c>
      <c r="G111" s="193"/>
      <c r="H111" s="193"/>
      <c r="I111" s="196"/>
      <c r="J111" s="207">
        <f>BK111</f>
        <v>0</v>
      </c>
      <c r="K111" s="193"/>
      <c r="L111" s="198"/>
      <c r="M111" s="199"/>
      <c r="N111" s="200"/>
      <c r="O111" s="200"/>
      <c r="P111" s="201">
        <f>SUM(P112:P123)</f>
        <v>0</v>
      </c>
      <c r="Q111" s="200"/>
      <c r="R111" s="201">
        <f>SUM(R112:R123)</f>
        <v>0</v>
      </c>
      <c r="S111" s="200"/>
      <c r="T111" s="202">
        <f>SUM(T112:T123)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3" t="s">
        <v>84</v>
      </c>
      <c r="AT111" s="204" t="s">
        <v>73</v>
      </c>
      <c r="AU111" s="204" t="s">
        <v>82</v>
      </c>
      <c r="AY111" s="203" t="s">
        <v>154</v>
      </c>
      <c r="BK111" s="205">
        <f>SUM(BK112:BK123)</f>
        <v>0</v>
      </c>
    </row>
    <row r="112" s="2" customFormat="1" ht="37.8" customHeight="1">
      <c r="A112" s="41"/>
      <c r="B112" s="42"/>
      <c r="C112" s="208" t="s">
        <v>232</v>
      </c>
      <c r="D112" s="208" t="s">
        <v>157</v>
      </c>
      <c r="E112" s="209" t="s">
        <v>1380</v>
      </c>
      <c r="F112" s="210" t="s">
        <v>1381</v>
      </c>
      <c r="G112" s="211" t="s">
        <v>487</v>
      </c>
      <c r="H112" s="212">
        <v>1</v>
      </c>
      <c r="I112" s="213"/>
      <c r="J112" s="214">
        <f>ROUND(I112*H112,2)</f>
        <v>0</v>
      </c>
      <c r="K112" s="210" t="s">
        <v>28</v>
      </c>
      <c r="L112" s="47"/>
      <c r="M112" s="215" t="s">
        <v>28</v>
      </c>
      <c r="N112" s="216" t="s">
        <v>45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253</v>
      </c>
      <c r="AT112" s="219" t="s">
        <v>157</v>
      </c>
      <c r="AU112" s="219" t="s">
        <v>84</v>
      </c>
      <c r="AY112" s="20" t="s">
        <v>154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82</v>
      </c>
      <c r="BK112" s="220">
        <f>ROUND(I112*H112,2)</f>
        <v>0</v>
      </c>
      <c r="BL112" s="20" t="s">
        <v>253</v>
      </c>
      <c r="BM112" s="219" t="s">
        <v>1382</v>
      </c>
    </row>
    <row r="113" s="14" customFormat="1">
      <c r="A113" s="14"/>
      <c r="B113" s="237"/>
      <c r="C113" s="238"/>
      <c r="D113" s="228" t="s">
        <v>166</v>
      </c>
      <c r="E113" s="239" t="s">
        <v>28</v>
      </c>
      <c r="F113" s="240" t="s">
        <v>82</v>
      </c>
      <c r="G113" s="238"/>
      <c r="H113" s="241">
        <v>1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166</v>
      </c>
      <c r="AU113" s="247" t="s">
        <v>84</v>
      </c>
      <c r="AV113" s="14" t="s">
        <v>84</v>
      </c>
      <c r="AW113" s="14" t="s">
        <v>35</v>
      </c>
      <c r="AX113" s="14" t="s">
        <v>82</v>
      </c>
      <c r="AY113" s="247" t="s">
        <v>154</v>
      </c>
    </row>
    <row r="114" s="2" customFormat="1" ht="16.5" customHeight="1">
      <c r="A114" s="41"/>
      <c r="B114" s="42"/>
      <c r="C114" s="208" t="s">
        <v>237</v>
      </c>
      <c r="D114" s="208" t="s">
        <v>157</v>
      </c>
      <c r="E114" s="209" t="s">
        <v>1383</v>
      </c>
      <c r="F114" s="210" t="s">
        <v>1384</v>
      </c>
      <c r="G114" s="211" t="s">
        <v>198</v>
      </c>
      <c r="H114" s="212">
        <v>12</v>
      </c>
      <c r="I114" s="213"/>
      <c r="J114" s="214">
        <f>ROUND(I114*H114,2)</f>
        <v>0</v>
      </c>
      <c r="K114" s="210" t="s">
        <v>28</v>
      </c>
      <c r="L114" s="47"/>
      <c r="M114" s="215" t="s">
        <v>28</v>
      </c>
      <c r="N114" s="216" t="s">
        <v>45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253</v>
      </c>
      <c r="AT114" s="219" t="s">
        <v>157</v>
      </c>
      <c r="AU114" s="219" t="s">
        <v>84</v>
      </c>
      <c r="AY114" s="20" t="s">
        <v>154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82</v>
      </c>
      <c r="BK114" s="220">
        <f>ROUND(I114*H114,2)</f>
        <v>0</v>
      </c>
      <c r="BL114" s="20" t="s">
        <v>253</v>
      </c>
      <c r="BM114" s="219" t="s">
        <v>1385</v>
      </c>
    </row>
    <row r="115" s="14" customFormat="1">
      <c r="A115" s="14"/>
      <c r="B115" s="237"/>
      <c r="C115" s="238"/>
      <c r="D115" s="228" t="s">
        <v>166</v>
      </c>
      <c r="E115" s="239" t="s">
        <v>28</v>
      </c>
      <c r="F115" s="240" t="s">
        <v>8</v>
      </c>
      <c r="G115" s="238"/>
      <c r="H115" s="241">
        <v>12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166</v>
      </c>
      <c r="AU115" s="247" t="s">
        <v>84</v>
      </c>
      <c r="AV115" s="14" t="s">
        <v>84</v>
      </c>
      <c r="AW115" s="14" t="s">
        <v>35</v>
      </c>
      <c r="AX115" s="14" t="s">
        <v>82</v>
      </c>
      <c r="AY115" s="247" t="s">
        <v>154</v>
      </c>
    </row>
    <row r="116" s="2" customFormat="1" ht="16.5" customHeight="1">
      <c r="A116" s="41"/>
      <c r="B116" s="42"/>
      <c r="C116" s="208" t="s">
        <v>243</v>
      </c>
      <c r="D116" s="208" t="s">
        <v>157</v>
      </c>
      <c r="E116" s="209" t="s">
        <v>1386</v>
      </c>
      <c r="F116" s="210" t="s">
        <v>1387</v>
      </c>
      <c r="G116" s="211" t="s">
        <v>198</v>
      </c>
      <c r="H116" s="212">
        <v>5</v>
      </c>
      <c r="I116" s="213"/>
      <c r="J116" s="214">
        <f>ROUND(I116*H116,2)</f>
        <v>0</v>
      </c>
      <c r="K116" s="210" t="s">
        <v>28</v>
      </c>
      <c r="L116" s="47"/>
      <c r="M116" s="215" t="s">
        <v>28</v>
      </c>
      <c r="N116" s="216" t="s">
        <v>45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253</v>
      </c>
      <c r="AT116" s="219" t="s">
        <v>157</v>
      </c>
      <c r="AU116" s="219" t="s">
        <v>84</v>
      </c>
      <c r="AY116" s="20" t="s">
        <v>154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82</v>
      </c>
      <c r="BK116" s="220">
        <f>ROUND(I116*H116,2)</f>
        <v>0</v>
      </c>
      <c r="BL116" s="20" t="s">
        <v>253</v>
      </c>
      <c r="BM116" s="219" t="s">
        <v>1388</v>
      </c>
    </row>
    <row r="117" s="14" customFormat="1">
      <c r="A117" s="14"/>
      <c r="B117" s="237"/>
      <c r="C117" s="238"/>
      <c r="D117" s="228" t="s">
        <v>166</v>
      </c>
      <c r="E117" s="239" t="s">
        <v>28</v>
      </c>
      <c r="F117" s="240" t="s">
        <v>185</v>
      </c>
      <c r="G117" s="238"/>
      <c r="H117" s="241">
        <v>5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166</v>
      </c>
      <c r="AU117" s="247" t="s">
        <v>84</v>
      </c>
      <c r="AV117" s="14" t="s">
        <v>84</v>
      </c>
      <c r="AW117" s="14" t="s">
        <v>35</v>
      </c>
      <c r="AX117" s="14" t="s">
        <v>82</v>
      </c>
      <c r="AY117" s="247" t="s">
        <v>154</v>
      </c>
    </row>
    <row r="118" s="2" customFormat="1" ht="16.5" customHeight="1">
      <c r="A118" s="41"/>
      <c r="B118" s="42"/>
      <c r="C118" s="208" t="s">
        <v>253</v>
      </c>
      <c r="D118" s="208" t="s">
        <v>157</v>
      </c>
      <c r="E118" s="209" t="s">
        <v>1389</v>
      </c>
      <c r="F118" s="210" t="s">
        <v>1390</v>
      </c>
      <c r="G118" s="211" t="s">
        <v>198</v>
      </c>
      <c r="H118" s="212">
        <v>14</v>
      </c>
      <c r="I118" s="213"/>
      <c r="J118" s="214">
        <f>ROUND(I118*H118,2)</f>
        <v>0</v>
      </c>
      <c r="K118" s="210" t="s">
        <v>28</v>
      </c>
      <c r="L118" s="47"/>
      <c r="M118" s="215" t="s">
        <v>28</v>
      </c>
      <c r="N118" s="216" t="s">
        <v>45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253</v>
      </c>
      <c r="AT118" s="219" t="s">
        <v>157</v>
      </c>
      <c r="AU118" s="219" t="s">
        <v>84</v>
      </c>
      <c r="AY118" s="20" t="s">
        <v>154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82</v>
      </c>
      <c r="BK118" s="220">
        <f>ROUND(I118*H118,2)</f>
        <v>0</v>
      </c>
      <c r="BL118" s="20" t="s">
        <v>253</v>
      </c>
      <c r="BM118" s="219" t="s">
        <v>1391</v>
      </c>
    </row>
    <row r="119" s="14" customFormat="1">
      <c r="A119" s="14"/>
      <c r="B119" s="237"/>
      <c r="C119" s="238"/>
      <c r="D119" s="228" t="s">
        <v>166</v>
      </c>
      <c r="E119" s="239" t="s">
        <v>28</v>
      </c>
      <c r="F119" s="240" t="s">
        <v>237</v>
      </c>
      <c r="G119" s="238"/>
      <c r="H119" s="241">
        <v>14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166</v>
      </c>
      <c r="AU119" s="247" t="s">
        <v>84</v>
      </c>
      <c r="AV119" s="14" t="s">
        <v>84</v>
      </c>
      <c r="AW119" s="14" t="s">
        <v>35</v>
      </c>
      <c r="AX119" s="14" t="s">
        <v>82</v>
      </c>
      <c r="AY119" s="247" t="s">
        <v>154</v>
      </c>
    </row>
    <row r="120" s="2" customFormat="1" ht="16.5" customHeight="1">
      <c r="A120" s="41"/>
      <c r="B120" s="42"/>
      <c r="C120" s="208" t="s">
        <v>259</v>
      </c>
      <c r="D120" s="208" t="s">
        <v>157</v>
      </c>
      <c r="E120" s="209" t="s">
        <v>1392</v>
      </c>
      <c r="F120" s="210" t="s">
        <v>1393</v>
      </c>
      <c r="G120" s="211" t="s">
        <v>1369</v>
      </c>
      <c r="H120" s="212">
        <v>5</v>
      </c>
      <c r="I120" s="213"/>
      <c r="J120" s="214">
        <f>ROUND(I120*H120,2)</f>
        <v>0</v>
      </c>
      <c r="K120" s="210" t="s">
        <v>28</v>
      </c>
      <c r="L120" s="47"/>
      <c r="M120" s="215" t="s">
        <v>28</v>
      </c>
      <c r="N120" s="216" t="s">
        <v>45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253</v>
      </c>
      <c r="AT120" s="219" t="s">
        <v>157</v>
      </c>
      <c r="AU120" s="219" t="s">
        <v>84</v>
      </c>
      <c r="AY120" s="20" t="s">
        <v>154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82</v>
      </c>
      <c r="BK120" s="220">
        <f>ROUND(I120*H120,2)</f>
        <v>0</v>
      </c>
      <c r="BL120" s="20" t="s">
        <v>253</v>
      </c>
      <c r="BM120" s="219" t="s">
        <v>1394</v>
      </c>
    </row>
    <row r="121" s="14" customFormat="1">
      <c r="A121" s="14"/>
      <c r="B121" s="237"/>
      <c r="C121" s="238"/>
      <c r="D121" s="228" t="s">
        <v>166</v>
      </c>
      <c r="E121" s="239" t="s">
        <v>28</v>
      </c>
      <c r="F121" s="240" t="s">
        <v>185</v>
      </c>
      <c r="G121" s="238"/>
      <c r="H121" s="241">
        <v>5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166</v>
      </c>
      <c r="AU121" s="247" t="s">
        <v>84</v>
      </c>
      <c r="AV121" s="14" t="s">
        <v>84</v>
      </c>
      <c r="AW121" s="14" t="s">
        <v>35</v>
      </c>
      <c r="AX121" s="14" t="s">
        <v>82</v>
      </c>
      <c r="AY121" s="247" t="s">
        <v>154</v>
      </c>
    </row>
    <row r="122" s="2" customFormat="1" ht="16.5" customHeight="1">
      <c r="A122" s="41"/>
      <c r="B122" s="42"/>
      <c r="C122" s="208" t="s">
        <v>264</v>
      </c>
      <c r="D122" s="208" t="s">
        <v>157</v>
      </c>
      <c r="E122" s="209" t="s">
        <v>1395</v>
      </c>
      <c r="F122" s="210" t="s">
        <v>1375</v>
      </c>
      <c r="G122" s="211" t="s">
        <v>1376</v>
      </c>
      <c r="H122" s="287"/>
      <c r="I122" s="213"/>
      <c r="J122" s="214">
        <f>ROUND(I122*H122,2)</f>
        <v>0</v>
      </c>
      <c r="K122" s="210" t="s">
        <v>28</v>
      </c>
      <c r="L122" s="47"/>
      <c r="M122" s="215" t="s">
        <v>28</v>
      </c>
      <c r="N122" s="216" t="s">
        <v>45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253</v>
      </c>
      <c r="AT122" s="219" t="s">
        <v>157</v>
      </c>
      <c r="AU122" s="219" t="s">
        <v>84</v>
      </c>
      <c r="AY122" s="20" t="s">
        <v>154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82</v>
      </c>
      <c r="BK122" s="220">
        <f>ROUND(I122*H122,2)</f>
        <v>0</v>
      </c>
      <c r="BL122" s="20" t="s">
        <v>253</v>
      </c>
      <c r="BM122" s="219" t="s">
        <v>1396</v>
      </c>
    </row>
    <row r="123" s="14" customFormat="1">
      <c r="A123" s="14"/>
      <c r="B123" s="237"/>
      <c r="C123" s="238"/>
      <c r="D123" s="228" t="s">
        <v>166</v>
      </c>
      <c r="E123" s="239" t="s">
        <v>28</v>
      </c>
      <c r="F123" s="240" t="s">
        <v>185</v>
      </c>
      <c r="G123" s="238"/>
      <c r="H123" s="241">
        <v>5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166</v>
      </c>
      <c r="AU123" s="247" t="s">
        <v>84</v>
      </c>
      <c r="AV123" s="14" t="s">
        <v>84</v>
      </c>
      <c r="AW123" s="14" t="s">
        <v>35</v>
      </c>
      <c r="AX123" s="14" t="s">
        <v>82</v>
      </c>
      <c r="AY123" s="247" t="s">
        <v>154</v>
      </c>
    </row>
    <row r="124" s="12" customFormat="1" ht="22.8" customHeight="1">
      <c r="A124" s="12"/>
      <c r="B124" s="192"/>
      <c r="C124" s="193"/>
      <c r="D124" s="194" t="s">
        <v>73</v>
      </c>
      <c r="E124" s="206" t="s">
        <v>1397</v>
      </c>
      <c r="F124" s="206" t="s">
        <v>1398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SUM(P125:P140)</f>
        <v>0</v>
      </c>
      <c r="Q124" s="200"/>
      <c r="R124" s="201">
        <f>SUM(R125:R140)</f>
        <v>0</v>
      </c>
      <c r="S124" s="200"/>
      <c r="T124" s="202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84</v>
      </c>
      <c r="AT124" s="204" t="s">
        <v>73</v>
      </c>
      <c r="AU124" s="204" t="s">
        <v>82</v>
      </c>
      <c r="AY124" s="203" t="s">
        <v>154</v>
      </c>
      <c r="BK124" s="205">
        <f>SUM(BK125:BK140)</f>
        <v>0</v>
      </c>
    </row>
    <row r="125" s="2" customFormat="1" ht="16.5" customHeight="1">
      <c r="A125" s="41"/>
      <c r="B125" s="42"/>
      <c r="C125" s="208" t="s">
        <v>269</v>
      </c>
      <c r="D125" s="208" t="s">
        <v>157</v>
      </c>
      <c r="E125" s="209" t="s">
        <v>1399</v>
      </c>
      <c r="F125" s="210" t="s">
        <v>1400</v>
      </c>
      <c r="G125" s="211" t="s">
        <v>198</v>
      </c>
      <c r="H125" s="212">
        <v>25</v>
      </c>
      <c r="I125" s="213"/>
      <c r="J125" s="214">
        <f>ROUND(I125*H125,2)</f>
        <v>0</v>
      </c>
      <c r="K125" s="210" t="s">
        <v>28</v>
      </c>
      <c r="L125" s="47"/>
      <c r="M125" s="215" t="s">
        <v>28</v>
      </c>
      <c r="N125" s="216" t="s">
        <v>45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253</v>
      </c>
      <c r="AT125" s="219" t="s">
        <v>157</v>
      </c>
      <c r="AU125" s="219" t="s">
        <v>84</v>
      </c>
      <c r="AY125" s="20" t="s">
        <v>154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82</v>
      </c>
      <c r="BK125" s="220">
        <f>ROUND(I125*H125,2)</f>
        <v>0</v>
      </c>
      <c r="BL125" s="20" t="s">
        <v>253</v>
      </c>
      <c r="BM125" s="219" t="s">
        <v>1401</v>
      </c>
    </row>
    <row r="126" s="2" customFormat="1" ht="16.5" customHeight="1">
      <c r="A126" s="41"/>
      <c r="B126" s="42"/>
      <c r="C126" s="208" t="s">
        <v>275</v>
      </c>
      <c r="D126" s="208" t="s">
        <v>157</v>
      </c>
      <c r="E126" s="209" t="s">
        <v>1402</v>
      </c>
      <c r="F126" s="210" t="s">
        <v>1403</v>
      </c>
      <c r="G126" s="211" t="s">
        <v>198</v>
      </c>
      <c r="H126" s="212">
        <v>130</v>
      </c>
      <c r="I126" s="213"/>
      <c r="J126" s="214">
        <f>ROUND(I126*H126,2)</f>
        <v>0</v>
      </c>
      <c r="K126" s="210" t="s">
        <v>28</v>
      </c>
      <c r="L126" s="47"/>
      <c r="M126" s="215" t="s">
        <v>28</v>
      </c>
      <c r="N126" s="216" t="s">
        <v>45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253</v>
      </c>
      <c r="AT126" s="219" t="s">
        <v>157</v>
      </c>
      <c r="AU126" s="219" t="s">
        <v>84</v>
      </c>
      <c r="AY126" s="20" t="s">
        <v>154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82</v>
      </c>
      <c r="BK126" s="220">
        <f>ROUND(I126*H126,2)</f>
        <v>0</v>
      </c>
      <c r="BL126" s="20" t="s">
        <v>253</v>
      </c>
      <c r="BM126" s="219" t="s">
        <v>1404</v>
      </c>
    </row>
    <row r="127" s="2" customFormat="1" ht="16.5" customHeight="1">
      <c r="A127" s="41"/>
      <c r="B127" s="42"/>
      <c r="C127" s="208" t="s">
        <v>7</v>
      </c>
      <c r="D127" s="208" t="s">
        <v>157</v>
      </c>
      <c r="E127" s="209" t="s">
        <v>1405</v>
      </c>
      <c r="F127" s="210" t="s">
        <v>1406</v>
      </c>
      <c r="G127" s="211" t="s">
        <v>198</v>
      </c>
      <c r="H127" s="212">
        <v>130</v>
      </c>
      <c r="I127" s="213"/>
      <c r="J127" s="214">
        <f>ROUND(I127*H127,2)</f>
        <v>0</v>
      </c>
      <c r="K127" s="210" t="s">
        <v>28</v>
      </c>
      <c r="L127" s="47"/>
      <c r="M127" s="215" t="s">
        <v>28</v>
      </c>
      <c r="N127" s="216" t="s">
        <v>45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253</v>
      </c>
      <c r="AT127" s="219" t="s">
        <v>157</v>
      </c>
      <c r="AU127" s="219" t="s">
        <v>84</v>
      </c>
      <c r="AY127" s="20" t="s">
        <v>154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82</v>
      </c>
      <c r="BK127" s="220">
        <f>ROUND(I127*H127,2)</f>
        <v>0</v>
      </c>
      <c r="BL127" s="20" t="s">
        <v>253</v>
      </c>
      <c r="BM127" s="219" t="s">
        <v>1407</v>
      </c>
    </row>
    <row r="128" s="2" customFormat="1" ht="24.15" customHeight="1">
      <c r="A128" s="41"/>
      <c r="B128" s="42"/>
      <c r="C128" s="208" t="s">
        <v>285</v>
      </c>
      <c r="D128" s="208" t="s">
        <v>157</v>
      </c>
      <c r="E128" s="209" t="s">
        <v>1408</v>
      </c>
      <c r="F128" s="210" t="s">
        <v>1409</v>
      </c>
      <c r="G128" s="211" t="s">
        <v>1359</v>
      </c>
      <c r="H128" s="212">
        <v>1</v>
      </c>
      <c r="I128" s="213"/>
      <c r="J128" s="214">
        <f>ROUND(I128*H128,2)</f>
        <v>0</v>
      </c>
      <c r="K128" s="210" t="s">
        <v>28</v>
      </c>
      <c r="L128" s="47"/>
      <c r="M128" s="215" t="s">
        <v>28</v>
      </c>
      <c r="N128" s="216" t="s">
        <v>45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253</v>
      </c>
      <c r="AT128" s="219" t="s">
        <v>157</v>
      </c>
      <c r="AU128" s="219" t="s">
        <v>84</v>
      </c>
      <c r="AY128" s="20" t="s">
        <v>154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82</v>
      </c>
      <c r="BK128" s="220">
        <f>ROUND(I128*H128,2)</f>
        <v>0</v>
      </c>
      <c r="BL128" s="20" t="s">
        <v>253</v>
      </c>
      <c r="BM128" s="219" t="s">
        <v>1410</v>
      </c>
    </row>
    <row r="129" s="2" customFormat="1" ht="16.5" customHeight="1">
      <c r="A129" s="41"/>
      <c r="B129" s="42"/>
      <c r="C129" s="208" t="s">
        <v>291</v>
      </c>
      <c r="D129" s="208" t="s">
        <v>157</v>
      </c>
      <c r="E129" s="209" t="s">
        <v>1411</v>
      </c>
      <c r="F129" s="210" t="s">
        <v>1412</v>
      </c>
      <c r="G129" s="211" t="s">
        <v>1369</v>
      </c>
      <c r="H129" s="212">
        <v>5</v>
      </c>
      <c r="I129" s="213"/>
      <c r="J129" s="214">
        <f>ROUND(I129*H129,2)</f>
        <v>0</v>
      </c>
      <c r="K129" s="210" t="s">
        <v>28</v>
      </c>
      <c r="L129" s="47"/>
      <c r="M129" s="215" t="s">
        <v>28</v>
      </c>
      <c r="N129" s="216" t="s">
        <v>45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253</v>
      </c>
      <c r="AT129" s="219" t="s">
        <v>157</v>
      </c>
      <c r="AU129" s="219" t="s">
        <v>84</v>
      </c>
      <c r="AY129" s="20" t="s">
        <v>154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82</v>
      </c>
      <c r="BK129" s="220">
        <f>ROUND(I129*H129,2)</f>
        <v>0</v>
      </c>
      <c r="BL129" s="20" t="s">
        <v>253</v>
      </c>
      <c r="BM129" s="219" t="s">
        <v>1413</v>
      </c>
    </row>
    <row r="130" s="2" customFormat="1" ht="16.5" customHeight="1">
      <c r="A130" s="41"/>
      <c r="B130" s="42"/>
      <c r="C130" s="208" t="s">
        <v>297</v>
      </c>
      <c r="D130" s="208" t="s">
        <v>157</v>
      </c>
      <c r="E130" s="209" t="s">
        <v>1414</v>
      </c>
      <c r="F130" s="210" t="s">
        <v>1415</v>
      </c>
      <c r="G130" s="211" t="s">
        <v>1369</v>
      </c>
      <c r="H130" s="212">
        <v>5</v>
      </c>
      <c r="I130" s="213"/>
      <c r="J130" s="214">
        <f>ROUND(I130*H130,2)</f>
        <v>0</v>
      </c>
      <c r="K130" s="210" t="s">
        <v>28</v>
      </c>
      <c r="L130" s="47"/>
      <c r="M130" s="215" t="s">
        <v>28</v>
      </c>
      <c r="N130" s="216" t="s">
        <v>45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253</v>
      </c>
      <c r="AT130" s="219" t="s">
        <v>157</v>
      </c>
      <c r="AU130" s="219" t="s">
        <v>84</v>
      </c>
      <c r="AY130" s="20" t="s">
        <v>154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82</v>
      </c>
      <c r="BK130" s="220">
        <f>ROUND(I130*H130,2)</f>
        <v>0</v>
      </c>
      <c r="BL130" s="20" t="s">
        <v>253</v>
      </c>
      <c r="BM130" s="219" t="s">
        <v>1416</v>
      </c>
    </row>
    <row r="131" s="2" customFormat="1" ht="21.75" customHeight="1">
      <c r="A131" s="41"/>
      <c r="B131" s="42"/>
      <c r="C131" s="208" t="s">
        <v>303</v>
      </c>
      <c r="D131" s="208" t="s">
        <v>157</v>
      </c>
      <c r="E131" s="209" t="s">
        <v>1417</v>
      </c>
      <c r="F131" s="210" t="s">
        <v>1418</v>
      </c>
      <c r="G131" s="211" t="s">
        <v>487</v>
      </c>
      <c r="H131" s="212">
        <v>1</v>
      </c>
      <c r="I131" s="213"/>
      <c r="J131" s="214">
        <f>ROUND(I131*H131,2)</f>
        <v>0</v>
      </c>
      <c r="K131" s="210" t="s">
        <v>28</v>
      </c>
      <c r="L131" s="47"/>
      <c r="M131" s="215" t="s">
        <v>28</v>
      </c>
      <c r="N131" s="216" t="s">
        <v>45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253</v>
      </c>
      <c r="AT131" s="219" t="s">
        <v>157</v>
      </c>
      <c r="AU131" s="219" t="s">
        <v>84</v>
      </c>
      <c r="AY131" s="20" t="s">
        <v>154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82</v>
      </c>
      <c r="BK131" s="220">
        <f>ROUND(I131*H131,2)</f>
        <v>0</v>
      </c>
      <c r="BL131" s="20" t="s">
        <v>253</v>
      </c>
      <c r="BM131" s="219" t="s">
        <v>1419</v>
      </c>
    </row>
    <row r="132" s="2" customFormat="1" ht="21.75" customHeight="1">
      <c r="A132" s="41"/>
      <c r="B132" s="42"/>
      <c r="C132" s="208" t="s">
        <v>308</v>
      </c>
      <c r="D132" s="208" t="s">
        <v>157</v>
      </c>
      <c r="E132" s="209" t="s">
        <v>1420</v>
      </c>
      <c r="F132" s="210" t="s">
        <v>1421</v>
      </c>
      <c r="G132" s="211" t="s">
        <v>487</v>
      </c>
      <c r="H132" s="212">
        <v>1</v>
      </c>
      <c r="I132" s="213"/>
      <c r="J132" s="214">
        <f>ROUND(I132*H132,2)</f>
        <v>0</v>
      </c>
      <c r="K132" s="210" t="s">
        <v>28</v>
      </c>
      <c r="L132" s="47"/>
      <c r="M132" s="215" t="s">
        <v>28</v>
      </c>
      <c r="N132" s="216" t="s">
        <v>45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253</v>
      </c>
      <c r="AT132" s="219" t="s">
        <v>157</v>
      </c>
      <c r="AU132" s="219" t="s">
        <v>84</v>
      </c>
      <c r="AY132" s="20" t="s">
        <v>154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82</v>
      </c>
      <c r="BK132" s="220">
        <f>ROUND(I132*H132,2)</f>
        <v>0</v>
      </c>
      <c r="BL132" s="20" t="s">
        <v>253</v>
      </c>
      <c r="BM132" s="219" t="s">
        <v>1422</v>
      </c>
    </row>
    <row r="133" s="2" customFormat="1" ht="16.5" customHeight="1">
      <c r="A133" s="41"/>
      <c r="B133" s="42"/>
      <c r="C133" s="208" t="s">
        <v>313</v>
      </c>
      <c r="D133" s="208" t="s">
        <v>157</v>
      </c>
      <c r="E133" s="209" t="s">
        <v>1423</v>
      </c>
      <c r="F133" s="210" t="s">
        <v>1424</v>
      </c>
      <c r="G133" s="211" t="s">
        <v>487</v>
      </c>
      <c r="H133" s="212">
        <v>1</v>
      </c>
      <c r="I133" s="213"/>
      <c r="J133" s="214">
        <f>ROUND(I133*H133,2)</f>
        <v>0</v>
      </c>
      <c r="K133" s="210" t="s">
        <v>28</v>
      </c>
      <c r="L133" s="47"/>
      <c r="M133" s="215" t="s">
        <v>28</v>
      </c>
      <c r="N133" s="216" t="s">
        <v>45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253</v>
      </c>
      <c r="AT133" s="219" t="s">
        <v>157</v>
      </c>
      <c r="AU133" s="219" t="s">
        <v>84</v>
      </c>
      <c r="AY133" s="20" t="s">
        <v>154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82</v>
      </c>
      <c r="BK133" s="220">
        <f>ROUND(I133*H133,2)</f>
        <v>0</v>
      </c>
      <c r="BL133" s="20" t="s">
        <v>253</v>
      </c>
      <c r="BM133" s="219" t="s">
        <v>1425</v>
      </c>
    </row>
    <row r="134" s="2" customFormat="1" ht="24.15" customHeight="1">
      <c r="A134" s="41"/>
      <c r="B134" s="42"/>
      <c r="C134" s="208" t="s">
        <v>318</v>
      </c>
      <c r="D134" s="208" t="s">
        <v>157</v>
      </c>
      <c r="E134" s="209" t="s">
        <v>1426</v>
      </c>
      <c r="F134" s="210" t="s">
        <v>1427</v>
      </c>
      <c r="G134" s="211" t="s">
        <v>487</v>
      </c>
      <c r="H134" s="212">
        <v>2</v>
      </c>
      <c r="I134" s="213"/>
      <c r="J134" s="214">
        <f>ROUND(I134*H134,2)</f>
        <v>0</v>
      </c>
      <c r="K134" s="210" t="s">
        <v>28</v>
      </c>
      <c r="L134" s="47"/>
      <c r="M134" s="215" t="s">
        <v>28</v>
      </c>
      <c r="N134" s="216" t="s">
        <v>45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253</v>
      </c>
      <c r="AT134" s="219" t="s">
        <v>157</v>
      </c>
      <c r="AU134" s="219" t="s">
        <v>84</v>
      </c>
      <c r="AY134" s="20" t="s">
        <v>154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82</v>
      </c>
      <c r="BK134" s="220">
        <f>ROUND(I134*H134,2)</f>
        <v>0</v>
      </c>
      <c r="BL134" s="20" t="s">
        <v>253</v>
      </c>
      <c r="BM134" s="219" t="s">
        <v>1428</v>
      </c>
    </row>
    <row r="135" s="2" customFormat="1" ht="24.15" customHeight="1">
      <c r="A135" s="41"/>
      <c r="B135" s="42"/>
      <c r="C135" s="208" t="s">
        <v>516</v>
      </c>
      <c r="D135" s="208" t="s">
        <v>157</v>
      </c>
      <c r="E135" s="209" t="s">
        <v>1429</v>
      </c>
      <c r="F135" s="210" t="s">
        <v>1430</v>
      </c>
      <c r="G135" s="211" t="s">
        <v>1359</v>
      </c>
      <c r="H135" s="212">
        <v>1</v>
      </c>
      <c r="I135" s="213"/>
      <c r="J135" s="214">
        <f>ROUND(I135*H135,2)</f>
        <v>0</v>
      </c>
      <c r="K135" s="210" t="s">
        <v>28</v>
      </c>
      <c r="L135" s="47"/>
      <c r="M135" s="215" t="s">
        <v>28</v>
      </c>
      <c r="N135" s="216" t="s">
        <v>45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253</v>
      </c>
      <c r="AT135" s="219" t="s">
        <v>157</v>
      </c>
      <c r="AU135" s="219" t="s">
        <v>84</v>
      </c>
      <c r="AY135" s="20" t="s">
        <v>154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82</v>
      </c>
      <c r="BK135" s="220">
        <f>ROUND(I135*H135,2)</f>
        <v>0</v>
      </c>
      <c r="BL135" s="20" t="s">
        <v>253</v>
      </c>
      <c r="BM135" s="219" t="s">
        <v>1431</v>
      </c>
    </row>
    <row r="136" s="2" customFormat="1" ht="24.15" customHeight="1">
      <c r="A136" s="41"/>
      <c r="B136" s="42"/>
      <c r="C136" s="208" t="s">
        <v>520</v>
      </c>
      <c r="D136" s="208" t="s">
        <v>157</v>
      </c>
      <c r="E136" s="209" t="s">
        <v>1432</v>
      </c>
      <c r="F136" s="210" t="s">
        <v>1433</v>
      </c>
      <c r="G136" s="211" t="s">
        <v>1359</v>
      </c>
      <c r="H136" s="212">
        <v>1</v>
      </c>
      <c r="I136" s="213"/>
      <c r="J136" s="214">
        <f>ROUND(I136*H136,2)</f>
        <v>0</v>
      </c>
      <c r="K136" s="210" t="s">
        <v>28</v>
      </c>
      <c r="L136" s="47"/>
      <c r="M136" s="215" t="s">
        <v>28</v>
      </c>
      <c r="N136" s="216" t="s">
        <v>45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253</v>
      </c>
      <c r="AT136" s="219" t="s">
        <v>157</v>
      </c>
      <c r="AU136" s="219" t="s">
        <v>84</v>
      </c>
      <c r="AY136" s="20" t="s">
        <v>154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82</v>
      </c>
      <c r="BK136" s="220">
        <f>ROUND(I136*H136,2)</f>
        <v>0</v>
      </c>
      <c r="BL136" s="20" t="s">
        <v>253</v>
      </c>
      <c r="BM136" s="219" t="s">
        <v>1434</v>
      </c>
    </row>
    <row r="137" s="2" customFormat="1" ht="16.5" customHeight="1">
      <c r="A137" s="41"/>
      <c r="B137" s="42"/>
      <c r="C137" s="208" t="s">
        <v>527</v>
      </c>
      <c r="D137" s="208" t="s">
        <v>157</v>
      </c>
      <c r="E137" s="209" t="s">
        <v>1435</v>
      </c>
      <c r="F137" s="210" t="s">
        <v>1436</v>
      </c>
      <c r="G137" s="211" t="s">
        <v>487</v>
      </c>
      <c r="H137" s="212">
        <v>2</v>
      </c>
      <c r="I137" s="213"/>
      <c r="J137" s="214">
        <f>ROUND(I137*H137,2)</f>
        <v>0</v>
      </c>
      <c r="K137" s="210" t="s">
        <v>28</v>
      </c>
      <c r="L137" s="47"/>
      <c r="M137" s="215" t="s">
        <v>28</v>
      </c>
      <c r="N137" s="216" t="s">
        <v>45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253</v>
      </c>
      <c r="AT137" s="219" t="s">
        <v>157</v>
      </c>
      <c r="AU137" s="219" t="s">
        <v>84</v>
      </c>
      <c r="AY137" s="20" t="s">
        <v>154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82</v>
      </c>
      <c r="BK137" s="220">
        <f>ROUND(I137*H137,2)</f>
        <v>0</v>
      </c>
      <c r="BL137" s="20" t="s">
        <v>253</v>
      </c>
      <c r="BM137" s="219" t="s">
        <v>1437</v>
      </c>
    </row>
    <row r="138" s="2" customFormat="1" ht="16.5" customHeight="1">
      <c r="A138" s="41"/>
      <c r="B138" s="42"/>
      <c r="C138" s="208" t="s">
        <v>524</v>
      </c>
      <c r="D138" s="208" t="s">
        <v>157</v>
      </c>
      <c r="E138" s="209" t="s">
        <v>1438</v>
      </c>
      <c r="F138" s="210" t="s">
        <v>1439</v>
      </c>
      <c r="G138" s="211" t="s">
        <v>1359</v>
      </c>
      <c r="H138" s="212">
        <v>1</v>
      </c>
      <c r="I138" s="213"/>
      <c r="J138" s="214">
        <f>ROUND(I138*H138,2)</f>
        <v>0</v>
      </c>
      <c r="K138" s="210" t="s">
        <v>28</v>
      </c>
      <c r="L138" s="47"/>
      <c r="M138" s="215" t="s">
        <v>28</v>
      </c>
      <c r="N138" s="216" t="s">
        <v>45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253</v>
      </c>
      <c r="AT138" s="219" t="s">
        <v>157</v>
      </c>
      <c r="AU138" s="219" t="s">
        <v>84</v>
      </c>
      <c r="AY138" s="20" t="s">
        <v>154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82</v>
      </c>
      <c r="BK138" s="220">
        <f>ROUND(I138*H138,2)</f>
        <v>0</v>
      </c>
      <c r="BL138" s="20" t="s">
        <v>253</v>
      </c>
      <c r="BM138" s="219" t="s">
        <v>1440</v>
      </c>
    </row>
    <row r="139" s="2" customFormat="1" ht="16.5" customHeight="1">
      <c r="A139" s="41"/>
      <c r="B139" s="42"/>
      <c r="C139" s="208" t="s">
        <v>538</v>
      </c>
      <c r="D139" s="208" t="s">
        <v>157</v>
      </c>
      <c r="E139" s="209" t="s">
        <v>1441</v>
      </c>
      <c r="F139" s="210" t="s">
        <v>1442</v>
      </c>
      <c r="G139" s="211" t="s">
        <v>1359</v>
      </c>
      <c r="H139" s="212">
        <v>1</v>
      </c>
      <c r="I139" s="213"/>
      <c r="J139" s="214">
        <f>ROUND(I139*H139,2)</f>
        <v>0</v>
      </c>
      <c r="K139" s="210" t="s">
        <v>28</v>
      </c>
      <c r="L139" s="47"/>
      <c r="M139" s="215" t="s">
        <v>28</v>
      </c>
      <c r="N139" s="216" t="s">
        <v>45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253</v>
      </c>
      <c r="AT139" s="219" t="s">
        <v>157</v>
      </c>
      <c r="AU139" s="219" t="s">
        <v>84</v>
      </c>
      <c r="AY139" s="20" t="s">
        <v>154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82</v>
      </c>
      <c r="BK139" s="220">
        <f>ROUND(I139*H139,2)</f>
        <v>0</v>
      </c>
      <c r="BL139" s="20" t="s">
        <v>253</v>
      </c>
      <c r="BM139" s="219" t="s">
        <v>1443</v>
      </c>
    </row>
    <row r="140" s="2" customFormat="1" ht="16.5" customHeight="1">
      <c r="A140" s="41"/>
      <c r="B140" s="42"/>
      <c r="C140" s="208" t="s">
        <v>544</v>
      </c>
      <c r="D140" s="208" t="s">
        <v>157</v>
      </c>
      <c r="E140" s="209" t="s">
        <v>1444</v>
      </c>
      <c r="F140" s="210" t="s">
        <v>1375</v>
      </c>
      <c r="G140" s="211" t="s">
        <v>1376</v>
      </c>
      <c r="H140" s="287"/>
      <c r="I140" s="213"/>
      <c r="J140" s="214">
        <f>ROUND(I140*H140,2)</f>
        <v>0</v>
      </c>
      <c r="K140" s="210" t="s">
        <v>28</v>
      </c>
      <c r="L140" s="47"/>
      <c r="M140" s="215" t="s">
        <v>28</v>
      </c>
      <c r="N140" s="216" t="s">
        <v>45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253</v>
      </c>
      <c r="AT140" s="219" t="s">
        <v>157</v>
      </c>
      <c r="AU140" s="219" t="s">
        <v>84</v>
      </c>
      <c r="AY140" s="20" t="s">
        <v>154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82</v>
      </c>
      <c r="BK140" s="220">
        <f>ROUND(I140*H140,2)</f>
        <v>0</v>
      </c>
      <c r="BL140" s="20" t="s">
        <v>253</v>
      </c>
      <c r="BM140" s="219" t="s">
        <v>1445</v>
      </c>
    </row>
    <row r="141" s="12" customFormat="1" ht="22.8" customHeight="1">
      <c r="A141" s="12"/>
      <c r="B141" s="192"/>
      <c r="C141" s="193"/>
      <c r="D141" s="194" t="s">
        <v>73</v>
      </c>
      <c r="E141" s="206" t="s">
        <v>1446</v>
      </c>
      <c r="F141" s="206" t="s">
        <v>1447</v>
      </c>
      <c r="G141" s="193"/>
      <c r="H141" s="193"/>
      <c r="I141" s="196"/>
      <c r="J141" s="207">
        <f>BK141</f>
        <v>0</v>
      </c>
      <c r="K141" s="193"/>
      <c r="L141" s="198"/>
      <c r="M141" s="199"/>
      <c r="N141" s="200"/>
      <c r="O141" s="200"/>
      <c r="P141" s="201">
        <f>SUM(P142:P146)</f>
        <v>0</v>
      </c>
      <c r="Q141" s="200"/>
      <c r="R141" s="201">
        <f>SUM(R142:R146)</f>
        <v>0</v>
      </c>
      <c r="S141" s="200"/>
      <c r="T141" s="202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3" t="s">
        <v>84</v>
      </c>
      <c r="AT141" s="204" t="s">
        <v>73</v>
      </c>
      <c r="AU141" s="204" t="s">
        <v>82</v>
      </c>
      <c r="AY141" s="203" t="s">
        <v>154</v>
      </c>
      <c r="BK141" s="205">
        <f>SUM(BK142:BK146)</f>
        <v>0</v>
      </c>
    </row>
    <row r="142" s="2" customFormat="1" ht="16.5" customHeight="1">
      <c r="A142" s="41"/>
      <c r="B142" s="42"/>
      <c r="C142" s="208" t="s">
        <v>548</v>
      </c>
      <c r="D142" s="208" t="s">
        <v>157</v>
      </c>
      <c r="E142" s="209" t="s">
        <v>1448</v>
      </c>
      <c r="F142" s="210" t="s">
        <v>1449</v>
      </c>
      <c r="G142" s="211" t="s">
        <v>487</v>
      </c>
      <c r="H142" s="212">
        <v>2</v>
      </c>
      <c r="I142" s="213"/>
      <c r="J142" s="214">
        <f>ROUND(I142*H142,2)</f>
        <v>0</v>
      </c>
      <c r="K142" s="210" t="s">
        <v>28</v>
      </c>
      <c r="L142" s="47"/>
      <c r="M142" s="215" t="s">
        <v>28</v>
      </c>
      <c r="N142" s="216" t="s">
        <v>45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253</v>
      </c>
      <c r="AT142" s="219" t="s">
        <v>157</v>
      </c>
      <c r="AU142" s="219" t="s">
        <v>84</v>
      </c>
      <c r="AY142" s="20" t="s">
        <v>154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82</v>
      </c>
      <c r="BK142" s="220">
        <f>ROUND(I142*H142,2)</f>
        <v>0</v>
      </c>
      <c r="BL142" s="20" t="s">
        <v>253</v>
      </c>
      <c r="BM142" s="219" t="s">
        <v>1450</v>
      </c>
    </row>
    <row r="143" s="2" customFormat="1" ht="16.5" customHeight="1">
      <c r="A143" s="41"/>
      <c r="B143" s="42"/>
      <c r="C143" s="208" t="s">
        <v>553</v>
      </c>
      <c r="D143" s="208" t="s">
        <v>157</v>
      </c>
      <c r="E143" s="209" t="s">
        <v>1451</v>
      </c>
      <c r="F143" s="210" t="s">
        <v>1452</v>
      </c>
      <c r="G143" s="211" t="s">
        <v>1369</v>
      </c>
      <c r="H143" s="212">
        <v>10</v>
      </c>
      <c r="I143" s="213"/>
      <c r="J143" s="214">
        <f>ROUND(I143*H143,2)</f>
        <v>0</v>
      </c>
      <c r="K143" s="210" t="s">
        <v>28</v>
      </c>
      <c r="L143" s="47"/>
      <c r="M143" s="215" t="s">
        <v>28</v>
      </c>
      <c r="N143" s="216" t="s">
        <v>45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253</v>
      </c>
      <c r="AT143" s="219" t="s">
        <v>157</v>
      </c>
      <c r="AU143" s="219" t="s">
        <v>84</v>
      </c>
      <c r="AY143" s="20" t="s">
        <v>154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82</v>
      </c>
      <c r="BK143" s="220">
        <f>ROUND(I143*H143,2)</f>
        <v>0</v>
      </c>
      <c r="BL143" s="20" t="s">
        <v>253</v>
      </c>
      <c r="BM143" s="219" t="s">
        <v>1453</v>
      </c>
    </row>
    <row r="144" s="2" customFormat="1" ht="16.5" customHeight="1">
      <c r="A144" s="41"/>
      <c r="B144" s="42"/>
      <c r="C144" s="208" t="s">
        <v>558</v>
      </c>
      <c r="D144" s="208" t="s">
        <v>157</v>
      </c>
      <c r="E144" s="209" t="s">
        <v>1454</v>
      </c>
      <c r="F144" s="210" t="s">
        <v>1455</v>
      </c>
      <c r="G144" s="211" t="s">
        <v>1369</v>
      </c>
      <c r="H144" s="212">
        <v>20</v>
      </c>
      <c r="I144" s="213"/>
      <c r="J144" s="214">
        <f>ROUND(I144*H144,2)</f>
        <v>0</v>
      </c>
      <c r="K144" s="210" t="s">
        <v>28</v>
      </c>
      <c r="L144" s="47"/>
      <c r="M144" s="215" t="s">
        <v>28</v>
      </c>
      <c r="N144" s="216" t="s">
        <v>45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253</v>
      </c>
      <c r="AT144" s="219" t="s">
        <v>157</v>
      </c>
      <c r="AU144" s="219" t="s">
        <v>84</v>
      </c>
      <c r="AY144" s="20" t="s">
        <v>154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82</v>
      </c>
      <c r="BK144" s="220">
        <f>ROUND(I144*H144,2)</f>
        <v>0</v>
      </c>
      <c r="BL144" s="20" t="s">
        <v>253</v>
      </c>
      <c r="BM144" s="219" t="s">
        <v>1456</v>
      </c>
    </row>
    <row r="145" s="2" customFormat="1" ht="16.5" customHeight="1">
      <c r="A145" s="41"/>
      <c r="B145" s="42"/>
      <c r="C145" s="208" t="s">
        <v>564</v>
      </c>
      <c r="D145" s="208" t="s">
        <v>157</v>
      </c>
      <c r="E145" s="209" t="s">
        <v>1457</v>
      </c>
      <c r="F145" s="210" t="s">
        <v>1458</v>
      </c>
      <c r="G145" s="211" t="s">
        <v>1359</v>
      </c>
      <c r="H145" s="212">
        <v>1</v>
      </c>
      <c r="I145" s="213"/>
      <c r="J145" s="214">
        <f>ROUND(I145*H145,2)</f>
        <v>0</v>
      </c>
      <c r="K145" s="210" t="s">
        <v>28</v>
      </c>
      <c r="L145" s="47"/>
      <c r="M145" s="215" t="s">
        <v>28</v>
      </c>
      <c r="N145" s="216" t="s">
        <v>45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253</v>
      </c>
      <c r="AT145" s="219" t="s">
        <v>157</v>
      </c>
      <c r="AU145" s="219" t="s">
        <v>84</v>
      </c>
      <c r="AY145" s="20" t="s">
        <v>154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82</v>
      </c>
      <c r="BK145" s="220">
        <f>ROUND(I145*H145,2)</f>
        <v>0</v>
      </c>
      <c r="BL145" s="20" t="s">
        <v>253</v>
      </c>
      <c r="BM145" s="219" t="s">
        <v>1459</v>
      </c>
    </row>
    <row r="146" s="2" customFormat="1" ht="16.5" customHeight="1">
      <c r="A146" s="41"/>
      <c r="B146" s="42"/>
      <c r="C146" s="208" t="s">
        <v>568</v>
      </c>
      <c r="D146" s="208" t="s">
        <v>157</v>
      </c>
      <c r="E146" s="209" t="s">
        <v>1460</v>
      </c>
      <c r="F146" s="210" t="s">
        <v>1461</v>
      </c>
      <c r="G146" s="211" t="s">
        <v>1359</v>
      </c>
      <c r="H146" s="212">
        <v>1</v>
      </c>
      <c r="I146" s="213"/>
      <c r="J146" s="214">
        <f>ROUND(I146*H146,2)</f>
        <v>0</v>
      </c>
      <c r="K146" s="210" t="s">
        <v>28</v>
      </c>
      <c r="L146" s="47"/>
      <c r="M146" s="288" t="s">
        <v>28</v>
      </c>
      <c r="N146" s="289" t="s">
        <v>45</v>
      </c>
      <c r="O146" s="285"/>
      <c r="P146" s="290">
        <f>O146*H146</f>
        <v>0</v>
      </c>
      <c r="Q146" s="290">
        <v>0</v>
      </c>
      <c r="R146" s="290">
        <f>Q146*H146</f>
        <v>0</v>
      </c>
      <c r="S146" s="290">
        <v>0</v>
      </c>
      <c r="T146" s="291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253</v>
      </c>
      <c r="AT146" s="219" t="s">
        <v>157</v>
      </c>
      <c r="AU146" s="219" t="s">
        <v>84</v>
      </c>
      <c r="AY146" s="20" t="s">
        <v>154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82</v>
      </c>
      <c r="BK146" s="220">
        <f>ROUND(I146*H146,2)</f>
        <v>0</v>
      </c>
      <c r="BL146" s="20" t="s">
        <v>253</v>
      </c>
      <c r="BM146" s="219" t="s">
        <v>1462</v>
      </c>
    </row>
    <row r="147" s="2" customFormat="1" ht="6.96" customHeight="1">
      <c r="A147" s="41"/>
      <c r="B147" s="62"/>
      <c r="C147" s="63"/>
      <c r="D147" s="63"/>
      <c r="E147" s="63"/>
      <c r="F147" s="63"/>
      <c r="G147" s="63"/>
      <c r="H147" s="63"/>
      <c r="I147" s="63"/>
      <c r="J147" s="63"/>
      <c r="K147" s="63"/>
      <c r="L147" s="47"/>
      <c r="M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</sheetData>
  <sheetProtection sheet="1" autoFilter="0" formatColumns="0" formatRows="0" objects="1" scenarios="1" spinCount="100000" saltValue="bovM4NB/IGanQCBEwL3p4mrj7PKkiReSZdt3C1w6u2kpD7cwjXsLS2wlFnnujPmoCRG+I3R1CclbCMs2KIKBig==" hashValue="aTaVCiAius3UhSgY1DJ7whb7Gzn1yDrvv8MkezY4LZh0CwPei7sgsh0LXwJiOlpgsTM8D5W96NWWEVcp3bbupg==" algorithmName="SHA-512" password="CC35"/>
  <autoFilter ref="C83:K14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112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Ulice Židovská Jihlava - výstavba veřejného WC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119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1463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22. 8. 2025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28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ROUND((SUM(BE82:BE135)),  2)</f>
        <v>0</v>
      </c>
      <c r="G33" s="41"/>
      <c r="H33" s="41"/>
      <c r="I33" s="152">
        <v>0.20999999999999999</v>
      </c>
      <c r="J33" s="151">
        <f>ROUND(((SUM(BE82:BE135))*I33),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1">
        <f>ROUND((SUM(BF82:BF135)),  2)</f>
        <v>0</v>
      </c>
      <c r="G34" s="41"/>
      <c r="H34" s="41"/>
      <c r="I34" s="152">
        <v>0.12</v>
      </c>
      <c r="J34" s="151">
        <f>ROUND(((SUM(BF82:BF135))*I34),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1">
        <f>ROUND((SUM(BG82:BG135)),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1">
        <f>ROUND((SUM(BH82:BH135)),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ROUND((SUM(BI82:BI135)),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Ulice Židovská Jihlava - výstavba veřejného WC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ALFA-38108 -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22. 8. 2025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>Statutární město Jihlava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131</v>
      </c>
      <c r="D57" s="166"/>
      <c r="E57" s="166"/>
      <c r="F57" s="166"/>
      <c r="G57" s="166"/>
      <c r="H57" s="166"/>
      <c r="I57" s="166"/>
      <c r="J57" s="167" t="s">
        <v>132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133</v>
      </c>
    </row>
    <row r="60" s="9" customFormat="1" ht="24.96" customHeight="1">
      <c r="A60" s="9"/>
      <c r="B60" s="169"/>
      <c r="C60" s="170"/>
      <c r="D60" s="171" t="s">
        <v>1464</v>
      </c>
      <c r="E60" s="172"/>
      <c r="F60" s="172"/>
      <c r="G60" s="172"/>
      <c r="H60" s="172"/>
      <c r="I60" s="172"/>
      <c r="J60" s="173">
        <f>J83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1465</v>
      </c>
      <c r="E61" s="178"/>
      <c r="F61" s="178"/>
      <c r="G61" s="178"/>
      <c r="H61" s="178"/>
      <c r="I61" s="178"/>
      <c r="J61" s="179">
        <f>J84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1466</v>
      </c>
      <c r="E62" s="178"/>
      <c r="F62" s="178"/>
      <c r="G62" s="178"/>
      <c r="H62" s="178"/>
      <c r="I62" s="178"/>
      <c r="J62" s="179">
        <f>J108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139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4" t="str">
        <f>E7</f>
        <v>Ulice Židovská Jihlava - výstavba veřejného WC</v>
      </c>
      <c r="F72" s="35"/>
      <c r="G72" s="35"/>
      <c r="H72" s="35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119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ALFA-38108 - Vedlejší a ostatní náklady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22</v>
      </c>
      <c r="D76" s="43"/>
      <c r="E76" s="43"/>
      <c r="F76" s="30" t="str">
        <f>F12</f>
        <v>Jihlava</v>
      </c>
      <c r="G76" s="43"/>
      <c r="H76" s="43"/>
      <c r="I76" s="35" t="s">
        <v>24</v>
      </c>
      <c r="J76" s="75" t="str">
        <f>IF(J12="","",J12)</f>
        <v>22. 8. 2025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26</v>
      </c>
      <c r="D78" s="43"/>
      <c r="E78" s="43"/>
      <c r="F78" s="30" t="str">
        <f>E15</f>
        <v>Statutární město Jihlava</v>
      </c>
      <c r="G78" s="43"/>
      <c r="H78" s="43"/>
      <c r="I78" s="35" t="s">
        <v>33</v>
      </c>
      <c r="J78" s="39" t="str">
        <f>E21</f>
        <v>Atelier Alfa, spol. s r.o., Jihlava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31</v>
      </c>
      <c r="D79" s="43"/>
      <c r="E79" s="43"/>
      <c r="F79" s="30" t="str">
        <f>IF(E18="","",E18)</f>
        <v>Vyplň údaj</v>
      </c>
      <c r="G79" s="43"/>
      <c r="H79" s="43"/>
      <c r="I79" s="35" t="s">
        <v>36</v>
      </c>
      <c r="J79" s="39" t="str">
        <f>E24</f>
        <v xml:space="preserve"> 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1"/>
      <c r="B81" s="182"/>
      <c r="C81" s="183" t="s">
        <v>140</v>
      </c>
      <c r="D81" s="184" t="s">
        <v>59</v>
      </c>
      <c r="E81" s="184" t="s">
        <v>55</v>
      </c>
      <c r="F81" s="184" t="s">
        <v>56</v>
      </c>
      <c r="G81" s="184" t="s">
        <v>141</v>
      </c>
      <c r="H81" s="184" t="s">
        <v>142</v>
      </c>
      <c r="I81" s="184" t="s">
        <v>143</v>
      </c>
      <c r="J81" s="184" t="s">
        <v>132</v>
      </c>
      <c r="K81" s="185" t="s">
        <v>144</v>
      </c>
      <c r="L81" s="186"/>
      <c r="M81" s="95" t="s">
        <v>28</v>
      </c>
      <c r="N81" s="96" t="s">
        <v>44</v>
      </c>
      <c r="O81" s="96" t="s">
        <v>145</v>
      </c>
      <c r="P81" s="96" t="s">
        <v>146</v>
      </c>
      <c r="Q81" s="96" t="s">
        <v>147</v>
      </c>
      <c r="R81" s="96" t="s">
        <v>148</v>
      </c>
      <c r="S81" s="96" t="s">
        <v>149</v>
      </c>
      <c r="T81" s="97" t="s">
        <v>150</v>
      </c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</row>
    <row r="82" s="2" customFormat="1" ht="22.8" customHeight="1">
      <c r="A82" s="41"/>
      <c r="B82" s="42"/>
      <c r="C82" s="102" t="s">
        <v>151</v>
      </c>
      <c r="D82" s="43"/>
      <c r="E82" s="43"/>
      <c r="F82" s="43"/>
      <c r="G82" s="43"/>
      <c r="H82" s="43"/>
      <c r="I82" s="43"/>
      <c r="J82" s="187">
        <f>BK82</f>
        <v>0</v>
      </c>
      <c r="K82" s="43"/>
      <c r="L82" s="47"/>
      <c r="M82" s="98"/>
      <c r="N82" s="188"/>
      <c r="O82" s="99"/>
      <c r="P82" s="189">
        <f>P83</f>
        <v>0</v>
      </c>
      <c r="Q82" s="99"/>
      <c r="R82" s="189">
        <f>R83</f>
        <v>0</v>
      </c>
      <c r="S82" s="99"/>
      <c r="T82" s="190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73</v>
      </c>
      <c r="AU82" s="20" t="s">
        <v>133</v>
      </c>
      <c r="BK82" s="191">
        <f>BK83</f>
        <v>0</v>
      </c>
    </row>
    <row r="83" s="12" customFormat="1" ht="25.92" customHeight="1">
      <c r="A83" s="12"/>
      <c r="B83" s="192"/>
      <c r="C83" s="193"/>
      <c r="D83" s="194" t="s">
        <v>73</v>
      </c>
      <c r="E83" s="195" t="s">
        <v>1467</v>
      </c>
      <c r="F83" s="195" t="s">
        <v>1468</v>
      </c>
      <c r="G83" s="193"/>
      <c r="H83" s="193"/>
      <c r="I83" s="196"/>
      <c r="J83" s="197">
        <f>BK83</f>
        <v>0</v>
      </c>
      <c r="K83" s="193"/>
      <c r="L83" s="198"/>
      <c r="M83" s="199"/>
      <c r="N83" s="200"/>
      <c r="O83" s="200"/>
      <c r="P83" s="201">
        <f>P84+P108</f>
        <v>0</v>
      </c>
      <c r="Q83" s="200"/>
      <c r="R83" s="201">
        <f>R84+R108</f>
        <v>0</v>
      </c>
      <c r="S83" s="200"/>
      <c r="T83" s="202">
        <f>T84+T108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162</v>
      </c>
      <c r="AT83" s="204" t="s">
        <v>73</v>
      </c>
      <c r="AU83" s="204" t="s">
        <v>74</v>
      </c>
      <c r="AY83" s="203" t="s">
        <v>154</v>
      </c>
      <c r="BK83" s="205">
        <f>BK84+BK108</f>
        <v>0</v>
      </c>
    </row>
    <row r="84" s="12" customFormat="1" ht="22.8" customHeight="1">
      <c r="A84" s="12"/>
      <c r="B84" s="192"/>
      <c r="C84" s="193"/>
      <c r="D84" s="194" t="s">
        <v>73</v>
      </c>
      <c r="E84" s="206" t="s">
        <v>1469</v>
      </c>
      <c r="F84" s="206" t="s">
        <v>1468</v>
      </c>
      <c r="G84" s="193"/>
      <c r="H84" s="193"/>
      <c r="I84" s="196"/>
      <c r="J84" s="207">
        <f>BK84</f>
        <v>0</v>
      </c>
      <c r="K84" s="193"/>
      <c r="L84" s="198"/>
      <c r="M84" s="199"/>
      <c r="N84" s="200"/>
      <c r="O84" s="200"/>
      <c r="P84" s="201">
        <f>SUM(P85:P107)</f>
        <v>0</v>
      </c>
      <c r="Q84" s="200"/>
      <c r="R84" s="201">
        <f>SUM(R85:R107)</f>
        <v>0</v>
      </c>
      <c r="S84" s="200"/>
      <c r="T84" s="202">
        <f>SUM(T85:T107)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162</v>
      </c>
      <c r="AT84" s="204" t="s">
        <v>73</v>
      </c>
      <c r="AU84" s="204" t="s">
        <v>82</v>
      </c>
      <c r="AY84" s="203" t="s">
        <v>154</v>
      </c>
      <c r="BK84" s="205">
        <f>SUM(BK85:BK107)</f>
        <v>0</v>
      </c>
    </row>
    <row r="85" s="2" customFormat="1" ht="16.5" customHeight="1">
      <c r="A85" s="41"/>
      <c r="B85" s="42"/>
      <c r="C85" s="208" t="s">
        <v>82</v>
      </c>
      <c r="D85" s="208" t="s">
        <v>157</v>
      </c>
      <c r="E85" s="209" t="s">
        <v>1470</v>
      </c>
      <c r="F85" s="210" t="s">
        <v>1471</v>
      </c>
      <c r="G85" s="211" t="s">
        <v>1359</v>
      </c>
      <c r="H85" s="212">
        <v>1</v>
      </c>
      <c r="I85" s="213"/>
      <c r="J85" s="214">
        <f>ROUND(I85*H85,2)</f>
        <v>0</v>
      </c>
      <c r="K85" s="210" t="s">
        <v>28</v>
      </c>
      <c r="L85" s="47"/>
      <c r="M85" s="215" t="s">
        <v>28</v>
      </c>
      <c r="N85" s="216" t="s">
        <v>45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1472</v>
      </c>
      <c r="AT85" s="219" t="s">
        <v>157</v>
      </c>
      <c r="AU85" s="219" t="s">
        <v>84</v>
      </c>
      <c r="AY85" s="20" t="s">
        <v>154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82</v>
      </c>
      <c r="BK85" s="220">
        <f>ROUND(I85*H85,2)</f>
        <v>0</v>
      </c>
      <c r="BL85" s="20" t="s">
        <v>1472</v>
      </c>
      <c r="BM85" s="219" t="s">
        <v>1473</v>
      </c>
    </row>
    <row r="86" s="13" customFormat="1">
      <c r="A86" s="13"/>
      <c r="B86" s="226"/>
      <c r="C86" s="227"/>
      <c r="D86" s="228" t="s">
        <v>166</v>
      </c>
      <c r="E86" s="229" t="s">
        <v>28</v>
      </c>
      <c r="F86" s="230" t="s">
        <v>1474</v>
      </c>
      <c r="G86" s="227"/>
      <c r="H86" s="229" t="s">
        <v>28</v>
      </c>
      <c r="I86" s="231"/>
      <c r="J86" s="227"/>
      <c r="K86" s="227"/>
      <c r="L86" s="232"/>
      <c r="M86" s="233"/>
      <c r="N86" s="234"/>
      <c r="O86" s="234"/>
      <c r="P86" s="234"/>
      <c r="Q86" s="234"/>
      <c r="R86" s="234"/>
      <c r="S86" s="234"/>
      <c r="T86" s="235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6" t="s">
        <v>166</v>
      </c>
      <c r="AU86" s="236" t="s">
        <v>84</v>
      </c>
      <c r="AV86" s="13" t="s">
        <v>82</v>
      </c>
      <c r="AW86" s="13" t="s">
        <v>35</v>
      </c>
      <c r="AX86" s="13" t="s">
        <v>74</v>
      </c>
      <c r="AY86" s="236" t="s">
        <v>154</v>
      </c>
    </row>
    <row r="87" s="13" customFormat="1">
      <c r="A87" s="13"/>
      <c r="B87" s="226"/>
      <c r="C87" s="227"/>
      <c r="D87" s="228" t="s">
        <v>166</v>
      </c>
      <c r="E87" s="229" t="s">
        <v>28</v>
      </c>
      <c r="F87" s="230" t="s">
        <v>1475</v>
      </c>
      <c r="G87" s="227"/>
      <c r="H87" s="229" t="s">
        <v>28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166</v>
      </c>
      <c r="AU87" s="236" t="s">
        <v>84</v>
      </c>
      <c r="AV87" s="13" t="s">
        <v>82</v>
      </c>
      <c r="AW87" s="13" t="s">
        <v>35</v>
      </c>
      <c r="AX87" s="13" t="s">
        <v>74</v>
      </c>
      <c r="AY87" s="236" t="s">
        <v>154</v>
      </c>
    </row>
    <row r="88" s="14" customFormat="1">
      <c r="A88" s="14"/>
      <c r="B88" s="237"/>
      <c r="C88" s="238"/>
      <c r="D88" s="228" t="s">
        <v>166</v>
      </c>
      <c r="E88" s="239" t="s">
        <v>28</v>
      </c>
      <c r="F88" s="240" t="s">
        <v>82</v>
      </c>
      <c r="G88" s="238"/>
      <c r="H88" s="241">
        <v>1</v>
      </c>
      <c r="I88" s="242"/>
      <c r="J88" s="238"/>
      <c r="K88" s="238"/>
      <c r="L88" s="243"/>
      <c r="M88" s="244"/>
      <c r="N88" s="245"/>
      <c r="O88" s="245"/>
      <c r="P88" s="245"/>
      <c r="Q88" s="245"/>
      <c r="R88" s="245"/>
      <c r="S88" s="245"/>
      <c r="T88" s="24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7" t="s">
        <v>166</v>
      </c>
      <c r="AU88" s="247" t="s">
        <v>84</v>
      </c>
      <c r="AV88" s="14" t="s">
        <v>84</v>
      </c>
      <c r="AW88" s="14" t="s">
        <v>35</v>
      </c>
      <c r="AX88" s="14" t="s">
        <v>82</v>
      </c>
      <c r="AY88" s="247" t="s">
        <v>154</v>
      </c>
    </row>
    <row r="89" s="2" customFormat="1" ht="16.5" customHeight="1">
      <c r="A89" s="41"/>
      <c r="B89" s="42"/>
      <c r="C89" s="208" t="s">
        <v>84</v>
      </c>
      <c r="D89" s="208" t="s">
        <v>157</v>
      </c>
      <c r="E89" s="209" t="s">
        <v>1476</v>
      </c>
      <c r="F89" s="210" t="s">
        <v>1477</v>
      </c>
      <c r="G89" s="211" t="s">
        <v>1359</v>
      </c>
      <c r="H89" s="212">
        <v>1</v>
      </c>
      <c r="I89" s="213"/>
      <c r="J89" s="214">
        <f>ROUND(I89*H89,2)</f>
        <v>0</v>
      </c>
      <c r="K89" s="210" t="s">
        <v>28</v>
      </c>
      <c r="L89" s="47"/>
      <c r="M89" s="215" t="s">
        <v>28</v>
      </c>
      <c r="N89" s="216" t="s">
        <v>45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1472</v>
      </c>
      <c r="AT89" s="219" t="s">
        <v>157</v>
      </c>
      <c r="AU89" s="219" t="s">
        <v>84</v>
      </c>
      <c r="AY89" s="20" t="s">
        <v>154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82</v>
      </c>
      <c r="BK89" s="220">
        <f>ROUND(I89*H89,2)</f>
        <v>0</v>
      </c>
      <c r="BL89" s="20" t="s">
        <v>1472</v>
      </c>
      <c r="BM89" s="219" t="s">
        <v>1478</v>
      </c>
    </row>
    <row r="90" s="13" customFormat="1">
      <c r="A90" s="13"/>
      <c r="B90" s="226"/>
      <c r="C90" s="227"/>
      <c r="D90" s="228" t="s">
        <v>166</v>
      </c>
      <c r="E90" s="229" t="s">
        <v>28</v>
      </c>
      <c r="F90" s="230" t="s">
        <v>1479</v>
      </c>
      <c r="G90" s="227"/>
      <c r="H90" s="229" t="s">
        <v>28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166</v>
      </c>
      <c r="AU90" s="236" t="s">
        <v>84</v>
      </c>
      <c r="AV90" s="13" t="s">
        <v>82</v>
      </c>
      <c r="AW90" s="13" t="s">
        <v>35</v>
      </c>
      <c r="AX90" s="13" t="s">
        <v>74</v>
      </c>
      <c r="AY90" s="236" t="s">
        <v>154</v>
      </c>
    </row>
    <row r="91" s="14" customFormat="1">
      <c r="A91" s="14"/>
      <c r="B91" s="237"/>
      <c r="C91" s="238"/>
      <c r="D91" s="228" t="s">
        <v>166</v>
      </c>
      <c r="E91" s="239" t="s">
        <v>28</v>
      </c>
      <c r="F91" s="240" t="s">
        <v>82</v>
      </c>
      <c r="G91" s="238"/>
      <c r="H91" s="241">
        <v>1</v>
      </c>
      <c r="I91" s="242"/>
      <c r="J91" s="238"/>
      <c r="K91" s="238"/>
      <c r="L91" s="243"/>
      <c r="M91" s="244"/>
      <c r="N91" s="245"/>
      <c r="O91" s="245"/>
      <c r="P91" s="245"/>
      <c r="Q91" s="245"/>
      <c r="R91" s="245"/>
      <c r="S91" s="245"/>
      <c r="T91" s="24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7" t="s">
        <v>166</v>
      </c>
      <c r="AU91" s="247" t="s">
        <v>84</v>
      </c>
      <c r="AV91" s="14" t="s">
        <v>84</v>
      </c>
      <c r="AW91" s="14" t="s">
        <v>35</v>
      </c>
      <c r="AX91" s="14" t="s">
        <v>82</v>
      </c>
      <c r="AY91" s="247" t="s">
        <v>154</v>
      </c>
    </row>
    <row r="92" s="2" customFormat="1" ht="16.5" customHeight="1">
      <c r="A92" s="41"/>
      <c r="B92" s="42"/>
      <c r="C92" s="208" t="s">
        <v>174</v>
      </c>
      <c r="D92" s="208" t="s">
        <v>157</v>
      </c>
      <c r="E92" s="209" t="s">
        <v>1480</v>
      </c>
      <c r="F92" s="210" t="s">
        <v>1481</v>
      </c>
      <c r="G92" s="211" t="s">
        <v>1359</v>
      </c>
      <c r="H92" s="212">
        <v>1</v>
      </c>
      <c r="I92" s="213"/>
      <c r="J92" s="214">
        <f>ROUND(I92*H92,2)</f>
        <v>0</v>
      </c>
      <c r="K92" s="210" t="s">
        <v>28</v>
      </c>
      <c r="L92" s="47"/>
      <c r="M92" s="215" t="s">
        <v>28</v>
      </c>
      <c r="N92" s="216" t="s">
        <v>45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1472</v>
      </c>
      <c r="AT92" s="219" t="s">
        <v>157</v>
      </c>
      <c r="AU92" s="219" t="s">
        <v>84</v>
      </c>
      <c r="AY92" s="20" t="s">
        <v>154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82</v>
      </c>
      <c r="BK92" s="220">
        <f>ROUND(I92*H92,2)</f>
        <v>0</v>
      </c>
      <c r="BL92" s="20" t="s">
        <v>1472</v>
      </c>
      <c r="BM92" s="219" t="s">
        <v>1482</v>
      </c>
    </row>
    <row r="93" s="13" customFormat="1">
      <c r="A93" s="13"/>
      <c r="B93" s="226"/>
      <c r="C93" s="227"/>
      <c r="D93" s="228" t="s">
        <v>166</v>
      </c>
      <c r="E93" s="229" t="s">
        <v>28</v>
      </c>
      <c r="F93" s="230" t="s">
        <v>1483</v>
      </c>
      <c r="G93" s="227"/>
      <c r="H93" s="229" t="s">
        <v>28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166</v>
      </c>
      <c r="AU93" s="236" t="s">
        <v>84</v>
      </c>
      <c r="AV93" s="13" t="s">
        <v>82</v>
      </c>
      <c r="AW93" s="13" t="s">
        <v>35</v>
      </c>
      <c r="AX93" s="13" t="s">
        <v>74</v>
      </c>
      <c r="AY93" s="236" t="s">
        <v>154</v>
      </c>
    </row>
    <row r="94" s="13" customFormat="1">
      <c r="A94" s="13"/>
      <c r="B94" s="226"/>
      <c r="C94" s="227"/>
      <c r="D94" s="228" t="s">
        <v>166</v>
      </c>
      <c r="E94" s="229" t="s">
        <v>28</v>
      </c>
      <c r="F94" s="230" t="s">
        <v>1484</v>
      </c>
      <c r="G94" s="227"/>
      <c r="H94" s="229" t="s">
        <v>28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166</v>
      </c>
      <c r="AU94" s="236" t="s">
        <v>84</v>
      </c>
      <c r="AV94" s="13" t="s">
        <v>82</v>
      </c>
      <c r="AW94" s="13" t="s">
        <v>35</v>
      </c>
      <c r="AX94" s="13" t="s">
        <v>74</v>
      </c>
      <c r="AY94" s="236" t="s">
        <v>154</v>
      </c>
    </row>
    <row r="95" s="14" customFormat="1">
      <c r="A95" s="14"/>
      <c r="B95" s="237"/>
      <c r="C95" s="238"/>
      <c r="D95" s="228" t="s">
        <v>166</v>
      </c>
      <c r="E95" s="239" t="s">
        <v>28</v>
      </c>
      <c r="F95" s="240" t="s">
        <v>82</v>
      </c>
      <c r="G95" s="238"/>
      <c r="H95" s="241">
        <v>1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166</v>
      </c>
      <c r="AU95" s="247" t="s">
        <v>84</v>
      </c>
      <c r="AV95" s="14" t="s">
        <v>84</v>
      </c>
      <c r="AW95" s="14" t="s">
        <v>35</v>
      </c>
      <c r="AX95" s="14" t="s">
        <v>82</v>
      </c>
      <c r="AY95" s="247" t="s">
        <v>154</v>
      </c>
    </row>
    <row r="96" s="2" customFormat="1" ht="16.5" customHeight="1">
      <c r="A96" s="41"/>
      <c r="B96" s="42"/>
      <c r="C96" s="208" t="s">
        <v>162</v>
      </c>
      <c r="D96" s="208" t="s">
        <v>157</v>
      </c>
      <c r="E96" s="209" t="s">
        <v>1485</v>
      </c>
      <c r="F96" s="210" t="s">
        <v>1486</v>
      </c>
      <c r="G96" s="211" t="s">
        <v>1359</v>
      </c>
      <c r="H96" s="212">
        <v>1</v>
      </c>
      <c r="I96" s="213"/>
      <c r="J96" s="214">
        <f>ROUND(I96*H96,2)</f>
        <v>0</v>
      </c>
      <c r="K96" s="210" t="s">
        <v>28</v>
      </c>
      <c r="L96" s="47"/>
      <c r="M96" s="215" t="s">
        <v>28</v>
      </c>
      <c r="N96" s="216" t="s">
        <v>45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1472</v>
      </c>
      <c r="AT96" s="219" t="s">
        <v>157</v>
      </c>
      <c r="AU96" s="219" t="s">
        <v>84</v>
      </c>
      <c r="AY96" s="20" t="s">
        <v>154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82</v>
      </c>
      <c r="BK96" s="220">
        <f>ROUND(I96*H96,2)</f>
        <v>0</v>
      </c>
      <c r="BL96" s="20" t="s">
        <v>1472</v>
      </c>
      <c r="BM96" s="219" t="s">
        <v>1487</v>
      </c>
    </row>
    <row r="97" s="13" customFormat="1">
      <c r="A97" s="13"/>
      <c r="B97" s="226"/>
      <c r="C97" s="227"/>
      <c r="D97" s="228" t="s">
        <v>166</v>
      </c>
      <c r="E97" s="229" t="s">
        <v>28</v>
      </c>
      <c r="F97" s="230" t="s">
        <v>1488</v>
      </c>
      <c r="G97" s="227"/>
      <c r="H97" s="229" t="s">
        <v>28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166</v>
      </c>
      <c r="AU97" s="236" t="s">
        <v>84</v>
      </c>
      <c r="AV97" s="13" t="s">
        <v>82</v>
      </c>
      <c r="AW97" s="13" t="s">
        <v>35</v>
      </c>
      <c r="AX97" s="13" t="s">
        <v>74</v>
      </c>
      <c r="AY97" s="236" t="s">
        <v>154</v>
      </c>
    </row>
    <row r="98" s="14" customFormat="1">
      <c r="A98" s="14"/>
      <c r="B98" s="237"/>
      <c r="C98" s="238"/>
      <c r="D98" s="228" t="s">
        <v>166</v>
      </c>
      <c r="E98" s="239" t="s">
        <v>28</v>
      </c>
      <c r="F98" s="240" t="s">
        <v>82</v>
      </c>
      <c r="G98" s="238"/>
      <c r="H98" s="241">
        <v>1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166</v>
      </c>
      <c r="AU98" s="247" t="s">
        <v>84</v>
      </c>
      <c r="AV98" s="14" t="s">
        <v>84</v>
      </c>
      <c r="AW98" s="14" t="s">
        <v>35</v>
      </c>
      <c r="AX98" s="14" t="s">
        <v>82</v>
      </c>
      <c r="AY98" s="247" t="s">
        <v>154</v>
      </c>
    </row>
    <row r="99" s="2" customFormat="1" ht="16.5" customHeight="1">
      <c r="A99" s="41"/>
      <c r="B99" s="42"/>
      <c r="C99" s="208" t="s">
        <v>185</v>
      </c>
      <c r="D99" s="208" t="s">
        <v>157</v>
      </c>
      <c r="E99" s="209" t="s">
        <v>1489</v>
      </c>
      <c r="F99" s="210" t="s">
        <v>1490</v>
      </c>
      <c r="G99" s="211" t="s">
        <v>1359</v>
      </c>
      <c r="H99" s="212">
        <v>1</v>
      </c>
      <c r="I99" s="213"/>
      <c r="J99" s="214">
        <f>ROUND(I99*H99,2)</f>
        <v>0</v>
      </c>
      <c r="K99" s="210" t="s">
        <v>28</v>
      </c>
      <c r="L99" s="47"/>
      <c r="M99" s="215" t="s">
        <v>28</v>
      </c>
      <c r="N99" s="216" t="s">
        <v>45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1472</v>
      </c>
      <c r="AT99" s="219" t="s">
        <v>157</v>
      </c>
      <c r="AU99" s="219" t="s">
        <v>84</v>
      </c>
      <c r="AY99" s="20" t="s">
        <v>154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82</v>
      </c>
      <c r="BK99" s="220">
        <f>ROUND(I99*H99,2)</f>
        <v>0</v>
      </c>
      <c r="BL99" s="20" t="s">
        <v>1472</v>
      </c>
      <c r="BM99" s="219" t="s">
        <v>1491</v>
      </c>
    </row>
    <row r="100" s="13" customFormat="1">
      <c r="A100" s="13"/>
      <c r="B100" s="226"/>
      <c r="C100" s="227"/>
      <c r="D100" s="228" t="s">
        <v>166</v>
      </c>
      <c r="E100" s="229" t="s">
        <v>28</v>
      </c>
      <c r="F100" s="230" t="s">
        <v>1492</v>
      </c>
      <c r="G100" s="227"/>
      <c r="H100" s="229" t="s">
        <v>28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166</v>
      </c>
      <c r="AU100" s="236" t="s">
        <v>84</v>
      </c>
      <c r="AV100" s="13" t="s">
        <v>82</v>
      </c>
      <c r="AW100" s="13" t="s">
        <v>35</v>
      </c>
      <c r="AX100" s="13" t="s">
        <v>74</v>
      </c>
      <c r="AY100" s="236" t="s">
        <v>154</v>
      </c>
    </row>
    <row r="101" s="14" customFormat="1">
      <c r="A101" s="14"/>
      <c r="B101" s="237"/>
      <c r="C101" s="238"/>
      <c r="D101" s="228" t="s">
        <v>166</v>
      </c>
      <c r="E101" s="239" t="s">
        <v>28</v>
      </c>
      <c r="F101" s="240" t="s">
        <v>82</v>
      </c>
      <c r="G101" s="238"/>
      <c r="H101" s="241">
        <v>1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166</v>
      </c>
      <c r="AU101" s="247" t="s">
        <v>84</v>
      </c>
      <c r="AV101" s="14" t="s">
        <v>84</v>
      </c>
      <c r="AW101" s="14" t="s">
        <v>35</v>
      </c>
      <c r="AX101" s="14" t="s">
        <v>82</v>
      </c>
      <c r="AY101" s="247" t="s">
        <v>154</v>
      </c>
    </row>
    <row r="102" s="2" customFormat="1" ht="16.5" customHeight="1">
      <c r="A102" s="41"/>
      <c r="B102" s="42"/>
      <c r="C102" s="208" t="s">
        <v>190</v>
      </c>
      <c r="D102" s="208" t="s">
        <v>157</v>
      </c>
      <c r="E102" s="209" t="s">
        <v>1493</v>
      </c>
      <c r="F102" s="210" t="s">
        <v>1494</v>
      </c>
      <c r="G102" s="211" t="s">
        <v>1359</v>
      </c>
      <c r="H102" s="212">
        <v>1</v>
      </c>
      <c r="I102" s="213"/>
      <c r="J102" s="214">
        <f>ROUND(I102*H102,2)</f>
        <v>0</v>
      </c>
      <c r="K102" s="210" t="s">
        <v>28</v>
      </c>
      <c r="L102" s="47"/>
      <c r="M102" s="215" t="s">
        <v>28</v>
      </c>
      <c r="N102" s="216" t="s">
        <v>45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1472</v>
      </c>
      <c r="AT102" s="219" t="s">
        <v>157</v>
      </c>
      <c r="AU102" s="219" t="s">
        <v>84</v>
      </c>
      <c r="AY102" s="20" t="s">
        <v>154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82</v>
      </c>
      <c r="BK102" s="220">
        <f>ROUND(I102*H102,2)</f>
        <v>0</v>
      </c>
      <c r="BL102" s="20" t="s">
        <v>1472</v>
      </c>
      <c r="BM102" s="219" t="s">
        <v>1495</v>
      </c>
    </row>
    <row r="103" s="13" customFormat="1">
      <c r="A103" s="13"/>
      <c r="B103" s="226"/>
      <c r="C103" s="227"/>
      <c r="D103" s="228" t="s">
        <v>166</v>
      </c>
      <c r="E103" s="229" t="s">
        <v>28</v>
      </c>
      <c r="F103" s="230" t="s">
        <v>1496</v>
      </c>
      <c r="G103" s="227"/>
      <c r="H103" s="229" t="s">
        <v>28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166</v>
      </c>
      <c r="AU103" s="236" t="s">
        <v>84</v>
      </c>
      <c r="AV103" s="13" t="s">
        <v>82</v>
      </c>
      <c r="AW103" s="13" t="s">
        <v>35</v>
      </c>
      <c r="AX103" s="13" t="s">
        <v>74</v>
      </c>
      <c r="AY103" s="236" t="s">
        <v>154</v>
      </c>
    </row>
    <row r="104" s="14" customFormat="1">
      <c r="A104" s="14"/>
      <c r="B104" s="237"/>
      <c r="C104" s="238"/>
      <c r="D104" s="228" t="s">
        <v>166</v>
      </c>
      <c r="E104" s="239" t="s">
        <v>28</v>
      </c>
      <c r="F104" s="240" t="s">
        <v>82</v>
      </c>
      <c r="G104" s="238"/>
      <c r="H104" s="241">
        <v>1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166</v>
      </c>
      <c r="AU104" s="247" t="s">
        <v>84</v>
      </c>
      <c r="AV104" s="14" t="s">
        <v>84</v>
      </c>
      <c r="AW104" s="14" t="s">
        <v>35</v>
      </c>
      <c r="AX104" s="14" t="s">
        <v>82</v>
      </c>
      <c r="AY104" s="247" t="s">
        <v>154</v>
      </c>
    </row>
    <row r="105" s="2" customFormat="1" ht="24.15" customHeight="1">
      <c r="A105" s="41"/>
      <c r="B105" s="42"/>
      <c r="C105" s="208" t="s">
        <v>195</v>
      </c>
      <c r="D105" s="208" t="s">
        <v>157</v>
      </c>
      <c r="E105" s="209" t="s">
        <v>1497</v>
      </c>
      <c r="F105" s="210" t="s">
        <v>1498</v>
      </c>
      <c r="G105" s="211" t="s">
        <v>1359</v>
      </c>
      <c r="H105" s="212">
        <v>1</v>
      </c>
      <c r="I105" s="213"/>
      <c r="J105" s="214">
        <f>ROUND(I105*H105,2)</f>
        <v>0</v>
      </c>
      <c r="K105" s="210" t="s">
        <v>28</v>
      </c>
      <c r="L105" s="47"/>
      <c r="M105" s="215" t="s">
        <v>28</v>
      </c>
      <c r="N105" s="216" t="s">
        <v>45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1472</v>
      </c>
      <c r="AT105" s="219" t="s">
        <v>157</v>
      </c>
      <c r="AU105" s="219" t="s">
        <v>84</v>
      </c>
      <c r="AY105" s="20" t="s">
        <v>154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82</v>
      </c>
      <c r="BK105" s="220">
        <f>ROUND(I105*H105,2)</f>
        <v>0</v>
      </c>
      <c r="BL105" s="20" t="s">
        <v>1472</v>
      </c>
      <c r="BM105" s="219" t="s">
        <v>1499</v>
      </c>
    </row>
    <row r="106" s="13" customFormat="1">
      <c r="A106" s="13"/>
      <c r="B106" s="226"/>
      <c r="C106" s="227"/>
      <c r="D106" s="228" t="s">
        <v>166</v>
      </c>
      <c r="E106" s="229" t="s">
        <v>28</v>
      </c>
      <c r="F106" s="230" t="s">
        <v>1500</v>
      </c>
      <c r="G106" s="227"/>
      <c r="H106" s="229" t="s">
        <v>28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166</v>
      </c>
      <c r="AU106" s="236" t="s">
        <v>84</v>
      </c>
      <c r="AV106" s="13" t="s">
        <v>82</v>
      </c>
      <c r="AW106" s="13" t="s">
        <v>35</v>
      </c>
      <c r="AX106" s="13" t="s">
        <v>74</v>
      </c>
      <c r="AY106" s="236" t="s">
        <v>154</v>
      </c>
    </row>
    <row r="107" s="14" customFormat="1">
      <c r="A107" s="14"/>
      <c r="B107" s="237"/>
      <c r="C107" s="238"/>
      <c r="D107" s="228" t="s">
        <v>166</v>
      </c>
      <c r="E107" s="239" t="s">
        <v>28</v>
      </c>
      <c r="F107" s="240" t="s">
        <v>82</v>
      </c>
      <c r="G107" s="238"/>
      <c r="H107" s="241">
        <v>1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166</v>
      </c>
      <c r="AU107" s="247" t="s">
        <v>84</v>
      </c>
      <c r="AV107" s="14" t="s">
        <v>84</v>
      </c>
      <c r="AW107" s="14" t="s">
        <v>35</v>
      </c>
      <c r="AX107" s="14" t="s">
        <v>82</v>
      </c>
      <c r="AY107" s="247" t="s">
        <v>154</v>
      </c>
    </row>
    <row r="108" s="12" customFormat="1" ht="22.8" customHeight="1">
      <c r="A108" s="12"/>
      <c r="B108" s="192"/>
      <c r="C108" s="193"/>
      <c r="D108" s="194" t="s">
        <v>73</v>
      </c>
      <c r="E108" s="206" t="s">
        <v>1501</v>
      </c>
      <c r="F108" s="206" t="s">
        <v>1502</v>
      </c>
      <c r="G108" s="193"/>
      <c r="H108" s="193"/>
      <c r="I108" s="196"/>
      <c r="J108" s="207">
        <f>BK108</f>
        <v>0</v>
      </c>
      <c r="K108" s="193"/>
      <c r="L108" s="198"/>
      <c r="M108" s="199"/>
      <c r="N108" s="200"/>
      <c r="O108" s="200"/>
      <c r="P108" s="201">
        <f>SUM(P109:P135)</f>
        <v>0</v>
      </c>
      <c r="Q108" s="200"/>
      <c r="R108" s="201">
        <f>SUM(R109:R135)</f>
        <v>0</v>
      </c>
      <c r="S108" s="200"/>
      <c r="T108" s="202">
        <f>SUM(T109:T135)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3" t="s">
        <v>162</v>
      </c>
      <c r="AT108" s="204" t="s">
        <v>73</v>
      </c>
      <c r="AU108" s="204" t="s">
        <v>82</v>
      </c>
      <c r="AY108" s="203" t="s">
        <v>154</v>
      </c>
      <c r="BK108" s="205">
        <f>SUM(BK109:BK135)</f>
        <v>0</v>
      </c>
    </row>
    <row r="109" s="2" customFormat="1" ht="16.5" customHeight="1">
      <c r="A109" s="41"/>
      <c r="B109" s="42"/>
      <c r="C109" s="208" t="s">
        <v>205</v>
      </c>
      <c r="D109" s="208" t="s">
        <v>157</v>
      </c>
      <c r="E109" s="209" t="s">
        <v>1503</v>
      </c>
      <c r="F109" s="210" t="s">
        <v>1504</v>
      </c>
      <c r="G109" s="211" t="s">
        <v>1359</v>
      </c>
      <c r="H109" s="212">
        <v>1</v>
      </c>
      <c r="I109" s="213"/>
      <c r="J109" s="214">
        <f>ROUND(I109*H109,2)</f>
        <v>0</v>
      </c>
      <c r="K109" s="210" t="s">
        <v>28</v>
      </c>
      <c r="L109" s="47"/>
      <c r="M109" s="215" t="s">
        <v>28</v>
      </c>
      <c r="N109" s="216" t="s">
        <v>45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1472</v>
      </c>
      <c r="AT109" s="219" t="s">
        <v>157</v>
      </c>
      <c r="AU109" s="219" t="s">
        <v>84</v>
      </c>
      <c r="AY109" s="20" t="s">
        <v>154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82</v>
      </c>
      <c r="BK109" s="220">
        <f>ROUND(I109*H109,2)</f>
        <v>0</v>
      </c>
      <c r="BL109" s="20" t="s">
        <v>1472</v>
      </c>
      <c r="BM109" s="219" t="s">
        <v>1505</v>
      </c>
    </row>
    <row r="110" s="13" customFormat="1">
      <c r="A110" s="13"/>
      <c r="B110" s="226"/>
      <c r="C110" s="227"/>
      <c r="D110" s="228" t="s">
        <v>166</v>
      </c>
      <c r="E110" s="229" t="s">
        <v>28</v>
      </c>
      <c r="F110" s="230" t="s">
        <v>1506</v>
      </c>
      <c r="G110" s="227"/>
      <c r="H110" s="229" t="s">
        <v>28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166</v>
      </c>
      <c r="AU110" s="236" t="s">
        <v>84</v>
      </c>
      <c r="AV110" s="13" t="s">
        <v>82</v>
      </c>
      <c r="AW110" s="13" t="s">
        <v>35</v>
      </c>
      <c r="AX110" s="13" t="s">
        <v>74</v>
      </c>
      <c r="AY110" s="236" t="s">
        <v>154</v>
      </c>
    </row>
    <row r="111" s="13" customFormat="1">
      <c r="A111" s="13"/>
      <c r="B111" s="226"/>
      <c r="C111" s="227"/>
      <c r="D111" s="228" t="s">
        <v>166</v>
      </c>
      <c r="E111" s="229" t="s">
        <v>28</v>
      </c>
      <c r="F111" s="230" t="s">
        <v>1507</v>
      </c>
      <c r="G111" s="227"/>
      <c r="H111" s="229" t="s">
        <v>28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166</v>
      </c>
      <c r="AU111" s="236" t="s">
        <v>84</v>
      </c>
      <c r="AV111" s="13" t="s">
        <v>82</v>
      </c>
      <c r="AW111" s="13" t="s">
        <v>35</v>
      </c>
      <c r="AX111" s="13" t="s">
        <v>74</v>
      </c>
      <c r="AY111" s="236" t="s">
        <v>154</v>
      </c>
    </row>
    <row r="112" s="13" customFormat="1">
      <c r="A112" s="13"/>
      <c r="B112" s="226"/>
      <c r="C112" s="227"/>
      <c r="D112" s="228" t="s">
        <v>166</v>
      </c>
      <c r="E112" s="229" t="s">
        <v>28</v>
      </c>
      <c r="F112" s="230" t="s">
        <v>1508</v>
      </c>
      <c r="G112" s="227"/>
      <c r="H112" s="229" t="s">
        <v>28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166</v>
      </c>
      <c r="AU112" s="236" t="s">
        <v>84</v>
      </c>
      <c r="AV112" s="13" t="s">
        <v>82</v>
      </c>
      <c r="AW112" s="13" t="s">
        <v>35</v>
      </c>
      <c r="AX112" s="13" t="s">
        <v>74</v>
      </c>
      <c r="AY112" s="236" t="s">
        <v>154</v>
      </c>
    </row>
    <row r="113" s="13" customFormat="1">
      <c r="A113" s="13"/>
      <c r="B113" s="226"/>
      <c r="C113" s="227"/>
      <c r="D113" s="228" t="s">
        <v>166</v>
      </c>
      <c r="E113" s="229" t="s">
        <v>28</v>
      </c>
      <c r="F113" s="230" t="s">
        <v>1509</v>
      </c>
      <c r="G113" s="227"/>
      <c r="H113" s="229" t="s">
        <v>28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166</v>
      </c>
      <c r="AU113" s="236" t="s">
        <v>84</v>
      </c>
      <c r="AV113" s="13" t="s">
        <v>82</v>
      </c>
      <c r="AW113" s="13" t="s">
        <v>35</v>
      </c>
      <c r="AX113" s="13" t="s">
        <v>74</v>
      </c>
      <c r="AY113" s="236" t="s">
        <v>154</v>
      </c>
    </row>
    <row r="114" s="13" customFormat="1">
      <c r="A114" s="13"/>
      <c r="B114" s="226"/>
      <c r="C114" s="227"/>
      <c r="D114" s="228" t="s">
        <v>166</v>
      </c>
      <c r="E114" s="229" t="s">
        <v>28</v>
      </c>
      <c r="F114" s="230" t="s">
        <v>1510</v>
      </c>
      <c r="G114" s="227"/>
      <c r="H114" s="229" t="s">
        <v>28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166</v>
      </c>
      <c r="AU114" s="236" t="s">
        <v>84</v>
      </c>
      <c r="AV114" s="13" t="s">
        <v>82</v>
      </c>
      <c r="AW114" s="13" t="s">
        <v>35</v>
      </c>
      <c r="AX114" s="13" t="s">
        <v>74</v>
      </c>
      <c r="AY114" s="236" t="s">
        <v>154</v>
      </c>
    </row>
    <row r="115" s="13" customFormat="1">
      <c r="A115" s="13"/>
      <c r="B115" s="226"/>
      <c r="C115" s="227"/>
      <c r="D115" s="228" t="s">
        <v>166</v>
      </c>
      <c r="E115" s="229" t="s">
        <v>28</v>
      </c>
      <c r="F115" s="230" t="s">
        <v>1511</v>
      </c>
      <c r="G115" s="227"/>
      <c r="H115" s="229" t="s">
        <v>28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166</v>
      </c>
      <c r="AU115" s="236" t="s">
        <v>84</v>
      </c>
      <c r="AV115" s="13" t="s">
        <v>82</v>
      </c>
      <c r="AW115" s="13" t="s">
        <v>35</v>
      </c>
      <c r="AX115" s="13" t="s">
        <v>74</v>
      </c>
      <c r="AY115" s="236" t="s">
        <v>154</v>
      </c>
    </row>
    <row r="116" s="14" customFormat="1">
      <c r="A116" s="14"/>
      <c r="B116" s="237"/>
      <c r="C116" s="238"/>
      <c r="D116" s="228" t="s">
        <v>166</v>
      </c>
      <c r="E116" s="239" t="s">
        <v>28</v>
      </c>
      <c r="F116" s="240" t="s">
        <v>82</v>
      </c>
      <c r="G116" s="238"/>
      <c r="H116" s="241">
        <v>1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166</v>
      </c>
      <c r="AU116" s="247" t="s">
        <v>84</v>
      </c>
      <c r="AV116" s="14" t="s">
        <v>84</v>
      </c>
      <c r="AW116" s="14" t="s">
        <v>35</v>
      </c>
      <c r="AX116" s="14" t="s">
        <v>82</v>
      </c>
      <c r="AY116" s="247" t="s">
        <v>154</v>
      </c>
    </row>
    <row r="117" s="2" customFormat="1" ht="16.5" customHeight="1">
      <c r="A117" s="41"/>
      <c r="B117" s="42"/>
      <c r="C117" s="208" t="s">
        <v>212</v>
      </c>
      <c r="D117" s="208" t="s">
        <v>157</v>
      </c>
      <c r="E117" s="209" t="s">
        <v>1512</v>
      </c>
      <c r="F117" s="210" t="s">
        <v>1513</v>
      </c>
      <c r="G117" s="211" t="s">
        <v>1359</v>
      </c>
      <c r="H117" s="212">
        <v>1</v>
      </c>
      <c r="I117" s="213"/>
      <c r="J117" s="214">
        <f>ROUND(I117*H117,2)</f>
        <v>0</v>
      </c>
      <c r="K117" s="210" t="s">
        <v>28</v>
      </c>
      <c r="L117" s="47"/>
      <c r="M117" s="215" t="s">
        <v>28</v>
      </c>
      <c r="N117" s="216" t="s">
        <v>45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1472</v>
      </c>
      <c r="AT117" s="219" t="s">
        <v>157</v>
      </c>
      <c r="AU117" s="219" t="s">
        <v>84</v>
      </c>
      <c r="AY117" s="20" t="s">
        <v>154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82</v>
      </c>
      <c r="BK117" s="220">
        <f>ROUND(I117*H117,2)</f>
        <v>0</v>
      </c>
      <c r="BL117" s="20" t="s">
        <v>1472</v>
      </c>
      <c r="BM117" s="219" t="s">
        <v>1514</v>
      </c>
    </row>
    <row r="118" s="13" customFormat="1">
      <c r="A118" s="13"/>
      <c r="B118" s="226"/>
      <c r="C118" s="227"/>
      <c r="D118" s="228" t="s">
        <v>166</v>
      </c>
      <c r="E118" s="229" t="s">
        <v>28</v>
      </c>
      <c r="F118" s="230" t="s">
        <v>1515</v>
      </c>
      <c r="G118" s="227"/>
      <c r="H118" s="229" t="s">
        <v>28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166</v>
      </c>
      <c r="AU118" s="236" t="s">
        <v>84</v>
      </c>
      <c r="AV118" s="13" t="s">
        <v>82</v>
      </c>
      <c r="AW118" s="13" t="s">
        <v>35</v>
      </c>
      <c r="AX118" s="13" t="s">
        <v>74</v>
      </c>
      <c r="AY118" s="236" t="s">
        <v>154</v>
      </c>
    </row>
    <row r="119" s="13" customFormat="1">
      <c r="A119" s="13"/>
      <c r="B119" s="226"/>
      <c r="C119" s="227"/>
      <c r="D119" s="228" t="s">
        <v>166</v>
      </c>
      <c r="E119" s="229" t="s">
        <v>28</v>
      </c>
      <c r="F119" s="230" t="s">
        <v>1516</v>
      </c>
      <c r="G119" s="227"/>
      <c r="H119" s="229" t="s">
        <v>28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166</v>
      </c>
      <c r="AU119" s="236" t="s">
        <v>84</v>
      </c>
      <c r="AV119" s="13" t="s">
        <v>82</v>
      </c>
      <c r="AW119" s="13" t="s">
        <v>35</v>
      </c>
      <c r="AX119" s="13" t="s">
        <v>74</v>
      </c>
      <c r="AY119" s="236" t="s">
        <v>154</v>
      </c>
    </row>
    <row r="120" s="13" customFormat="1">
      <c r="A120" s="13"/>
      <c r="B120" s="226"/>
      <c r="C120" s="227"/>
      <c r="D120" s="228" t="s">
        <v>166</v>
      </c>
      <c r="E120" s="229" t="s">
        <v>28</v>
      </c>
      <c r="F120" s="230" t="s">
        <v>1517</v>
      </c>
      <c r="G120" s="227"/>
      <c r="H120" s="229" t="s">
        <v>28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166</v>
      </c>
      <c r="AU120" s="236" t="s">
        <v>84</v>
      </c>
      <c r="AV120" s="13" t="s">
        <v>82</v>
      </c>
      <c r="AW120" s="13" t="s">
        <v>35</v>
      </c>
      <c r="AX120" s="13" t="s">
        <v>74</v>
      </c>
      <c r="AY120" s="236" t="s">
        <v>154</v>
      </c>
    </row>
    <row r="121" s="14" customFormat="1">
      <c r="A121" s="14"/>
      <c r="B121" s="237"/>
      <c r="C121" s="238"/>
      <c r="D121" s="228" t="s">
        <v>166</v>
      </c>
      <c r="E121" s="239" t="s">
        <v>28</v>
      </c>
      <c r="F121" s="240" t="s">
        <v>82</v>
      </c>
      <c r="G121" s="238"/>
      <c r="H121" s="241">
        <v>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166</v>
      </c>
      <c r="AU121" s="247" t="s">
        <v>84</v>
      </c>
      <c r="AV121" s="14" t="s">
        <v>84</v>
      </c>
      <c r="AW121" s="14" t="s">
        <v>35</v>
      </c>
      <c r="AX121" s="14" t="s">
        <v>82</v>
      </c>
      <c r="AY121" s="247" t="s">
        <v>154</v>
      </c>
    </row>
    <row r="122" s="2" customFormat="1" ht="16.5" customHeight="1">
      <c r="A122" s="41"/>
      <c r="B122" s="42"/>
      <c r="C122" s="208" t="s">
        <v>217</v>
      </c>
      <c r="D122" s="208" t="s">
        <v>157</v>
      </c>
      <c r="E122" s="209" t="s">
        <v>1518</v>
      </c>
      <c r="F122" s="210" t="s">
        <v>1519</v>
      </c>
      <c r="G122" s="211" t="s">
        <v>1359</v>
      </c>
      <c r="H122" s="212">
        <v>1</v>
      </c>
      <c r="I122" s="213"/>
      <c r="J122" s="214">
        <f>ROUND(I122*H122,2)</f>
        <v>0</v>
      </c>
      <c r="K122" s="210" t="s">
        <v>28</v>
      </c>
      <c r="L122" s="47"/>
      <c r="M122" s="215" t="s">
        <v>28</v>
      </c>
      <c r="N122" s="216" t="s">
        <v>45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1472</v>
      </c>
      <c r="AT122" s="219" t="s">
        <v>157</v>
      </c>
      <c r="AU122" s="219" t="s">
        <v>84</v>
      </c>
      <c r="AY122" s="20" t="s">
        <v>154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82</v>
      </c>
      <c r="BK122" s="220">
        <f>ROUND(I122*H122,2)</f>
        <v>0</v>
      </c>
      <c r="BL122" s="20" t="s">
        <v>1472</v>
      </c>
      <c r="BM122" s="219" t="s">
        <v>1520</v>
      </c>
    </row>
    <row r="123" s="13" customFormat="1">
      <c r="A123" s="13"/>
      <c r="B123" s="226"/>
      <c r="C123" s="227"/>
      <c r="D123" s="228" t="s">
        <v>166</v>
      </c>
      <c r="E123" s="229" t="s">
        <v>28</v>
      </c>
      <c r="F123" s="230" t="s">
        <v>1521</v>
      </c>
      <c r="G123" s="227"/>
      <c r="H123" s="229" t="s">
        <v>28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166</v>
      </c>
      <c r="AU123" s="236" t="s">
        <v>84</v>
      </c>
      <c r="AV123" s="13" t="s">
        <v>82</v>
      </c>
      <c r="AW123" s="13" t="s">
        <v>35</v>
      </c>
      <c r="AX123" s="13" t="s">
        <v>74</v>
      </c>
      <c r="AY123" s="236" t="s">
        <v>154</v>
      </c>
    </row>
    <row r="124" s="13" customFormat="1">
      <c r="A124" s="13"/>
      <c r="B124" s="226"/>
      <c r="C124" s="227"/>
      <c r="D124" s="228" t="s">
        <v>166</v>
      </c>
      <c r="E124" s="229" t="s">
        <v>28</v>
      </c>
      <c r="F124" s="230" t="s">
        <v>1522</v>
      </c>
      <c r="G124" s="227"/>
      <c r="H124" s="229" t="s">
        <v>28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166</v>
      </c>
      <c r="AU124" s="236" t="s">
        <v>84</v>
      </c>
      <c r="AV124" s="13" t="s">
        <v>82</v>
      </c>
      <c r="AW124" s="13" t="s">
        <v>35</v>
      </c>
      <c r="AX124" s="13" t="s">
        <v>74</v>
      </c>
      <c r="AY124" s="236" t="s">
        <v>154</v>
      </c>
    </row>
    <row r="125" s="13" customFormat="1">
      <c r="A125" s="13"/>
      <c r="B125" s="226"/>
      <c r="C125" s="227"/>
      <c r="D125" s="228" t="s">
        <v>166</v>
      </c>
      <c r="E125" s="229" t="s">
        <v>28</v>
      </c>
      <c r="F125" s="230" t="s">
        <v>1523</v>
      </c>
      <c r="G125" s="227"/>
      <c r="H125" s="229" t="s">
        <v>28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166</v>
      </c>
      <c r="AU125" s="236" t="s">
        <v>84</v>
      </c>
      <c r="AV125" s="13" t="s">
        <v>82</v>
      </c>
      <c r="AW125" s="13" t="s">
        <v>35</v>
      </c>
      <c r="AX125" s="13" t="s">
        <v>74</v>
      </c>
      <c r="AY125" s="236" t="s">
        <v>154</v>
      </c>
    </row>
    <row r="126" s="14" customFormat="1">
      <c r="A126" s="14"/>
      <c r="B126" s="237"/>
      <c r="C126" s="238"/>
      <c r="D126" s="228" t="s">
        <v>166</v>
      </c>
      <c r="E126" s="239" t="s">
        <v>28</v>
      </c>
      <c r="F126" s="240" t="s">
        <v>82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166</v>
      </c>
      <c r="AU126" s="247" t="s">
        <v>84</v>
      </c>
      <c r="AV126" s="14" t="s">
        <v>84</v>
      </c>
      <c r="AW126" s="14" t="s">
        <v>35</v>
      </c>
      <c r="AX126" s="14" t="s">
        <v>82</v>
      </c>
      <c r="AY126" s="247" t="s">
        <v>154</v>
      </c>
    </row>
    <row r="127" s="2" customFormat="1" ht="21.75" customHeight="1">
      <c r="A127" s="41"/>
      <c r="B127" s="42"/>
      <c r="C127" s="208" t="s">
        <v>155</v>
      </c>
      <c r="D127" s="208" t="s">
        <v>157</v>
      </c>
      <c r="E127" s="209" t="s">
        <v>1524</v>
      </c>
      <c r="F127" s="210" t="s">
        <v>1525</v>
      </c>
      <c r="G127" s="211" t="s">
        <v>1359</v>
      </c>
      <c r="H127" s="212">
        <v>1</v>
      </c>
      <c r="I127" s="213"/>
      <c r="J127" s="214">
        <f>ROUND(I127*H127,2)</f>
        <v>0</v>
      </c>
      <c r="K127" s="210" t="s">
        <v>28</v>
      </c>
      <c r="L127" s="47"/>
      <c r="M127" s="215" t="s">
        <v>28</v>
      </c>
      <c r="N127" s="216" t="s">
        <v>45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1472</v>
      </c>
      <c r="AT127" s="219" t="s">
        <v>157</v>
      </c>
      <c r="AU127" s="219" t="s">
        <v>84</v>
      </c>
      <c r="AY127" s="20" t="s">
        <v>154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82</v>
      </c>
      <c r="BK127" s="220">
        <f>ROUND(I127*H127,2)</f>
        <v>0</v>
      </c>
      <c r="BL127" s="20" t="s">
        <v>1472</v>
      </c>
      <c r="BM127" s="219" t="s">
        <v>1526</v>
      </c>
    </row>
    <row r="128" s="13" customFormat="1">
      <c r="A128" s="13"/>
      <c r="B128" s="226"/>
      <c r="C128" s="227"/>
      <c r="D128" s="228" t="s">
        <v>166</v>
      </c>
      <c r="E128" s="229" t="s">
        <v>28</v>
      </c>
      <c r="F128" s="230" t="s">
        <v>1527</v>
      </c>
      <c r="G128" s="227"/>
      <c r="H128" s="229" t="s">
        <v>28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166</v>
      </c>
      <c r="AU128" s="236" t="s">
        <v>84</v>
      </c>
      <c r="AV128" s="13" t="s">
        <v>82</v>
      </c>
      <c r="AW128" s="13" t="s">
        <v>35</v>
      </c>
      <c r="AX128" s="13" t="s">
        <v>74</v>
      </c>
      <c r="AY128" s="236" t="s">
        <v>154</v>
      </c>
    </row>
    <row r="129" s="14" customFormat="1">
      <c r="A129" s="14"/>
      <c r="B129" s="237"/>
      <c r="C129" s="238"/>
      <c r="D129" s="228" t="s">
        <v>166</v>
      </c>
      <c r="E129" s="239" t="s">
        <v>28</v>
      </c>
      <c r="F129" s="240" t="s">
        <v>82</v>
      </c>
      <c r="G129" s="238"/>
      <c r="H129" s="241">
        <v>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166</v>
      </c>
      <c r="AU129" s="247" t="s">
        <v>84</v>
      </c>
      <c r="AV129" s="14" t="s">
        <v>84</v>
      </c>
      <c r="AW129" s="14" t="s">
        <v>35</v>
      </c>
      <c r="AX129" s="14" t="s">
        <v>82</v>
      </c>
      <c r="AY129" s="247" t="s">
        <v>154</v>
      </c>
    </row>
    <row r="130" s="2" customFormat="1" ht="24.15" customHeight="1">
      <c r="A130" s="41"/>
      <c r="B130" s="42"/>
      <c r="C130" s="208" t="s">
        <v>8</v>
      </c>
      <c r="D130" s="208" t="s">
        <v>157</v>
      </c>
      <c r="E130" s="209" t="s">
        <v>1528</v>
      </c>
      <c r="F130" s="210" t="s">
        <v>1529</v>
      </c>
      <c r="G130" s="211" t="s">
        <v>1359</v>
      </c>
      <c r="H130" s="212">
        <v>1</v>
      </c>
      <c r="I130" s="213"/>
      <c r="J130" s="214">
        <f>ROUND(I130*H130,2)</f>
        <v>0</v>
      </c>
      <c r="K130" s="210" t="s">
        <v>28</v>
      </c>
      <c r="L130" s="47"/>
      <c r="M130" s="215" t="s">
        <v>28</v>
      </c>
      <c r="N130" s="216" t="s">
        <v>45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162</v>
      </c>
      <c r="AT130" s="219" t="s">
        <v>157</v>
      </c>
      <c r="AU130" s="219" t="s">
        <v>84</v>
      </c>
      <c r="AY130" s="20" t="s">
        <v>154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82</v>
      </c>
      <c r="BK130" s="220">
        <f>ROUND(I130*H130,2)</f>
        <v>0</v>
      </c>
      <c r="BL130" s="20" t="s">
        <v>162</v>
      </c>
      <c r="BM130" s="219" t="s">
        <v>1530</v>
      </c>
    </row>
    <row r="131" s="13" customFormat="1">
      <c r="A131" s="13"/>
      <c r="B131" s="226"/>
      <c r="C131" s="227"/>
      <c r="D131" s="228" t="s">
        <v>166</v>
      </c>
      <c r="E131" s="229" t="s">
        <v>28</v>
      </c>
      <c r="F131" s="230" t="s">
        <v>1531</v>
      </c>
      <c r="G131" s="227"/>
      <c r="H131" s="229" t="s">
        <v>28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166</v>
      </c>
      <c r="AU131" s="236" t="s">
        <v>84</v>
      </c>
      <c r="AV131" s="13" t="s">
        <v>82</v>
      </c>
      <c r="AW131" s="13" t="s">
        <v>35</v>
      </c>
      <c r="AX131" s="13" t="s">
        <v>74</v>
      </c>
      <c r="AY131" s="236" t="s">
        <v>154</v>
      </c>
    </row>
    <row r="132" s="14" customFormat="1">
      <c r="A132" s="14"/>
      <c r="B132" s="237"/>
      <c r="C132" s="238"/>
      <c r="D132" s="228" t="s">
        <v>166</v>
      </c>
      <c r="E132" s="239" t="s">
        <v>28</v>
      </c>
      <c r="F132" s="240" t="s">
        <v>82</v>
      </c>
      <c r="G132" s="238"/>
      <c r="H132" s="241">
        <v>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166</v>
      </c>
      <c r="AU132" s="247" t="s">
        <v>84</v>
      </c>
      <c r="AV132" s="14" t="s">
        <v>84</v>
      </c>
      <c r="AW132" s="14" t="s">
        <v>35</v>
      </c>
      <c r="AX132" s="14" t="s">
        <v>82</v>
      </c>
      <c r="AY132" s="247" t="s">
        <v>154</v>
      </c>
    </row>
    <row r="133" s="2" customFormat="1" ht="16.5" customHeight="1">
      <c r="A133" s="41"/>
      <c r="B133" s="42"/>
      <c r="C133" s="208" t="s">
        <v>232</v>
      </c>
      <c r="D133" s="208" t="s">
        <v>157</v>
      </c>
      <c r="E133" s="209" t="s">
        <v>1532</v>
      </c>
      <c r="F133" s="210" t="s">
        <v>1533</v>
      </c>
      <c r="G133" s="211" t="s">
        <v>1359</v>
      </c>
      <c r="H133" s="212">
        <v>1</v>
      </c>
      <c r="I133" s="213"/>
      <c r="J133" s="214">
        <f>ROUND(I133*H133,2)</f>
        <v>0</v>
      </c>
      <c r="K133" s="210" t="s">
        <v>28</v>
      </c>
      <c r="L133" s="47"/>
      <c r="M133" s="215" t="s">
        <v>28</v>
      </c>
      <c r="N133" s="216" t="s">
        <v>45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162</v>
      </c>
      <c r="AT133" s="219" t="s">
        <v>157</v>
      </c>
      <c r="AU133" s="219" t="s">
        <v>84</v>
      </c>
      <c r="AY133" s="20" t="s">
        <v>154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82</v>
      </c>
      <c r="BK133" s="220">
        <f>ROUND(I133*H133,2)</f>
        <v>0</v>
      </c>
      <c r="BL133" s="20" t="s">
        <v>162</v>
      </c>
      <c r="BM133" s="219" t="s">
        <v>1534</v>
      </c>
    </row>
    <row r="134" s="13" customFormat="1">
      <c r="A134" s="13"/>
      <c r="B134" s="226"/>
      <c r="C134" s="227"/>
      <c r="D134" s="228" t="s">
        <v>166</v>
      </c>
      <c r="E134" s="229" t="s">
        <v>28</v>
      </c>
      <c r="F134" s="230" t="s">
        <v>1535</v>
      </c>
      <c r="G134" s="227"/>
      <c r="H134" s="229" t="s">
        <v>28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166</v>
      </c>
      <c r="AU134" s="236" t="s">
        <v>84</v>
      </c>
      <c r="AV134" s="13" t="s">
        <v>82</v>
      </c>
      <c r="AW134" s="13" t="s">
        <v>35</v>
      </c>
      <c r="AX134" s="13" t="s">
        <v>74</v>
      </c>
      <c r="AY134" s="236" t="s">
        <v>154</v>
      </c>
    </row>
    <row r="135" s="14" customFormat="1">
      <c r="A135" s="14"/>
      <c r="B135" s="237"/>
      <c r="C135" s="238"/>
      <c r="D135" s="228" t="s">
        <v>166</v>
      </c>
      <c r="E135" s="239" t="s">
        <v>28</v>
      </c>
      <c r="F135" s="240" t="s">
        <v>82</v>
      </c>
      <c r="G135" s="238"/>
      <c r="H135" s="241">
        <v>1</v>
      </c>
      <c r="I135" s="242"/>
      <c r="J135" s="238"/>
      <c r="K135" s="238"/>
      <c r="L135" s="243"/>
      <c r="M135" s="270"/>
      <c r="N135" s="271"/>
      <c r="O135" s="271"/>
      <c r="P135" s="271"/>
      <c r="Q135" s="271"/>
      <c r="R135" s="271"/>
      <c r="S135" s="271"/>
      <c r="T135" s="27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166</v>
      </c>
      <c r="AU135" s="247" t="s">
        <v>84</v>
      </c>
      <c r="AV135" s="14" t="s">
        <v>84</v>
      </c>
      <c r="AW135" s="14" t="s">
        <v>35</v>
      </c>
      <c r="AX135" s="14" t="s">
        <v>82</v>
      </c>
      <c r="AY135" s="247" t="s">
        <v>154</v>
      </c>
    </row>
    <row r="136" s="2" customFormat="1" ht="6.96" customHeight="1">
      <c r="A136" s="41"/>
      <c r="B136" s="62"/>
      <c r="C136" s="63"/>
      <c r="D136" s="63"/>
      <c r="E136" s="63"/>
      <c r="F136" s="63"/>
      <c r="G136" s="63"/>
      <c r="H136" s="63"/>
      <c r="I136" s="63"/>
      <c r="J136" s="63"/>
      <c r="K136" s="63"/>
      <c r="L136" s="47"/>
      <c r="M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</sheetData>
  <sheetProtection sheet="1" autoFilter="0" formatColumns="0" formatRows="0" objects="1" scenarios="1" spinCount="100000" saltValue="PH7leo/s9eoK5xndt8ozkka2pio1MOYTRA9qUttz269WJYmS7xhT9JLRoKdObelgFRulHhSRPn5p+cUGiFgamQ==" hashValue="VFClbX9HQ7kmQmbwmthSDBuBlDEE7CbevvJ5vQYj1W3xRknBdXCByhvVEp7E627+b/IPpbrfbT57A+cmEcLW2A==" algorithmName="SHA-512" password="CC35"/>
  <autoFilter ref="C81:K13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DESKTOP-JCK6SLS\Uzivatel</dc:creator>
  <cp:lastModifiedBy>DESKTOP-JCK6SLS\Uzivatel</cp:lastModifiedBy>
  <dcterms:created xsi:type="dcterms:W3CDTF">2025-08-25T15:32:01Z</dcterms:created>
  <dcterms:modified xsi:type="dcterms:W3CDTF">2025-08-25T15:32:15Z</dcterms:modified>
</cp:coreProperties>
</file>