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TI, kotelna a stroj..." sheetId="3" r:id="rId3"/>
    <sheet name="03 - silnoproudá elektrot..." sheetId="4" r:id="rId4"/>
    <sheet name="VON - Vedlejší a ostatní 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stavební část'!$C$104:$K$489</definedName>
    <definedName name="_xlnm.Print_Area" localSheetId="1">'01 - stavební část'!$C$4:$J$39,'01 - stavební část'!$C$45:$J$86,'01 - stavební část'!$C$92:$K$489</definedName>
    <definedName name="_xlnm.Print_Titles" localSheetId="1">'01 - stavební část'!$104:$104</definedName>
    <definedName name="_xlnm._FilterDatabase" localSheetId="2" hidden="1">'02 - ZTI, kotelna a stroj...'!$C$93:$K$496</definedName>
    <definedName name="_xlnm.Print_Area" localSheetId="2">'02 - ZTI, kotelna a stroj...'!$C$4:$J$39,'02 - ZTI, kotelna a stroj...'!$C$45:$J$75,'02 - ZTI, kotelna a stroj...'!$C$81:$K$496</definedName>
    <definedName name="_xlnm.Print_Titles" localSheetId="2">'02 - ZTI, kotelna a stroj...'!$93:$93</definedName>
    <definedName name="_xlnm._FilterDatabase" localSheetId="3" hidden="1">'03 - silnoproudá elektrot...'!$C$105:$K$201</definedName>
    <definedName name="_xlnm.Print_Area" localSheetId="3">'03 - silnoproudá elektrot...'!$C$4:$J$39,'03 - silnoproudá elektrot...'!$C$45:$J$87,'03 - silnoproudá elektrot...'!$C$93:$K$201</definedName>
    <definedName name="_xlnm.Print_Titles" localSheetId="3">'03 - silnoproudá elektrot...'!$105:$105</definedName>
    <definedName name="_xlnm._FilterDatabase" localSheetId="4" hidden="1">'VON - Vedlejší a ostatní ...'!$C$79:$K$87</definedName>
    <definedName name="_xlnm.Print_Area" localSheetId="4">'VON - Vedlejší a ostatní ...'!$C$4:$J$39,'VON - Vedlejší a ostatní ...'!$C$45:$J$61,'VON - Vedlejší a ostatní ...'!$C$67:$K$87</definedName>
    <definedName name="_xlnm.Print_Titles" localSheetId="4">'VON - Vedlejší a ostatní ...'!$79:$79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T195"/>
  <c r="R196"/>
  <c r="R195"/>
  <c r="P196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T187"/>
  <c r="R188"/>
  <c r="R187"/>
  <c r="P188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5"/>
  <c r="BH175"/>
  <c r="BG175"/>
  <c r="BF175"/>
  <c r="T175"/>
  <c r="T174"/>
  <c r="R175"/>
  <c r="R174"/>
  <c r="P175"/>
  <c r="P174"/>
  <c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T165"/>
  <c r="R166"/>
  <c r="R165"/>
  <c r="P166"/>
  <c r="P165"/>
  <c r="BI164"/>
  <c r="BH164"/>
  <c r="BG164"/>
  <c r="BF164"/>
  <c r="T164"/>
  <c r="T163"/>
  <c r="R164"/>
  <c r="R163"/>
  <c r="P164"/>
  <c r="P163"/>
  <c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J103"/>
  <c r="J102"/>
  <c r="F102"/>
  <c r="F100"/>
  <c r="E98"/>
  <c r="J55"/>
  <c r="J54"/>
  <c r="F54"/>
  <c r="F52"/>
  <c r="E50"/>
  <c r="J18"/>
  <c r="E18"/>
  <c r="F103"/>
  <c r="J17"/>
  <c r="J12"/>
  <c r="J100"/>
  <c r="E7"/>
  <c r="E96"/>
  <c i="3" r="J37"/>
  <c r="J36"/>
  <c i="1" r="AY56"/>
  <c i="3" r="J35"/>
  <c i="1" r="AX56"/>
  <c i="3" r="BI495"/>
  <c r="BH495"/>
  <c r="BG495"/>
  <c r="BF495"/>
  <c r="T495"/>
  <c r="R495"/>
  <c r="P495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4"/>
  <c r="BH484"/>
  <c r="BG484"/>
  <c r="BF484"/>
  <c r="T484"/>
  <c r="R484"/>
  <c r="P484"/>
  <c r="BI482"/>
  <c r="BH482"/>
  <c r="BG482"/>
  <c r="BF482"/>
  <c r="T482"/>
  <c r="R482"/>
  <c r="P482"/>
  <c r="BI480"/>
  <c r="BH480"/>
  <c r="BG480"/>
  <c r="BF480"/>
  <c r="T480"/>
  <c r="R480"/>
  <c r="P480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72"/>
  <c r="BH472"/>
  <c r="BG472"/>
  <c r="BF472"/>
  <c r="T472"/>
  <c r="R472"/>
  <c r="P472"/>
  <c r="BI470"/>
  <c r="BH470"/>
  <c r="BG470"/>
  <c r="BF470"/>
  <c r="T470"/>
  <c r="R470"/>
  <c r="P470"/>
  <c r="BI468"/>
  <c r="BH468"/>
  <c r="BG468"/>
  <c r="BF468"/>
  <c r="T468"/>
  <c r="R468"/>
  <c r="P468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6"/>
  <c r="BH446"/>
  <c r="BG446"/>
  <c r="BF446"/>
  <c r="T446"/>
  <c r="R446"/>
  <c r="P446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6"/>
  <c r="BH376"/>
  <c r="BG376"/>
  <c r="BF376"/>
  <c r="T376"/>
  <c r="R376"/>
  <c r="P376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5"/>
  <c r="J54"/>
  <c r="F54"/>
  <c r="F52"/>
  <c r="E50"/>
  <c r="J18"/>
  <c r="E18"/>
  <c r="F91"/>
  <c r="J17"/>
  <c r="J12"/>
  <c r="J88"/>
  <c r="E7"/>
  <c r="E84"/>
  <c i="2" r="J37"/>
  <c r="J36"/>
  <c i="1" r="AY55"/>
  <c i="2" r="J35"/>
  <c i="1" r="AX55"/>
  <c i="2" r="BI489"/>
  <c r="BH489"/>
  <c r="BG489"/>
  <c r="BF489"/>
  <c r="T489"/>
  <c r="T488"/>
  <c r="R489"/>
  <c r="R488"/>
  <c r="P489"/>
  <c r="P488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65"/>
  <c r="BH465"/>
  <c r="BG465"/>
  <c r="BF465"/>
  <c r="T465"/>
  <c r="R465"/>
  <c r="P465"/>
  <c r="BI460"/>
  <c r="BH460"/>
  <c r="BG460"/>
  <c r="BF460"/>
  <c r="T460"/>
  <c r="R460"/>
  <c r="P460"/>
  <c r="BI454"/>
  <c r="BH454"/>
  <c r="BG454"/>
  <c r="BF454"/>
  <c r="T454"/>
  <c r="R454"/>
  <c r="P454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3"/>
  <c r="BH433"/>
  <c r="BG433"/>
  <c r="BF433"/>
  <c r="T433"/>
  <c r="R433"/>
  <c r="P433"/>
  <c r="BI431"/>
  <c r="BH431"/>
  <c r="BG431"/>
  <c r="BF431"/>
  <c r="T431"/>
  <c r="R431"/>
  <c r="P431"/>
  <c r="BI426"/>
  <c r="BH426"/>
  <c r="BG426"/>
  <c r="BF426"/>
  <c r="T426"/>
  <c r="R426"/>
  <c r="P426"/>
  <c r="BI422"/>
  <c r="BH422"/>
  <c r="BG422"/>
  <c r="BF422"/>
  <c r="T422"/>
  <c r="R422"/>
  <c r="P422"/>
  <c r="BI419"/>
  <c r="BH419"/>
  <c r="BG419"/>
  <c r="BF419"/>
  <c r="T419"/>
  <c r="R419"/>
  <c r="P419"/>
  <c r="BI418"/>
  <c r="BH418"/>
  <c r="BG418"/>
  <c r="BF418"/>
  <c r="T418"/>
  <c r="R418"/>
  <c r="P418"/>
  <c r="BI416"/>
  <c r="BH416"/>
  <c r="BG416"/>
  <c r="BF416"/>
  <c r="T416"/>
  <c r="R416"/>
  <c r="P416"/>
  <c r="BI415"/>
  <c r="BH415"/>
  <c r="BG415"/>
  <c r="BF415"/>
  <c r="T415"/>
  <c r="R415"/>
  <c r="P415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3"/>
  <c r="BH403"/>
  <c r="BG403"/>
  <c r="BF403"/>
  <c r="T403"/>
  <c r="R403"/>
  <c r="P403"/>
  <c r="BI399"/>
  <c r="BH399"/>
  <c r="BG399"/>
  <c r="BF399"/>
  <c r="T399"/>
  <c r="R399"/>
  <c r="P399"/>
  <c r="BI398"/>
  <c r="BH398"/>
  <c r="BG398"/>
  <c r="BF398"/>
  <c r="T398"/>
  <c r="R398"/>
  <c r="P398"/>
  <c r="BI394"/>
  <c r="BH394"/>
  <c r="BG394"/>
  <c r="BF394"/>
  <c r="T394"/>
  <c r="R394"/>
  <c r="P394"/>
  <c r="BI391"/>
  <c r="BH391"/>
  <c r="BG391"/>
  <c r="BF391"/>
  <c r="T391"/>
  <c r="R391"/>
  <c r="P391"/>
  <c r="BI386"/>
  <c r="BH386"/>
  <c r="BG386"/>
  <c r="BF386"/>
  <c r="T386"/>
  <c r="R386"/>
  <c r="P386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3"/>
  <c r="BH373"/>
  <c r="BG373"/>
  <c r="BF373"/>
  <c r="T373"/>
  <c r="R373"/>
  <c r="P373"/>
  <c r="BI371"/>
  <c r="BH371"/>
  <c r="BG371"/>
  <c r="BF371"/>
  <c r="T371"/>
  <c r="R371"/>
  <c r="P371"/>
  <c r="BI367"/>
  <c r="BH367"/>
  <c r="BG367"/>
  <c r="BF367"/>
  <c r="T367"/>
  <c r="R367"/>
  <c r="P367"/>
  <c r="BI365"/>
  <c r="BH365"/>
  <c r="BG365"/>
  <c r="BF365"/>
  <c r="T365"/>
  <c r="R365"/>
  <c r="P365"/>
  <c r="BI361"/>
  <c r="BH361"/>
  <c r="BG361"/>
  <c r="BF361"/>
  <c r="T361"/>
  <c r="R361"/>
  <c r="P361"/>
  <c r="BI359"/>
  <c r="BH359"/>
  <c r="BG359"/>
  <c r="BF359"/>
  <c r="T359"/>
  <c r="R359"/>
  <c r="P359"/>
  <c r="BI354"/>
  <c r="BH354"/>
  <c r="BG354"/>
  <c r="BF354"/>
  <c r="T354"/>
  <c r="R354"/>
  <c r="P354"/>
  <c r="BI350"/>
  <c r="BH350"/>
  <c r="BG350"/>
  <c r="BF350"/>
  <c r="T350"/>
  <c r="T349"/>
  <c r="R350"/>
  <c r="R349"/>
  <c r="P350"/>
  <c r="P349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2"/>
  <c r="BH332"/>
  <c r="BG332"/>
  <c r="BF332"/>
  <c r="T332"/>
  <c r="R332"/>
  <c r="P332"/>
  <c r="BI331"/>
  <c r="BH331"/>
  <c r="BG331"/>
  <c r="BF331"/>
  <c r="T331"/>
  <c r="R331"/>
  <c r="P331"/>
  <c r="BI329"/>
  <c r="BH329"/>
  <c r="BG329"/>
  <c r="BF329"/>
  <c r="T329"/>
  <c r="R329"/>
  <c r="P329"/>
  <c r="BI325"/>
  <c r="BH325"/>
  <c r="BG325"/>
  <c r="BF325"/>
  <c r="T325"/>
  <c r="R325"/>
  <c r="P325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299"/>
  <c r="BH299"/>
  <c r="BG299"/>
  <c r="BF299"/>
  <c r="T299"/>
  <c r="R299"/>
  <c r="P299"/>
  <c r="BI294"/>
  <c r="BH294"/>
  <c r="BG294"/>
  <c r="BF294"/>
  <c r="T294"/>
  <c r="R294"/>
  <c r="P294"/>
  <c r="BI289"/>
  <c r="BH289"/>
  <c r="BG289"/>
  <c r="BF289"/>
  <c r="T289"/>
  <c r="R289"/>
  <c r="P289"/>
  <c r="BI285"/>
  <c r="BH285"/>
  <c r="BG285"/>
  <c r="BF285"/>
  <c r="T285"/>
  <c r="R285"/>
  <c r="P285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4"/>
  <c r="BH264"/>
  <c r="BG264"/>
  <c r="BF264"/>
  <c r="T264"/>
  <c r="T263"/>
  <c r="R264"/>
  <c r="R263"/>
  <c r="P264"/>
  <c r="P263"/>
  <c r="BI261"/>
  <c r="BH261"/>
  <c r="BG261"/>
  <c r="BF261"/>
  <c r="T261"/>
  <c r="R261"/>
  <c r="P261"/>
  <c r="BI260"/>
  <c r="BH260"/>
  <c r="BG260"/>
  <c r="BF260"/>
  <c r="T260"/>
  <c r="R260"/>
  <c r="P260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2"/>
  <c r="BH242"/>
  <c r="BG242"/>
  <c r="BF242"/>
  <c r="T242"/>
  <c r="R242"/>
  <c r="P242"/>
  <c r="BI235"/>
  <c r="BH235"/>
  <c r="BG235"/>
  <c r="BF235"/>
  <c r="T235"/>
  <c r="R235"/>
  <c r="P235"/>
  <c r="BI229"/>
  <c r="BH229"/>
  <c r="BG229"/>
  <c r="BF229"/>
  <c r="T229"/>
  <c r="R229"/>
  <c r="P229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9"/>
  <c r="BH209"/>
  <c r="BG209"/>
  <c r="BF209"/>
  <c r="T209"/>
  <c r="R209"/>
  <c r="P209"/>
  <c r="BI205"/>
  <c r="BH205"/>
  <c r="BG205"/>
  <c r="BF205"/>
  <c r="T205"/>
  <c r="R205"/>
  <c r="P205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68"/>
  <c r="BH168"/>
  <c r="BG168"/>
  <c r="BF168"/>
  <c r="T168"/>
  <c r="T167"/>
  <c r="R168"/>
  <c r="R167"/>
  <c r="P168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8"/>
  <c r="BH108"/>
  <c r="BG108"/>
  <c r="BF108"/>
  <c r="T108"/>
  <c r="R108"/>
  <c r="P108"/>
  <c r="J102"/>
  <c r="J101"/>
  <c r="F101"/>
  <c r="F99"/>
  <c r="E97"/>
  <c r="J55"/>
  <c r="J54"/>
  <c r="F54"/>
  <c r="F52"/>
  <c r="E50"/>
  <c r="J18"/>
  <c r="E18"/>
  <c r="F55"/>
  <c r="J17"/>
  <c r="J12"/>
  <c r="J99"/>
  <c r="E7"/>
  <c r="E48"/>
  <c i="1" r="L50"/>
  <c r="AM50"/>
  <c r="AM49"/>
  <c r="L49"/>
  <c r="AM47"/>
  <c r="L47"/>
  <c r="L45"/>
  <c r="L44"/>
  <c i="2" r="BK386"/>
  <c r="BK350"/>
  <c r="BK222"/>
  <c r="BK114"/>
  <c r="J386"/>
  <c r="J277"/>
  <c r="J122"/>
  <c r="J377"/>
  <c r="J273"/>
  <c r="BK168"/>
  <c r="BK407"/>
  <c r="J278"/>
  <c r="BK174"/>
  <c i="3" r="J449"/>
  <c r="BK379"/>
  <c r="J290"/>
  <c r="J186"/>
  <c r="J126"/>
  <c r="BK472"/>
  <c r="J427"/>
  <c r="J376"/>
  <c r="BK284"/>
  <c r="BK231"/>
  <c r="J160"/>
  <c r="J106"/>
  <c r="J457"/>
  <c r="BK401"/>
  <c r="BK365"/>
  <c r="BK316"/>
  <c r="BK256"/>
  <c r="J184"/>
  <c r="BK130"/>
  <c r="J489"/>
  <c r="BK425"/>
  <c r="J357"/>
  <c r="BK306"/>
  <c r="J252"/>
  <c r="BK186"/>
  <c r="J166"/>
  <c r="BK117"/>
  <c i="4" r="J184"/>
  <c r="BK131"/>
  <c r="BK180"/>
  <c r="J132"/>
  <c r="J192"/>
  <c i="5" r="BK86"/>
  <c i="2" r="J365"/>
  <c r="J261"/>
  <c r="J174"/>
  <c r="J477"/>
  <c r="BK316"/>
  <c r="J168"/>
  <c r="BK437"/>
  <c r="BK354"/>
  <c r="BK264"/>
  <c r="BK426"/>
  <c r="J371"/>
  <c r="BK218"/>
  <c i="3" r="J484"/>
  <c r="J430"/>
  <c r="BK361"/>
  <c r="J284"/>
  <c r="J215"/>
  <c r="J138"/>
  <c r="BK474"/>
  <c r="BK423"/>
  <c r="J367"/>
  <c r="J273"/>
  <c r="J236"/>
  <c r="BK166"/>
  <c r="BK97"/>
  <c r="BK417"/>
  <c r="BK331"/>
  <c r="BK269"/>
  <c r="J190"/>
  <c r="BK124"/>
  <c r="BK470"/>
  <c r="J428"/>
  <c r="J349"/>
  <c r="J308"/>
  <c r="BK236"/>
  <c r="BK172"/>
  <c r="J112"/>
  <c i="4" r="BK188"/>
  <c r="J133"/>
  <c r="J144"/>
  <c r="J114"/>
  <c r="J159"/>
  <c r="BK119"/>
  <c r="J186"/>
  <c r="J151"/>
  <c r="J116"/>
  <c i="5" r="BK82"/>
  <c i="2" r="BK431"/>
  <c r="BK338"/>
  <c r="BK249"/>
  <c r="BK151"/>
  <c r="BK477"/>
  <c r="J320"/>
  <c r="J188"/>
  <c r="BK447"/>
  <c r="J361"/>
  <c r="J235"/>
  <c r="BK108"/>
  <c r="J367"/>
  <c r="J294"/>
  <c i="3" r="BK478"/>
  <c r="J413"/>
  <c r="BK359"/>
  <c r="J286"/>
  <c r="BK219"/>
  <c r="J162"/>
  <c r="J97"/>
  <c r="BK449"/>
  <c r="J385"/>
  <c r="BK327"/>
  <c r="BK241"/>
  <c r="J205"/>
  <c r="BK113"/>
  <c r="J445"/>
  <c r="J395"/>
  <c r="BK339"/>
  <c r="J277"/>
  <c r="BK205"/>
  <c r="BK162"/>
  <c r="BK101"/>
  <c r="BK437"/>
  <c r="J369"/>
  <c r="J320"/>
  <c r="BK292"/>
  <c r="BK229"/>
  <c r="J168"/>
  <c r="J145"/>
  <c i="4" r="BK132"/>
  <c r="J183"/>
  <c r="BK146"/>
  <c r="BK125"/>
  <c r="BK109"/>
  <c r="BK156"/>
  <c r="J118"/>
  <c r="BK201"/>
  <c r="J177"/>
  <c r="J153"/>
  <c r="J127"/>
  <c r="BK115"/>
  <c i="5" r="J84"/>
  <c i="2" r="J437"/>
  <c r="J403"/>
  <c r="J354"/>
  <c r="BK289"/>
  <c r="J184"/>
  <c r="BK112"/>
  <c r="J431"/>
  <c r="BK329"/>
  <c r="J242"/>
  <c r="BK147"/>
  <c r="BK451"/>
  <c r="J391"/>
  <c r="J289"/>
  <c r="BK269"/>
  <c r="J141"/>
  <c r="BK418"/>
  <c r="BK381"/>
  <c r="BK299"/>
  <c r="J214"/>
  <c r="J151"/>
  <c i="3" r="J480"/>
  <c r="J446"/>
  <c r="BK415"/>
  <c r="BK349"/>
  <c r="J331"/>
  <c r="BK277"/>
  <c r="BK225"/>
  <c r="BK190"/>
  <c r="BK150"/>
  <c r="J121"/>
  <c r="J478"/>
  <c r="J443"/>
  <c r="BK405"/>
  <c r="J365"/>
  <c r="J266"/>
  <c r="BK237"/>
  <c r="J202"/>
  <c r="J116"/>
  <c r="J411"/>
  <c r="BK357"/>
  <c r="J292"/>
  <c r="J196"/>
  <c r="BK145"/>
  <c r="J468"/>
  <c r="BK383"/>
  <c r="J343"/>
  <c r="J294"/>
  <c r="J231"/>
  <c r="J188"/>
  <c r="J158"/>
  <c i="4" r="J199"/>
  <c r="J156"/>
  <c r="J157"/>
  <c r="J124"/>
  <c r="BK162"/>
  <c r="J125"/>
  <c r="BK184"/>
  <c r="BK150"/>
  <c r="BK120"/>
  <c i="5" r="J86"/>
  <c i="2" r="J426"/>
  <c r="BK294"/>
  <c r="BK242"/>
  <c r="BK131"/>
  <c r="J443"/>
  <c r="BK304"/>
  <c r="J192"/>
  <c r="J394"/>
  <c r="J340"/>
  <c r="BK209"/>
  <c r="J419"/>
  <c r="J342"/>
  <c r="BK200"/>
  <c i="3" r="J495"/>
  <c r="BK427"/>
  <c r="J329"/>
  <c r="BK276"/>
  <c r="BK221"/>
  <c r="BK140"/>
  <c r="J482"/>
  <c r="J439"/>
  <c r="J387"/>
  <c r="BK345"/>
  <c r="BK264"/>
  <c r="BK176"/>
  <c r="J115"/>
  <c r="J470"/>
  <c r="BK413"/>
  <c r="BK376"/>
  <c r="BK329"/>
  <c r="BK266"/>
  <c r="BK160"/>
  <c r="J117"/>
  <c r="BK446"/>
  <c r="BK377"/>
  <c r="J325"/>
  <c r="J288"/>
  <c r="J227"/>
  <c r="J176"/>
  <c r="J99"/>
  <c i="4" r="J168"/>
  <c r="BK122"/>
  <c r="J171"/>
  <c r="J126"/>
  <c i="5" r="J85"/>
  <c r="BK83"/>
  <c i="2" r="J410"/>
  <c r="BK320"/>
  <c r="J209"/>
  <c r="J489"/>
  <c r="J332"/>
  <c r="J255"/>
  <c r="J155"/>
  <c r="BK415"/>
  <c r="J180"/>
  <c r="BK460"/>
  <c r="J350"/>
  <c r="BK280"/>
  <c r="J131"/>
  <c i="3" r="J441"/>
  <c r="BK343"/>
  <c r="J239"/>
  <c r="BK164"/>
  <c r="BK110"/>
  <c r="BK451"/>
  <c r="J377"/>
  <c r="BK288"/>
  <c r="J249"/>
  <c r="BK188"/>
  <c r="J114"/>
  <c r="BK453"/>
  <c r="BK367"/>
  <c r="BK314"/>
  <c r="J211"/>
  <c r="J156"/>
  <c r="BK491"/>
  <c r="BK445"/>
  <c r="BK385"/>
  <c r="BK341"/>
  <c r="J269"/>
  <c r="BK207"/>
  <c r="J152"/>
  <c i="4" r="BK196"/>
  <c r="BK157"/>
  <c r="BK129"/>
  <c r="BK173"/>
  <c r="BK127"/>
  <c r="BK170"/>
  <c r="J123"/>
  <c r="J180"/>
  <c r="J142"/>
  <c r="BK118"/>
  <c i="5" r="J87"/>
  <c i="2" r="J460"/>
  <c r="J404"/>
  <c r="J316"/>
  <c r="BK180"/>
  <c r="BK489"/>
  <c r="BK391"/>
  <c r="J299"/>
  <c r="BK159"/>
  <c r="BK398"/>
  <c r="BK277"/>
  <c r="J178"/>
  <c r="BK422"/>
  <c r="J338"/>
  <c r="J224"/>
  <c i="3" r="BK489"/>
  <c r="BK432"/>
  <c r="J373"/>
  <c r="BK304"/>
  <c r="J229"/>
  <c r="J132"/>
  <c r="BK480"/>
  <c r="J425"/>
  <c r="BK373"/>
  <c r="BK275"/>
  <c r="BK254"/>
  <c r="BK215"/>
  <c r="J472"/>
  <c r="J415"/>
  <c r="J379"/>
  <c r="BK333"/>
  <c r="BK258"/>
  <c r="BK180"/>
  <c r="J119"/>
  <c r="BK461"/>
  <c r="BK387"/>
  <c r="J345"/>
  <c r="J310"/>
  <c r="J254"/>
  <c r="J182"/>
  <c i="4" r="BK200"/>
  <c r="BK183"/>
  <c r="BK151"/>
  <c r="J196"/>
  <c r="BK160"/>
  <c r="J131"/>
  <c r="J188"/>
  <c r="J160"/>
  <c r="J135"/>
  <c r="BK114"/>
  <c r="J185"/>
  <c r="BK171"/>
  <c r="BK137"/>
  <c r="J119"/>
  <c r="BK110"/>
  <c i="2" r="BK475"/>
  <c r="J413"/>
  <c r="BK373"/>
  <c r="J331"/>
  <c r="BK235"/>
  <c r="J159"/>
  <c r="BK479"/>
  <c r="BK394"/>
  <c r="BK312"/>
  <c r="J200"/>
  <c r="BK433"/>
  <c r="J359"/>
  <c r="J229"/>
  <c i="3" r="J302"/>
  <c r="J223"/>
  <c r="BK147"/>
  <c r="J383"/>
  <c r="J327"/>
  <c r="J272"/>
  <c r="BK182"/>
  <c r="J128"/>
  <c r="BK484"/>
  <c r="J407"/>
  <c r="J351"/>
  <c r="J304"/>
  <c r="BK239"/>
  <c r="BK178"/>
  <c r="J134"/>
  <c i="4" r="BK194"/>
  <c r="BK130"/>
  <c r="BK175"/>
  <c r="BK133"/>
  <c r="BK169"/>
  <c r="J120"/>
  <c r="BK193"/>
  <c r="J141"/>
  <c r="BK111"/>
  <c i="5" r="BK84"/>
  <c i="2" r="J407"/>
  <c r="BK367"/>
  <c r="BK273"/>
  <c r="J163"/>
  <c r="BK419"/>
  <c r="BK325"/>
  <c r="BK163"/>
  <c r="BK359"/>
  <c r="BK255"/>
  <c r="J465"/>
  <c r="J399"/>
  <c r="J304"/>
  <c r="J126"/>
  <c i="3" r="BK439"/>
  <c r="BK355"/>
  <c r="J245"/>
  <c r="J207"/>
  <c r="BK156"/>
  <c r="BK103"/>
  <c r="J417"/>
  <c r="BK363"/>
  <c r="BK272"/>
  <c r="J243"/>
  <c r="J209"/>
  <c r="J103"/>
  <c r="BK428"/>
  <c r="BK389"/>
  <c r="J337"/>
  <c r="J275"/>
  <c r="BK198"/>
  <c r="J150"/>
  <c r="BK476"/>
  <c r="BK393"/>
  <c r="J347"/>
  <c r="J314"/>
  <c r="J276"/>
  <c r="J213"/>
  <c r="J147"/>
  <c i="4" r="BK191"/>
  <c r="BK155"/>
  <c r="J194"/>
  <c r="J150"/>
  <c r="J111"/>
  <c i="5" r="BK85"/>
  <c i="2" r="J418"/>
  <c r="J347"/>
  <c r="J280"/>
  <c r="BK141"/>
  <c r="J433"/>
  <c r="BK196"/>
  <c r="J454"/>
  <c r="BK371"/>
  <c r="J249"/>
  <c r="J116"/>
  <c r="BK403"/>
  <c r="BK261"/>
  <c r="J114"/>
  <c i="3" r="J451"/>
  <c r="BK391"/>
  <c r="J306"/>
  <c r="BK227"/>
  <c r="BK154"/>
  <c r="BK99"/>
  <c r="J437"/>
  <c r="J393"/>
  <c r="J341"/>
  <c r="BK217"/>
  <c r="BK138"/>
  <c r="BK468"/>
  <c r="J381"/>
  <c r="J322"/>
  <c r="J259"/>
  <c r="J178"/>
  <c r="BK114"/>
  <c r="BK421"/>
  <c r="J371"/>
  <c r="BK318"/>
  <c r="BK249"/>
  <c r="BK194"/>
  <c r="J136"/>
  <c i="4" r="BK182"/>
  <c r="BK192"/>
  <c r="J155"/>
  <c r="BK123"/>
  <c r="J166"/>
  <c r="J128"/>
  <c r="J113"/>
  <c r="J162"/>
  <c r="J129"/>
  <c r="BK113"/>
  <c i="2" r="J415"/>
  <c r="BK377"/>
  <c r="BK285"/>
  <c r="BK205"/>
  <c r="BK440"/>
  <c r="J344"/>
  <c r="BK214"/>
  <c r="BK118"/>
  <c r="J416"/>
  <c r="BK342"/>
  <c r="BK136"/>
  <c r="BK410"/>
  <c r="BK331"/>
  <c r="J196"/>
  <c r="J118"/>
  <c i="3" r="BK443"/>
  <c r="BK337"/>
  <c r="J264"/>
  <c r="J200"/>
  <c r="BK142"/>
  <c r="BK115"/>
  <c r="J453"/>
  <c r="J391"/>
  <c r="J267"/>
  <c r="J225"/>
  <c r="BK174"/>
  <c r="BK121"/>
  <c r="J465"/>
  <c r="BK403"/>
  <c r="BK325"/>
  <c r="BK267"/>
  <c r="J194"/>
  <c r="BK152"/>
  <c r="BK108"/>
  <c r="J474"/>
  <c r="J403"/>
  <c r="J335"/>
  <c r="BK280"/>
  <c r="BK202"/>
  <c r="J154"/>
  <c r="BK132"/>
  <c i="4" r="J193"/>
  <c i="2" r="J373"/>
  <c r="J205"/>
  <c r="J451"/>
  <c r="BK404"/>
  <c r="BK332"/>
  <c r="J269"/>
  <c r="BK178"/>
  <c i="3" r="J491"/>
  <c r="J463"/>
  <c r="J434"/>
  <c r="BK369"/>
  <c r="BK298"/>
  <c r="BK243"/>
  <c r="BK209"/>
  <c r="J180"/>
  <c r="BK136"/>
  <c r="J104"/>
  <c r="J455"/>
  <c r="J432"/>
  <c r="BK381"/>
  <c r="J282"/>
  <c r="J247"/>
  <c r="J172"/>
  <c r="BK112"/>
  <c r="BK399"/>
  <c r="BK335"/>
  <c r="BK262"/>
  <c r="BK158"/>
  <c r="BK495"/>
  <c r="BK434"/>
  <c r="BK395"/>
  <c r="J333"/>
  <c r="BK273"/>
  <c r="J198"/>
  <c r="J140"/>
  <c i="4" r="BK185"/>
  <c r="BK153"/>
  <c r="J200"/>
  <c r="BK128"/>
  <c r="J198"/>
  <c r="J154"/>
  <c r="J117"/>
  <c r="J175"/>
  <c r="BK159"/>
  <c r="BK126"/>
  <c i="2" r="J440"/>
  <c r="J329"/>
  <c r="BK188"/>
  <c r="J479"/>
  <c r="BK340"/>
  <c r="J222"/>
  <c i="1" r="AS54"/>
  <c i="2" r="J136"/>
  <c r="BK365"/>
  <c r="BK253"/>
  <c i="3" r="BK465"/>
  <c r="BK407"/>
  <c r="BK308"/>
  <c r="J237"/>
  <c r="J170"/>
  <c r="BK116"/>
  <c r="BK457"/>
  <c r="J397"/>
  <c r="BK312"/>
  <c r="J256"/>
  <c r="J221"/>
  <c r="BK128"/>
  <c r="J101"/>
  <c r="BK441"/>
  <c r="J353"/>
  <c r="BK282"/>
  <c r="J233"/>
  <c r="J174"/>
  <c r="BK106"/>
  <c r="BK463"/>
  <c r="J419"/>
  <c r="J339"/>
  <c r="J298"/>
  <c r="J238"/>
  <c r="BK196"/>
  <c r="BK134"/>
  <c i="4" r="BK198"/>
  <c r="J148"/>
  <c r="J139"/>
  <c r="J122"/>
  <c i="5" r="J83"/>
  <c i="2" r="BK443"/>
  <c r="BK379"/>
  <c r="BK308"/>
  <c r="BK229"/>
  <c r="BK116"/>
  <c r="BK413"/>
  <c r="J285"/>
  <c r="J108"/>
  <c r="J381"/>
  <c r="J325"/>
  <c r="J147"/>
  <c r="BK416"/>
  <c r="J308"/>
  <c r="BK192"/>
  <c i="3" r="J476"/>
  <c r="BK409"/>
  <c r="BK320"/>
  <c r="BK252"/>
  <c r="BK192"/>
  <c r="J124"/>
  <c r="BK459"/>
  <c r="J409"/>
  <c r="J361"/>
  <c r="J258"/>
  <c r="BK211"/>
  <c r="BK126"/>
  <c r="BK397"/>
  <c r="J355"/>
  <c r="J280"/>
  <c r="BK200"/>
  <c r="BK143"/>
  <c r="BK482"/>
  <c r="J399"/>
  <c r="BK322"/>
  <c r="BK290"/>
  <c r="BK223"/>
  <c r="J164"/>
  <c i="4" r="J201"/>
  <c r="BK154"/>
  <c r="J182"/>
  <c r="BK135"/>
  <c r="BK199"/>
  <c r="BK141"/>
  <c r="BK116"/>
  <c r="J173"/>
  <c r="BK166"/>
  <c r="J121"/>
  <c r="J109"/>
  <c i="5" r="J82"/>
  <c i="2" r="BK361"/>
  <c r="BK224"/>
  <c r="BK122"/>
  <c r="J422"/>
  <c r="J260"/>
  <c r="BK465"/>
  <c r="J379"/>
  <c r="BK260"/>
  <c r="BK454"/>
  <c r="J398"/>
  <c r="J264"/>
  <c r="BK155"/>
  <c i="3" r="BK455"/>
  <c r="J405"/>
  <c r="J316"/>
  <c r="J241"/>
  <c r="BK184"/>
  <c r="BK119"/>
  <c r="J461"/>
  <c r="BK411"/>
  <c r="BK351"/>
  <c r="J262"/>
  <c r="J219"/>
  <c r="J143"/>
  <c r="BK104"/>
  <c r="BK430"/>
  <c r="J359"/>
  <c r="BK294"/>
  <c r="BK245"/>
  <c r="J142"/>
  <c r="J487"/>
  <c r="J423"/>
  <c r="BK353"/>
  <c r="BK302"/>
  <c r="BK233"/>
  <c r="J192"/>
  <c r="J108"/>
  <c i="4" r="BK186"/>
  <c r="BK164"/>
  <c r="BK124"/>
  <c r="BK177"/>
  <c r="J137"/>
  <c r="J115"/>
  <c r="BK168"/>
  <c r="BK148"/>
  <c r="BK121"/>
  <c r="BK112"/>
  <c r="J164"/>
  <c r="J146"/>
  <c r="BK117"/>
  <c i="5" r="F35"/>
  <c i="2" r="J312"/>
  <c r="J218"/>
  <c r="BK126"/>
  <c r="J447"/>
  <c r="BK347"/>
  <c r="BK278"/>
  <c r="BK184"/>
  <c r="J112"/>
  <c r="BK399"/>
  <c r="BK344"/>
  <c r="J253"/>
  <c r="J475"/>
  <c i="3" r="J401"/>
  <c r="BK310"/>
  <c r="BK238"/>
  <c r="BK487"/>
  <c r="J421"/>
  <c r="J389"/>
  <c r="BK347"/>
  <c r="BK259"/>
  <c r="BK213"/>
  <c r="J130"/>
  <c r="BK419"/>
  <c r="BK371"/>
  <c r="J318"/>
  <c r="BK247"/>
  <c r="BK168"/>
  <c r="J113"/>
  <c r="J459"/>
  <c r="J363"/>
  <c r="J312"/>
  <c r="BK286"/>
  <c r="J217"/>
  <c r="BK170"/>
  <c r="J110"/>
  <c i="4" r="J169"/>
  <c r="BK144"/>
  <c r="J191"/>
  <c r="BK142"/>
  <c r="J112"/>
  <c r="BK139"/>
  <c r="J110"/>
  <c r="J170"/>
  <c r="J130"/>
  <c i="5" r="BK87"/>
  <c i="2" l="1" r="T121"/>
  <c r="T107"/>
  <c r="T146"/>
  <c r="T173"/>
  <c r="R195"/>
  <c r="BK223"/>
  <c r="J223"/>
  <c r="J68"/>
  <c r="BK241"/>
  <c r="J241"/>
  <c r="J69"/>
  <c r="BK252"/>
  <c r="J252"/>
  <c r="J70"/>
  <c r="P268"/>
  <c r="T284"/>
  <c r="T337"/>
  <c r="P353"/>
  <c r="BK393"/>
  <c r="J393"/>
  <c r="J79"/>
  <c r="BK406"/>
  <c r="J406"/>
  <c r="J80"/>
  <c r="BK412"/>
  <c r="J412"/>
  <c r="J81"/>
  <c r="P421"/>
  <c r="BK442"/>
  <c r="J442"/>
  <c r="J83"/>
  <c r="R453"/>
  <c i="3" r="P96"/>
  <c r="BK123"/>
  <c r="J123"/>
  <c r="J62"/>
  <c r="P149"/>
  <c r="T204"/>
  <c r="R251"/>
  <c r="R261"/>
  <c r="T271"/>
  <c r="P279"/>
  <c r="T324"/>
  <c r="P375"/>
  <c r="BK436"/>
  <c r="J436"/>
  <c r="J71"/>
  <c r="BK448"/>
  <c r="J448"/>
  <c r="J72"/>
  <c r="BK467"/>
  <c r="J467"/>
  <c r="J73"/>
  <c r="BK486"/>
  <c r="J486"/>
  <c r="J74"/>
  <c i="4" r="R149"/>
  <c r="P152"/>
  <c r="P158"/>
  <c r="T167"/>
  <c r="BK181"/>
  <c r="J181"/>
  <c r="J81"/>
  <c r="R190"/>
  <c r="R189"/>
  <c r="T197"/>
  <c i="2" r="P121"/>
  <c r="P107"/>
  <c r="BK146"/>
  <c r="J146"/>
  <c r="J63"/>
  <c r="BK173"/>
  <c r="J173"/>
  <c r="J65"/>
  <c r="BK195"/>
  <c r="J195"/>
  <c r="J67"/>
  <c r="T223"/>
  <c r="T241"/>
  <c r="R252"/>
  <c r="T268"/>
  <c r="T262"/>
  <c r="P284"/>
  <c r="P337"/>
  <c r="T353"/>
  <c r="P393"/>
  <c r="P406"/>
  <c r="T412"/>
  <c r="T421"/>
  <c r="R442"/>
  <c r="BK453"/>
  <c r="J453"/>
  <c r="J84"/>
  <c i="3" r="R96"/>
  <c r="P123"/>
  <c r="T123"/>
  <c r="R149"/>
  <c r="P204"/>
  <c r="P251"/>
  <c r="BK261"/>
  <c r="J261"/>
  <c r="J66"/>
  <c r="P271"/>
  <c r="BK279"/>
  <c r="J279"/>
  <c r="J68"/>
  <c r="P324"/>
  <c r="T375"/>
  <c r="P436"/>
  <c r="P448"/>
  <c r="P467"/>
  <c r="P486"/>
  <c i="4" r="BK108"/>
  <c r="J108"/>
  <c r="J61"/>
  <c r="T108"/>
  <c r="P140"/>
  <c r="R158"/>
  <c r="R167"/>
  <c r="R181"/>
  <c r="R178"/>
  <c r="R176"/>
  <c r="BK190"/>
  <c r="J190"/>
  <c r="J84"/>
  <c r="R197"/>
  <c i="5" r="P81"/>
  <c r="P80"/>
  <c i="1" r="AU58"/>
  <c i="2" r="R121"/>
  <c r="R107"/>
  <c r="P146"/>
  <c r="P173"/>
  <c r="T195"/>
  <c r="R223"/>
  <c r="P241"/>
  <c r="T252"/>
  <c r="BK268"/>
  <c r="J268"/>
  <c r="J73"/>
  <c r="R284"/>
  <c r="R337"/>
  <c r="BK353"/>
  <c r="J353"/>
  <c r="J78"/>
  <c r="T393"/>
  <c r="R406"/>
  <c r="R412"/>
  <c r="R421"/>
  <c r="P442"/>
  <c r="T453"/>
  <c i="3" r="BK96"/>
  <c r="J96"/>
  <c r="J61"/>
  <c r="T96"/>
  <c r="R123"/>
  <c r="T149"/>
  <c r="BK204"/>
  <c r="J204"/>
  <c r="J64"/>
  <c r="BK251"/>
  <c r="J251"/>
  <c r="J65"/>
  <c r="P261"/>
  <c r="BK271"/>
  <c r="J271"/>
  <c r="J67"/>
  <c r="R279"/>
  <c r="BK324"/>
  <c r="J324"/>
  <c r="J69"/>
  <c r="R375"/>
  <c r="R436"/>
  <c r="R448"/>
  <c r="R467"/>
  <c r="R486"/>
  <c i="4" r="P108"/>
  <c r="BK140"/>
  <c r="J140"/>
  <c r="J65"/>
  <c r="R140"/>
  <c r="P149"/>
  <c r="BK152"/>
  <c r="J152"/>
  <c r="J70"/>
  <c r="T152"/>
  <c r="T158"/>
  <c r="BK167"/>
  <c r="J167"/>
  <c r="J75"/>
  <c r="P181"/>
  <c r="P178"/>
  <c r="P176"/>
  <c r="P190"/>
  <c r="P189"/>
  <c r="P197"/>
  <c i="5" r="BK81"/>
  <c r="BK80"/>
  <c r="J80"/>
  <c r="J59"/>
  <c r="R81"/>
  <c r="R80"/>
  <c i="2" r="BK121"/>
  <c r="J121"/>
  <c r="J62"/>
  <c r="R146"/>
  <c r="R173"/>
  <c r="P195"/>
  <c r="P223"/>
  <c r="R241"/>
  <c r="P252"/>
  <c r="R268"/>
  <c r="R262"/>
  <c r="BK284"/>
  <c r="J284"/>
  <c r="J74"/>
  <c r="BK337"/>
  <c r="J337"/>
  <c r="J75"/>
  <c r="R353"/>
  <c r="R352"/>
  <c r="R393"/>
  <c r="T406"/>
  <c r="P412"/>
  <c r="BK421"/>
  <c r="J421"/>
  <c r="J82"/>
  <c r="T442"/>
  <c r="P453"/>
  <c i="3" r="BK149"/>
  <c r="J149"/>
  <c r="J63"/>
  <c r="R204"/>
  <c r="T251"/>
  <c r="T261"/>
  <c r="R271"/>
  <c r="T279"/>
  <c r="R324"/>
  <c r="BK375"/>
  <c r="J375"/>
  <c r="J70"/>
  <c r="T436"/>
  <c r="T448"/>
  <c r="T467"/>
  <c r="T486"/>
  <c i="4" r="R108"/>
  <c r="T140"/>
  <c r="BK149"/>
  <c r="J149"/>
  <c r="J69"/>
  <c r="T149"/>
  <c r="R152"/>
  <c r="BK158"/>
  <c r="J158"/>
  <c r="J71"/>
  <c r="P167"/>
  <c r="T181"/>
  <c r="T178"/>
  <c r="T176"/>
  <c r="T190"/>
  <c r="T189"/>
  <c r="BK197"/>
  <c r="J197"/>
  <c r="J86"/>
  <c i="5" r="T81"/>
  <c r="T80"/>
  <c i="2" r="BK263"/>
  <c r="J263"/>
  <c r="J72"/>
  <c i="4" r="BK161"/>
  <c r="J161"/>
  <c r="J72"/>
  <c r="BK163"/>
  <c r="J163"/>
  <c r="J73"/>
  <c r="BK165"/>
  <c r="J165"/>
  <c r="J74"/>
  <c i="2" r="BK107"/>
  <c r="J107"/>
  <c r="J61"/>
  <c i="4" r="BK143"/>
  <c r="J143"/>
  <c r="J66"/>
  <c r="BK147"/>
  <c r="J147"/>
  <c r="J68"/>
  <c i="2" r="BK167"/>
  <c r="J167"/>
  <c r="J64"/>
  <c r="BK349"/>
  <c r="J349"/>
  <c r="J76"/>
  <c i="4" r="BK136"/>
  <c r="J136"/>
  <c r="J63"/>
  <c r="BK187"/>
  <c r="J187"/>
  <c r="J82"/>
  <c r="BK195"/>
  <c r="J195"/>
  <c r="J85"/>
  <c i="2" r="BK488"/>
  <c r="J488"/>
  <c r="J85"/>
  <c i="4" r="BK138"/>
  <c r="J138"/>
  <c r="J64"/>
  <c r="BK145"/>
  <c r="J145"/>
  <c r="J67"/>
  <c r="BK172"/>
  <c r="J172"/>
  <c r="J76"/>
  <c r="BK174"/>
  <c r="J174"/>
  <c r="J77"/>
  <c r="BK179"/>
  <c r="J179"/>
  <c r="J80"/>
  <c i="5" r="J74"/>
  <c r="BE82"/>
  <c r="BE83"/>
  <c r="BE85"/>
  <c r="E70"/>
  <c r="F77"/>
  <c r="BE84"/>
  <c r="BE86"/>
  <c r="BE87"/>
  <c i="1" r="BB58"/>
  <c i="4" r="E48"/>
  <c r="F55"/>
  <c r="BE110"/>
  <c r="BE111"/>
  <c r="BE112"/>
  <c r="BE114"/>
  <c r="BE115"/>
  <c r="BE117"/>
  <c r="BE122"/>
  <c r="BE123"/>
  <c r="BE128"/>
  <c r="BE131"/>
  <c r="BE137"/>
  <c r="BE148"/>
  <c r="BE154"/>
  <c r="BE155"/>
  <c r="BE162"/>
  <c r="BE188"/>
  <c r="BE191"/>
  <c r="BE193"/>
  <c r="BE198"/>
  <c r="BE199"/>
  <c r="BE200"/>
  <c r="BE201"/>
  <c r="BE109"/>
  <c r="BE116"/>
  <c r="BE118"/>
  <c r="BE120"/>
  <c r="BE121"/>
  <c r="BE124"/>
  <c r="BE126"/>
  <c r="BE127"/>
  <c r="BE130"/>
  <c r="BE132"/>
  <c r="BE135"/>
  <c r="BE144"/>
  <c r="BE151"/>
  <c r="BE156"/>
  <c r="BE159"/>
  <c r="BE160"/>
  <c r="BE171"/>
  <c r="BE175"/>
  <c r="BE177"/>
  <c r="BE180"/>
  <c r="BE182"/>
  <c r="BE184"/>
  <c r="BE185"/>
  <c r="BE194"/>
  <c r="J52"/>
  <c r="BE113"/>
  <c r="BE119"/>
  <c r="BE129"/>
  <c r="BE146"/>
  <c r="BE150"/>
  <c r="BE153"/>
  <c r="BE157"/>
  <c r="BE164"/>
  <c r="BE166"/>
  <c r="BE168"/>
  <c r="BE183"/>
  <c r="BE186"/>
  <c r="BE125"/>
  <c r="BE133"/>
  <c r="BE139"/>
  <c r="BE141"/>
  <c r="BE142"/>
  <c r="BE169"/>
  <c r="BE170"/>
  <c r="BE173"/>
  <c r="BE192"/>
  <c r="BE196"/>
  <c i="3" r="E48"/>
  <c r="BE101"/>
  <c r="BE104"/>
  <c r="BE116"/>
  <c r="BE121"/>
  <c r="BE126"/>
  <c r="BE130"/>
  <c r="BE132"/>
  <c r="BE142"/>
  <c r="BE160"/>
  <c r="BE174"/>
  <c r="BE200"/>
  <c r="BE205"/>
  <c r="BE209"/>
  <c r="BE213"/>
  <c r="BE219"/>
  <c r="BE221"/>
  <c r="BE241"/>
  <c r="BE245"/>
  <c r="BE256"/>
  <c r="BE259"/>
  <c r="BE264"/>
  <c r="BE266"/>
  <c r="BE272"/>
  <c r="BE275"/>
  <c r="BE282"/>
  <c r="BE286"/>
  <c r="BE314"/>
  <c r="BE327"/>
  <c r="BE355"/>
  <c r="BE373"/>
  <c r="BE379"/>
  <c r="BE389"/>
  <c r="BE409"/>
  <c r="BE411"/>
  <c r="BE415"/>
  <c r="BE421"/>
  <c r="BE427"/>
  <c r="BE441"/>
  <c r="BE449"/>
  <c r="BE451"/>
  <c r="BE453"/>
  <c r="BE455"/>
  <c r="BE484"/>
  <c r="BE489"/>
  <c r="BE491"/>
  <c i="2" r="BK194"/>
  <c r="J194"/>
  <c r="J66"/>
  <c i="3" r="J52"/>
  <c r="F55"/>
  <c r="BE97"/>
  <c r="BE103"/>
  <c r="BE110"/>
  <c r="BE112"/>
  <c r="BE115"/>
  <c r="BE119"/>
  <c r="BE134"/>
  <c r="BE136"/>
  <c r="BE138"/>
  <c r="BE164"/>
  <c r="BE170"/>
  <c r="BE186"/>
  <c r="BE188"/>
  <c r="BE190"/>
  <c r="BE202"/>
  <c r="BE207"/>
  <c r="BE215"/>
  <c r="BE217"/>
  <c r="BE223"/>
  <c r="BE225"/>
  <c r="BE229"/>
  <c r="BE236"/>
  <c r="BE237"/>
  <c r="BE238"/>
  <c r="BE239"/>
  <c r="BE243"/>
  <c r="BE249"/>
  <c r="BE252"/>
  <c r="BE276"/>
  <c r="BE284"/>
  <c r="BE288"/>
  <c r="BE298"/>
  <c r="BE302"/>
  <c r="BE304"/>
  <c r="BE308"/>
  <c r="BE310"/>
  <c r="BE341"/>
  <c r="BE343"/>
  <c r="BE347"/>
  <c r="BE351"/>
  <c r="BE361"/>
  <c r="BE369"/>
  <c r="BE385"/>
  <c r="BE391"/>
  <c r="BE405"/>
  <c r="BE407"/>
  <c r="BE423"/>
  <c r="BE425"/>
  <c r="BE432"/>
  <c r="BE434"/>
  <c r="BE437"/>
  <c r="BE443"/>
  <c r="BE446"/>
  <c r="BE457"/>
  <c r="BE459"/>
  <c r="BE461"/>
  <c r="BE474"/>
  <c r="BE476"/>
  <c r="BE478"/>
  <c r="BE480"/>
  <c r="BE482"/>
  <c r="BE487"/>
  <c r="BE99"/>
  <c r="BE108"/>
  <c r="BE117"/>
  <c r="BE124"/>
  <c r="BE140"/>
  <c r="BE147"/>
  <c r="BE150"/>
  <c r="BE152"/>
  <c r="BE154"/>
  <c r="BE156"/>
  <c r="BE162"/>
  <c r="BE168"/>
  <c r="BE178"/>
  <c r="BE180"/>
  <c r="BE184"/>
  <c r="BE192"/>
  <c r="BE198"/>
  <c r="BE227"/>
  <c r="BE231"/>
  <c r="BE269"/>
  <c r="BE277"/>
  <c r="BE290"/>
  <c r="BE294"/>
  <c r="BE306"/>
  <c r="BE318"/>
  <c r="BE320"/>
  <c r="BE329"/>
  <c r="BE331"/>
  <c r="BE335"/>
  <c r="BE337"/>
  <c r="BE349"/>
  <c r="BE353"/>
  <c r="BE357"/>
  <c r="BE359"/>
  <c r="BE367"/>
  <c r="BE371"/>
  <c r="BE377"/>
  <c r="BE393"/>
  <c r="BE399"/>
  <c r="BE401"/>
  <c r="BE403"/>
  <c r="BE413"/>
  <c r="BE417"/>
  <c r="BE430"/>
  <c r="BE439"/>
  <c r="BE445"/>
  <c r="BE463"/>
  <c r="BE465"/>
  <c r="BE106"/>
  <c r="BE113"/>
  <c r="BE114"/>
  <c r="BE128"/>
  <c r="BE143"/>
  <c r="BE145"/>
  <c r="BE158"/>
  <c r="BE166"/>
  <c r="BE172"/>
  <c r="BE176"/>
  <c r="BE182"/>
  <c r="BE194"/>
  <c r="BE196"/>
  <c r="BE211"/>
  <c r="BE233"/>
  <c r="BE247"/>
  <c r="BE254"/>
  <c r="BE258"/>
  <c r="BE262"/>
  <c r="BE267"/>
  <c r="BE273"/>
  <c r="BE280"/>
  <c r="BE292"/>
  <c r="BE312"/>
  <c r="BE316"/>
  <c r="BE322"/>
  <c r="BE325"/>
  <c r="BE333"/>
  <c r="BE339"/>
  <c r="BE345"/>
  <c r="BE363"/>
  <c r="BE365"/>
  <c r="BE376"/>
  <c r="BE381"/>
  <c r="BE383"/>
  <c r="BE387"/>
  <c r="BE395"/>
  <c r="BE397"/>
  <c r="BE419"/>
  <c r="BE428"/>
  <c r="BE468"/>
  <c r="BE470"/>
  <c r="BE472"/>
  <c r="BE495"/>
  <c i="2" r="E95"/>
  <c r="BE108"/>
  <c r="BE116"/>
  <c r="BE118"/>
  <c r="BE141"/>
  <c r="BE163"/>
  <c r="BE180"/>
  <c r="BE184"/>
  <c r="BE205"/>
  <c r="BE235"/>
  <c r="BE242"/>
  <c r="BE255"/>
  <c r="BE269"/>
  <c r="BE273"/>
  <c r="BE316"/>
  <c r="BE320"/>
  <c r="BE325"/>
  <c r="BE338"/>
  <c r="BE344"/>
  <c r="BE373"/>
  <c r="BE386"/>
  <c r="BE391"/>
  <c r="BE398"/>
  <c r="BE407"/>
  <c r="BE413"/>
  <c r="BE437"/>
  <c r="J52"/>
  <c r="F102"/>
  <c r="BE112"/>
  <c r="BE122"/>
  <c r="BE155"/>
  <c r="BE159"/>
  <c r="BE188"/>
  <c r="BE214"/>
  <c r="BE218"/>
  <c r="BE224"/>
  <c r="BE229"/>
  <c r="BE253"/>
  <c r="BE261"/>
  <c r="BE278"/>
  <c r="BE280"/>
  <c r="BE285"/>
  <c r="BE289"/>
  <c r="BE294"/>
  <c r="BE308"/>
  <c r="BE312"/>
  <c r="BE329"/>
  <c r="BE331"/>
  <c r="BE332"/>
  <c r="BE347"/>
  <c r="BE350"/>
  <c r="BE365"/>
  <c r="BE377"/>
  <c r="BE403"/>
  <c r="BE410"/>
  <c r="BE418"/>
  <c r="BE419"/>
  <c r="BE422"/>
  <c r="BE426"/>
  <c r="BE431"/>
  <c r="BE440"/>
  <c r="BE443"/>
  <c r="BE460"/>
  <c r="BE465"/>
  <c r="BE114"/>
  <c r="BE126"/>
  <c r="BE131"/>
  <c r="BE136"/>
  <c r="BE147"/>
  <c r="BE168"/>
  <c r="BE178"/>
  <c r="BE200"/>
  <c r="BE209"/>
  <c r="BE222"/>
  <c r="BE249"/>
  <c r="BE260"/>
  <c r="BE264"/>
  <c r="BE354"/>
  <c r="BE361"/>
  <c r="BE367"/>
  <c r="BE371"/>
  <c r="BE394"/>
  <c r="BE399"/>
  <c r="BE404"/>
  <c r="BE415"/>
  <c r="BE416"/>
  <c r="BE451"/>
  <c r="BE454"/>
  <c r="BE475"/>
  <c r="BE477"/>
  <c r="BE479"/>
  <c r="BE489"/>
  <c r="BE151"/>
  <c r="BE174"/>
  <c r="BE192"/>
  <c r="BE196"/>
  <c r="BE277"/>
  <c r="BE299"/>
  <c r="BE304"/>
  <c r="BE340"/>
  <c r="BE342"/>
  <c r="BE359"/>
  <c r="BE379"/>
  <c r="BE381"/>
  <c r="BE433"/>
  <c r="BE447"/>
  <c i="4" r="J34"/>
  <c i="1" r="AW57"/>
  <c i="5" r="J34"/>
  <c i="1" r="AW58"/>
  <c i="5" r="F37"/>
  <c i="1" r="BD58"/>
  <c i="5" r="F36"/>
  <c i="1" r="BC58"/>
  <c i="2" r="J34"/>
  <c i="1" r="AW55"/>
  <c i="4" r="F35"/>
  <c i="1" r="BB57"/>
  <c i="2" r="F35"/>
  <c i="1" r="BB55"/>
  <c i="2" r="F34"/>
  <c i="1" r="BA55"/>
  <c i="2" r="F37"/>
  <c i="1" r="BD55"/>
  <c i="3" r="F35"/>
  <c i="1" r="BB56"/>
  <c i="4" r="F37"/>
  <c i="1" r="BD57"/>
  <c i="3" r="F37"/>
  <c i="1" r="BD56"/>
  <c i="5" r="F34"/>
  <c i="1" r="BA58"/>
  <c i="2" r="F36"/>
  <c i="1" r="BC55"/>
  <c i="3" r="J34"/>
  <c i="1" r="AW56"/>
  <c i="3" r="F34"/>
  <c i="1" r="BA56"/>
  <c i="4" r="F34"/>
  <c i="1" r="BA57"/>
  <c i="4" r="F36"/>
  <c i="1" r="BC57"/>
  <c i="3" r="F36"/>
  <c i="1" r="BC56"/>
  <c i="4" l="1" r="R134"/>
  <c i="2" r="P262"/>
  <c i="4" r="T134"/>
  <c i="2" r="P194"/>
  <c r="T194"/>
  <c r="P106"/>
  <c i="4" r="P134"/>
  <c r="P107"/>
  <c r="P106"/>
  <c i="1" r="AU57"/>
  <c i="2" r="T106"/>
  <c i="4" r="T107"/>
  <c r="T106"/>
  <c r="R107"/>
  <c r="R106"/>
  <c i="3" r="T95"/>
  <c r="T94"/>
  <c r="P95"/>
  <c r="P94"/>
  <c i="1" r="AU56"/>
  <c i="2" r="P352"/>
  <c r="P105"/>
  <c i="1" r="AU55"/>
  <c i="3" r="R95"/>
  <c r="R94"/>
  <c i="2" r="T352"/>
  <c r="R194"/>
  <c r="R106"/>
  <c r="R105"/>
  <c r="BK262"/>
  <c r="J262"/>
  <c r="J71"/>
  <c i="4" r="BK189"/>
  <c r="J189"/>
  <c r="J83"/>
  <c i="3" r="BK95"/>
  <c r="J95"/>
  <c r="J60"/>
  <c i="5" r="J81"/>
  <c r="J60"/>
  <c i="2" r="BK352"/>
  <c r="J352"/>
  <c r="J77"/>
  <c i="4" r="BK178"/>
  <c r="J178"/>
  <c r="J79"/>
  <c i="1" r="BD54"/>
  <c r="W33"/>
  <c i="4" r="F33"/>
  <c i="1" r="AZ57"/>
  <c i="5" r="J33"/>
  <c i="1" r="AV58"/>
  <c r="AT58"/>
  <c r="BB54"/>
  <c r="W31"/>
  <c i="3" r="J33"/>
  <c i="1" r="AV56"/>
  <c r="AT56"/>
  <c i="4" r="J33"/>
  <c i="1" r="AV57"/>
  <c r="AT57"/>
  <c i="3" r="F33"/>
  <c i="1" r="AZ56"/>
  <c i="5" r="J30"/>
  <c i="1" r="AG58"/>
  <c i="2" r="J33"/>
  <c i="1" r="AV55"/>
  <c r="AT55"/>
  <c i="5" r="F33"/>
  <c i="1" r="AZ58"/>
  <c r="BA54"/>
  <c r="W30"/>
  <c i="2" r="F33"/>
  <c i="1" r="AZ55"/>
  <c r="BC54"/>
  <c r="W32"/>
  <c i="2" l="1" r="T105"/>
  <c i="3" r="BK94"/>
  <c r="J94"/>
  <c i="4" r="BK176"/>
  <c r="J176"/>
  <c r="J78"/>
  <c i="2" r="BK106"/>
  <c r="BK105"/>
  <c r="J105"/>
  <c r="J59"/>
  <c i="5" r="J39"/>
  <c i="1" r="AN58"/>
  <c r="AU54"/>
  <c r="AX54"/>
  <c r="AW54"/>
  <c r="AK30"/>
  <c r="AZ54"/>
  <c r="W29"/>
  <c i="3" r="J30"/>
  <c i="1" r="AG56"/>
  <c r="AY54"/>
  <c i="3" l="1" r="J39"/>
  <c i="2" r="J106"/>
  <c r="J60"/>
  <c i="4" r="BK134"/>
  <c r="J134"/>
  <c r="J62"/>
  <c i="3" r="J59"/>
  <c i="1" r="AN56"/>
  <c i="2" r="J30"/>
  <c i="1" r="AG55"/>
  <c r="AN55"/>
  <c r="AV54"/>
  <c r="AK29"/>
  <c i="4" l="1" r="BK107"/>
  <c r="BK106"/>
  <c r="J106"/>
  <c r="J59"/>
  <c i="2" r="J39"/>
  <c i="1" r="AT54"/>
  <c i="4" l="1" r="J107"/>
  <c r="J60"/>
  <c r="J30"/>
  <c i="1" r="AG57"/>
  <c r="AG54"/>
  <c r="AK26"/>
  <c l="1" r="AN54"/>
  <c i="4" r="J39"/>
  <c i="1" r="AN57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<sst xmlns="http://schemas.openxmlformats.org/spreadsheetml/2006/main">
  <si>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</si>
  <si>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</si>
  <si>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</si>
  <si>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</si>
  <si>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</si>
  <si>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{b0d1d09b-0d3c-4ba1-bc0d-1dff85fb3e73}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</si>
  <si>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</si>
  <si>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</si>
  <si>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</si>
  <si>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</si>
  <si>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</si>
  <si>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</si>
  <si>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</si>
  <si>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</si>
  <si>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</si>
  <si>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</si>
  <si>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</si>
  <si>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plynové kotelny ZŠ Havlíčkova 71, Jihlava - změna III/2025</t>
  </si>
  <si>
    <t>KSO:</t>
  </si>
  <si>
    <t/>
  </si>
  <si>
    <t>CC-CZ:</t>
  </si>
  <si>
    <t>Místo:</t>
  </si>
  <si>
    <t>Jihlava</t>
  </si>
  <si>
    <t>Datum:</t>
  </si>
  <si>
    <t>10. 11. 2024</t>
  </si>
  <si>
    <t>Zadavatel:</t>
  </si>
  <si>
    <t>IČ:</t>
  </si>
  <si>
    <t>Statutární město Jihlava, Masarykovo náměstí 97/1</t>
  </si>
  <si>
    <t>DIČ:</t>
  </si>
  <si>
    <t>Účastník:</t>
  </si>
  <si>
    <t>Vyplň údaj</t>
  </si>
  <si>
    <t>Projektant:</t>
  </si>
  <si>
    <t>Ing.Lubomír Jonáš</t>
  </si>
  <si>
    <t>True</t>
  </si>
  <si>
    <t>Zpracovatel:</t>
  </si>
  <si>
    <t>Fr.Neuwirth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</si>
  <si>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</si>
  <si>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</si>
  <si>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</si>
  <si>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</si>
  <si>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</si>
  <si>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</si>
  <si>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</si>
  <si>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</si>
  <si>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</si>
  <si>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</si>
  <si>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</si>
  <si>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</si>
  <si>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</si>
  <si>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</si>
  <si>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</si>
  <si>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</si>
  <si>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</si>
  <si>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</si>
  <si>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</si>
  <si>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</si>
  <si>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</si>
  <si>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</si>
  <si>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</si>
  <si>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</si>
  <si>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</si>
  <si>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</si>
  <si>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</si>
  <si>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</si>
  <si>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</si>
  <si>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</si>
  <si>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</si>
  <si>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</si>
  <si>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</si>
  <si>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</si>
  <si>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</si>
  <si>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</si>
  <si>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</si>
  <si>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</si>
  <si>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</si>
  <si>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</si>
  <si>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</si>
  <si>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</si>
  <si>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</si>
  <si>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</si>
  <si>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</si>
  <si>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{fc698470-15c1-439a-a650-4aee8b4f847f}</t>
  </si>
  <si>
    <t>2</t>
  </si>
  <si>
    <t>02</t>
  </si>
  <si>
    <t>ZTI, kotelna a strojní zařízení, vytápění, vzduchotechnika</t>
  </si>
  <si>
    <t>{fe45f45f-3100-4309-bf58-8d9d3bf8668f}</t>
  </si>
  <si>
    <t>03</t>
  </si>
  <si>
    <t>silnoproudá elektrotechnika, měření a regulace</t>
  </si>
  <si>
    <t>{8f279d7d-a520-4997-9da0-d97ef40b65a5}</t>
  </si>
  <si>
    <t>VON</t>
  </si>
  <si>
    <t>Vedlejší a ostatní náklady</t>
  </si>
  <si>
    <t>{e1326b98-d856-4172-8eea-7ab1474ccac9}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</si>
  <si>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</si>
  <si>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</si>
  <si>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</si>
  <si>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</si>
  <si>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</si>
  <si>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</si>
  <si>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</si>
  <si>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</si>
  <si>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</si>
  <si>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</si>
  <si>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3 - Svislé a kompletní konstrukce</t>
  </si>
  <si>
    <t xml:space="preserve">    4 - Vodorovné konstrukce</t>
  </si>
  <si>
    <t xml:space="preserve">    5 - Zpevněná plocha - betonová dlažba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</si>
  <si>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</si>
  <si>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</si>
  <si>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</si>
  <si>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</si>
  <si>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  64 - Osazování výplní otvorů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</si>
  <si>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</si>
  <si>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</si>
  <si>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</si>
  <si>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</si>
  <si>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</si>
  <si>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</si>
  <si>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</si>
  <si>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</si>
  <si>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751 - Vzduchotechnika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</si>
  <si>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</si>
  <si>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</si>
  <si>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</si>
  <si>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</si>
  <si>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</si>
  <si>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</si>
  <si>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</si>
  <si>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</si>
  <si>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</si>
  <si>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</si>
  <si>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</si>
  <si>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</si>
  <si>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</si>
  <si>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</si>
  <si>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</si>
  <si>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</si>
  <si>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</si>
  <si>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</si>
  <si>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</si>
  <si>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</si>
  <si>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</si>
  <si>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</si>
  <si>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</si>
  <si>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</si>
  <si>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</si>
  <si>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Vykopávka v uzavřených prostorech ručně v hornině třídy těžitelnosti I skupiny 1 až 3</t>
  </si>
  <si>
    <t>m3</t>
  </si>
  <si>
    <t>CS ÚRS 2024 02</t>
  </si>
  <si>
    <t>4</t>
  </si>
  <si>
    <t>1923304484</t>
  </si>
  <si>
    <t>Online PSC</t>
  </si>
  <si>
    <t>https://podminky.urs.cz/item/CS_URS_2024_02/139711111</t>
  </si>
  <si>
    <t>VV</t>
  </si>
  <si>
    <t>"výkop pro ležatou kanalizaci" 2,40*0,30*0,40</t>
  </si>
  <si>
    <t>Mezisoučet</t>
  </si>
  <si>
    <t>3</t>
  </si>
  <si>
    <t>162211201</t>
  </si>
  <si>
    <t>Vodorovné přemístění výkopku nebo sypaniny nošením s vyprázdněním nádoby na hromady nebo do dopravního prostředku na vzdálenost do 10 m z horniny třídy těžitelnosti I, skupiny 1 až 3</t>
  </si>
  <si>
    <t>1894220811</t>
  </si>
  <si>
    <t>https://podminky.urs.cz/item/CS_URS_2024_02/162211201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</si>
  <si>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</si>
  <si>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</si>
  <si>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-288772732</t>
  </si>
  <si>
    <t>https://podminky.urs.cz/item/CS_URS_2024_02/162751117</t>
  </si>
  <si>
    <t>171251201</t>
  </si>
  <si>
    <t>Uložení sypaniny na skládky nebo meziskládky bez hutnění s upravením uložené sypaniny do předepsaného tvaru</t>
  </si>
  <si>
    <t>1797157986</t>
  </si>
  <si>
    <t>https://podminky.urs.cz/item/CS_URS_2024_02/171251201</t>
  </si>
  <si>
    <t>5</t>
  </si>
  <si>
    <t>171201221</t>
  </si>
  <si>
    <t>Poplatek za uložení stavebního odpadu na skládce (skládkovné) zeminy a kamení zatříděného do Katalogu odpadů pod kódem 17 05 04</t>
  </si>
  <si>
    <t>t</t>
  </si>
  <si>
    <t>1880794655</t>
  </si>
  <si>
    <t>https://podminky.urs.cz/item/CS_URS_2024_02/171201221</t>
  </si>
  <si>
    <t>0,288*1,6 'Přepočtené koeficientem množství</t>
  </si>
  <si>
    <t>11</t>
  </si>
  <si>
    <t>Zemní práce - přípravné a přidružené práce</t>
  </si>
  <si>
    <t>6</t>
  </si>
  <si>
    <t>919735112</t>
  </si>
  <si>
    <t>Řezání stávajícího živičného krytu nebo podkladu hloubky přes 50 do 100 mm</t>
  </si>
  <si>
    <t>m</t>
  </si>
  <si>
    <t>-1704263172</t>
  </si>
  <si>
    <t>https://podminky.urs.cz/item/CS_URS_2024_02/919735112</t>
  </si>
  <si>
    <t>2,30*2+2,25</t>
  </si>
  <si>
    <t>7</t>
  </si>
  <si>
    <t>113107142</t>
  </si>
  <si>
    <t>Odstranění podkladů nebo krytů ručně s přemístěním hmot na skládku na vzdálenost do 3 m nebo s naložením na dopravní prostředek živičných, o tl. vrstvy přes 50 do 100 mm</t>
  </si>
  <si>
    <t>m2</t>
  </si>
  <si>
    <t>1066812015</t>
  </si>
  <si>
    <t>https://podminky.urs.cz/item/CS_URS_2024_02/113107142</t>
  </si>
  <si>
    <t>50% objemu ručně, 50% objemu strojně</t>
  </si>
  <si>
    <t>2,30*2,25*1/2</t>
  </si>
  <si>
    <t>8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</si>
  <si>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</si>
  <si>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</si>
  <si>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-2053452540</t>
  </si>
  <si>
    <t>https://podminky.urs.cz/item/CS_URS_2024_02/113107342</t>
  </si>
  <si>
    <t>9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</si>
  <si>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</si>
  <si>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</si>
  <si>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-889704956</t>
  </si>
  <si>
    <t>https://podminky.urs.cz/item/CS_URS_2024_02/113107122</t>
  </si>
  <si>
    <t>10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</si>
  <si>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</si>
  <si>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</si>
  <si>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971411275</t>
  </si>
  <si>
    <t>https://podminky.urs.cz/item/CS_URS_2024_02/113107322</t>
  </si>
  <si>
    <t>Svislé a kompletní konstrukce</t>
  </si>
  <si>
    <t>310231055</t>
  </si>
  <si>
    <t>Zazdívka otvorů ve zdivu nadzákladovém děrovanými cihlami plochy přes 1 do 4 m2 přes P10 do P15, tl. zdiva 300 mm</t>
  </si>
  <si>
    <t>-1488307768</t>
  </si>
  <si>
    <t>https://podminky.urs.cz/item/CS_URS_2024_02/310231055</t>
  </si>
  <si>
    <t>1,50*2,00</t>
  </si>
  <si>
    <t>310238411</t>
  </si>
  <si>
    <t>Zazdívka otvorů ve zdivu nadzákladovém cihlami pálenými plochy přes 0,25 m2 do 1 m2 na maltu cementovou</t>
  </si>
  <si>
    <t>-1142963573</t>
  </si>
  <si>
    <t>https://podminky.urs.cz/item/CS_URS_2024_02/310238411</t>
  </si>
  <si>
    <t>1,35*0,35*0,65</t>
  </si>
  <si>
    <t>13</t>
  </si>
  <si>
    <t>342244201</t>
  </si>
  <si>
    <t>Příčky jednoduché z cihel děrovaných broušených, na tenkovrstvou maltu, pevnost cihel do P15, tl. příčky 80 mm</t>
  </si>
  <si>
    <t>130428163</t>
  </si>
  <si>
    <t>https://podminky.urs.cz/item/CS_URS_2024_02/342244201</t>
  </si>
  <si>
    <t>(0,60+0,50)*3,25</t>
  </si>
  <si>
    <t>14</t>
  </si>
  <si>
    <t>342291121</t>
  </si>
  <si>
    <t>Ukotvení příček plochými kotvami, do konstrukce cihelné</t>
  </si>
  <si>
    <t>1193525057</t>
  </si>
  <si>
    <t>https://podminky.urs.cz/item/CS_URS_2024_02/342291121</t>
  </si>
  <si>
    <t>3,25*2</t>
  </si>
  <si>
    <t>15</t>
  </si>
  <si>
    <t>346244811</t>
  </si>
  <si>
    <t>Přizdívky izolační a ochranné z cihel pálených na maltu MC-10 včetně vytvoření požlábku v ohybu izolace vodorovné na svislou, se zatřenou cementovou omítkou z malty min. MC 10 tl. 20 mm pod izolaci z cihel plných dl. 290 mm, P 10 až P 20 tl. 65 mm</t>
  </si>
  <si>
    <t>-1379218151</t>
  </si>
  <si>
    <t>https://podminky.urs.cz/item/CS_URS_2024_02/346244811</t>
  </si>
  <si>
    <t>1,65*2,32</t>
  </si>
  <si>
    <t>Vodorovné konstrukce</t>
  </si>
  <si>
    <t>16</t>
  </si>
  <si>
    <t>451572111</t>
  </si>
  <si>
    <t>Lože pod potrubí, stoky a drobné objekty v otevřeném výkopu z kameniva drobného těženého 0 až 4 mm</t>
  </si>
  <si>
    <t>-513831144</t>
  </si>
  <si>
    <t>https://podminky.urs.cz/item/CS_URS_2024_02/451572111</t>
  </si>
  <si>
    <t>lože a obsyp ležaté kanalizace</t>
  </si>
  <si>
    <t>5,40*0,30*(0,10+0,30)</t>
  </si>
  <si>
    <t>Zpevněná plocha - betonová dlažba</t>
  </si>
  <si>
    <t>17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</si>
  <si>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</si>
  <si>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</si>
  <si>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446129928</t>
  </si>
  <si>
    <t>https://podminky.urs.cz/item/CS_URS_2024_02/596211210</t>
  </si>
  <si>
    <t>2,30*2,25</t>
  </si>
  <si>
    <t>18</t>
  </si>
  <si>
    <t>M</t>
  </si>
  <si>
    <t>59245020</t>
  </si>
  <si>
    <t>dlažba skladebná betonová 200x100mm tl 80mm přírodní</t>
  </si>
  <si>
    <t>-664504683</t>
  </si>
  <si>
    <t>5,175*1,03 'Přepočtené koeficientem množství</t>
  </si>
  <si>
    <t>19</t>
  </si>
  <si>
    <t>564730001</t>
  </si>
  <si>
    <t>Podklad nebo kryt z kameniva hrubého drceného vel. 8-16 mm s rozprostřením a zhutněním plochy jednotlivě do 100 m2, po zhutnění tl. 100 mm</t>
  </si>
  <si>
    <t>-535866198</t>
  </si>
  <si>
    <t>https://podminky.urs.cz/item/CS_URS_2024_02/564730001</t>
  </si>
  <si>
    <t>20</t>
  </si>
  <si>
    <t>564730101</t>
  </si>
  <si>
    <t>Podklad nebo kryt z kameniva hrubého drceného vel. 16-32 mm s rozprostřením a zhutněním plochy jednotlivě do 100 m2, po zhutnění tl. 100 mm</t>
  </si>
  <si>
    <t>610978398</t>
  </si>
  <si>
    <t>https://podminky.urs.cz/item/CS_URS_2024_02/564730101</t>
  </si>
  <si>
    <t>1,90*1,65</t>
  </si>
  <si>
    <t>174151101</t>
  </si>
  <si>
    <t>Zásyp sypaninou z jakékoliv horniny strojně s uložením výkopku ve vrstvách se zhutněním jam, šachet, rýh nebo kolem objektů v těchto vykopávkách</t>
  </si>
  <si>
    <t>286399888</t>
  </si>
  <si>
    <t>https://podminky.urs.cz/item/CS_URS_2024_02/174151101</t>
  </si>
  <si>
    <t>"zásyp šachty" 1,90*1,65*2,10</t>
  </si>
  <si>
    <t>22</t>
  </si>
  <si>
    <t>58343959</t>
  </si>
  <si>
    <t>kamenivo drcené hrubé frakce 32/63</t>
  </si>
  <si>
    <t>1724223589</t>
  </si>
  <si>
    <t>6,584*2,06412 'Přepočtené koeficientem množství</t>
  </si>
  <si>
    <t>Úpravy povrchů, podlahy a osazování výplní</t>
  </si>
  <si>
    <t>61</t>
  </si>
  <si>
    <t>Úprava povrchů vnitřních</t>
  </si>
  <si>
    <t>23</t>
  </si>
  <si>
    <t>611325421</t>
  </si>
  <si>
    <t>Oprava vápenocementové omítky vnitřních ploch štukové dvouvrstvé, tl. jádrové omítky do 20 mm a tl. štuku do 3 mm stropů, v rozsahu opravované plochy do 10%</t>
  </si>
  <si>
    <t>1607935891</t>
  </si>
  <si>
    <t>https://podminky.urs.cz/item/CS_URS_2024_02/611325421</t>
  </si>
  <si>
    <t>6,30*4,65-0,90*2,40+0,25*(4,65*5+2,25+0,15)</t>
  </si>
  <si>
    <t>24</t>
  </si>
  <si>
    <t>612325422</t>
  </si>
  <si>
    <t>Oprava vápenocementové omítky vnitřních ploch štukové dvouvrstvé, tl. jádrové omítky do 20 mm a tl. štuku do 3 mm stěn, v rozsahu opravované plochy přes 10 do 30%</t>
  </si>
  <si>
    <t>-1441463544</t>
  </si>
  <si>
    <t>https://podminky.urs.cz/item/CS_URS_2024_02/612325422</t>
  </si>
  <si>
    <t>(6,30+4,65)*2*3,25-(3,90-0,90+2,30+0,90+0,80*2)*0,05-0,90*1,97</t>
  </si>
  <si>
    <t>-1,50*2,00+0,35*(1,50+2,00*2)-1,35*0,35</t>
  </si>
  <si>
    <t>25</t>
  </si>
  <si>
    <t>612325223</t>
  </si>
  <si>
    <t>Vápenocementová omítka jednotlivých malých ploch štuková dvouvrstvá na stěnách, plochy jednotlivě přes 0,25 do 1 m2</t>
  </si>
  <si>
    <t>kus</t>
  </si>
  <si>
    <t>201101797</t>
  </si>
  <si>
    <t>https://podminky.urs.cz/item/CS_URS_2024_02/612325223</t>
  </si>
  <si>
    <t>"zazdívka 135×35" 1</t>
  </si>
  <si>
    <t>26</t>
  </si>
  <si>
    <t>612325225</t>
  </si>
  <si>
    <t>Vápenocementová omítka jednotlivých malých ploch štuková dvouvrstvá na stěnách, plochy jednotlivě přes 1,0 do 4 m2</t>
  </si>
  <si>
    <t>-2042156488</t>
  </si>
  <si>
    <t>https://podminky.urs.cz/item/CS_URS_2024_02/612325225</t>
  </si>
  <si>
    <t>"obezdívka - větrací šachta (0,60+0,50)*3,25=3,575 m2" 1</t>
  </si>
  <si>
    <t>"zazdívka z keramických cihel 1,50×2,00=3,000 m2" 1</t>
  </si>
  <si>
    <t>27</t>
  </si>
  <si>
    <t>612325302</t>
  </si>
  <si>
    <t>Vápenocementová omítka ostění nebo nadpraží štuková dvouvrstvá</t>
  </si>
  <si>
    <t>-15690933</t>
  </si>
  <si>
    <t>https://podminky.urs.cz/item/CS_URS_2024_02/612325302</t>
  </si>
  <si>
    <t>"nově zazděné dveře z vnější strany" 0,50*(1,10+2,10*2)+1,10*2,10-0,90*1,97</t>
  </si>
  <si>
    <t>28</t>
  </si>
  <si>
    <t>619995001</t>
  </si>
  <si>
    <t>Začištění omítek (s dodáním hmot) kolem oken, dveří, podlah, obkladů apod.</t>
  </si>
  <si>
    <t>-1292069955</t>
  </si>
  <si>
    <t>https://podminky.urs.cz/item/CS_URS_2024_02/619995001</t>
  </si>
  <si>
    <t>"nově zazděné dveře z vnější strany" 1,10+2,10*2</t>
  </si>
  <si>
    <t>29</t>
  </si>
  <si>
    <t>612 R_001</t>
  </si>
  <si>
    <t>oprava vnitřní štukové omítky v rozsahu do 2,0 m2 ( po demontáži dřevěného obkladu a stávajících radiátorů )</t>
  </si>
  <si>
    <t>-138890736</t>
  </si>
  <si>
    <t>62</t>
  </si>
  <si>
    <t>Úprava povrchů vnějších</t>
  </si>
  <si>
    <t>30</t>
  </si>
  <si>
    <t>612325205</t>
  </si>
  <si>
    <t>Vápenocementová omítka jednotlivých malých ploch hrubá na stěnách, plochy jednotlivě přes 1,0 do 4 m2</t>
  </si>
  <si>
    <t>395351356</t>
  </si>
  <si>
    <t>https://podminky.urs.cz/item/CS_URS_2024_02/612325205</t>
  </si>
  <si>
    <t>podkladní omítka pod svislou izolaci proti vodě</t>
  </si>
  <si>
    <t>"1,65*2,40" 1</t>
  </si>
  <si>
    <t>31</t>
  </si>
  <si>
    <t>612315212</t>
  </si>
  <si>
    <t>Vápenná omítka jednotlivých malých ploch hladká na stěnách, plochy jednotlivě přes 0,09 do 0,25 m2</t>
  </si>
  <si>
    <t>202253268</t>
  </si>
  <si>
    <t>https://podminky.urs.cz/item/CS_URS_2024_02/612315212</t>
  </si>
  <si>
    <t>"vnější opravy - vrtané otvory" 3</t>
  </si>
  <si>
    <t>"vnější opravy - průraz 300×300" 1</t>
  </si>
  <si>
    <t>"vnější opravy - zazdívka vedle přístřešku - plyn" 1</t>
  </si>
  <si>
    <t>32</t>
  </si>
  <si>
    <t>622385102</t>
  </si>
  <si>
    <t>Omítka tenkovrstvá minerální jednotlivých malých ploch stěn, plochy jednotlivě přes 0,1 do 0,25 m2</t>
  </si>
  <si>
    <t>-954711476</t>
  </si>
  <si>
    <t>https://podminky.urs.cz/item/CS_URS_2024_02/622385102</t>
  </si>
  <si>
    <t>63</t>
  </si>
  <si>
    <t>Podlahy a podlahové konstrukce</t>
  </si>
  <si>
    <t>33</t>
  </si>
  <si>
    <t>631312141</t>
  </si>
  <si>
    <t>Doplnění dosavadních mazanin prostým betonem s dodáním hmot, bez potěru, plochy jednotlivě rýh v dosavadních mazaninách</t>
  </si>
  <si>
    <t>-1760112747</t>
  </si>
  <si>
    <t>https://podminky.urs.cz/item/CS_URS_2024_02/631312141</t>
  </si>
  <si>
    <t>podkladní betonová mazanina - doplnění po zásypu ležaté kanalizace</t>
  </si>
  <si>
    <t>2,40*0,30*0,15</t>
  </si>
  <si>
    <t>betonová mazanina na doplněné vodorovné izolaci</t>
  </si>
  <si>
    <t>2,40*0,30*0,10</t>
  </si>
  <si>
    <t>34</t>
  </si>
  <si>
    <t>630 R_001</t>
  </si>
  <si>
    <t>Očištění stávajícího betonového soklu, případné vyspravení, provedení nátěru určeného pro betonové konstrukce ( rozsah bude upřesněn )</t>
  </si>
  <si>
    <t>-1662189502</t>
  </si>
  <si>
    <t>3,90*2,30+0,05*(3,00+2,30)+0,80*0,80+0,05*0,80*2</t>
  </si>
  <si>
    <t>64</t>
  </si>
  <si>
    <t>Osazování výplní otvorů</t>
  </si>
  <si>
    <t>35</t>
  </si>
  <si>
    <t>642942111</t>
  </si>
  <si>
    <t>Osazování zárubní nebo rámů kovových dveřních lisovaných nebo z úhelníků bez dveřních křídel na cementovou maltu, plochy otvoru do 2,5 m2 ( dodávka zárubně - viz pol.dodávka PO dveří )</t>
  </si>
  <si>
    <t>-1076468949</t>
  </si>
  <si>
    <t>https://podminky.urs.cz/item/CS_URS_2024_02/642942111</t>
  </si>
  <si>
    <t>36</t>
  </si>
  <si>
    <t>644941111</t>
  </si>
  <si>
    <t>Montáž průvětrníků nebo mřížek odvětrávacích velikosti do 150 x 200 mm</t>
  </si>
  <si>
    <t>-1520661820</t>
  </si>
  <si>
    <t>https://podminky.urs.cz/item/CS_URS_2024_02/644941111</t>
  </si>
  <si>
    <t>"plastová d=50 mm" 18</t>
  </si>
  <si>
    <t>"plastová d=200 mm" 3</t>
  </si>
  <si>
    <t>37</t>
  </si>
  <si>
    <t>56245653</t>
  </si>
  <si>
    <t>mřížka větrací kruhová plast se síťovinou 50mm</t>
  </si>
  <si>
    <t>1859279623</t>
  </si>
  <si>
    <t>38</t>
  </si>
  <si>
    <t>56245603</t>
  </si>
  <si>
    <t>mřížka větrací hranatá plast se síťovinou 200x200mm</t>
  </si>
  <si>
    <t>-247964511</t>
  </si>
  <si>
    <t>Ostatní konstrukce a práce, bourání</t>
  </si>
  <si>
    <t>94</t>
  </si>
  <si>
    <t>Lešení a stavební výtahy</t>
  </si>
  <si>
    <t>39</t>
  </si>
  <si>
    <t>949101111</t>
  </si>
  <si>
    <t>Lešení pomocné pracovní pro objekty pozemních staveb pro zatížení do 150 kg/m2, o výšce lešeňové podlahy do 1,9 m</t>
  </si>
  <si>
    <t>480786787</t>
  </si>
  <si>
    <t>https://podminky.urs.cz/item/CS_URS_2024_02/949101111</t>
  </si>
  <si>
    <t>6,30*4,65+1,50*0,35-0,90*2,40+5,00</t>
  </si>
  <si>
    <t>95</t>
  </si>
  <si>
    <t>Různé dokončovací konstrukce a práce pozemních staveb</t>
  </si>
  <si>
    <t>40</t>
  </si>
  <si>
    <t>952901111</t>
  </si>
  <si>
    <t>Vyčištění budov nebo objektů před předáním do užívání budov bytové nebo občanské výstavby, světlé výšky podlaží do 4 m</t>
  </si>
  <si>
    <t>300104913</t>
  </si>
  <si>
    <t>https://podminky.urs.cz/item/CS_URS_2024_02/952901111</t>
  </si>
  <si>
    <t>41</t>
  </si>
  <si>
    <t>952901411</t>
  </si>
  <si>
    <t>Vyčištění budov nebo objektů před předáním do užívání ostatních objektů (např. kanálů, zásobníků, kůlen apod.) jakékoliv výšky podlaží</t>
  </si>
  <si>
    <t>1256149403</t>
  </si>
  <si>
    <t>https://podminky.urs.cz/item/CS_URS_2024_02/952901411</t>
  </si>
  <si>
    <t>"komunikační prostory" 50,000</t>
  </si>
  <si>
    <t>42</t>
  </si>
  <si>
    <t>950 R_001</t>
  </si>
  <si>
    <t>Prověření funkčnosti stávajících větracích otvorů ( vyčištění, případné dovrtání apod.)</t>
  </si>
  <si>
    <t>-1957159714</t>
  </si>
  <si>
    <t>43</t>
  </si>
  <si>
    <t>953845113</t>
  </si>
  <si>
    <t>Vyvložkování stávajících komínových nebo větracích průduchů nerezovými vložkami pevnými, včetně ukončení komínu komínového tělesa výšky 3 m světlý průměr vložky přes 130 m do 160 mm</t>
  </si>
  <si>
    <t>soubor</t>
  </si>
  <si>
    <t>702120371</t>
  </si>
  <si>
    <t>https://podminky.urs.cz/item/CS_URS_2024_02/953845113</t>
  </si>
  <si>
    <t>44</t>
  </si>
  <si>
    <t>953845123</t>
  </si>
  <si>
    <t>Vyvložkování stávajících komínových nebo větracích průduchů nerezovými vložkami pevnými, včetně ukončení komínu svislého kouřovodu výšky 3 m Příplatek k cenám za každý další i započatý metr výšky komínového průduchu přes 3 m světlý průměr vložky přes 130 m do 160 mm</t>
  </si>
  <si>
    <t>-100964044</t>
  </si>
  <si>
    <t>https://podminky.urs.cz/item/CS_URS_2024_02/953845123</t>
  </si>
  <si>
    <t>(20,00-3,00)*2</t>
  </si>
  <si>
    <t>96</t>
  </si>
  <si>
    <t>Bourání konstrukcí</t>
  </si>
  <si>
    <t>45</t>
  </si>
  <si>
    <t>963012510</t>
  </si>
  <si>
    <t>Bourání stropů z desek nebo panelů železobetonových prefabrikovaných s dutinami z desek, š. do 300 mm tl. do 140 mm</t>
  </si>
  <si>
    <t>99894978</t>
  </si>
  <si>
    <t>https://podminky.urs.cz/item/CS_URS_2024_02/963012510</t>
  </si>
  <si>
    <t>2,10*2,10*0,14</t>
  </si>
  <si>
    <t>46</t>
  </si>
  <si>
    <t>968072456</t>
  </si>
  <si>
    <t>Vybourání kovových rámů oken s křídly, dveřních zárubní, vrat, stěn, ostění nebo obkladů dveřních zárubní, plochy přes 2 m2</t>
  </si>
  <si>
    <t>-376196044</t>
  </si>
  <si>
    <t>https://podminky.urs.cz/item/CS_URS_2024_02/968072456</t>
  </si>
  <si>
    <t>1,10*2,05</t>
  </si>
  <si>
    <t>1,50*2,05</t>
  </si>
  <si>
    <t>47</t>
  </si>
  <si>
    <t>967031142</t>
  </si>
  <si>
    <t>Přisekání (špicování) plošné nebo rovných ostění zdiva z cihel pálených rovných ostění, bez odstupu, po hrubém vybourání otvorů, na maltu cementovou</t>
  </si>
  <si>
    <t>631027915</t>
  </si>
  <si>
    <t>https://podminky.urs.cz/item/CS_URS_2024_02/967031142</t>
  </si>
  <si>
    <t>0,75*(1,10+2,10*2)</t>
  </si>
  <si>
    <t>0,60*(1,45+2,00*2)</t>
  </si>
  <si>
    <t>48</t>
  </si>
  <si>
    <t>977151125</t>
  </si>
  <si>
    <t>Jádrové vrty diamantovými korunkami do stavebních materiálů (železobetonu, betonu, cihel, obkladů, dlažeb, kamene) průměru přes 180 do 200 mm</t>
  </si>
  <si>
    <t>-377219333</t>
  </si>
  <si>
    <t>https://podminky.urs.cz/item/CS_URS_2024_02/977151125</t>
  </si>
  <si>
    <t>pro přívod vzduchu ke kotlům a ohříváku TV</t>
  </si>
  <si>
    <t>0,65*3</t>
  </si>
  <si>
    <t>49</t>
  </si>
  <si>
    <t>919735124</t>
  </si>
  <si>
    <t>Řezání stávajícího betonového krytu nebo podkladu hloubky přes 150 do 200 mm</t>
  </si>
  <si>
    <t>1013350455</t>
  </si>
  <si>
    <t>https://podminky.urs.cz/item/CS_URS_2024_02/919735124</t>
  </si>
  <si>
    <t>"rýha pro vnitřní kanalizaci" 2,40*2+0,40</t>
  </si>
  <si>
    <t>50</t>
  </si>
  <si>
    <t>974042587</t>
  </si>
  <si>
    <t>Vysekání rýh v betonové nebo jiné monolitické dlažbě s betonovým podkladem do hl. 250 mm a šířky do 300 mm</t>
  </si>
  <si>
    <t>-853838306</t>
  </si>
  <si>
    <t>https://podminky.urs.cz/item/CS_URS_2024_02/974042587</t>
  </si>
  <si>
    <t>"pro vnitřní ležatou kanalizaci" 2,400</t>
  </si>
  <si>
    <t>51</t>
  </si>
  <si>
    <t>971033471</t>
  </si>
  <si>
    <t>Vybourání otvorů ve zdivu základovém nebo nadzákladovém z cihel, tvárnic, příčkovek z cihel pálených na maltu vápennou nebo vápenocementovou plochy do 0,25 m2, tl. do 750 mm</t>
  </si>
  <si>
    <t>-39118218</t>
  </si>
  <si>
    <t>https://podminky.urs.cz/item/CS_URS_2024_02/971033471</t>
  </si>
  <si>
    <t>"větrací otvor 300×300 mm" 1</t>
  </si>
  <si>
    <t>52</t>
  </si>
  <si>
    <t>978011121</t>
  </si>
  <si>
    <t>Otlučení vápenných nebo vápenocementových omítek vnitřních ploch stropů, v rozsahu přes 5 do 10 %</t>
  </si>
  <si>
    <t>-383269403</t>
  </si>
  <si>
    <t>https://podminky.urs.cz/item/CS_URS_2024_02/978011121</t>
  </si>
  <si>
    <t>53</t>
  </si>
  <si>
    <t>978013141</t>
  </si>
  <si>
    <t>Otlučení vápenných nebo vápenocementových omítek vnitřních ploch stěn s vyškrabáním spar, s očištěním zdiva, v rozsahu přes 10 do 30 %</t>
  </si>
  <si>
    <t>1006491595</t>
  </si>
  <si>
    <t>https://podminky.urs.cz/item/CS_URS_2024_02/978013141</t>
  </si>
  <si>
    <t>54</t>
  </si>
  <si>
    <t>766411811</t>
  </si>
  <si>
    <t>Demontáž obložení stěn panely, plochy do 1,5 m2</t>
  </si>
  <si>
    <t>-863066534</t>
  </si>
  <si>
    <t>https://podminky.urs.cz/item/CS_URS_2024_02/766411811</t>
  </si>
  <si>
    <t>"družina - v rozsahu parapetů - výměna radiátorů" 1,00*3</t>
  </si>
  <si>
    <t>55</t>
  </si>
  <si>
    <t>766411822</t>
  </si>
  <si>
    <t>Demontáž obložení stěn podkladových roštů</t>
  </si>
  <si>
    <t>874724119</t>
  </si>
  <si>
    <t>https://podminky.urs.cz/item/CS_URS_2024_02/766411822</t>
  </si>
  <si>
    <t>56</t>
  </si>
  <si>
    <t>953 R_001</t>
  </si>
  <si>
    <t>Odstranění vyvložkování stávajících komínových průduchů nerezovými vložkami pevnými, včetně ukončení komínu svislého kouřovodu; průměr vložky přes 130 m do 160 mm</t>
  </si>
  <si>
    <t>-446560119</t>
  </si>
  <si>
    <t>57</t>
  </si>
  <si>
    <t>977331111</t>
  </si>
  <si>
    <t>Zvětšení komínového průduchu frézováním zdiva z cihel plných pálených maximální hloubky frézování do 10 mm</t>
  </si>
  <si>
    <t>-613234305</t>
  </si>
  <si>
    <t>https://podminky.urs.cz/item/CS_URS_2024_02/977331111</t>
  </si>
  <si>
    <t>případná úprava profilu komínového průduchu po vytažení stáv.nerez vložky ROKA Ráža</t>
  </si>
  <si>
    <t>"z 20% délky průduchu" 20,00*1/2</t>
  </si>
  <si>
    <t>997</t>
  </si>
  <si>
    <t>Přesun sutě</t>
  </si>
  <si>
    <t>58</t>
  </si>
  <si>
    <t>997006012</t>
  </si>
  <si>
    <t>Úprava stavebního odpadu třídění ruční</t>
  </si>
  <si>
    <t>628140069</t>
  </si>
  <si>
    <t>https://podminky.urs.cz/item/CS_URS_2024_02/997006012</t>
  </si>
  <si>
    <t>59</t>
  </si>
  <si>
    <t>997013211</t>
  </si>
  <si>
    <t>Vnitrostaveništní doprava suti a vybouraných hmot vodorovně do 50 m s naložením ručně pro budovy a haly výšky do 6 m</t>
  </si>
  <si>
    <t>-1796407440</t>
  </si>
  <si>
    <t>https://podminky.urs.cz/item/CS_URS_2024_02/997013211</t>
  </si>
  <si>
    <t>60</t>
  </si>
  <si>
    <t>997013501</t>
  </si>
  <si>
    <t>Odvoz suti a vybouraných hmot na skládku nebo meziskládku se složením, na vzdálenost do 1 km</t>
  </si>
  <si>
    <t>-393138462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</si>
  <si>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</si>
  <si>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</si>
  <si>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 ( odvoz do 10 km - skládka Jihlava Henčov - skutečná vzdálenost bude upřesněna )</t>
  </si>
  <si>
    <t>1499074329</t>
  </si>
  <si>
    <t>https://podminky.urs.cz/item/CS_URS_2024_02/997013509</t>
  </si>
  <si>
    <t>6,936*9 'Přepočtené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</si>
  <si>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</si>
  <si>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</si>
  <si>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452943610</t>
  </si>
  <si>
    <t>https://podminky.urs.cz/item/CS_URS_2024_02/997013871</t>
  </si>
  <si>
    <t>998</t>
  </si>
  <si>
    <t>Přesun hmot</t>
  </si>
  <si>
    <t>998012021</t>
  </si>
  <si>
    <t>Přesun hmot pro budovy občanské výstavby, bydlení, výrobu a služby s nosnou svislou konstrukcí monolitickou betonovou tyčovou nebo plošnou s jakýkoliv obvodovým pláštěm kromě vyzdívaného vodorovná dopravní vzdálenost do 100 m základní pro budovy výšky do 6 m</t>
  </si>
  <si>
    <t>-1877268213</t>
  </si>
  <si>
    <t>https://podminky.urs.cz/item/CS_URS_2024_02/998012021</t>
  </si>
  <si>
    <t>PSV</t>
  </si>
  <si>
    <t>Práce a dodávky PSV</t>
  </si>
  <si>
    <t>711</t>
  </si>
  <si>
    <t>Izolace proti vodě, vlhkosti a plynům</t>
  </si>
  <si>
    <t>711111001</t>
  </si>
  <si>
    <t>Provedení izolace proti zemní vlhkosti natěradly a tmely za studena na ploše vodorovné V nátěrem penetračním</t>
  </si>
  <si>
    <t>1608062924</t>
  </si>
  <si>
    <t>https://podminky.urs.cz/item/CS_URS_2024_02/711111001</t>
  </si>
  <si>
    <t>doplnění izolace po provedení podkladního betonu po zásypu ležaté kanalizace</t>
  </si>
  <si>
    <t>2,40*0,30+0,10*(2,40+0,30)*2</t>
  </si>
  <si>
    <t>65</t>
  </si>
  <si>
    <t>11163150</t>
  </si>
  <si>
    <t>lak penetrační asfaltový</t>
  </si>
  <si>
    <t>-254368772</t>
  </si>
  <si>
    <t>3,33333333333333*0,0003 'Přepočtené koeficientem množství</t>
  </si>
  <si>
    <t>66</t>
  </si>
  <si>
    <t>711141559</t>
  </si>
  <si>
    <t>Provedení izolace proti zemní vlhkosti pásy přitavením NAIP na ploše vodorovné V</t>
  </si>
  <si>
    <t>-1361622889</t>
  </si>
  <si>
    <t>https://podminky.urs.cz/item/CS_URS_2024_02/711141559</t>
  </si>
  <si>
    <t>"1 × pás SBS" 2,40*0,30+0,10*(2,40+0,30)*2</t>
  </si>
  <si>
    <t>67</t>
  </si>
  <si>
    <t>62853004</t>
  </si>
  <si>
    <t>pás asfaltový natavitelný modifikovaný SBS s vložkou ze skleněné tkaniny a spalitelnou PE fólií nebo jemnozrnným minerálním posypem na horním povrchu tl 4,0mm</t>
  </si>
  <si>
    <t>492604736</t>
  </si>
  <si>
    <t>1,26*1,1655 'Přepočtené koeficientem množství</t>
  </si>
  <si>
    <t>68</t>
  </si>
  <si>
    <t>711112001</t>
  </si>
  <si>
    <t>Provedení izolace proti zemní vlhkosti natěradly a tmely za studena na ploše svislé S nátěrem penetračním</t>
  </si>
  <si>
    <t>2112148350</t>
  </si>
  <si>
    <t>https://podminky.urs.cz/item/CS_URS_2024_02/711112001</t>
  </si>
  <si>
    <t>1,65*2,40</t>
  </si>
  <si>
    <t>69</t>
  </si>
  <si>
    <t>2103784633</t>
  </si>
  <si>
    <t>3,96*0,00034 'Přepočtené koeficientem množství</t>
  </si>
  <si>
    <t>70</t>
  </si>
  <si>
    <t>711142559</t>
  </si>
  <si>
    <t>Provedení izolace proti zemní vlhkosti pásy přitavením NAIP na ploše svislé S</t>
  </si>
  <si>
    <t>-808100831</t>
  </si>
  <si>
    <t>https://podminky.urs.cz/item/CS_URS_2024_02/711142559</t>
  </si>
  <si>
    <t>"2 × pás SBS" 1,65*2,40*2</t>
  </si>
  <si>
    <t>71</t>
  </si>
  <si>
    <t>795910630</t>
  </si>
  <si>
    <t>3,96*1,221 'Přepočtené koeficientem množství</t>
  </si>
  <si>
    <t>72</t>
  </si>
  <si>
    <t>62855001</t>
  </si>
  <si>
    <t>pás asfaltový natavitelný modifikovaný SBS s vložkou z polyesterové rohože a spalitelnou PE fólií nebo jemnozrnným minerálním posypem na horním povrchu tl 4,0mm</t>
  </si>
  <si>
    <t>1399963755</t>
  </si>
  <si>
    <t>73</t>
  </si>
  <si>
    <t>711199095</t>
  </si>
  <si>
    <t>Příplatek k cenám provedení izolace proti zemní vlhkosti za plochu do 10 m2 natěradly za studena nebo za horka</t>
  </si>
  <si>
    <t>1191343153</t>
  </si>
  <si>
    <t>https://podminky.urs.cz/item/CS_URS_2024_02/711199095</t>
  </si>
  <si>
    <t>"na ploše vodorovné" 2,40*0,30+0,10*(2,40+0,30)*2</t>
  </si>
  <si>
    <t>"na ploše svislé" 1,65*2,40</t>
  </si>
  <si>
    <t>74</t>
  </si>
  <si>
    <t>711199097</t>
  </si>
  <si>
    <t>Příplatek k cenám provedení izolace proti zemní vlhkosti za plochu do 10 m2 pásy přitavením NAIP nebo termoplasty</t>
  </si>
  <si>
    <t>1195734560</t>
  </si>
  <si>
    <t>https://podminky.urs.cz/item/CS_URS_2024_02/711199097</t>
  </si>
  <si>
    <t>75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</si>
  <si>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</si>
  <si>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</si>
  <si>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722066516</t>
  </si>
  <si>
    <t>https://podminky.urs.cz/item/CS_URS_2024_02/998711121</t>
  </si>
  <si>
    <t>751</t>
  </si>
  <si>
    <t>Vzduchotechnika</t>
  </si>
  <si>
    <t>76</t>
  </si>
  <si>
    <t>751398022</t>
  </si>
  <si>
    <t>Montáž ostatních zařízení větrací mřížky stěnové, průřezu přes 0,04 do 0,100 m2</t>
  </si>
  <si>
    <t>-1589825443</t>
  </si>
  <si>
    <t>https://podminky.urs.cz/item/CS_URS_2024_02/751398022</t>
  </si>
  <si>
    <t>"kovová mřížka 300×300" 2</t>
  </si>
  <si>
    <t>77</t>
  </si>
  <si>
    <t>42972310</t>
  </si>
  <si>
    <t>mřížka stěnová otevřená jednořadá kovová úhel lamel 0° 300x300 mm</t>
  </si>
  <si>
    <t>720144812</t>
  </si>
  <si>
    <t>78</t>
  </si>
  <si>
    <t>751398024</t>
  </si>
  <si>
    <t>Montáž ostatních zařízení větrací mřížky stěnové, průřezu přes 0,150 do 0,200 m2</t>
  </si>
  <si>
    <t>1138304110</t>
  </si>
  <si>
    <t>https://podminky.urs.cz/item/CS_URS_2024_02/751398024</t>
  </si>
  <si>
    <t>"mřížka 400×400" 1</t>
  </si>
  <si>
    <t>79</t>
  </si>
  <si>
    <t>42972315</t>
  </si>
  <si>
    <t>mřížka stěnová otevřená jednořadá kovová úhel lamel 0° 400x400 mm</t>
  </si>
  <si>
    <t>872850583</t>
  </si>
  <si>
    <t>80</t>
  </si>
  <si>
    <t>998751121</t>
  </si>
  <si>
    <t>Přesun hmot pro vzduchotechniku stanovený z hmotnosti přesunovaného materiálu vodorovná dopravní vzdálenost do 100 m ruční (bez užití mechanizace) v objektech výšky do 12 m</t>
  </si>
  <si>
    <t>540213107</t>
  </si>
  <si>
    <t>https://podminky.urs.cz/item/CS_URS_2024_02/998751121</t>
  </si>
  <si>
    <t>766</t>
  </si>
  <si>
    <t>Konstrukce truhlářské</t>
  </si>
  <si>
    <t>81</t>
  </si>
  <si>
    <t>766 R_001</t>
  </si>
  <si>
    <t>Ukončení stávajícího obkladu po částěčné demontáži ( způsob provedení bude upřesněn )</t>
  </si>
  <si>
    <t>1457163684</t>
  </si>
  <si>
    <t>"družina" 1,00*2*3</t>
  </si>
  <si>
    <t>82</t>
  </si>
  <si>
    <t>998766311</t>
  </si>
  <si>
    <t>Přesun hmot pro konstrukce truhlářské stanovený procentní sazbou (%) z ceny vodorovná dopravní vzdálenost do 50 m ruční (bez užití mechanizace) v objektech výšky do 6 m</t>
  </si>
  <si>
    <t>%</t>
  </si>
  <si>
    <t>1192076826</t>
  </si>
  <si>
    <t>https://podminky.urs.cz/item/CS_URS_2024_02/998766311</t>
  </si>
  <si>
    <t>767</t>
  </si>
  <si>
    <t>Konstrukce zámečnické</t>
  </si>
  <si>
    <t>83</t>
  </si>
  <si>
    <t>767646510</t>
  </si>
  <si>
    <t>Montáž dveří ocelových nebo hliníkových protipožárních uzávěrů jednokřídlových</t>
  </si>
  <si>
    <t>-986864219</t>
  </si>
  <si>
    <t>https://podminky.urs.cz/item/CS_URS_2024_02/767646510</t>
  </si>
  <si>
    <t>84</t>
  </si>
  <si>
    <t>55341183</t>
  </si>
  <si>
    <t>dveře jednokřídlé ocelové interierové protipožární EW 15, 30, 45 D1 speciální zárubeň 900x1970mm, kování zámek vložkový, povrchová úprava ( EW30DP1-C )</t>
  </si>
  <si>
    <t>-309039586</t>
  </si>
  <si>
    <t>85</t>
  </si>
  <si>
    <t>767649191</t>
  </si>
  <si>
    <t>Montáž dveří ocelových nebo hliníkových doplňků dveří samozavírače hydraulického</t>
  </si>
  <si>
    <t>-1829697007</t>
  </si>
  <si>
    <t>https://podminky.urs.cz/item/CS_URS_2024_02/767649191</t>
  </si>
  <si>
    <t>86</t>
  </si>
  <si>
    <t>54917250</t>
  </si>
  <si>
    <t>samozavírač dveří hydraulický</t>
  </si>
  <si>
    <t>1205718686</t>
  </si>
  <si>
    <t>87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</si>
  <si>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</si>
  <si>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</si>
  <si>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1394771731</t>
  </si>
  <si>
    <t>https://podminky.urs.cz/item/CS_URS_2024_02/998767121</t>
  </si>
  <si>
    <t>771</t>
  </si>
  <si>
    <t>Podlahy z dlaždic</t>
  </si>
  <si>
    <t>88</t>
  </si>
  <si>
    <t>771571810</t>
  </si>
  <si>
    <t>Demontáž podlah z dlaždic keramických kladených do malty</t>
  </si>
  <si>
    <t>-2024870085</t>
  </si>
  <si>
    <t>https://podminky.urs.cz/item/CS_URS_2024_02/771571810</t>
  </si>
  <si>
    <t>"rýha pro kanalizaci" 2,40*0,30</t>
  </si>
  <si>
    <t>89</t>
  </si>
  <si>
    <t>771573932</t>
  </si>
  <si>
    <t>Doplnění keramické dlaždice lepené pro vysoké mechanické zatížení, velikosti přes 9 do 12 ks/m2</t>
  </si>
  <si>
    <t>38389062</t>
  </si>
  <si>
    <t>https://podminky.urs.cz/item/CS_URS_2024_02/771573932</t>
  </si>
  <si>
    <t>doplnění keramické dlažby - po provedení ležaté kanalizace</t>
  </si>
  <si>
    <t>2,40/0,30</t>
  </si>
  <si>
    <t>90</t>
  </si>
  <si>
    <t>59761160</t>
  </si>
  <si>
    <t>dlažba keramická slinutá mrazuvzdorná povrch hladký/matný tl do 10mm přes 9 do 12ks/m2 ( barevně přizpůsobit stávající dlažbě )</t>
  </si>
  <si>
    <t>-469441724</t>
  </si>
  <si>
    <t>8*0,099 'Přepočtené koeficientem množství</t>
  </si>
  <si>
    <t>91</t>
  </si>
  <si>
    <t>771574906</t>
  </si>
  <si>
    <t>Oprava spárování podlah z dlaždic keramických včetně vyškrabání a vymytí spár přes 9 do 15 ks/m2</t>
  </si>
  <si>
    <t>-1064836484</t>
  </si>
  <si>
    <t>https://podminky.urs.cz/item/CS_URS_2024_02/771574906</t>
  </si>
  <si>
    <t>"plocha keramické dlažby" 5,40*2,40+2,40*4,65+1,50*0,35</t>
  </si>
  <si>
    <t>92</t>
  </si>
  <si>
    <t>771 R_001</t>
  </si>
  <si>
    <t>Očištění stávající podlany, případná výměna poškozených keramických dlaždic ( bude upřesněno dle skutečného stavu )</t>
  </si>
  <si>
    <t>1847861355</t>
  </si>
  <si>
    <t>93</t>
  </si>
  <si>
    <t>998771121</t>
  </si>
  <si>
    <t>Přesun hmot pro podlahy z dlaždic stanovený z hmotnosti přesunovaného materiálu vodorovná dopravní vzdálenost do 50 m ruční (bez užití mechanizace) v objektech výšky do 6 m</t>
  </si>
  <si>
    <t>-1097986807</t>
  </si>
  <si>
    <t>https://podminky.urs.cz/item/CS_URS_2024_02/998771121</t>
  </si>
  <si>
    <t>783</t>
  </si>
  <si>
    <t>Dokončovací práce - nátěry</t>
  </si>
  <si>
    <t>783314203</t>
  </si>
  <si>
    <t>Základní antikorozní nátěr zámečnických konstrukcí jednonásobný syntetický samozákladující</t>
  </si>
  <si>
    <t>-981516563</t>
  </si>
  <si>
    <t>https://podminky.urs.cz/item/CS_URS_2024_02/783314203</t>
  </si>
  <si>
    <t>"ocelová zárubeň" (0,90+1,97*2)*0,25*1</t>
  </si>
  <si>
    <t>783315101</t>
  </si>
  <si>
    <t>Mezinátěr zámečnických konstrukcí jednonásobný syntetický standardní</t>
  </si>
  <si>
    <t>1009612274</t>
  </si>
  <si>
    <t>https://podminky.urs.cz/item/CS_URS_2024_02/783315101</t>
  </si>
  <si>
    <t>783317101</t>
  </si>
  <si>
    <t>Krycí nátěr (email) zámečnických konstrukcí jednonásobný syntetický standardní</t>
  </si>
  <si>
    <t>551054409</t>
  </si>
  <si>
    <t>https://podminky.urs.cz/item/CS_URS_2024_02/783317101</t>
  </si>
  <si>
    <t>784</t>
  </si>
  <si>
    <t>Dokončovací práce - malby a tapety</t>
  </si>
  <si>
    <t>97</t>
  </si>
  <si>
    <t>619991001</t>
  </si>
  <si>
    <t>Zakrytí vnitřních ploch před znečištěním fólií včetně pozdějšího odkrytí podlah</t>
  </si>
  <si>
    <t>-978318743</t>
  </si>
  <si>
    <t>https://podminky.urs.cz/item/CS_URS_2024_02/619991001</t>
  </si>
  <si>
    <t>zakrytí podlah</t>
  </si>
  <si>
    <t>"keramická dlažba, betonové sokly" 24,645+9,955</t>
  </si>
  <si>
    <t>98</t>
  </si>
  <si>
    <t>619991011</t>
  </si>
  <si>
    <t>Zakrytí vnitřních ploch před znečištěním fólií včetně pozdějšího odkrytí samostatných konstrukcí a prvků</t>
  </si>
  <si>
    <t>422551478</t>
  </si>
  <si>
    <t>https://podminky.urs.cz/item/CS_URS_2024_02/619991011</t>
  </si>
  <si>
    <t>"strojní zařízení - odhad" 30,000</t>
  </si>
  <si>
    <t>"dveře" 1,10*2,10*2</t>
  </si>
  <si>
    <t>99</t>
  </si>
  <si>
    <t>784121001</t>
  </si>
  <si>
    <t>Oškrabání malby v místnostech výšky do 3,80 m</t>
  </si>
  <si>
    <t>750169762</t>
  </si>
  <si>
    <t>https://podminky.urs.cz/item/CS_URS_2024_02/784121001</t>
  </si>
  <si>
    <t>kotelna - strop</t>
  </si>
  <si>
    <t>kotelna - stěny</t>
  </si>
  <si>
    <t>(6,30+4,65)*2*3,25-(3,90-0,90+2,30+0,90+0,80*2)*0,05+0,35*(1,50+2,00*2)</t>
  </si>
  <si>
    <t>-(1,50*2,00+1,35*0,35)-(0,60+0,50)*3,25</t>
  </si>
  <si>
    <t>vstup do kotelny</t>
  </si>
  <si>
    <t>0,75*(1,10+2,10*2)+1,10*2,10</t>
  </si>
  <si>
    <t>100</t>
  </si>
  <si>
    <t>784185001</t>
  </si>
  <si>
    <t>Provedení penetrace podkladu jednonásobné v místnostech výšky do 3,80 m</t>
  </si>
  <si>
    <t>453911093</t>
  </si>
  <si>
    <t>https://podminky.urs.cz/item/CS_URS_2024_02/784185001</t>
  </si>
  <si>
    <t>101</t>
  </si>
  <si>
    <t>58124965</t>
  </si>
  <si>
    <t>hmota nátěrová akrylátová základní penetrační transparentní</t>
  </si>
  <si>
    <t>litr</t>
  </si>
  <si>
    <t>1128080606</t>
  </si>
  <si>
    <t>112,543*0,04 'Přepočtené koeficientem množství</t>
  </si>
  <si>
    <t>102</t>
  </si>
  <si>
    <t>784211101</t>
  </si>
  <si>
    <t>Malby z malířských směsí oděruvzdorných za mokra dvojnásobné, bílé za mokra oděruvzdorné výborně v místnostech výšky do 3,80 m</t>
  </si>
  <si>
    <t>2016330900</t>
  </si>
  <si>
    <t>https://podminky.urs.cz/item/CS_URS_2024_02/784211101</t>
  </si>
  <si>
    <t>HZS</t>
  </si>
  <si>
    <t>Hodinové zúčtovací sazby</t>
  </si>
  <si>
    <t>103</t>
  </si>
  <si>
    <t>HZS2492</t>
  </si>
  <si>
    <t>Hodinové zúčtovací sazby profesí HSV a PSV - ( celkový počet hodin bude odsouhlasen TDS ) položkou lze ocenit práce při rekonstrukci, které nejsou patrny z PD materiál bude dodán samostatně ( počet hodin = odhad )</t>
  </si>
  <si>
    <t>hod</t>
  </si>
  <si>
    <t>512</t>
  </si>
  <si>
    <t>516441040</t>
  </si>
  <si>
    <t>02 - ZTI, kotelna a strojní zařízení, vytápění, vzduchotechnika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</si>
  <si>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</si>
  <si>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</si>
  <si>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</si>
  <si>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</si>
  <si>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724 - Zdravotechnika - strojní vybavení</t>
  </si>
  <si>
    <t xml:space="preserve">    725 - Zdravotechnika - zařizovací předměty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</si>
  <si>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</si>
  <si>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</si>
  <si>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</si>
  <si>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</si>
  <si>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</si>
  <si>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713</t>
  </si>
  <si>
    <t>Izolace tepelné</t>
  </si>
  <si>
    <t>713300822</t>
  </si>
  <si>
    <t>Odstranění tepelné izolace těles povrchové úpravy pásy nebo fólie ploch tvarových</t>
  </si>
  <si>
    <t>1996798813</t>
  </si>
  <si>
    <t>https://podminky.urs.cz/item/CS_URS_2024_02/713300822</t>
  </si>
  <si>
    <t>713311221</t>
  </si>
  <si>
    <t>Montáž izolace tepelné těles pásy nebo rohožemi s povrchovou úpravou hliníkovou fólií (izolační materiál ve specifikaci) připevněnými ocelovým drátem, páskou nebo samolepícím přesahem ploch tvarových jednovrstvá</t>
  </si>
  <si>
    <t>-658582132</t>
  </si>
  <si>
    <t>https://podminky.urs.cz/item/CS_URS_2024_02/713311221</t>
  </si>
  <si>
    <t>63151672</t>
  </si>
  <si>
    <t>rohož izolační z minerální vlny lamelová s Al fólií 50-60kg/m3 tl 60mm</t>
  </si>
  <si>
    <t>1266614617</t>
  </si>
  <si>
    <t>3,80952380952381*1,05 'Přepočtené koeficientem množství</t>
  </si>
  <si>
    <t>63151671</t>
  </si>
  <si>
    <t>rohož izolační z minerální vlny lamelová s Al fólií 50-60kg/m3 tl 40mm</t>
  </si>
  <si>
    <t>-1172667030</t>
  </si>
  <si>
    <t>713410811</t>
  </si>
  <si>
    <t>Odstranění tepelné izolace potrubí a ohybů pásy nebo rohožemi bez povrchové úpravy ovinutými kolem potrubí a staženými ocelovým drátem potrubí, tloušťka izolace do 50 mm</t>
  </si>
  <si>
    <t>-1446995399</t>
  </si>
  <si>
    <t>https://podminky.urs.cz/item/CS_URS_2024_02/713410811</t>
  </si>
  <si>
    <t>713410861</t>
  </si>
  <si>
    <t>Odstranění tepelné izolace potrubí a ohybů pásy nebo rohožemi s povrchovou úpravou hliníkovou fólií připevněnými samolepící hliníkovou páskou potrubí, tloušťka izolace do 50 mm</t>
  </si>
  <si>
    <t>-232494569</t>
  </si>
  <si>
    <t>https://podminky.urs.cz/item/CS_URS_2024_02/713410861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</si>
  <si>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</si>
  <si>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</si>
  <si>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-1042105297</t>
  </si>
  <si>
    <t>https://podminky.urs.cz/item/CS_URS_2024_02/713463211</t>
  </si>
  <si>
    <t>63154005</t>
  </si>
  <si>
    <t>pouzdro izolační potrubní z minerální vlny s Al fólií max. 250/100°C 28/20mm</t>
  </si>
  <si>
    <t>855682423</t>
  </si>
  <si>
    <t>5,88235294117647*1,02 'Přepočtené koeficientem množství</t>
  </si>
  <si>
    <t>63154532</t>
  </si>
  <si>
    <t>pouzdro izolační potrubní z minerální vlny s Al fólií max. 250/100°C 35/30mm</t>
  </si>
  <si>
    <t>1622128957</t>
  </si>
  <si>
    <t>63154533</t>
  </si>
  <si>
    <t>pouzdro izolační potrubní z minerální vlny s Al fólií max. 250/100°C 42/30mm</t>
  </si>
  <si>
    <t>-1883655146</t>
  </si>
  <si>
    <t>63154018</t>
  </si>
  <si>
    <t>pouzdro izolační potrubní z minerální vlny s Al fólií max. 250/100°C 54/40mm</t>
  </si>
  <si>
    <t>1886818644</t>
  </si>
  <si>
    <t>63154607</t>
  </si>
  <si>
    <t>pouzdro izolační potrubní z minerální vlny s Al fólií max. 250/100°C 76/50mm</t>
  </si>
  <si>
    <t>1303795272</t>
  </si>
  <si>
    <t>63154608</t>
  </si>
  <si>
    <t>pouzdro izolační potrubní z minerální vlny s Al fólií max. 250/100°C 89/50mm</t>
  </si>
  <si>
    <t>-1749307887</t>
  </si>
  <si>
    <t>713463213</t>
  </si>
  <si>
    <t>Montáž izolace tepelné potrubí a ohybů tvarovkami nebo deskami potrubními pouzdry s povrchovou úpravou hliníkovou fólií (izolační materiál ve specifikaci) přelepenými samolepící hliníkovou páskou potrubí jednovrstvá D přes 100 do 150 mm</t>
  </si>
  <si>
    <t>-936585881</t>
  </si>
  <si>
    <t>https://podminky.urs.cz/item/CS_URS_2024_02/713463213</t>
  </si>
  <si>
    <t>63154582</t>
  </si>
  <si>
    <t>pouzdro izolační potrubní z minerální vlny s Al fólií max. 250/100°C 133/40mm</t>
  </si>
  <si>
    <t>1630824921</t>
  </si>
  <si>
    <t>22*1,02 'Přepočtené koeficientem množství</t>
  </si>
  <si>
    <t>998713121</t>
  </si>
  <si>
    <t>Přesun hmot pro izolace tepelné stanovený z hmotnosti přesunovaného materiálu vodorovná dopravní vzdálenost do 50 m ruční (bez užití mechanizace) v objektech výšky do 6 m</t>
  </si>
  <si>
    <t>-117693866</t>
  </si>
  <si>
    <t>https://podminky.urs.cz/item/CS_URS_2024_02/998713121</t>
  </si>
  <si>
    <t>721</t>
  </si>
  <si>
    <t>Zdravotechnika - vnitřní kanalizace</t>
  </si>
  <si>
    <t>721110951</t>
  </si>
  <si>
    <t>Opravy odpadního potrubí kameninového vsazení odbočky do potrubí DN 100</t>
  </si>
  <si>
    <t>137842749</t>
  </si>
  <si>
    <t>https://podminky.urs.cz/item/CS_URS_2024_02/721110951</t>
  </si>
  <si>
    <t>721110961</t>
  </si>
  <si>
    <t>Opravy odpadního potrubí kameninového propojení dosavadního potrubí DN 100</t>
  </si>
  <si>
    <t>-594042046</t>
  </si>
  <si>
    <t>https://podminky.urs.cz/item/CS_URS_2024_02/721110961</t>
  </si>
  <si>
    <t>721110971</t>
  </si>
  <si>
    <t>Opravy odpadního potrubí kameninového krácení trub DN 100</t>
  </si>
  <si>
    <t>1262448036</t>
  </si>
  <si>
    <t>https://podminky.urs.cz/item/CS_URS_2024_02/721110971</t>
  </si>
  <si>
    <t>721173401</t>
  </si>
  <si>
    <t>Potrubí z trub PVC SN4 svodné (ležaté) DN 110</t>
  </si>
  <si>
    <t>-1253552830</t>
  </si>
  <si>
    <t>https://podminky.urs.cz/item/CS_URS_2024_02/721173401</t>
  </si>
  <si>
    <t>721174042</t>
  </si>
  <si>
    <t>Potrubí z trub polypropylenových připojovací DN 40</t>
  </si>
  <si>
    <t>-3602897</t>
  </si>
  <si>
    <t>https://podminky.urs.cz/item/CS_URS_2024_02/721174042</t>
  </si>
  <si>
    <t>721174043</t>
  </si>
  <si>
    <t>Potrubí z trub polypropylenových připojovací DN 50</t>
  </si>
  <si>
    <t>2046426154</t>
  </si>
  <si>
    <t>https://podminky.urs.cz/item/CS_URS_2024_02/721174043</t>
  </si>
  <si>
    <t>721194104</t>
  </si>
  <si>
    <t>Vyměření přípojek na potrubí vyvedení a upevnění odpadních výpustek DN 40</t>
  </si>
  <si>
    <t>-862710935</t>
  </si>
  <si>
    <t>https://podminky.urs.cz/item/CS_URS_2024_02/721194104</t>
  </si>
  <si>
    <t>721211521</t>
  </si>
  <si>
    <t>Podlahové vpusti sklepní vpusti s vodorovným odtokem a trojnásobnou zpětnou klapkou DN 110 mřížka plast 180x125</t>
  </si>
  <si>
    <t>-1725498545</t>
  </si>
  <si>
    <t>https://podminky.urs.cz/item/CS_URS_2024_02/721211521</t>
  </si>
  <si>
    <t>721229111</t>
  </si>
  <si>
    <t>Zápachové uzávěrky montáž zápachových uzávěrek ostatních typů do DN 50</t>
  </si>
  <si>
    <t>1511087529</t>
  </si>
  <si>
    <t>https://podminky.urs.cz/item/CS_URS_2024_02/721229111</t>
  </si>
  <si>
    <t>55162004</t>
  </si>
  <si>
    <t>kalich pro úkap s kuličkou</t>
  </si>
  <si>
    <t>-184309422</t>
  </si>
  <si>
    <t>721290111</t>
  </si>
  <si>
    <t>Zkouška těsnosti kanalizace v objektech vodou do DN 125</t>
  </si>
  <si>
    <t>-84614523</t>
  </si>
  <si>
    <t>https://podminky.urs.cz/item/CS_URS_2024_02/721290111</t>
  </si>
  <si>
    <t>721910922</t>
  </si>
  <si>
    <t>Pročištění ležatých svodů do DN 300</t>
  </si>
  <si>
    <t>1696946253</t>
  </si>
  <si>
    <t>https://podminky.urs.cz/item/CS_URS_2024_02/721910922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</si>
  <si>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</si>
  <si>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</si>
  <si>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-1796981635</t>
  </si>
  <si>
    <t>https://podminky.urs.cz/item/CS_URS_2024_02/998721121</t>
  </si>
  <si>
    <t>722</t>
  </si>
  <si>
    <t>Zdravotechnika - vnitřní vodovod</t>
  </si>
  <si>
    <t>722170801</t>
  </si>
  <si>
    <t>Demontáž rozvodů vody z plastů do Ø 25 mm</t>
  </si>
  <si>
    <t>-1827586234</t>
  </si>
  <si>
    <t>https://podminky.urs.cz/item/CS_URS_2024_02/722170801</t>
  </si>
  <si>
    <t>722170804</t>
  </si>
  <si>
    <t>Demontáž rozvodů vody z plastů přes 25 do Ø 50 mm</t>
  </si>
  <si>
    <t>1602720090</t>
  </si>
  <si>
    <t>https://podminky.urs.cz/item/CS_URS_2024_02/722170804</t>
  </si>
  <si>
    <t>722174002</t>
  </si>
  <si>
    <t>Potrubí z plastových trubek z polypropylenu PPR svařovaných polyfúzně PN 16 (SDR 7,4) D 20 x 2,8</t>
  </si>
  <si>
    <t>-332456165</t>
  </si>
  <si>
    <t>https://podminky.urs.cz/item/CS_URS_2024_02/722174002</t>
  </si>
  <si>
    <t>722174003</t>
  </si>
  <si>
    <t>Potrubí z plastových trubek z polypropylenu PPR svařovaných polyfúzně PN 16 (SDR 7,4) D 25 x 3,5</t>
  </si>
  <si>
    <t>527196153</t>
  </si>
  <si>
    <t>https://podminky.urs.cz/item/CS_URS_2024_02/722174003</t>
  </si>
  <si>
    <t>722174004</t>
  </si>
  <si>
    <t>Potrubí z plastových trubek z polypropylenu PPR svařovaných polyfúzně PN 16 (SDR 7,4) D 32 x 4,4</t>
  </si>
  <si>
    <t>1284751430</t>
  </si>
  <si>
    <t>https://podminky.urs.cz/item/CS_URS_2024_02/722174004</t>
  </si>
  <si>
    <t>722174005</t>
  </si>
  <si>
    <t>Potrubí z plastových trubek z polypropylenu PPR svařovaných polyfúzně PN 16 (SDR 7,4) D 40 x 5,5</t>
  </si>
  <si>
    <t>1906456712</t>
  </si>
  <si>
    <t>https://podminky.urs.cz/item/CS_URS_2024_02/722174005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</si>
  <si>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</si>
  <si>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</si>
  <si>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234025796</t>
  </si>
  <si>
    <t>https://podminky.urs.cz/item/CS_URS_2024_02/722181231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</si>
  <si>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</si>
  <si>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</si>
  <si>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33919181</t>
  </si>
  <si>
    <t>https://podminky.urs.cz/item/CS_URS_2024_02/722181232</t>
  </si>
  <si>
    <t>722182012</t>
  </si>
  <si>
    <t>Podpůrný žlab pro potrubí průměru D 25</t>
  </si>
  <si>
    <t>-185345624</t>
  </si>
  <si>
    <t>https://podminky.urs.cz/item/CS_URS_2024_02/722182012</t>
  </si>
  <si>
    <t>722182013</t>
  </si>
  <si>
    <t>Podpůrný žlab pro potrubí průměru D 32</t>
  </si>
  <si>
    <t>-2050392307</t>
  </si>
  <si>
    <t>https://podminky.urs.cz/item/CS_URS_2024_02/722182013</t>
  </si>
  <si>
    <t>722182014</t>
  </si>
  <si>
    <t>Podpůrný žlab pro potrubí průměru D 40</t>
  </si>
  <si>
    <t>-827119038</t>
  </si>
  <si>
    <t>https://podminky.urs.cz/item/CS_URS_2024_02/722182014</t>
  </si>
  <si>
    <t>722190401</t>
  </si>
  <si>
    <t>Zřízení přípojek na potrubí vyvedení a upevnění výpustek do DN 25</t>
  </si>
  <si>
    <t>-886714935</t>
  </si>
  <si>
    <t>https://podminky.urs.cz/item/CS_URS_2024_02/722190401</t>
  </si>
  <si>
    <t>722190402</t>
  </si>
  <si>
    <t>Zřízení přípojek na potrubí vyvedení a upevnění výpustek přes 25 do DN 50</t>
  </si>
  <si>
    <t>-1842611112</t>
  </si>
  <si>
    <t>https://podminky.urs.cz/item/CS_URS_2024_02/722190402</t>
  </si>
  <si>
    <t>722220111</t>
  </si>
  <si>
    <t>Armatury s jedním závitem nástěnky pro výtokový ventil G 1/2"</t>
  </si>
  <si>
    <t>-36130361</t>
  </si>
  <si>
    <t>https://podminky.urs.cz/item/CS_URS_2024_02/722220111</t>
  </si>
  <si>
    <t>722220851</t>
  </si>
  <si>
    <t>Demontáž armatur závitových s jedním závitem do G 3/4</t>
  </si>
  <si>
    <t>-497640460</t>
  </si>
  <si>
    <t>https://podminky.urs.cz/item/CS_URS_2024_02/722220851</t>
  </si>
  <si>
    <t>722220861</t>
  </si>
  <si>
    <t>Demontáž armatur závitových se dvěma závity do G 3/4</t>
  </si>
  <si>
    <t>-549874340</t>
  </si>
  <si>
    <t>https://podminky.urs.cz/item/CS_URS_2024_02/722220861</t>
  </si>
  <si>
    <t>722220862</t>
  </si>
  <si>
    <t>Demontáž armatur závitových se dvěma závity přes 3/4 do G 5/4</t>
  </si>
  <si>
    <t>1279414117</t>
  </si>
  <si>
    <t>https://podminky.urs.cz/item/CS_URS_2024_02/722220862</t>
  </si>
  <si>
    <t>722220863</t>
  </si>
  <si>
    <t>Demontáž armatur závitových se dvěma závity G 6/4</t>
  </si>
  <si>
    <t>-249735240</t>
  </si>
  <si>
    <t>https://podminky.urs.cz/item/CS_URS_2024_02/722220863</t>
  </si>
  <si>
    <t>722224115</t>
  </si>
  <si>
    <t>Armatury s jedním závitem kohouty plnicí a vypouštěcí PN 10 G 1/2"</t>
  </si>
  <si>
    <t>645634086</t>
  </si>
  <si>
    <t>https://podminky.urs.cz/item/CS_URS_2024_02/722224115</t>
  </si>
  <si>
    <t>722224152</t>
  </si>
  <si>
    <t>Armatury s jedním závitem ventily kulové zahradní uzávěry PN 15 do 120° C G 1/2" - 3/4"</t>
  </si>
  <si>
    <t>-1307592647</t>
  </si>
  <si>
    <t>https://podminky.urs.cz/item/CS_URS_2024_02/722224152</t>
  </si>
  <si>
    <t>722231074</t>
  </si>
  <si>
    <t>Armatury se dvěma závity ventily zpětné mosazné PN 10 do 110°C G 1"</t>
  </si>
  <si>
    <t>413092657</t>
  </si>
  <si>
    <t>https://podminky.urs.cz/item/CS_URS_2024_02/722231074</t>
  </si>
  <si>
    <t>722231211</t>
  </si>
  <si>
    <t>Armatury se dvěma závity ventily k bojleru PN 10 do 100 °C G 1/2"</t>
  </si>
  <si>
    <t>1383321655</t>
  </si>
  <si>
    <t>https://podminky.urs.cz/item/CS_URS_2024_02/722231211</t>
  </si>
  <si>
    <t>722232044</t>
  </si>
  <si>
    <t>Armatury se dvěma závity kulové kohouty PN 42 do 185 °C přímé vnitřní závit G 3/4"</t>
  </si>
  <si>
    <t>310391656</t>
  </si>
  <si>
    <t>https://podminky.urs.cz/item/CS_URS_2024_02/722232044</t>
  </si>
  <si>
    <t>722232045</t>
  </si>
  <si>
    <t>Armatury se dvěma závity kulové kohouty PN 42 do 185 °C přímé vnitřní závit G 1"</t>
  </si>
  <si>
    <t>-469575298</t>
  </si>
  <si>
    <t>https://podminky.urs.cz/item/CS_URS_2024_02/722232045</t>
  </si>
  <si>
    <t>722232046</t>
  </si>
  <si>
    <t>Armatury se dvěma závity kulové kohouty PN 42 do 185 °C přímé vnitřní závit G 5/4"</t>
  </si>
  <si>
    <t>2084508888</t>
  </si>
  <si>
    <t>https://podminky.urs.cz/item/CS_URS_2024_02/722232046</t>
  </si>
  <si>
    <t>722290226</t>
  </si>
  <si>
    <t>Zkoušky, proplach a desinfekce vodovodního potrubí zkoušky těsnosti vodovodního potrubí závitového do DN 50</t>
  </si>
  <si>
    <t>809247365</t>
  </si>
  <si>
    <t>https://podminky.urs.cz/item/CS_URS_2024_02/722290226</t>
  </si>
  <si>
    <t>998722121</t>
  </si>
  <si>
    <t>Přesun hmot pro vnitřní vodovod stanovený z hmotnosti přesunovaného materiálu vodorovná dopravní vzdálenost do 50 m ruční (bez užití mechanizace) v objektech výšky do 6 m</t>
  </si>
  <si>
    <t>408288620</t>
  </si>
  <si>
    <t>https://podminky.urs.cz/item/CS_URS_2024_02/998722121</t>
  </si>
  <si>
    <t>723</t>
  </si>
  <si>
    <t>Zdravotechnika - vnitřní plynovod</t>
  </si>
  <si>
    <t>723111202</t>
  </si>
  <si>
    <t>Potrubí z ocelových trubek závitových černých spojovaných svařováním, bezešvých běžných DN 15</t>
  </si>
  <si>
    <t>1142329034</t>
  </si>
  <si>
    <t>https://podminky.urs.cz/item/CS_URS_2024_02/723111202</t>
  </si>
  <si>
    <t>723111203</t>
  </si>
  <si>
    <t>Potrubí z ocelových trubek závitových černých spojovaných svařováním, bezešvých běžných DN 20</t>
  </si>
  <si>
    <t>83615816</t>
  </si>
  <si>
    <t>https://podminky.urs.cz/item/CS_URS_2024_02/723111203</t>
  </si>
  <si>
    <t>723111206</t>
  </si>
  <si>
    <t>Potrubí z ocelových trubek závitových černých spojovaných svařováním, bezešvých běžných DN 40</t>
  </si>
  <si>
    <t>1041291022</t>
  </si>
  <si>
    <t>https://podminky.urs.cz/item/CS_URS_2024_02/723111206</t>
  </si>
  <si>
    <t>723120804</t>
  </si>
  <si>
    <t>Demontáž potrubí svařovaného z ocelových trubek závitových do DN 25</t>
  </si>
  <si>
    <t>327973375</t>
  </si>
  <si>
    <t>https://podminky.urs.cz/item/CS_URS_2024_02/723120804</t>
  </si>
  <si>
    <t>723120805</t>
  </si>
  <si>
    <t>Demontáž potrubí svařovaného z ocelových trubek závitových přes 25 do DN 50</t>
  </si>
  <si>
    <t>1014732942</t>
  </si>
  <si>
    <t>https://podminky.urs.cz/item/CS_URS_2024_02/723120805</t>
  </si>
  <si>
    <t>723120809</t>
  </si>
  <si>
    <t>Demontáž potrubí svařovaného z ocelových trubek závitových přes 50 do DN 80</t>
  </si>
  <si>
    <t>-2093663951</t>
  </si>
  <si>
    <t>https://podminky.urs.cz/item/CS_URS_2024_02/723120809</t>
  </si>
  <si>
    <t>723190203</t>
  </si>
  <si>
    <t>Přípojky plynovodní ke strojům a zařízením z trubek ocelových závitových černých spojovaných na závit, bezešvých, běžných DN 20</t>
  </si>
  <si>
    <t>-893362210</t>
  </si>
  <si>
    <t>https://podminky.urs.cz/item/CS_URS_2024_02/723190203</t>
  </si>
  <si>
    <t>723190206</t>
  </si>
  <si>
    <t>Přípojky plynovodní ke strojům a zařízením z trubek ocelových závitových černých spojovaných na závit, bezešvých, běžných DN 40</t>
  </si>
  <si>
    <t>1539855852</t>
  </si>
  <si>
    <t>https://podminky.urs.cz/item/CS_URS_2024_02/723190206</t>
  </si>
  <si>
    <t>723190901</t>
  </si>
  <si>
    <t>Opravy plynovodního potrubí uzavření nebo otevření potrubí</t>
  </si>
  <si>
    <t>-122557567</t>
  </si>
  <si>
    <t>https://podminky.urs.cz/item/CS_URS_2024_02/723190901</t>
  </si>
  <si>
    <t>723190907</t>
  </si>
  <si>
    <t>Opravy plynovodního potrubí odvzdušnění a napuštění potrubí</t>
  </si>
  <si>
    <t>1425673879</t>
  </si>
  <si>
    <t>https://podminky.urs.cz/item/CS_URS_2024_02/723190907</t>
  </si>
  <si>
    <t>723190909</t>
  </si>
  <si>
    <t>Opravy plynovodního potrubí neúřední zkouška těsnosti dosavadního potrubí</t>
  </si>
  <si>
    <t>-2095574471</t>
  </si>
  <si>
    <t>https://podminky.urs.cz/item/CS_URS_2024_02/723190909</t>
  </si>
  <si>
    <t>723190913</t>
  </si>
  <si>
    <t>Opravy plynovodního potrubí navaření odbočky na potrubí DN 20</t>
  </si>
  <si>
    <t>-1099227890</t>
  </si>
  <si>
    <t>https://podminky.urs.cz/item/CS_URS_2024_02/723190913</t>
  </si>
  <si>
    <t>723190916</t>
  </si>
  <si>
    <t>Opravy plynovodního potrubí navaření odbočky na potrubí DN 40</t>
  </si>
  <si>
    <t>1449842881</t>
  </si>
  <si>
    <t>https://podminky.urs.cz/item/CS_URS_2024_02/723190916</t>
  </si>
  <si>
    <t>723219104</t>
  </si>
  <si>
    <t>Armatury přírubové montáž armatur přírubových ostatních typů DN 80</t>
  </si>
  <si>
    <t>248531540</t>
  </si>
  <si>
    <t>https://podminky.urs.cz/item/CS_URS_2024_02/723219104</t>
  </si>
  <si>
    <t>40565124R</t>
  </si>
  <si>
    <t>ventil elektromagnetický na plyn bez proudu uzavřen přímo řízený T 80°C G 3"</t>
  </si>
  <si>
    <t>-1233677739</t>
  </si>
  <si>
    <t>"výměna stávajícího BAP"</t>
  </si>
  <si>
    <t>38841202R</t>
  </si>
  <si>
    <t>tlakoměr D 100mm se spodním přípojem rozsah 0-60kPa</t>
  </si>
  <si>
    <t>-904970485</t>
  </si>
  <si>
    <t>42272640</t>
  </si>
  <si>
    <t>smyčka kondenzační stočená přivařovací z uhlíkové oceli PN250 M20x1,5mm</t>
  </si>
  <si>
    <t>-1624600107</t>
  </si>
  <si>
    <t>42277800</t>
  </si>
  <si>
    <t>přípojka tlakoměrová nátrubková M20x1,5/M20x1,5mm</t>
  </si>
  <si>
    <t>-273809654</t>
  </si>
  <si>
    <t>723221304</t>
  </si>
  <si>
    <t>Armatury s jedním závitem ventily vzorkovací rohové PN 5 vnitřní závit G 1/2"</t>
  </si>
  <si>
    <t>-237865574</t>
  </si>
  <si>
    <t>https://podminky.urs.cz/item/CS_URS_2024_02/723221304</t>
  </si>
  <si>
    <t>723230153</t>
  </si>
  <si>
    <t>Armatury se dvěma závity flexibilní nerezová hadice pro bajonetové uzávěry na plyn PN 1, délky 500 mm</t>
  </si>
  <si>
    <t>179020501</t>
  </si>
  <si>
    <t>https://podminky.urs.cz/item/CS_URS_2024_02/723230153</t>
  </si>
  <si>
    <t>723231162</t>
  </si>
  <si>
    <t>Armatury se dvěma závity kohouty kulové PN 42 do 185°C plnoprůtokové vnitřní závit těžká řada G 1/2"</t>
  </si>
  <si>
    <t>614459516</t>
  </si>
  <si>
    <t>https://podminky.urs.cz/item/CS_URS_2024_02/723231162</t>
  </si>
  <si>
    <t>723231163</t>
  </si>
  <si>
    <t>Armatury se dvěma závity kohouty kulové PN 42 do 185°C plnoprůtokové vnitřní závit těžká řada G 3/4"</t>
  </si>
  <si>
    <t>557672360</t>
  </si>
  <si>
    <t>https://podminky.urs.cz/item/CS_URS_2024_02/723231163</t>
  </si>
  <si>
    <t>723231166</t>
  </si>
  <si>
    <t>Armatury se dvěma závity kohouty kulové PN 42 do 185°C plnoprůtokové vnitřní závit těžká řada G 1 1/2"</t>
  </si>
  <si>
    <t>-2107259160</t>
  </si>
  <si>
    <t>https://podminky.urs.cz/item/CS_URS_2024_02/723231166</t>
  </si>
  <si>
    <t>998723121</t>
  </si>
  <si>
    <t>Přesun hmot pro vnitřní plynovod stanovený z hmotnosti přesunovaného materiálu vodorovná dopravní vzdálenost do 50 m ruční (bez užití mechanizace) v objektech výšky do 6 m</t>
  </si>
  <si>
    <t>-943251422</t>
  </si>
  <si>
    <t>https://podminky.urs.cz/item/CS_URS_2024_02/998723121</t>
  </si>
  <si>
    <t>724</t>
  </si>
  <si>
    <t>Zdravotechnika - strojní vybavení</t>
  </si>
  <si>
    <t>724234108</t>
  </si>
  <si>
    <t>Nádoby expanzní tlakové pro rozvody užitkové vody vertikální s membránou bez pojistného ventilu PN 1,0 o objemu 25 l</t>
  </si>
  <si>
    <t>-1563107397</t>
  </si>
  <si>
    <t>https://podminky.urs.cz/item/CS_URS_2024_02/724234108</t>
  </si>
  <si>
    <t>724242223</t>
  </si>
  <si>
    <t>Zařízení pro úpravu vody filtry domácí na studenou vodu se zpětným proplachem G 1"</t>
  </si>
  <si>
    <t>1629787297</t>
  </si>
  <si>
    <t>https://podminky.urs.cz/item/CS_URS_2024_02/724242223</t>
  </si>
  <si>
    <t>724311811</t>
  </si>
  <si>
    <t>Demontáž tlakových nádrží objemu do 300 l</t>
  </si>
  <si>
    <t>465799407</t>
  </si>
  <si>
    <t>https://podminky.urs.cz/item/CS_URS_2024_02/724311811</t>
  </si>
  <si>
    <t>724399106R</t>
  </si>
  <si>
    <t>Úpravna vody pro topný systém, automat. změkč. filtr kompletní, objem. řízení, kapacita 60, Qmax. 1m2/hod dle LEG v.č. 501, vč. armatur a náplní</t>
  </si>
  <si>
    <t>-851837813</t>
  </si>
  <si>
    <t>998724121</t>
  </si>
  <si>
    <t>Přesun hmot pro strojní vybavení stanovený z hmotnosti přesunovaného materiálu vodorovná dopravní vzdálenost do 50 m ruční (bez užití mechanizace) v objektech výšky do 6 m</t>
  </si>
  <si>
    <t>1208182102</t>
  </si>
  <si>
    <t>https://podminky.urs.cz/item/CS_URS_2024_02/998724121</t>
  </si>
  <si>
    <t>725</t>
  </si>
  <si>
    <t>Zdravotechnika - zařizovací předměty</t>
  </si>
  <si>
    <t>725510802</t>
  </si>
  <si>
    <t>Demontáž plynových ohřívačů cirkulačních zásobníkových ohřívačů vody 500 l</t>
  </si>
  <si>
    <t>-1843173819</t>
  </si>
  <si>
    <t>https://podminky.urs.cz/item/CS_URS_2024_02/725510802</t>
  </si>
  <si>
    <t>725515274</t>
  </si>
  <si>
    <t>Plynové ohřívače montáž ohřívačů zásobníkových stacionárních s uzavřenou spalovací komorou a nuceným odtahem spalin sada vertikální</t>
  </si>
  <si>
    <t>-1463212033</t>
  </si>
  <si>
    <t>https://podminky.urs.cz/item/CS_URS_2024_02/725515274</t>
  </si>
  <si>
    <t>48438524R</t>
  </si>
  <si>
    <t>ohřívač vody plynový kondenzační zásobníkový s intenzívním ohřevem 368L 32,7kW</t>
  </si>
  <si>
    <t>865545858</t>
  </si>
  <si>
    <t>725811115</t>
  </si>
  <si>
    <t>Ventily nástěnné s pevným výtokem G 1/2"x 80 mm</t>
  </si>
  <si>
    <t>-1065491319</t>
  </si>
  <si>
    <t>https://podminky.urs.cz/item/CS_URS_2024_02/725811115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</si>
  <si>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</si>
  <si>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</si>
  <si>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1811867936</t>
  </si>
  <si>
    <t>https://podminky.urs.cz/item/CS_URS_2024_02/998725121</t>
  </si>
  <si>
    <t>731</t>
  </si>
  <si>
    <t>Ústřední vytápění - kotelny</t>
  </si>
  <si>
    <t>731200829R</t>
  </si>
  <si>
    <t>Demontáž kotlů ocelových na kapalná nebo plynná paliva, o výkonu přes 125 do 160 kW</t>
  </si>
  <si>
    <t>185036038</t>
  </si>
  <si>
    <t>731202810</t>
  </si>
  <si>
    <t>Demontáž kotlů ocelových rozřezání demontovaných kotlů ocelových, o hmotnosti do 500 kg</t>
  </si>
  <si>
    <t>-1741621198</t>
  </si>
  <si>
    <t>https://podminky.urs.cz/item/CS_URS_2024_02/731202810</t>
  </si>
  <si>
    <t>731244495R</t>
  </si>
  <si>
    <t>Kotle ocelové teplovodní plynové stacionární kondenzační montáž kotlů kondenzačních ostatních typů o výkonu přes 100 do 150 kW</t>
  </si>
  <si>
    <t>-2072469159</t>
  </si>
  <si>
    <t>484179000R</t>
  </si>
  <si>
    <t>dvojkotel plynový nerezový kondenzační stacionární 35-302kW (50/30°C) velkoobjemový ve specifikaci a s příslušenstvím dle LEG v.č.701</t>
  </si>
  <si>
    <t>-1185231204</t>
  </si>
  <si>
    <t>998731121</t>
  </si>
  <si>
    <t>Přesun hmot pro kotelny stanovený z hmotnosti přesunovaného materiálu vodorovná dopravní vzdálenost do 50 m ruční (bez užití mechanizace) v objektech výšky do 6 m</t>
  </si>
  <si>
    <t>-492383547</t>
  </si>
  <si>
    <t>https://podminky.urs.cz/item/CS_URS_2024_02/998731121</t>
  </si>
  <si>
    <t>732</t>
  </si>
  <si>
    <t>Ústřední vytápění - strojovny</t>
  </si>
  <si>
    <t>732111314</t>
  </si>
  <si>
    <t>Rozdělovače a sběrače trubková hrdla rozdělovačů a sběračů bez přírub DN 25</t>
  </si>
  <si>
    <t>-1697539022</t>
  </si>
  <si>
    <t>https://podminky.urs.cz/item/CS_URS_2024_02/732111314</t>
  </si>
  <si>
    <t>732111315</t>
  </si>
  <si>
    <t>Rozdělovače a sběrače trubková hrdla rozdělovačů a sběračů bez přírub DN 32</t>
  </si>
  <si>
    <t>1939643260</t>
  </si>
  <si>
    <t>https://podminky.urs.cz/item/CS_URS_2024_02/732111315</t>
  </si>
  <si>
    <t>732111325</t>
  </si>
  <si>
    <t>Rozdělovače a sběrače trubková hrdla rozdělovačů a sběračů bez přírub DN 80</t>
  </si>
  <si>
    <t>1574644537</t>
  </si>
  <si>
    <t>https://podminky.urs.cz/item/CS_URS_2024_02/732111325</t>
  </si>
  <si>
    <t>732199100</t>
  </si>
  <si>
    <t>Montáž štítků orientačních</t>
  </si>
  <si>
    <t>-1348773322</t>
  </si>
  <si>
    <t>https://podminky.urs.cz/item/CS_URS_2024_02/732199100</t>
  </si>
  <si>
    <t>732320815</t>
  </si>
  <si>
    <t>Demontáž nádrží beztlakých nebo tlakových odpojení od rozvodů potrubí nádrže o obsahu přes 500 do 1 000 l</t>
  </si>
  <si>
    <t>305618661</t>
  </si>
  <si>
    <t>https://podminky.urs.cz/item/CS_URS_2024_02/732320815</t>
  </si>
  <si>
    <t>732331617</t>
  </si>
  <si>
    <t>Nádoby expanzní tlakové pro topné a chladicí soustavy s membránou bez pojistného ventilu se závitovým připojením PN 0,6 o objemu 80 l</t>
  </si>
  <si>
    <t>1523798896</t>
  </si>
  <si>
    <t>https://podminky.urs.cz/item/CS_URS_2024_02/732331617</t>
  </si>
  <si>
    <t>732331627</t>
  </si>
  <si>
    <t>Nádoby expanzní tlakové pro topné a chladicí soustavy s membránou bez pojistného ventilu se závitovým připojením PN 0,6 o objemu 600 l</t>
  </si>
  <si>
    <t>1111596351</t>
  </si>
  <si>
    <t>https://podminky.urs.cz/item/CS_URS_2024_02/732331627</t>
  </si>
  <si>
    <t>732331771</t>
  </si>
  <si>
    <t>Nádoby expanzní tlakové pro topné a chladicí soustavy příslušenství k expanzním nádobám souprava s upínací páskou</t>
  </si>
  <si>
    <t>-367576685</t>
  </si>
  <si>
    <t>https://podminky.urs.cz/item/CS_URS_2024_02/732331771</t>
  </si>
  <si>
    <t>"pro EXP voda"</t>
  </si>
  <si>
    <t>104</t>
  </si>
  <si>
    <t>732331772</t>
  </si>
  <si>
    <t>Nádoby expanzní tlakové pro topné a chladicí soustavy příslušenství k expanzním nádobám konzole nastavitelná</t>
  </si>
  <si>
    <t>-1895693994</t>
  </si>
  <si>
    <t>https://podminky.urs.cz/item/CS_URS_2024_02/732331772</t>
  </si>
  <si>
    <t>105</t>
  </si>
  <si>
    <t>732331777</t>
  </si>
  <si>
    <t>Nádoby expanzní tlakové pro topné a chladicí soustavy příslušenství k expanzním nádobám bezpečnostní uzávěr k měření tlaku G 3/4</t>
  </si>
  <si>
    <t>-1059066157</t>
  </si>
  <si>
    <t>https://podminky.urs.cz/item/CS_URS_2024_02/732331777</t>
  </si>
  <si>
    <t>106</t>
  </si>
  <si>
    <t>732420811</t>
  </si>
  <si>
    <t>Demontáž čerpadel oběhových spirálních (do potrubí) DN 25</t>
  </si>
  <si>
    <t>1464944208</t>
  </si>
  <si>
    <t>https://podminky.urs.cz/item/CS_URS_2024_02/732420811</t>
  </si>
  <si>
    <t>107</t>
  </si>
  <si>
    <t>732420812</t>
  </si>
  <si>
    <t>Demontáž čerpadel oběhových spirálních (do potrubí) DN 40</t>
  </si>
  <si>
    <t>-1035561154</t>
  </si>
  <si>
    <t>https://podminky.urs.cz/item/CS_URS_2024_02/732420812</t>
  </si>
  <si>
    <t>108</t>
  </si>
  <si>
    <t>732420813</t>
  </si>
  <si>
    <t>Demontáž čerpadel oběhových spirálních (do potrubí) DN 50</t>
  </si>
  <si>
    <t>876475813</t>
  </si>
  <si>
    <t>https://podminky.urs.cz/item/CS_URS_2024_02/732420813</t>
  </si>
  <si>
    <t>109</t>
  </si>
  <si>
    <t>732420922</t>
  </si>
  <si>
    <t>Opravy čerpadel oběhových spirálních (do potrubí) zpětná montáž DN 40</t>
  </si>
  <si>
    <t>-78871540</t>
  </si>
  <si>
    <t>https://podminky.urs.cz/item/CS_URS_2024_02/732420922</t>
  </si>
  <si>
    <t>110</t>
  </si>
  <si>
    <t>732421402</t>
  </si>
  <si>
    <t>Čerpadla teplovodní mokroběžná závitová oběhová pro teplovodní vytápění (elektronicky řízená) PN 10, do 110°C DN přípojky/dopravní výška H (m) - čerpací výkon Q (m3/h) DN 25 / do 4,0 m / 2,2 m3/h</t>
  </si>
  <si>
    <t>1114558386</t>
  </si>
  <si>
    <t>https://podminky.urs.cz/item/CS_URS_2024_02/732421402</t>
  </si>
  <si>
    <t>111</t>
  </si>
  <si>
    <t>732421412</t>
  </si>
  <si>
    <t>Čerpadla teplovodní mokroběžná závitová oběhová pro teplovodní vytápění (elektronicky řízená) PN 10, do 110°C DN přípojky/dopravní výška H (m) - čerpací výkon Q (m3/h) DN 25 / do 6,0 m / 2,8 m3/h</t>
  </si>
  <si>
    <t>908504154</t>
  </si>
  <si>
    <t>https://podminky.urs.cz/item/CS_URS_2024_02/732421412</t>
  </si>
  <si>
    <t>112</t>
  </si>
  <si>
    <t>732421453</t>
  </si>
  <si>
    <t>Čerpadla teplovodní mokroběžná závitová oběhová pro teplovodní vytápění (elektronicky řízená) PN 10, do 110°C DN přípojky/dopravní výška H (m) - čerpací výkon Q (m3/h) DN 32 / do 6,0 m / 4,5 m3/h</t>
  </si>
  <si>
    <t>484225611</t>
  </si>
  <si>
    <t>https://podminky.urs.cz/item/CS_URS_2024_02/732421453</t>
  </si>
  <si>
    <t>113</t>
  </si>
  <si>
    <t>732422212</t>
  </si>
  <si>
    <t>Čerpadla teplovodní mokroběžná přírubová oběhová pro teplovodní vytápění jednodílná PN 6/10, do 110°C DN příruby/dopravní výška H (m) - čerpací výkon Q (m3/h) DN 40/ do 6,0 m / 11,0 m3/h</t>
  </si>
  <si>
    <t>-480851449</t>
  </si>
  <si>
    <t>https://podminky.urs.cz/item/CS_URS_2024_02/732422212</t>
  </si>
  <si>
    <t>114</t>
  </si>
  <si>
    <t>732422222</t>
  </si>
  <si>
    <t>Čerpadla teplovodní mokroběžná přírubová oběhová pro teplovodní vytápění jednodílná PN 6/10, do 110°C DN příruby/dopravní výška H (m) - čerpací výkon Q (m3/h) DN 50/ do 6,0 m / 14,0 m3/h</t>
  </si>
  <si>
    <t>1833900255</t>
  </si>
  <si>
    <t>https://podminky.urs.cz/item/CS_URS_2024_02/732422222</t>
  </si>
  <si>
    <t>115</t>
  </si>
  <si>
    <t>998732121</t>
  </si>
  <si>
    <t>Přesun hmot pro strojovny stanovený z hmotnosti přesunovaného materiálu vodorovná dopravní vzdálenost do 50 m ruční (bez užití mechanizace) v objektech výšky do 6 m</t>
  </si>
  <si>
    <t>-1487018989</t>
  </si>
  <si>
    <t>https://podminky.urs.cz/item/CS_URS_2024_02/998732121</t>
  </si>
  <si>
    <t>733</t>
  </si>
  <si>
    <t>Ústřední vytápění - rozvodné potrubí</t>
  </si>
  <si>
    <t>116</t>
  </si>
  <si>
    <t>733110803</t>
  </si>
  <si>
    <t>Demontáž potrubí z trubek ocelových závitových DN do 15</t>
  </si>
  <si>
    <t>252940936</t>
  </si>
  <si>
    <t>https://podminky.urs.cz/item/CS_URS_2024_02/733110803</t>
  </si>
  <si>
    <t>117</t>
  </si>
  <si>
    <t>733110806</t>
  </si>
  <si>
    <t>Demontáž potrubí z trubek ocelových závitových DN přes 15 do 32</t>
  </si>
  <si>
    <t>243232643</t>
  </si>
  <si>
    <t>https://podminky.urs.cz/item/CS_URS_2024_02/733110806</t>
  </si>
  <si>
    <t>118</t>
  </si>
  <si>
    <t>733110808</t>
  </si>
  <si>
    <t>Demontáž potrubí z trubek ocelových závitových DN přes 32 do 50</t>
  </si>
  <si>
    <t>929060464</t>
  </si>
  <si>
    <t>https://podminky.urs.cz/item/CS_URS_2024_02/733110808</t>
  </si>
  <si>
    <t>119</t>
  </si>
  <si>
    <t>733110810</t>
  </si>
  <si>
    <t>Demontáž potrubí z trubek ocelových závitových DN přes 50 do 80</t>
  </si>
  <si>
    <t>789490806</t>
  </si>
  <si>
    <t>https://podminky.urs.cz/item/CS_URS_2024_02/733110810</t>
  </si>
  <si>
    <t>120</t>
  </si>
  <si>
    <t>733111113</t>
  </si>
  <si>
    <t>Potrubí z trubek ocelových závitových černých spojovaných svařováním bezešvých běžných nízkotlakých PN 16 do 115°C v kotelnách a strojovnách DN 15</t>
  </si>
  <si>
    <t>1965550608</t>
  </si>
  <si>
    <t>https://podminky.urs.cz/item/CS_URS_2024_02/733111113</t>
  </si>
  <si>
    <t>121</t>
  </si>
  <si>
    <t>733111114</t>
  </si>
  <si>
    <t>Potrubí z trubek ocelových závitových černých spojovaných svařováním bezešvých běžných nízkotlakých PN 16 do 115°C v kotelnách a strojovnách DN 20</t>
  </si>
  <si>
    <t>791943534</t>
  </si>
  <si>
    <t>https://podminky.urs.cz/item/CS_URS_2024_02/733111114</t>
  </si>
  <si>
    <t>122</t>
  </si>
  <si>
    <t>733111115</t>
  </si>
  <si>
    <t>Potrubí z trubek ocelových závitových černých spojovaných svařováním bezešvých běžných nízkotlakých PN 16 do 115°C v kotelnách a strojovnách DN 25</t>
  </si>
  <si>
    <t>1033428057</t>
  </si>
  <si>
    <t>https://podminky.urs.cz/item/CS_URS_2024_02/733111115</t>
  </si>
  <si>
    <t>123</t>
  </si>
  <si>
    <t>733111116</t>
  </si>
  <si>
    <t>Potrubí z trubek ocelových závitových černých spojovaných svařováním bezešvých běžných nízkotlakých PN 16 do 115°C v kotelnách a strojovnách DN 32</t>
  </si>
  <si>
    <t>-762720020</t>
  </si>
  <si>
    <t>https://podminky.urs.cz/item/CS_URS_2024_02/733111116</t>
  </si>
  <si>
    <t>124</t>
  </si>
  <si>
    <t>733111117</t>
  </si>
  <si>
    <t>Potrubí z trubek ocelových závitových černých spojovaných svařováním bezešvých běžných nízkotlakých PN 16 do 115°C v kotelnách a strojovnách DN 40</t>
  </si>
  <si>
    <t>1493180278</t>
  </si>
  <si>
    <t>https://podminky.urs.cz/item/CS_URS_2024_02/733111117</t>
  </si>
  <si>
    <t>125</t>
  </si>
  <si>
    <t>733111118</t>
  </si>
  <si>
    <t>Potrubí z trubek ocelových závitových černých spojovaných svařováním bezešvých běžných nízkotlakých PN 16 do 115°C v kotelnách a strojovnách DN 50</t>
  </si>
  <si>
    <t>1414264654</t>
  </si>
  <si>
    <t>https://podminky.urs.cz/item/CS_URS_2024_02/733111118</t>
  </si>
  <si>
    <t>126</t>
  </si>
  <si>
    <t>733113113</t>
  </si>
  <si>
    <t>Potrubí z trubek ocelových závitových černých Příplatek k ceně za zhotovení přípojky z ocelových trubek závitových DN 15</t>
  </si>
  <si>
    <t>-2001264233</t>
  </si>
  <si>
    <t>https://podminky.urs.cz/item/CS_URS_2024_02/733113113</t>
  </si>
  <si>
    <t>127</t>
  </si>
  <si>
    <t>733113115</t>
  </si>
  <si>
    <t>Potrubí z trubek ocelových závitových černých Příplatek k ceně za zhotovení přípojky z ocelových trubek závitových DN 25</t>
  </si>
  <si>
    <t>1666113108</t>
  </si>
  <si>
    <t>https://podminky.urs.cz/item/CS_URS_2024_02/733113115</t>
  </si>
  <si>
    <t>128</t>
  </si>
  <si>
    <t>733113116</t>
  </si>
  <si>
    <t>Potrubí z trubek ocelových závitových černých Příplatek k ceně za zhotovení přípojky z ocelových trubek závitových DN 32</t>
  </si>
  <si>
    <t>-791720939</t>
  </si>
  <si>
    <t>https://podminky.urs.cz/item/CS_URS_2024_02/733113116</t>
  </si>
  <si>
    <t>129</t>
  </si>
  <si>
    <t>733113117</t>
  </si>
  <si>
    <t>Potrubí z trubek ocelových závitových černých Příplatek k ceně za zhotovení přípojky z ocelových trubek závitových DN 40</t>
  </si>
  <si>
    <t>-892825082</t>
  </si>
  <si>
    <t>https://podminky.urs.cz/item/CS_URS_2024_02/733113117</t>
  </si>
  <si>
    <t>130</t>
  </si>
  <si>
    <t>733113118</t>
  </si>
  <si>
    <t>Potrubí z trubek ocelových závitových černých Příplatek k ceně za zhotovení přípojky z ocelových trubek závitových DN 50</t>
  </si>
  <si>
    <t>1944025541</t>
  </si>
  <si>
    <t>https://podminky.urs.cz/item/CS_URS_2024_02/733113118</t>
  </si>
  <si>
    <t>131</t>
  </si>
  <si>
    <t>733121222</t>
  </si>
  <si>
    <t>Potrubí z trubek ocelových hladkých spojovaných svařováním černých bezešvých v kotelnách a strojovnách Ø 76/3,2</t>
  </si>
  <si>
    <t>-1772601998</t>
  </si>
  <si>
    <t>https://podminky.urs.cz/item/CS_URS_2024_02/733121222</t>
  </si>
  <si>
    <t>132</t>
  </si>
  <si>
    <t>733121225</t>
  </si>
  <si>
    <t>Potrubí z trubek ocelových hladkých spojovaných svařováním černých bezešvých v kotelnách a strojovnách Ø 89/3,6</t>
  </si>
  <si>
    <t>-92791218</t>
  </si>
  <si>
    <t>https://podminky.urs.cz/item/CS_URS_2024_02/733121225</t>
  </si>
  <si>
    <t>133</t>
  </si>
  <si>
    <t>733123123</t>
  </si>
  <si>
    <t>Potrubí z trubek ocelových hladkých Příplatek k cenám za zhotovení přípojky z trubek ocelových hladkých Ø 76/3,2</t>
  </si>
  <si>
    <t>746391</t>
  </si>
  <si>
    <t>https://podminky.urs.cz/item/CS_URS_2024_02/733123123</t>
  </si>
  <si>
    <t>134</t>
  </si>
  <si>
    <t>733123125</t>
  </si>
  <si>
    <t>Potrubí z trubek ocelových hladkých Příplatek k cenám za zhotovení přípojky z trubek ocelových hladkých Ø 89/3,6</t>
  </si>
  <si>
    <t>310337442</t>
  </si>
  <si>
    <t>https://podminky.urs.cz/item/CS_URS_2024_02/733123125</t>
  </si>
  <si>
    <t>135</t>
  </si>
  <si>
    <t>733141102</t>
  </si>
  <si>
    <t>Odvzdušňovací nádobky, odlučovače a odkalovače nádobky z trubek ocelových do DN 50</t>
  </si>
  <si>
    <t>193973852</t>
  </si>
  <si>
    <t>https://podminky.urs.cz/item/CS_URS_2024_02/733141102</t>
  </si>
  <si>
    <t>136</t>
  </si>
  <si>
    <t>733190107</t>
  </si>
  <si>
    <t>Zkoušky těsnosti potrubí, manžety prostupové z trubek ocelových zkoušky těsnosti potrubí (za provozu) z trubek ocelových závitových DN do 40</t>
  </si>
  <si>
    <t>-1060100327</t>
  </si>
  <si>
    <t>https://podminky.urs.cz/item/CS_URS_2024_02/733190107</t>
  </si>
  <si>
    <t>137</t>
  </si>
  <si>
    <t>733190108</t>
  </si>
  <si>
    <t>Zkoušky těsnosti potrubí, manžety prostupové z trubek ocelových zkoušky těsnosti potrubí (za provozu) z trubek ocelových závitových DN 40 do 50</t>
  </si>
  <si>
    <t>1151373540</t>
  </si>
  <si>
    <t>https://podminky.urs.cz/item/CS_URS_2024_02/733190108</t>
  </si>
  <si>
    <t>138</t>
  </si>
  <si>
    <t>733190225</t>
  </si>
  <si>
    <t>Zkoušky těsnosti potrubí, manžety prostupové z trubek ocelových zkoušky těsnosti potrubí (za provozu) z trubek ocelových hladkých Ø přes 60,3/2,9 do 89/5,0</t>
  </si>
  <si>
    <t>-433499962</t>
  </si>
  <si>
    <t>https://podminky.urs.cz/item/CS_URS_2024_02/733190225</t>
  </si>
  <si>
    <t>139</t>
  </si>
  <si>
    <t>733191112</t>
  </si>
  <si>
    <t>Zkoušky těsnosti potrubí, manžety prostupové z trubek ocelových manžety prostupové pro trubky DN přes 20 do 32</t>
  </si>
  <si>
    <t>-1266847799</t>
  </si>
  <si>
    <t>https://podminky.urs.cz/item/CS_URS_2024_02/733191112</t>
  </si>
  <si>
    <t>140</t>
  </si>
  <si>
    <t>998733121</t>
  </si>
  <si>
    <t>Přesun hmot pro rozvody potrubí stanovený z hmotnosti přesunovaného materiálu vodorovná dopravní vzdálenost do 50 m ruční (bez užití mechanizace) v objektech výšky do 6 m</t>
  </si>
  <si>
    <t>-2040908576</t>
  </si>
  <si>
    <t>https://podminky.urs.cz/item/CS_URS_2024_02/998733121</t>
  </si>
  <si>
    <t>734</t>
  </si>
  <si>
    <t>Ústřední vytápění - armatury</t>
  </si>
  <si>
    <t>141</t>
  </si>
  <si>
    <t>734163428R</t>
  </si>
  <si>
    <t>Magnetický mechanický fitr pro velkoobjem. systémy, příruba DN80, 100mcr, horizontal, do 85°C</t>
  </si>
  <si>
    <t>-1180536506</t>
  </si>
  <si>
    <t>142</t>
  </si>
  <si>
    <t>734193115</t>
  </si>
  <si>
    <t>Ostatní přírubové armatury klapky mezipřírubové uzavírací PN 16 do 120°C disk tvárná litina DN 65</t>
  </si>
  <si>
    <t>-936776889</t>
  </si>
  <si>
    <t>https://podminky.urs.cz/item/CS_URS_2024_02/734193115</t>
  </si>
  <si>
    <t>143</t>
  </si>
  <si>
    <t>734193116</t>
  </si>
  <si>
    <t>Ostatní přírubové armatury klapky mezipřírubové uzavírací PN 16 do 120°C disk tvárná litina DN 80</t>
  </si>
  <si>
    <t>458409322</t>
  </si>
  <si>
    <t>https://podminky.urs.cz/item/CS_URS_2024_02/734193116</t>
  </si>
  <si>
    <t>144</t>
  </si>
  <si>
    <t>734211112</t>
  </si>
  <si>
    <t>Ventily odvzdušňovací závitové otopných těles PN 6 do 120°C G 1/4</t>
  </si>
  <si>
    <t>-1815786480</t>
  </si>
  <si>
    <t>https://podminky.urs.cz/item/CS_URS_2024_02/734211112</t>
  </si>
  <si>
    <t>145</t>
  </si>
  <si>
    <t>734211127</t>
  </si>
  <si>
    <t>Ventily odvzdušňovací závitové automatické se zpětnou klapkou PN 14 do 120°C G 1/2</t>
  </si>
  <si>
    <t>754363026</t>
  </si>
  <si>
    <t>https://podminky.urs.cz/item/CS_URS_2024_02/734211127</t>
  </si>
  <si>
    <t>146</t>
  </si>
  <si>
    <t>734221681</t>
  </si>
  <si>
    <t>Ventily regulační závitové hlavice termostatické pro ovládání ventilů PN 10 do 110°C kapalinové s vestavěným čidlem</t>
  </si>
  <si>
    <t>1874354718</t>
  </si>
  <si>
    <t>https://podminky.urs.cz/item/CS_URS_2024_02/734221681</t>
  </si>
  <si>
    <t>147</t>
  </si>
  <si>
    <t>734242414</t>
  </si>
  <si>
    <t>Ventily zpětné závitové PN 16 do 110°C přímé G 1</t>
  </si>
  <si>
    <t>-1071567628</t>
  </si>
  <si>
    <t>https://podminky.urs.cz/item/CS_URS_2024_02/734242414</t>
  </si>
  <si>
    <t>148</t>
  </si>
  <si>
    <t>734242415</t>
  </si>
  <si>
    <t>Ventily zpětné závitové PN 16 do 110°C přímé G 5/4</t>
  </si>
  <si>
    <t>1629405206</t>
  </si>
  <si>
    <t>https://podminky.urs.cz/item/CS_URS_2024_02/734242415</t>
  </si>
  <si>
    <t>149</t>
  </si>
  <si>
    <t>734242416</t>
  </si>
  <si>
    <t>Ventily zpětné závitové PN 16 do 110°C přímé G 6/4</t>
  </si>
  <si>
    <t>100695695</t>
  </si>
  <si>
    <t>https://podminky.urs.cz/item/CS_URS_2024_02/734242416</t>
  </si>
  <si>
    <t>150</t>
  </si>
  <si>
    <t>734242417</t>
  </si>
  <si>
    <t>Ventily zpětné závitové PN 16 do 110°C přímé G 2</t>
  </si>
  <si>
    <t>866064204</t>
  </si>
  <si>
    <t>https://podminky.urs.cz/item/CS_URS_2024_02/734242417</t>
  </si>
  <si>
    <t>151</t>
  </si>
  <si>
    <t>734251214</t>
  </si>
  <si>
    <t>Ventily pojistné závitové a čepové rohové provozní tlak od 2,5 do 6 bar G 5/4</t>
  </si>
  <si>
    <t>1847747330</t>
  </si>
  <si>
    <t>https://podminky.urs.cz/item/CS_URS_2024_02/734251214</t>
  </si>
  <si>
    <t>152</t>
  </si>
  <si>
    <t>734261717</t>
  </si>
  <si>
    <t>Šroubení regulační radiátorové přímé s vypouštěním G 1/2</t>
  </si>
  <si>
    <t>-1389418823</t>
  </si>
  <si>
    <t>https://podminky.urs.cz/item/CS_URS_2024_02/734261717</t>
  </si>
  <si>
    <t>153</t>
  </si>
  <si>
    <t>734291123</t>
  </si>
  <si>
    <t>Ostatní armatury kohouty plnicí a vypouštěcí PN 10 do 90°C G 1/2</t>
  </si>
  <si>
    <t>1426731994</t>
  </si>
  <si>
    <t>https://podminky.urs.cz/item/CS_URS_2024_02/734291123</t>
  </si>
  <si>
    <t>154</t>
  </si>
  <si>
    <t>734291274</t>
  </si>
  <si>
    <t>Ostatní armatury filtry závitové pro topné a chladicí systémy PN 30 do 110°C přímé s vnitřními závity a integrovaným magnetem G 1</t>
  </si>
  <si>
    <t>-977739309</t>
  </si>
  <si>
    <t>https://podminky.urs.cz/item/CS_URS_2024_02/734291274</t>
  </si>
  <si>
    <t>155</t>
  </si>
  <si>
    <t>734291275</t>
  </si>
  <si>
    <t>Ostatní armatury filtry závitové pro topné a chladicí systémy PN 30 do 110°C přímé s vnitřními závity a integrovaným magnetem G 1 1/4</t>
  </si>
  <si>
    <t>-1472755999</t>
  </si>
  <si>
    <t>https://podminky.urs.cz/item/CS_URS_2024_02/734291275</t>
  </si>
  <si>
    <t>156</t>
  </si>
  <si>
    <t>734291276</t>
  </si>
  <si>
    <t>Ostatní armatury filtry závitové pro topné a chladicí systémy PN 30 do 110°C přímé s vnitřními závity a integrovaným magnetem G 1 1/2</t>
  </si>
  <si>
    <t>-2142218454</t>
  </si>
  <si>
    <t>https://podminky.urs.cz/item/CS_URS_2024_02/734291276</t>
  </si>
  <si>
    <t>157</t>
  </si>
  <si>
    <t>734291277</t>
  </si>
  <si>
    <t>Ostatní armatury filtry závitové pro topné a chladicí systémy PN 30 do 110°C přímé s vnitřními závity a integrovaným magnetem G 2</t>
  </si>
  <si>
    <t>1735480708</t>
  </si>
  <si>
    <t>https://podminky.urs.cz/item/CS_URS_2024_02/734291277</t>
  </si>
  <si>
    <t>158</t>
  </si>
  <si>
    <t>734292715</t>
  </si>
  <si>
    <t>Ostatní armatury kulové kohouty PN 42 do 185°C přímé vnitřní závit G 1</t>
  </si>
  <si>
    <t>-1813466185</t>
  </si>
  <si>
    <t>https://podminky.urs.cz/item/CS_URS_2024_02/734292715</t>
  </si>
  <si>
    <t>159</t>
  </si>
  <si>
    <t>734292716</t>
  </si>
  <si>
    <t>Ostatní armatury kulové kohouty PN 42 do 185°C přímé vnitřní závit G 1 1/4</t>
  </si>
  <si>
    <t>918188724</t>
  </si>
  <si>
    <t>https://podminky.urs.cz/item/CS_URS_2024_02/734292716</t>
  </si>
  <si>
    <t>160</t>
  </si>
  <si>
    <t>734292717</t>
  </si>
  <si>
    <t>Ostatní armatury kulové kohouty PN 42 do 185°C přímé vnitřní závit G 1 1/2</t>
  </si>
  <si>
    <t>1023089146</t>
  </si>
  <si>
    <t>https://podminky.urs.cz/item/CS_URS_2024_02/734292717</t>
  </si>
  <si>
    <t>161</t>
  </si>
  <si>
    <t>734292718</t>
  </si>
  <si>
    <t>Ostatní armatury kulové kohouty PN 42 do 185°C přímé vnitřní závit G 2</t>
  </si>
  <si>
    <t>329370612</t>
  </si>
  <si>
    <t>https://podminky.urs.cz/item/CS_URS_2024_02/734292718</t>
  </si>
  <si>
    <t>162</t>
  </si>
  <si>
    <t>734295011</t>
  </si>
  <si>
    <t>Směšovací armatury otopných a chladících systémů ventily závitové PN 10 T= 120°C třícestné s ručním ovládáním G 3/4</t>
  </si>
  <si>
    <t>452526227</t>
  </si>
  <si>
    <t>https://podminky.urs.cz/item/CS_URS_2024_02/734295011</t>
  </si>
  <si>
    <t>163</t>
  </si>
  <si>
    <t>734295013</t>
  </si>
  <si>
    <t>Směšovací armatury otopných a chladících systémů ventily závitové PN 10 T= 120°C třícestné s ručním ovládáním G 5/4</t>
  </si>
  <si>
    <t>2063740819</t>
  </si>
  <si>
    <t>https://podminky.urs.cz/item/CS_URS_2024_02/734295013</t>
  </si>
  <si>
    <t>164</t>
  </si>
  <si>
    <t>734295014</t>
  </si>
  <si>
    <t>Směšovací armatury otopných a chladících systémů ventily závitové PN 10 T= 120°C třícestné s ručním ovládáním G 6/4</t>
  </si>
  <si>
    <t>-1835373668</t>
  </si>
  <si>
    <t>https://podminky.urs.cz/item/CS_URS_2024_02/734295014</t>
  </si>
  <si>
    <t>165</t>
  </si>
  <si>
    <t>734411103</t>
  </si>
  <si>
    <t>Teploměry technické s pevným stonkem a jímkou zadní připojení (axiální) průměr 63 mm délka stonku 100 mm</t>
  </si>
  <si>
    <t>450312698</t>
  </si>
  <si>
    <t>https://podminky.urs.cz/item/CS_URS_2024_02/734411103</t>
  </si>
  <si>
    <t>166</t>
  </si>
  <si>
    <t>734411601</t>
  </si>
  <si>
    <t>Teploměry technické ochranné jímky se závitem do G 1</t>
  </si>
  <si>
    <t>-257976722</t>
  </si>
  <si>
    <t>https://podminky.urs.cz/item/CS_URS_2024_02/734411601</t>
  </si>
  <si>
    <t>167</t>
  </si>
  <si>
    <t>734421111R</t>
  </si>
  <si>
    <t>Tlakoměry diferenciální průměru 100 mm</t>
  </si>
  <si>
    <t>2087307918</t>
  </si>
  <si>
    <t>168</t>
  </si>
  <si>
    <t>734421112</t>
  </si>
  <si>
    <t>Tlakoměry s pevným stonkem a zpětnou klapkou zadní připojení (axiální) tlaku 0-16 bar průměru 63 mm</t>
  </si>
  <si>
    <t>267312413</t>
  </si>
  <si>
    <t>https://podminky.urs.cz/item/CS_URS_2024_02/734421112</t>
  </si>
  <si>
    <t>169</t>
  </si>
  <si>
    <t>734424101</t>
  </si>
  <si>
    <t>Tlakoměry kondenzační smyčky k přivaření, PN 250 do 300°C zahnuté</t>
  </si>
  <si>
    <t>-2048267249</t>
  </si>
  <si>
    <t>https://podminky.urs.cz/item/CS_URS_2024_02/734424101</t>
  </si>
  <si>
    <t>170</t>
  </si>
  <si>
    <t>734494121</t>
  </si>
  <si>
    <t>Měřicí armatury návarky s metrickým závitem M 20x1,5 délky do 220 mm</t>
  </si>
  <si>
    <t>190808860</t>
  </si>
  <si>
    <t>https://podminky.urs.cz/item/CS_URS_2024_02/734494121</t>
  </si>
  <si>
    <t>171</t>
  </si>
  <si>
    <t>998734121</t>
  </si>
  <si>
    <t>Přesun hmot pro armatury stanovený z hmotnosti přesunovaného materiálu vodorovná dopravní vzdálenost do 50 m ruční (bez užití mechanizace) v objektech výšky do 6 m</t>
  </si>
  <si>
    <t>-1211446643</t>
  </si>
  <si>
    <t>https://podminky.urs.cz/item/CS_URS_2024_02/998734121</t>
  </si>
  <si>
    <t>735</t>
  </si>
  <si>
    <t>Ústřední vytápění - otopná tělesa</t>
  </si>
  <si>
    <t>172</t>
  </si>
  <si>
    <t>735111810</t>
  </si>
  <si>
    <t>Demontáž otopných těles litinových článkových</t>
  </si>
  <si>
    <t>-787693253</t>
  </si>
  <si>
    <t>https://podminky.urs.cz/item/CS_URS_2024_02/735111810</t>
  </si>
  <si>
    <t>173</t>
  </si>
  <si>
    <t>735117110</t>
  </si>
  <si>
    <t>Otopná tělesa litinová článková se základním nátěrem výkon 88-137 W/článek odpojení a připojení po nátěru</t>
  </si>
  <si>
    <t>867943725</t>
  </si>
  <si>
    <t>https://podminky.urs.cz/item/CS_URS_2024_02/735117110</t>
  </si>
  <si>
    <t>174</t>
  </si>
  <si>
    <t>735118110</t>
  </si>
  <si>
    <t>Otopná tělesa litinová zkoušky těsnosti vodou těles článkových</t>
  </si>
  <si>
    <t>-1158961250</t>
  </si>
  <si>
    <t>https://podminky.urs.cz/item/CS_URS_2024_02/735118110</t>
  </si>
  <si>
    <t>175</t>
  </si>
  <si>
    <t>735119140</t>
  </si>
  <si>
    <t>Otopná tělesa litinová montáž těles článkových</t>
  </si>
  <si>
    <t>638602646</t>
  </si>
  <si>
    <t>https://podminky.urs.cz/item/CS_URS_2024_02/735119140</t>
  </si>
  <si>
    <t>176</t>
  </si>
  <si>
    <t>48450720</t>
  </si>
  <si>
    <t>těleso otopné litinové rozteč/hl 500/160mm, 38-152W, výhřevná plocha 0,255m2/kus</t>
  </si>
  <si>
    <t>449200949</t>
  </si>
  <si>
    <t>177</t>
  </si>
  <si>
    <t>998735121</t>
  </si>
  <si>
    <t>Přesun hmot pro otopná tělesa stanovený z hmotnosti přesunovaného materiálu vodorovná dopravní vzdálenost do 50 m ruční (bez užití mechanizace) v objektech výšky do 6 m</t>
  </si>
  <si>
    <t>-2033148705</t>
  </si>
  <si>
    <t>https://podminky.urs.cz/item/CS_URS_2024_02/998735121</t>
  </si>
  <si>
    <t>178</t>
  </si>
  <si>
    <t>751510042</t>
  </si>
  <si>
    <t>Vzduchotechnické potrubí z pozinkovaného plechu kruhové, trouba spirálně vinutá bez příruby, průměru přes 100 do 200 mm</t>
  </si>
  <si>
    <t>-1649884188</t>
  </si>
  <si>
    <t>https://podminky.urs.cz/item/CS_URS_2024_02/751510042</t>
  </si>
  <si>
    <t>179</t>
  </si>
  <si>
    <t>751510043</t>
  </si>
  <si>
    <t>Vzduchotechnické potrubí z pozinkovaného plechu kruhové, trouba spirálně vinutá bez příruby, průměru přes 200 do 300 mm</t>
  </si>
  <si>
    <t>1129667712</t>
  </si>
  <si>
    <t>https://podminky.urs.cz/item/CS_URS_2024_02/751510043</t>
  </si>
  <si>
    <t>180</t>
  </si>
  <si>
    <t>751511850</t>
  </si>
  <si>
    <t>Demontáž potrubí plechového skupiny II kruhového s přírubou nebo bez příruby tloušťky plechu 1,0 mm, průměru do 200 mm</t>
  </si>
  <si>
    <t>-1440724067</t>
  </si>
  <si>
    <t>https://podminky.urs.cz/item/CS_URS_2024_02/751511850</t>
  </si>
  <si>
    <t>181</t>
  </si>
  <si>
    <t>751511852</t>
  </si>
  <si>
    <t>Demontáž potrubí plechového skupiny II kruhového s přírubou nebo bez příruby tloušťky plechu 1,0 mm, průměru přes 300 do 400 mm</t>
  </si>
  <si>
    <t>151934341</t>
  </si>
  <si>
    <t>https://podminky.urs.cz/item/CS_URS_2024_02/751511852</t>
  </si>
  <si>
    <t>182</t>
  </si>
  <si>
    <t>751537146</t>
  </si>
  <si>
    <t>Montáž potrubí ohebného kruhového izolovaného minerální vatou Al hadice (izolace tepelná i hluková), průměru přes 100 do 150 mm</t>
  </si>
  <si>
    <t>261259558</t>
  </si>
  <si>
    <t>https://podminky.urs.cz/item/CS_URS_2024_02/751537146</t>
  </si>
  <si>
    <t>183</t>
  </si>
  <si>
    <t>42981730</t>
  </si>
  <si>
    <t>hadice ohebná z Al s tepelnou a hlukovou izolací 25mm, délka 10m D 127mm</t>
  </si>
  <si>
    <t>2085663023</t>
  </si>
  <si>
    <t>0,25*1,2 'Přepočtené koeficientem množství</t>
  </si>
  <si>
    <t>184</t>
  </si>
  <si>
    <t>751572102</t>
  </si>
  <si>
    <t>Závěs kruhového potrubí pomocí objímky, kotvené do betonu průměru potrubí přes 100 do 200 mm</t>
  </si>
  <si>
    <t>1663975534</t>
  </si>
  <si>
    <t>https://podminky.urs.cz/item/CS_URS_2024_02/751572102</t>
  </si>
  <si>
    <t>185</t>
  </si>
  <si>
    <t>751572103</t>
  </si>
  <si>
    <t>Závěs kruhového potrubí pomocí objímky, kotvené do betonu průměru potrubí přes 200 do 300 mm</t>
  </si>
  <si>
    <t>1582190133</t>
  </si>
  <si>
    <t>https://podminky.urs.cz/item/CS_URS_2024_02/751572103</t>
  </si>
  <si>
    <t>186</t>
  </si>
  <si>
    <t>-308833729</t>
  </si>
  <si>
    <t>187</t>
  </si>
  <si>
    <t>783601711</t>
  </si>
  <si>
    <t>Příprava podkladu armatur a kovových potrubí před provedením nátěru potrubí do DN 50 mm odrezivěním, odrezovačem bezoplachovým</t>
  </si>
  <si>
    <t>-442468394</t>
  </si>
  <si>
    <t>https://podminky.urs.cz/item/CS_URS_2024_02/783601711</t>
  </si>
  <si>
    <t>188</t>
  </si>
  <si>
    <t>783601729</t>
  </si>
  <si>
    <t>Příprava podkladu armatur a kovových potrubí před provedením nátěru potrubí přes DN 50 do DN 100 mm odrezivěním, odrezovačem bezoplachovým</t>
  </si>
  <si>
    <t>-1021809654</t>
  </si>
  <si>
    <t>https://podminky.urs.cz/item/CS_URS_2024_02/783601729</t>
  </si>
  <si>
    <t>189</t>
  </si>
  <si>
    <t>783601773</t>
  </si>
  <si>
    <t>Příprava podkladu armatur a kovových potrubí před provedením nátěru potrubí přes DN 150 do DN 200 mm odrezivěním, odrezovačem bezoplachovým</t>
  </si>
  <si>
    <t>676901267</t>
  </si>
  <si>
    <t>https://podminky.urs.cz/item/CS_URS_2024_02/783601773</t>
  </si>
  <si>
    <t>190</t>
  </si>
  <si>
    <t>783614651</t>
  </si>
  <si>
    <t>Základní antikorozní nátěr armatur a kovových potrubí jednonásobný potrubí do DN 50 mm syntetický standardní</t>
  </si>
  <si>
    <t>12170701</t>
  </si>
  <si>
    <t>https://podminky.urs.cz/item/CS_URS_2024_02/783614651</t>
  </si>
  <si>
    <t>191</t>
  </si>
  <si>
    <t>783614661</t>
  </si>
  <si>
    <t>Základní antikorozní nátěr armatur a kovových potrubí jednonásobný potrubí přes DN 50 do DN 100 mm syntetický standardní</t>
  </si>
  <si>
    <t>1946343344</t>
  </si>
  <si>
    <t>https://podminky.urs.cz/item/CS_URS_2024_02/783614661</t>
  </si>
  <si>
    <t>192</t>
  </si>
  <si>
    <t>783614681</t>
  </si>
  <si>
    <t>Základní antikorozní nátěr armatur a kovových potrubí jednonásobný potrubí přes DN 150 do DN 200 mm syntetický standardní</t>
  </si>
  <si>
    <t>-977803429</t>
  </si>
  <si>
    <t>https://podminky.urs.cz/item/CS_URS_2024_02/783614681</t>
  </si>
  <si>
    <t>193</t>
  </si>
  <si>
    <t>783617601</t>
  </si>
  <si>
    <t>Krycí nátěr (email) armatur a kovových potrubí potrubí do DN 50 mm jednonásobný syntetický standardní</t>
  </si>
  <si>
    <t>174662547</t>
  </si>
  <si>
    <t>https://podminky.urs.cz/item/CS_URS_2024_02/783617601</t>
  </si>
  <si>
    <t>194</t>
  </si>
  <si>
    <t>783617621</t>
  </si>
  <si>
    <t>Krycí nátěr (email) armatur a kovových potrubí potrubí přes DN 50 do DN 100 mm jednonásobný syntetický standardní</t>
  </si>
  <si>
    <t>-1660755031</t>
  </si>
  <si>
    <t>https://podminky.urs.cz/item/CS_URS_2024_02/783617621</t>
  </si>
  <si>
    <t>195</t>
  </si>
  <si>
    <t>783617661</t>
  </si>
  <si>
    <t>Krycí nátěr (email) armatur a kovových potrubí potrubí přes DN 150 do DN 200 mm jednonásobný syntetický standardní</t>
  </si>
  <si>
    <t>1671865444</t>
  </si>
  <si>
    <t>https://podminky.urs.cz/item/CS_URS_2024_02/783617661</t>
  </si>
  <si>
    <t>196</t>
  </si>
  <si>
    <t>HZS2211</t>
  </si>
  <si>
    <t>Hodinové zúčtovací sazby profesí PSV provádění stavebních instalací instalatér</t>
  </si>
  <si>
    <t>-880788915</t>
  </si>
  <si>
    <t>https://podminky.urs.cz/item/CS_URS_2024_02/HZS2211</t>
  </si>
  <si>
    <t>197</t>
  </si>
  <si>
    <t>HZS2221</t>
  </si>
  <si>
    <t>Hodinové zúčtovací sazby profesí PSV provádění stavebních instalací topenář</t>
  </si>
  <si>
    <t>1851230445</t>
  </si>
  <si>
    <t>https://podminky.urs.cz/item/CS_URS_2024_02/HZS2221</t>
  </si>
  <si>
    <t>198</t>
  </si>
  <si>
    <t>HZS2222</t>
  </si>
  <si>
    <t>Hodinové zúčtovací sazby profesí PSV provádění stavebních instalací topenář odborný</t>
  </si>
  <si>
    <t>764052943</t>
  </si>
  <si>
    <t>https://podminky.urs.cz/item/CS_URS_2024_02/HZS2222</t>
  </si>
  <si>
    <t>"topná zkouška"</t>
  </si>
  <si>
    <t>199</t>
  </si>
  <si>
    <t>HZS4212</t>
  </si>
  <si>
    <t>Hodinové zúčtovací sazby ostatních profesí revizní a kontrolní činnost revizní technik specialista</t>
  </si>
  <si>
    <t>1151819650</t>
  </si>
  <si>
    <t>https://podminky.urs.cz/item/CS_URS_2024_02/HZS4212</t>
  </si>
  <si>
    <t>03 - silnoproudá elektrotechnika, měření a regulace</t>
  </si>
  <si>
    <t>Bohumír Holec</t>
  </si>
  <si>
    <t>Rozpočet a výkaz výměr zpracován v SW ASTRA Zlín - rozpočtování v oboru elektro, aktuální cenová úroveň (2024). Import do KROS4.</t>
  </si>
  <si>
    <t>D1 - Silnoproudá elektrotechnika, regulace a měření</t>
  </si>
  <si>
    <t xml:space="preserve">    D2 - Specifikace dodávky-Rk</t>
  </si>
  <si>
    <t xml:space="preserve">    D3 - Elektromontáže</t>
  </si>
  <si>
    <t xml:space="preserve">      D4 - LIŠTA ELEKTROINSTALAČNÍ VČ. DÍLŮ A PŘÍSLUŠENSTVÍ</t>
  </si>
  <si>
    <t xml:space="preserve">      D5 - KRABICOVÁ ROZV.Z LIS.ISOLANTU</t>
  </si>
  <si>
    <t xml:space="preserve">      D6 - KABELOVÝ ŽLAB MARS  VČ. DÍLŮ A PŘÍSLUŠENSTVÍ (BEZ PŘEPÁŽEK), ZINKOVÁNÍ "S"</t>
  </si>
  <si>
    <t xml:space="preserve">      D7 - PŘEPÁŽKA PRO ŽLAB MARS</t>
  </si>
  <si>
    <t xml:space="preserve">      D8 - ÚHELNIK ROVNORAMENNÝ-11373</t>
  </si>
  <si>
    <t xml:space="preserve">      D9 - VODIČ JEDNOŽILOVÝ, IZOLACE PVC</t>
  </si>
  <si>
    <t xml:space="preserve">      D10 - ŠŇŮRA STŘEDNÍ</t>
  </si>
  <si>
    <t xml:space="preserve">      D11 - KABEL SILOVÝ,IZOLACE PVC</t>
  </si>
  <si>
    <t xml:space="preserve">      D12 - KABEL STÍNĚNÝ</t>
  </si>
  <si>
    <t xml:space="preserve">      D13 - UKONČENÍ  VODIČŮ V ROZVADĚČÍCH</t>
  </si>
  <si>
    <t xml:space="preserve">      D14 - UKONČENÍ KABELŮ SMRŠŤOVACÍ ZÁKLOPKOU</t>
  </si>
  <si>
    <t xml:space="preserve">      D15 - SVORKA UZEMŇOVACÍ</t>
  </si>
  <si>
    <t xml:space="preserve">      D16 - SPÍNAČ DO VLHKA V IZOL. IP44  BARVA ŠEDÁ</t>
  </si>
  <si>
    <t xml:space="preserve">      D17 - ZÁSUVKA NASTĚNNÁ V IZOL. IP44</t>
  </si>
  <si>
    <t xml:space="preserve">      D18 - PRIMA LED</t>
  </si>
  <si>
    <t xml:space="preserve">        D19 - MaR</t>
  </si>
  <si>
    <t xml:space="preserve">          D20 - Pohony</t>
  </si>
  <si>
    <t xml:space="preserve">          D21 - Poruchová signalizace</t>
  </si>
  <si>
    <t xml:space="preserve">        D22 - Demontáže</t>
  </si>
  <si>
    <t xml:space="preserve">    D23 - HZS</t>
  </si>
  <si>
    <t xml:space="preserve">      D24 - HODINOVE ZUCTOVACI SAZBY</t>
  </si>
  <si>
    <t xml:space="preserve">      D25 - PROVEDENI REVIZNICH ZKOUSEK</t>
  </si>
  <si>
    <t xml:space="preserve">    D26 - Ostatní náklady</t>
  </si>
  <si>
    <t>D1</t>
  </si>
  <si>
    <t>Silnoproudá elektrotechnika, regulace a měření</t>
  </si>
  <si>
    <t>D2</t>
  </si>
  <si>
    <t>Specifikace dodávky-Rk</t>
  </si>
  <si>
    <t>Pol1</t>
  </si>
  <si>
    <t>R-N-4S96DIN Rozvodnicová skříň, pro nástěnnou montáž, neprůhledné dveře, počet řad 4, počet modulů v řadě 24, krytí IP30, PE+N, barva RAL9003, materiál : ocel-plech</t>
  </si>
  <si>
    <t>Ks</t>
  </si>
  <si>
    <t>Pol2</t>
  </si>
  <si>
    <t>S3L-1000-10 Propojovací lišta</t>
  </si>
  <si>
    <t>Pol3</t>
  </si>
  <si>
    <t>vyp.-32-3 Vypínač</t>
  </si>
  <si>
    <t>Pol4</t>
  </si>
  <si>
    <t>svod. B+C+D250VG-300 TNS 4-pólový</t>
  </si>
  <si>
    <t>ks</t>
  </si>
  <si>
    <t>Pol5</t>
  </si>
  <si>
    <t>jis.-2B-1 Jistič</t>
  </si>
  <si>
    <t>Pol6</t>
  </si>
  <si>
    <t>jis.-6B-1 Jistič</t>
  </si>
  <si>
    <t>Pol7</t>
  </si>
  <si>
    <t>jis.-10B-1 Jistič</t>
  </si>
  <si>
    <t>Pol8</t>
  </si>
  <si>
    <t>jis.-16B-1 Jistič</t>
  </si>
  <si>
    <t>Pol9</t>
  </si>
  <si>
    <t>jis.-16C-1 Jistič</t>
  </si>
  <si>
    <t>Pol10</t>
  </si>
  <si>
    <t>jis.-16B-3 Jistič</t>
  </si>
  <si>
    <t>Pol11</t>
  </si>
  <si>
    <t>jis.-20B-3 Jistič</t>
  </si>
  <si>
    <t>Pol12</t>
  </si>
  <si>
    <t>vyp.spou.-X400 Napěťová spoušť</t>
  </si>
  <si>
    <t>Pol13</t>
  </si>
  <si>
    <t>16B-1N-030AC Proudový chránič s nadproudovou ochranou</t>
  </si>
  <si>
    <t>Pol14</t>
  </si>
  <si>
    <t>16-001-X230-SE Instalační relé</t>
  </si>
  <si>
    <t>Pol15</t>
  </si>
  <si>
    <t>001-10 Kolébkový přepínač</t>
  </si>
  <si>
    <t>Pol16</t>
  </si>
  <si>
    <t>001-102 Kolébkový přepínač,</t>
  </si>
  <si>
    <t>Pol17</t>
  </si>
  <si>
    <t>RI-20-20-A230 Instalační stykač</t>
  </si>
  <si>
    <t>Pol18</t>
  </si>
  <si>
    <t>AE-16-001-A230 Digitální spínací hodiny, Ie 16 A, Uc AC 230 V, 1x přepínací kontakt, týdenní program, šířka 2 moduly, počet kanálů 1, jazyk EN, záloha chodu</t>
  </si>
  <si>
    <t>Pol19</t>
  </si>
  <si>
    <t>sig- akust. 95 S 230AC napětí 230V střídavých.</t>
  </si>
  <si>
    <t>Pol20</t>
  </si>
  <si>
    <t>G-DIN-GSM hlásič</t>
  </si>
  <si>
    <t>Pol21</t>
  </si>
  <si>
    <t>A5 2G-3G-anténa</t>
  </si>
  <si>
    <t>Pol22</t>
  </si>
  <si>
    <t>PV23/24 poruchová signalizace</t>
  </si>
  <si>
    <t>Pol23</t>
  </si>
  <si>
    <t>RSA 6 Řadová svornice</t>
  </si>
  <si>
    <t>Pol24</t>
  </si>
  <si>
    <t>106/16 Vývodka kabelová kuželová Pg 16, šedá</t>
  </si>
  <si>
    <t>Pol25</t>
  </si>
  <si>
    <t>Zásuvková skříň ZK 022-,2x230V,1x400V/16A+chránič</t>
  </si>
  <si>
    <t>D3</t>
  </si>
  <si>
    <t>Elektromontáže</t>
  </si>
  <si>
    <t>Pol26</t>
  </si>
  <si>
    <t>8021 TRUBKA (3m), pevně</t>
  </si>
  <si>
    <t>D4</t>
  </si>
  <si>
    <t>LIŠTA ELEKTROINSTALAČNÍ VČ. DÍLŮ A PŘÍSLUŠENSTVÍ</t>
  </si>
  <si>
    <t>Pol27</t>
  </si>
  <si>
    <t>L20x20 hranatá</t>
  </si>
  <si>
    <t>D5</t>
  </si>
  <si>
    <t>KRABICOVÁ ROZV.Z LIS.ISOLANTU</t>
  </si>
  <si>
    <t>Pol28</t>
  </si>
  <si>
    <t>65-11 do 4 mm2</t>
  </si>
  <si>
    <t>D6</t>
  </si>
  <si>
    <t xml:space="preserve">KABELOVÝ ŽLAB MARS  VČ. DÍLŮ A PŘÍSLUŠENSTVÍ (BEZ PŘEPÁŽEK), ZINKOVÁNÍ "S"</t>
  </si>
  <si>
    <t>Pol29</t>
  </si>
  <si>
    <t>62/50 s víkem</t>
  </si>
  <si>
    <t>Pol30</t>
  </si>
  <si>
    <t>125/50 s víkem</t>
  </si>
  <si>
    <t>D7</t>
  </si>
  <si>
    <t>PŘEPÁŽKA PRO ŽLAB MARS</t>
  </si>
  <si>
    <t>Pol31</t>
  </si>
  <si>
    <t>50 S výška 50mm</t>
  </si>
  <si>
    <t>D8</t>
  </si>
  <si>
    <t>ÚHELNIK ROVNORAMENNÝ-11373</t>
  </si>
  <si>
    <t>Pol32</t>
  </si>
  <si>
    <t>L 25x25x3mm (1,12 kg/m)</t>
  </si>
  <si>
    <t>kg</t>
  </si>
  <si>
    <t>D9</t>
  </si>
  <si>
    <t>VODIČ JEDNOŽILOVÝ, IZOLACE PVC</t>
  </si>
  <si>
    <t>Pol33</t>
  </si>
  <si>
    <t>CY 4 mm2 zelenožlutý,, pevně</t>
  </si>
  <si>
    <t>D10</t>
  </si>
  <si>
    <t>ŠŇŮRA STŘEDNÍ</t>
  </si>
  <si>
    <t>Pol34</t>
  </si>
  <si>
    <t>H05VV-F 3Xx1.5 mm2, pevně</t>
  </si>
  <si>
    <t>Pol35</t>
  </si>
  <si>
    <t>H05VV-F 3Gx1.5 mm2, pevně</t>
  </si>
  <si>
    <t>D11</t>
  </si>
  <si>
    <t>KABEL SILOVÝ,IZOLACE PVC</t>
  </si>
  <si>
    <t>Pol36</t>
  </si>
  <si>
    <t>CYKY-O 3x1.5 mm2, pevně</t>
  </si>
  <si>
    <t>Pol37</t>
  </si>
  <si>
    <t>CYKY-J 3x1.5 mm2, pevně</t>
  </si>
  <si>
    <t>Pol38</t>
  </si>
  <si>
    <t>CYKY-J 3x2.5 mm2, pevně</t>
  </si>
  <si>
    <t>Pol39</t>
  </si>
  <si>
    <t>CYKY-J 5x1.5 mm2, pevně</t>
  </si>
  <si>
    <t>Pol40</t>
  </si>
  <si>
    <t>CYKY-J 5x4 mm2 , pevně</t>
  </si>
  <si>
    <t>D12</t>
  </si>
  <si>
    <t>KABEL STÍNĚNÝ</t>
  </si>
  <si>
    <t>Pol41</t>
  </si>
  <si>
    <t>JYTY-O 2x1 mm, pevně</t>
  </si>
  <si>
    <t>Pol42</t>
  </si>
  <si>
    <t>JYTY-O 4x1 mm, pevně</t>
  </si>
  <si>
    <t>D13</t>
  </si>
  <si>
    <t xml:space="preserve">UKONČENÍ  VODIČŮ V ROZVADĚČÍCH</t>
  </si>
  <si>
    <t>Pol43</t>
  </si>
  <si>
    <t>Do 6 mm2</t>
  </si>
  <si>
    <t>D14</t>
  </si>
  <si>
    <t>UKONČENÍ KABELŮ SMRŠŤOVACÍ ZÁKLOPKOU</t>
  </si>
  <si>
    <t>Pol44</t>
  </si>
  <si>
    <t>5x4 mm2</t>
  </si>
  <si>
    <t>D15</t>
  </si>
  <si>
    <t>SVORKA UZEMŇOVACÍ</t>
  </si>
  <si>
    <t>Pol45</t>
  </si>
  <si>
    <t>ZS16-Bernard uzem.na potrubí</t>
  </si>
  <si>
    <t>Pol46</t>
  </si>
  <si>
    <t>Cu pás.ZS16 20x500x0,5mm</t>
  </si>
  <si>
    <t>Pol47</t>
  </si>
  <si>
    <t>T10RU Ovládací hlavice stiskací s hřibovým knoflíkem, rudá</t>
  </si>
  <si>
    <t>Pol48</t>
  </si>
  <si>
    <t>LK4 Ovládač nouzového zastavení ve skříni, standard, 1 V - rudé</t>
  </si>
  <si>
    <t>Pol49</t>
  </si>
  <si>
    <t>T10 Spínací jednotka mžiková pro spínání napětí do 250V ss V+Z</t>
  </si>
  <si>
    <t>D16</t>
  </si>
  <si>
    <t xml:space="preserve">SPÍNAČ DO VLHKA V IZOL. IP44  BARVA ŠEDÁ</t>
  </si>
  <si>
    <t>Pol50</t>
  </si>
  <si>
    <t>ř.5 sériový přepínač</t>
  </si>
  <si>
    <t>D17</t>
  </si>
  <si>
    <t>ZÁSUVKA NASTĚNNÁ V IZOL. IP44</t>
  </si>
  <si>
    <t>Pol51</t>
  </si>
  <si>
    <t>2p+PE</t>
  </si>
  <si>
    <t>D18</t>
  </si>
  <si>
    <t>PRIMA LED</t>
  </si>
  <si>
    <t>Pol52</t>
  </si>
  <si>
    <t>LED 1.4ft PC 4400/840 /IP66,1272mm,svítidlo průmyslové s modulem LED 1x4400 lm, spektrum 840</t>
  </si>
  <si>
    <t>D19</t>
  </si>
  <si>
    <t>MaR</t>
  </si>
  <si>
    <t>D20</t>
  </si>
  <si>
    <t>Pohony</t>
  </si>
  <si>
    <t>Pol53</t>
  </si>
  <si>
    <t>Servopohon pro směšovací ventily . Napájení 230V, 3-bodový, doba chodu 120s.</t>
  </si>
  <si>
    <t>D21</t>
  </si>
  <si>
    <t>Poruchová signalizace</t>
  </si>
  <si>
    <t>Pol54</t>
  </si>
  <si>
    <t>Regulátor tlaku vlnovcový /40-400kPa/</t>
  </si>
  <si>
    <t>Pol55</t>
  </si>
  <si>
    <t>Tlakoměrný kohout k regulátoru M20x1,5</t>
  </si>
  <si>
    <t>Pol56</t>
  </si>
  <si>
    <t>G20 detektor plynu</t>
  </si>
  <si>
    <t>Pol57</t>
  </si>
  <si>
    <t>NZ-DIN-osazen v rozvaděči RK</t>
  </si>
  <si>
    <t>Pol58</t>
  </si>
  <si>
    <t>Čidlo zaplavení ZAPLAV 823</t>
  </si>
  <si>
    <t>D22</t>
  </si>
  <si>
    <t>Demontáže</t>
  </si>
  <si>
    <t>Pol59</t>
  </si>
  <si>
    <t>Demontaz stavajiciho zarizeni</t>
  </si>
  <si>
    <t>D23</t>
  </si>
  <si>
    <t>D24</t>
  </si>
  <si>
    <t>HODINOVE ZUCTOVACI SAZBY</t>
  </si>
  <si>
    <t>Pol60</t>
  </si>
  <si>
    <t>Uprava stavajiciho rozvadece</t>
  </si>
  <si>
    <t>Pol61</t>
  </si>
  <si>
    <t>Napojeni na stavajici zarizeni</t>
  </si>
  <si>
    <t>Pol62</t>
  </si>
  <si>
    <t>Zkusebni provoz,zaškolení</t>
  </si>
  <si>
    <t>Pol63</t>
  </si>
  <si>
    <t>Práce spojené s montáží</t>
  </si>
  <si>
    <t>D25</t>
  </si>
  <si>
    <t>PROVEDENI REVIZNICH ZKOUSEK</t>
  </si>
  <si>
    <t>Pol64</t>
  </si>
  <si>
    <t>Revizni technik</t>
  </si>
  <si>
    <t>D26</t>
  </si>
  <si>
    <t>Ostatní náklady</t>
  </si>
  <si>
    <t>Pol65</t>
  </si>
  <si>
    <t>Doprava</t>
  </si>
  <si>
    <t>sbr</t>
  </si>
  <si>
    <t>Pol66</t>
  </si>
  <si>
    <t>Přesun</t>
  </si>
  <si>
    <t>Pol67</t>
  </si>
  <si>
    <t>PPV</t>
  </si>
  <si>
    <t>Pol68</t>
  </si>
  <si>
    <t>Podružný materiál</t>
  </si>
  <si>
    <t>VON - Vedlejší a ostatní náklady</t>
  </si>
  <si>
    <t>D1 - VON - vedlejší a ostatní náklady</t>
  </si>
  <si>
    <t>VON - vedlejší a ostatní náklady</t>
  </si>
  <si>
    <t>002-004.1</t>
  </si>
  <si>
    <t>Zařízení staveniště - zřízení a odstranění</t>
  </si>
  <si>
    <t>kpl</t>
  </si>
  <si>
    <t>1024</t>
  </si>
  <si>
    <t>1651010692</t>
  </si>
  <si>
    <t>002-006.1</t>
  </si>
  <si>
    <t>Poskytnutí zařízení staveniště (jeho části) pro umožnění činnosti TDS, AD, SÚ, BOZP na stavbě / Pro zástupce objednatele (TDS, technici, AD, SÚ, koordinátor BOZP, .... )</t>
  </si>
  <si>
    <t>-1391899117</t>
  </si>
  <si>
    <t>002-201.1</t>
  </si>
  <si>
    <t>Projektová dokumentace skutečného provedení / Projektová dokumentace skutečného provedení dle vyhl. č. 230/2012Sb. §10 odst. 2 - 4x tištěně a 1x elektronicky na CD nosiči</t>
  </si>
  <si>
    <t>1147910267</t>
  </si>
  <si>
    <t>002-301.1</t>
  </si>
  <si>
    <t>Kompletace atestů, certifikátů, revizních zpráv a ostatních dokladů</t>
  </si>
  <si>
    <t>2077268773</t>
  </si>
  <si>
    <t>002-302.1</t>
  </si>
  <si>
    <t>Zpracování a předložení harmonogramů. Náklady na vyhotovení a předložení finančního a časového harmonogramu prací</t>
  </si>
  <si>
    <t>1100734929</t>
  </si>
  <si>
    <t>041403000</t>
  </si>
  <si>
    <t>Inženýrská činnost dozory koordinátor BOZP na staveništi</t>
  </si>
  <si>
    <t>1563495817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</si>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</sst>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/>
    <xf numFmtId="0" fontId="12" fillId="0" borderId="0" xfId="0" applyFont="1" applyAlignment="1" applyProtection="1"/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protection locked="0"/>
    </xf>
    <xf numFmtId="4" fontId="12" fillId="0" borderId="0" xfId="0" applyNumberFormat="1" applyFont="1" applyAlignment="1" applyProtection="1"/>
    <xf numFmtId="0" fontId="12" fillId="0" borderId="4" xfId="0" applyFont="1" applyBorder="1" applyAlignment="1"/>
    <xf numFmtId="0" fontId="12" fillId="0" borderId="15" xfId="0" applyFont="1" applyBorder="1" applyAlignment="1" applyProtection="1"/>
    <xf numFmtId="0" fontId="12" fillId="0" borderId="0" xfId="0" applyFont="1" applyBorder="1" applyAlignment="1" applyProtection="1"/>
    <xf numFmtId="166" fontId="12" fillId="0" borderId="0" xfId="0" applyNumberFormat="1" applyFont="1" applyBorder="1" applyAlignment="1" applyProtection="1"/>
    <xf numFmtId="166" fontId="12" fillId="0" borderId="16" xfId="0" applyNumberFormat="1" applyFont="1" applyBorder="1" applyAlignme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9711111" TargetMode="External" /><Relationship Id="rId2" Type="http://schemas.openxmlformats.org/officeDocument/2006/relationships/hyperlink" Target="https://podminky.urs.cz/item/CS_URS_2024_02/162211201" TargetMode="External" /><Relationship Id="rId3" Type="http://schemas.openxmlformats.org/officeDocument/2006/relationships/hyperlink" Target="https://podminky.urs.cz/item/CS_URS_2024_02/162751117" TargetMode="External" /><Relationship Id="rId4" Type="http://schemas.openxmlformats.org/officeDocument/2006/relationships/hyperlink" Target="https://podminky.urs.cz/item/CS_URS_2024_02/171251201" TargetMode="External" /><Relationship Id="rId5" Type="http://schemas.openxmlformats.org/officeDocument/2006/relationships/hyperlink" Target="https://podminky.urs.cz/item/CS_URS_2024_02/171201221" TargetMode="External" /><Relationship Id="rId6" Type="http://schemas.openxmlformats.org/officeDocument/2006/relationships/hyperlink" Target="https://podminky.urs.cz/item/CS_URS_2024_02/919735112" TargetMode="External" /><Relationship Id="rId7" Type="http://schemas.openxmlformats.org/officeDocument/2006/relationships/hyperlink" Target="https://podminky.urs.cz/item/CS_URS_2024_02/113107142" TargetMode="External" /><Relationship Id="rId8" Type="http://schemas.openxmlformats.org/officeDocument/2006/relationships/hyperlink" Target="https://podminky.urs.cz/item/CS_URS_2024_02/113107342" TargetMode="External" /><Relationship Id="rId9" Type="http://schemas.openxmlformats.org/officeDocument/2006/relationships/hyperlink" Target="https://podminky.urs.cz/item/CS_URS_2024_02/113107122" TargetMode="External" /><Relationship Id="rId10" Type="http://schemas.openxmlformats.org/officeDocument/2006/relationships/hyperlink" Target="https://podminky.urs.cz/item/CS_URS_2024_02/113107322" TargetMode="External" /><Relationship Id="rId11" Type="http://schemas.openxmlformats.org/officeDocument/2006/relationships/hyperlink" Target="https://podminky.urs.cz/item/CS_URS_2024_02/310231055" TargetMode="External" /><Relationship Id="rId12" Type="http://schemas.openxmlformats.org/officeDocument/2006/relationships/hyperlink" Target="https://podminky.urs.cz/item/CS_URS_2024_02/310238411" TargetMode="External" /><Relationship Id="rId13" Type="http://schemas.openxmlformats.org/officeDocument/2006/relationships/hyperlink" Target="https://podminky.urs.cz/item/CS_URS_2024_02/342244201" TargetMode="External" /><Relationship Id="rId14" Type="http://schemas.openxmlformats.org/officeDocument/2006/relationships/hyperlink" Target="https://podminky.urs.cz/item/CS_URS_2024_02/342291121" TargetMode="External" /><Relationship Id="rId15" Type="http://schemas.openxmlformats.org/officeDocument/2006/relationships/hyperlink" Target="https://podminky.urs.cz/item/CS_URS_2024_02/346244811" TargetMode="External" /><Relationship Id="rId16" Type="http://schemas.openxmlformats.org/officeDocument/2006/relationships/hyperlink" Target="https://podminky.urs.cz/item/CS_URS_2024_02/451572111" TargetMode="External" /><Relationship Id="rId17" Type="http://schemas.openxmlformats.org/officeDocument/2006/relationships/hyperlink" Target="https://podminky.urs.cz/item/CS_URS_2024_02/596211210" TargetMode="External" /><Relationship Id="rId18" Type="http://schemas.openxmlformats.org/officeDocument/2006/relationships/hyperlink" Target="https://podminky.urs.cz/item/CS_URS_2024_02/564730001" TargetMode="External" /><Relationship Id="rId19" Type="http://schemas.openxmlformats.org/officeDocument/2006/relationships/hyperlink" Target="https://podminky.urs.cz/item/CS_URS_2024_02/564730101" TargetMode="External" /><Relationship Id="rId20" Type="http://schemas.openxmlformats.org/officeDocument/2006/relationships/hyperlink" Target="https://podminky.urs.cz/item/CS_URS_2024_02/174151101" TargetMode="External" /><Relationship Id="rId21" Type="http://schemas.openxmlformats.org/officeDocument/2006/relationships/hyperlink" Target="https://podminky.urs.cz/item/CS_URS_2024_02/611325421" TargetMode="External" /><Relationship Id="rId22" Type="http://schemas.openxmlformats.org/officeDocument/2006/relationships/hyperlink" Target="https://podminky.urs.cz/item/CS_URS_2024_02/612325422" TargetMode="External" /><Relationship Id="rId23" Type="http://schemas.openxmlformats.org/officeDocument/2006/relationships/hyperlink" Target="https://podminky.urs.cz/item/CS_URS_2024_02/612325223" TargetMode="External" /><Relationship Id="rId24" Type="http://schemas.openxmlformats.org/officeDocument/2006/relationships/hyperlink" Target="https://podminky.urs.cz/item/CS_URS_2024_02/612325225" TargetMode="External" /><Relationship Id="rId25" Type="http://schemas.openxmlformats.org/officeDocument/2006/relationships/hyperlink" Target="https://podminky.urs.cz/item/CS_URS_2024_02/612325302" TargetMode="External" /><Relationship Id="rId26" Type="http://schemas.openxmlformats.org/officeDocument/2006/relationships/hyperlink" Target="https://podminky.urs.cz/item/CS_URS_2024_02/619995001" TargetMode="External" /><Relationship Id="rId27" Type="http://schemas.openxmlformats.org/officeDocument/2006/relationships/hyperlink" Target="https://podminky.urs.cz/item/CS_URS_2024_02/612325205" TargetMode="External" /><Relationship Id="rId28" Type="http://schemas.openxmlformats.org/officeDocument/2006/relationships/hyperlink" Target="https://podminky.urs.cz/item/CS_URS_2024_02/612315212" TargetMode="External" /><Relationship Id="rId29" Type="http://schemas.openxmlformats.org/officeDocument/2006/relationships/hyperlink" Target="https://podminky.urs.cz/item/CS_URS_2024_02/622385102" TargetMode="External" /><Relationship Id="rId30" Type="http://schemas.openxmlformats.org/officeDocument/2006/relationships/hyperlink" Target="https://podminky.urs.cz/item/CS_URS_2024_02/631312141" TargetMode="External" /><Relationship Id="rId31" Type="http://schemas.openxmlformats.org/officeDocument/2006/relationships/hyperlink" Target="https://podminky.urs.cz/item/CS_URS_2024_02/642942111" TargetMode="External" /><Relationship Id="rId32" Type="http://schemas.openxmlformats.org/officeDocument/2006/relationships/hyperlink" Target="https://podminky.urs.cz/item/CS_URS_2024_02/644941111" TargetMode="External" /><Relationship Id="rId33" Type="http://schemas.openxmlformats.org/officeDocument/2006/relationships/hyperlink" Target="https://podminky.urs.cz/item/CS_URS_2024_02/949101111" TargetMode="External" /><Relationship Id="rId34" Type="http://schemas.openxmlformats.org/officeDocument/2006/relationships/hyperlink" Target="https://podminky.urs.cz/item/CS_URS_2024_02/952901111" TargetMode="External" /><Relationship Id="rId35" Type="http://schemas.openxmlformats.org/officeDocument/2006/relationships/hyperlink" Target="https://podminky.urs.cz/item/CS_URS_2024_02/952901411" TargetMode="External" /><Relationship Id="rId36" Type="http://schemas.openxmlformats.org/officeDocument/2006/relationships/hyperlink" Target="https://podminky.urs.cz/item/CS_URS_2024_02/953845113" TargetMode="External" /><Relationship Id="rId37" Type="http://schemas.openxmlformats.org/officeDocument/2006/relationships/hyperlink" Target="https://podminky.urs.cz/item/CS_URS_2024_02/953845123" TargetMode="External" /><Relationship Id="rId38" Type="http://schemas.openxmlformats.org/officeDocument/2006/relationships/hyperlink" Target="https://podminky.urs.cz/item/CS_URS_2024_02/963012510" TargetMode="External" /><Relationship Id="rId39" Type="http://schemas.openxmlformats.org/officeDocument/2006/relationships/hyperlink" Target="https://podminky.urs.cz/item/CS_URS_2024_02/968072456" TargetMode="External" /><Relationship Id="rId40" Type="http://schemas.openxmlformats.org/officeDocument/2006/relationships/hyperlink" Target="https://podminky.urs.cz/item/CS_URS_2024_02/967031142" TargetMode="External" /><Relationship Id="rId41" Type="http://schemas.openxmlformats.org/officeDocument/2006/relationships/hyperlink" Target="https://podminky.urs.cz/item/CS_URS_2024_02/977151125" TargetMode="External" /><Relationship Id="rId42" Type="http://schemas.openxmlformats.org/officeDocument/2006/relationships/hyperlink" Target="https://podminky.urs.cz/item/CS_URS_2024_02/919735124" TargetMode="External" /><Relationship Id="rId43" Type="http://schemas.openxmlformats.org/officeDocument/2006/relationships/hyperlink" Target="https://podminky.urs.cz/item/CS_URS_2024_02/974042587" TargetMode="External" /><Relationship Id="rId44" Type="http://schemas.openxmlformats.org/officeDocument/2006/relationships/hyperlink" Target="https://podminky.urs.cz/item/CS_URS_2024_02/971033471" TargetMode="External" /><Relationship Id="rId45" Type="http://schemas.openxmlformats.org/officeDocument/2006/relationships/hyperlink" Target="https://podminky.urs.cz/item/CS_URS_2024_02/978011121" TargetMode="External" /><Relationship Id="rId46" Type="http://schemas.openxmlformats.org/officeDocument/2006/relationships/hyperlink" Target="https://podminky.urs.cz/item/CS_URS_2024_02/978013141" TargetMode="External" /><Relationship Id="rId47" Type="http://schemas.openxmlformats.org/officeDocument/2006/relationships/hyperlink" Target="https://podminky.urs.cz/item/CS_URS_2024_02/766411811" TargetMode="External" /><Relationship Id="rId48" Type="http://schemas.openxmlformats.org/officeDocument/2006/relationships/hyperlink" Target="https://podminky.urs.cz/item/CS_URS_2024_02/766411822" TargetMode="External" /><Relationship Id="rId49" Type="http://schemas.openxmlformats.org/officeDocument/2006/relationships/hyperlink" Target="https://podminky.urs.cz/item/CS_URS_2024_02/977331111" TargetMode="External" /><Relationship Id="rId50" Type="http://schemas.openxmlformats.org/officeDocument/2006/relationships/hyperlink" Target="https://podminky.urs.cz/item/CS_URS_2024_02/997006012" TargetMode="External" /><Relationship Id="rId51" Type="http://schemas.openxmlformats.org/officeDocument/2006/relationships/hyperlink" Target="https://podminky.urs.cz/item/CS_URS_2024_02/997013211" TargetMode="External" /><Relationship Id="rId52" Type="http://schemas.openxmlformats.org/officeDocument/2006/relationships/hyperlink" Target="https://podminky.urs.cz/item/CS_URS_2024_02/997013501" TargetMode="External" /><Relationship Id="rId53" Type="http://schemas.openxmlformats.org/officeDocument/2006/relationships/hyperlink" Target="https://podminky.urs.cz/item/CS_URS_2024_02/997013509" TargetMode="External" /><Relationship Id="rId54" Type="http://schemas.openxmlformats.org/officeDocument/2006/relationships/hyperlink" Target="https://podminky.urs.cz/item/CS_URS_2024_02/997013871" TargetMode="External" /><Relationship Id="rId55" Type="http://schemas.openxmlformats.org/officeDocument/2006/relationships/hyperlink" Target="https://podminky.urs.cz/item/CS_URS_2024_02/998012021" TargetMode="External" /><Relationship Id="rId56" Type="http://schemas.openxmlformats.org/officeDocument/2006/relationships/hyperlink" Target="https://podminky.urs.cz/item/CS_URS_2024_02/711111001" TargetMode="External" /><Relationship Id="rId57" Type="http://schemas.openxmlformats.org/officeDocument/2006/relationships/hyperlink" Target="https://podminky.urs.cz/item/CS_URS_2024_02/711141559" TargetMode="External" /><Relationship Id="rId58" Type="http://schemas.openxmlformats.org/officeDocument/2006/relationships/hyperlink" Target="https://podminky.urs.cz/item/CS_URS_2024_02/711112001" TargetMode="External" /><Relationship Id="rId59" Type="http://schemas.openxmlformats.org/officeDocument/2006/relationships/hyperlink" Target="https://podminky.urs.cz/item/CS_URS_2024_02/711142559" TargetMode="External" /><Relationship Id="rId60" Type="http://schemas.openxmlformats.org/officeDocument/2006/relationships/hyperlink" Target="https://podminky.urs.cz/item/CS_URS_2024_02/711199095" TargetMode="External" /><Relationship Id="rId61" Type="http://schemas.openxmlformats.org/officeDocument/2006/relationships/hyperlink" Target="https://podminky.urs.cz/item/CS_URS_2024_02/711199097" TargetMode="External" /><Relationship Id="rId62" Type="http://schemas.openxmlformats.org/officeDocument/2006/relationships/hyperlink" Target="https://podminky.urs.cz/item/CS_URS_2024_02/998711121" TargetMode="External" /><Relationship Id="rId63" Type="http://schemas.openxmlformats.org/officeDocument/2006/relationships/hyperlink" Target="https://podminky.urs.cz/item/CS_URS_2024_02/751398022" TargetMode="External" /><Relationship Id="rId64" Type="http://schemas.openxmlformats.org/officeDocument/2006/relationships/hyperlink" Target="https://podminky.urs.cz/item/CS_URS_2024_02/751398024" TargetMode="External" /><Relationship Id="rId65" Type="http://schemas.openxmlformats.org/officeDocument/2006/relationships/hyperlink" Target="https://podminky.urs.cz/item/CS_URS_2024_02/998751121" TargetMode="External" /><Relationship Id="rId66" Type="http://schemas.openxmlformats.org/officeDocument/2006/relationships/hyperlink" Target="https://podminky.urs.cz/item/CS_URS_2024_02/998766311" TargetMode="External" /><Relationship Id="rId67" Type="http://schemas.openxmlformats.org/officeDocument/2006/relationships/hyperlink" Target="https://podminky.urs.cz/item/CS_URS_2024_02/767646510" TargetMode="External" /><Relationship Id="rId68" Type="http://schemas.openxmlformats.org/officeDocument/2006/relationships/hyperlink" Target="https://podminky.urs.cz/item/CS_URS_2024_02/767649191" TargetMode="External" /><Relationship Id="rId69" Type="http://schemas.openxmlformats.org/officeDocument/2006/relationships/hyperlink" Target="https://podminky.urs.cz/item/CS_URS_2024_02/998767121" TargetMode="External" /><Relationship Id="rId70" Type="http://schemas.openxmlformats.org/officeDocument/2006/relationships/hyperlink" Target="https://podminky.urs.cz/item/CS_URS_2024_02/771571810" TargetMode="External" /><Relationship Id="rId71" Type="http://schemas.openxmlformats.org/officeDocument/2006/relationships/hyperlink" Target="https://podminky.urs.cz/item/CS_URS_2024_02/771573932" TargetMode="External" /><Relationship Id="rId72" Type="http://schemas.openxmlformats.org/officeDocument/2006/relationships/hyperlink" Target="https://podminky.urs.cz/item/CS_URS_2024_02/771574906" TargetMode="External" /><Relationship Id="rId73" Type="http://schemas.openxmlformats.org/officeDocument/2006/relationships/hyperlink" Target="https://podminky.urs.cz/item/CS_URS_2024_02/998771121" TargetMode="External" /><Relationship Id="rId74" Type="http://schemas.openxmlformats.org/officeDocument/2006/relationships/hyperlink" Target="https://podminky.urs.cz/item/CS_URS_2024_02/783314203" TargetMode="External" /><Relationship Id="rId75" Type="http://schemas.openxmlformats.org/officeDocument/2006/relationships/hyperlink" Target="https://podminky.urs.cz/item/CS_URS_2024_02/783315101" TargetMode="External" /><Relationship Id="rId76" Type="http://schemas.openxmlformats.org/officeDocument/2006/relationships/hyperlink" Target="https://podminky.urs.cz/item/CS_URS_2024_02/783317101" TargetMode="External" /><Relationship Id="rId77" Type="http://schemas.openxmlformats.org/officeDocument/2006/relationships/hyperlink" Target="https://podminky.urs.cz/item/CS_URS_2024_02/619991001" TargetMode="External" /><Relationship Id="rId78" Type="http://schemas.openxmlformats.org/officeDocument/2006/relationships/hyperlink" Target="https://podminky.urs.cz/item/CS_URS_2024_02/619991011" TargetMode="External" /><Relationship Id="rId79" Type="http://schemas.openxmlformats.org/officeDocument/2006/relationships/hyperlink" Target="https://podminky.urs.cz/item/CS_URS_2024_02/784121001" TargetMode="External" /><Relationship Id="rId80" Type="http://schemas.openxmlformats.org/officeDocument/2006/relationships/hyperlink" Target="https://podminky.urs.cz/item/CS_URS_2024_02/784185001" TargetMode="External" /><Relationship Id="rId81" Type="http://schemas.openxmlformats.org/officeDocument/2006/relationships/hyperlink" Target="https://podminky.urs.cz/item/CS_URS_2024_02/784211101" TargetMode="External" /><Relationship Id="rId8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13300822" TargetMode="External" /><Relationship Id="rId2" Type="http://schemas.openxmlformats.org/officeDocument/2006/relationships/hyperlink" Target="https://podminky.urs.cz/item/CS_URS_2024_02/713311221" TargetMode="External" /><Relationship Id="rId3" Type="http://schemas.openxmlformats.org/officeDocument/2006/relationships/hyperlink" Target="https://podminky.urs.cz/item/CS_URS_2024_02/713410811" TargetMode="External" /><Relationship Id="rId4" Type="http://schemas.openxmlformats.org/officeDocument/2006/relationships/hyperlink" Target="https://podminky.urs.cz/item/CS_URS_2024_02/713410861" TargetMode="External" /><Relationship Id="rId5" Type="http://schemas.openxmlformats.org/officeDocument/2006/relationships/hyperlink" Target="https://podminky.urs.cz/item/CS_URS_2024_02/713463211" TargetMode="External" /><Relationship Id="rId6" Type="http://schemas.openxmlformats.org/officeDocument/2006/relationships/hyperlink" Target="https://podminky.urs.cz/item/CS_URS_2024_02/713463213" TargetMode="External" /><Relationship Id="rId7" Type="http://schemas.openxmlformats.org/officeDocument/2006/relationships/hyperlink" Target="https://podminky.urs.cz/item/CS_URS_2024_02/998713121" TargetMode="External" /><Relationship Id="rId8" Type="http://schemas.openxmlformats.org/officeDocument/2006/relationships/hyperlink" Target="https://podminky.urs.cz/item/CS_URS_2024_02/721110951" TargetMode="External" /><Relationship Id="rId9" Type="http://schemas.openxmlformats.org/officeDocument/2006/relationships/hyperlink" Target="https://podminky.urs.cz/item/CS_URS_2024_02/721110961" TargetMode="External" /><Relationship Id="rId10" Type="http://schemas.openxmlformats.org/officeDocument/2006/relationships/hyperlink" Target="https://podminky.urs.cz/item/CS_URS_2024_02/721110971" TargetMode="External" /><Relationship Id="rId11" Type="http://schemas.openxmlformats.org/officeDocument/2006/relationships/hyperlink" Target="https://podminky.urs.cz/item/CS_URS_2024_02/721173401" TargetMode="External" /><Relationship Id="rId12" Type="http://schemas.openxmlformats.org/officeDocument/2006/relationships/hyperlink" Target="https://podminky.urs.cz/item/CS_URS_2024_02/721174042" TargetMode="External" /><Relationship Id="rId13" Type="http://schemas.openxmlformats.org/officeDocument/2006/relationships/hyperlink" Target="https://podminky.urs.cz/item/CS_URS_2024_02/721174043" TargetMode="External" /><Relationship Id="rId14" Type="http://schemas.openxmlformats.org/officeDocument/2006/relationships/hyperlink" Target="https://podminky.urs.cz/item/CS_URS_2024_02/721194104" TargetMode="External" /><Relationship Id="rId15" Type="http://schemas.openxmlformats.org/officeDocument/2006/relationships/hyperlink" Target="https://podminky.urs.cz/item/CS_URS_2024_02/721211521" TargetMode="External" /><Relationship Id="rId16" Type="http://schemas.openxmlformats.org/officeDocument/2006/relationships/hyperlink" Target="https://podminky.urs.cz/item/CS_URS_2024_02/721229111" TargetMode="External" /><Relationship Id="rId17" Type="http://schemas.openxmlformats.org/officeDocument/2006/relationships/hyperlink" Target="https://podminky.urs.cz/item/CS_URS_2024_02/721290111" TargetMode="External" /><Relationship Id="rId18" Type="http://schemas.openxmlformats.org/officeDocument/2006/relationships/hyperlink" Target="https://podminky.urs.cz/item/CS_URS_2024_02/721910922" TargetMode="External" /><Relationship Id="rId19" Type="http://schemas.openxmlformats.org/officeDocument/2006/relationships/hyperlink" Target="https://podminky.urs.cz/item/CS_URS_2024_02/998721121" TargetMode="External" /><Relationship Id="rId20" Type="http://schemas.openxmlformats.org/officeDocument/2006/relationships/hyperlink" Target="https://podminky.urs.cz/item/CS_URS_2024_02/722170801" TargetMode="External" /><Relationship Id="rId21" Type="http://schemas.openxmlformats.org/officeDocument/2006/relationships/hyperlink" Target="https://podminky.urs.cz/item/CS_URS_2024_02/722170804" TargetMode="External" /><Relationship Id="rId22" Type="http://schemas.openxmlformats.org/officeDocument/2006/relationships/hyperlink" Target="https://podminky.urs.cz/item/CS_URS_2024_02/722174002" TargetMode="External" /><Relationship Id="rId23" Type="http://schemas.openxmlformats.org/officeDocument/2006/relationships/hyperlink" Target="https://podminky.urs.cz/item/CS_URS_2024_02/722174003" TargetMode="External" /><Relationship Id="rId24" Type="http://schemas.openxmlformats.org/officeDocument/2006/relationships/hyperlink" Target="https://podminky.urs.cz/item/CS_URS_2024_02/722174004" TargetMode="External" /><Relationship Id="rId25" Type="http://schemas.openxmlformats.org/officeDocument/2006/relationships/hyperlink" Target="https://podminky.urs.cz/item/CS_URS_2024_02/722174005" TargetMode="External" /><Relationship Id="rId26" Type="http://schemas.openxmlformats.org/officeDocument/2006/relationships/hyperlink" Target="https://podminky.urs.cz/item/CS_URS_2024_02/722181231" TargetMode="External" /><Relationship Id="rId27" Type="http://schemas.openxmlformats.org/officeDocument/2006/relationships/hyperlink" Target="https://podminky.urs.cz/item/CS_URS_2024_02/722181232" TargetMode="External" /><Relationship Id="rId28" Type="http://schemas.openxmlformats.org/officeDocument/2006/relationships/hyperlink" Target="https://podminky.urs.cz/item/CS_URS_2024_02/722182012" TargetMode="External" /><Relationship Id="rId29" Type="http://schemas.openxmlformats.org/officeDocument/2006/relationships/hyperlink" Target="https://podminky.urs.cz/item/CS_URS_2024_02/722182013" TargetMode="External" /><Relationship Id="rId30" Type="http://schemas.openxmlformats.org/officeDocument/2006/relationships/hyperlink" Target="https://podminky.urs.cz/item/CS_URS_2024_02/722182014" TargetMode="External" /><Relationship Id="rId31" Type="http://schemas.openxmlformats.org/officeDocument/2006/relationships/hyperlink" Target="https://podminky.urs.cz/item/CS_URS_2024_02/722190401" TargetMode="External" /><Relationship Id="rId32" Type="http://schemas.openxmlformats.org/officeDocument/2006/relationships/hyperlink" Target="https://podminky.urs.cz/item/CS_URS_2024_02/722190402" TargetMode="External" /><Relationship Id="rId33" Type="http://schemas.openxmlformats.org/officeDocument/2006/relationships/hyperlink" Target="https://podminky.urs.cz/item/CS_URS_2024_02/722220111" TargetMode="External" /><Relationship Id="rId34" Type="http://schemas.openxmlformats.org/officeDocument/2006/relationships/hyperlink" Target="https://podminky.urs.cz/item/CS_URS_2024_02/722220851" TargetMode="External" /><Relationship Id="rId35" Type="http://schemas.openxmlformats.org/officeDocument/2006/relationships/hyperlink" Target="https://podminky.urs.cz/item/CS_URS_2024_02/722220861" TargetMode="External" /><Relationship Id="rId36" Type="http://schemas.openxmlformats.org/officeDocument/2006/relationships/hyperlink" Target="https://podminky.urs.cz/item/CS_URS_2024_02/722220862" TargetMode="External" /><Relationship Id="rId37" Type="http://schemas.openxmlformats.org/officeDocument/2006/relationships/hyperlink" Target="https://podminky.urs.cz/item/CS_URS_2024_02/722220863" TargetMode="External" /><Relationship Id="rId38" Type="http://schemas.openxmlformats.org/officeDocument/2006/relationships/hyperlink" Target="https://podminky.urs.cz/item/CS_URS_2024_02/722224115" TargetMode="External" /><Relationship Id="rId39" Type="http://schemas.openxmlformats.org/officeDocument/2006/relationships/hyperlink" Target="https://podminky.urs.cz/item/CS_URS_2024_02/722224152" TargetMode="External" /><Relationship Id="rId40" Type="http://schemas.openxmlformats.org/officeDocument/2006/relationships/hyperlink" Target="https://podminky.urs.cz/item/CS_URS_2024_02/722231074" TargetMode="External" /><Relationship Id="rId41" Type="http://schemas.openxmlformats.org/officeDocument/2006/relationships/hyperlink" Target="https://podminky.urs.cz/item/CS_URS_2024_02/722231211" TargetMode="External" /><Relationship Id="rId42" Type="http://schemas.openxmlformats.org/officeDocument/2006/relationships/hyperlink" Target="https://podminky.urs.cz/item/CS_URS_2024_02/722232044" TargetMode="External" /><Relationship Id="rId43" Type="http://schemas.openxmlformats.org/officeDocument/2006/relationships/hyperlink" Target="https://podminky.urs.cz/item/CS_URS_2024_02/722232045" TargetMode="External" /><Relationship Id="rId44" Type="http://schemas.openxmlformats.org/officeDocument/2006/relationships/hyperlink" Target="https://podminky.urs.cz/item/CS_URS_2024_02/722232046" TargetMode="External" /><Relationship Id="rId45" Type="http://schemas.openxmlformats.org/officeDocument/2006/relationships/hyperlink" Target="https://podminky.urs.cz/item/CS_URS_2024_02/722290226" TargetMode="External" /><Relationship Id="rId46" Type="http://schemas.openxmlformats.org/officeDocument/2006/relationships/hyperlink" Target="https://podminky.urs.cz/item/CS_URS_2024_02/998722121" TargetMode="External" /><Relationship Id="rId47" Type="http://schemas.openxmlformats.org/officeDocument/2006/relationships/hyperlink" Target="https://podminky.urs.cz/item/CS_URS_2024_02/723111202" TargetMode="External" /><Relationship Id="rId48" Type="http://schemas.openxmlformats.org/officeDocument/2006/relationships/hyperlink" Target="https://podminky.urs.cz/item/CS_URS_2024_02/723111203" TargetMode="External" /><Relationship Id="rId49" Type="http://schemas.openxmlformats.org/officeDocument/2006/relationships/hyperlink" Target="https://podminky.urs.cz/item/CS_URS_2024_02/723111206" TargetMode="External" /><Relationship Id="rId50" Type="http://schemas.openxmlformats.org/officeDocument/2006/relationships/hyperlink" Target="https://podminky.urs.cz/item/CS_URS_2024_02/723120804" TargetMode="External" /><Relationship Id="rId51" Type="http://schemas.openxmlformats.org/officeDocument/2006/relationships/hyperlink" Target="https://podminky.urs.cz/item/CS_URS_2024_02/723120805" TargetMode="External" /><Relationship Id="rId52" Type="http://schemas.openxmlformats.org/officeDocument/2006/relationships/hyperlink" Target="https://podminky.urs.cz/item/CS_URS_2024_02/723120809" TargetMode="External" /><Relationship Id="rId53" Type="http://schemas.openxmlformats.org/officeDocument/2006/relationships/hyperlink" Target="https://podminky.urs.cz/item/CS_URS_2024_02/723190203" TargetMode="External" /><Relationship Id="rId54" Type="http://schemas.openxmlformats.org/officeDocument/2006/relationships/hyperlink" Target="https://podminky.urs.cz/item/CS_URS_2024_02/723190206" TargetMode="External" /><Relationship Id="rId55" Type="http://schemas.openxmlformats.org/officeDocument/2006/relationships/hyperlink" Target="https://podminky.urs.cz/item/CS_URS_2024_02/723190901" TargetMode="External" /><Relationship Id="rId56" Type="http://schemas.openxmlformats.org/officeDocument/2006/relationships/hyperlink" Target="https://podminky.urs.cz/item/CS_URS_2024_02/723190907" TargetMode="External" /><Relationship Id="rId57" Type="http://schemas.openxmlformats.org/officeDocument/2006/relationships/hyperlink" Target="https://podminky.urs.cz/item/CS_URS_2024_02/723190909" TargetMode="External" /><Relationship Id="rId58" Type="http://schemas.openxmlformats.org/officeDocument/2006/relationships/hyperlink" Target="https://podminky.urs.cz/item/CS_URS_2024_02/723190913" TargetMode="External" /><Relationship Id="rId59" Type="http://schemas.openxmlformats.org/officeDocument/2006/relationships/hyperlink" Target="https://podminky.urs.cz/item/CS_URS_2024_02/723190916" TargetMode="External" /><Relationship Id="rId60" Type="http://schemas.openxmlformats.org/officeDocument/2006/relationships/hyperlink" Target="https://podminky.urs.cz/item/CS_URS_2024_02/723219104" TargetMode="External" /><Relationship Id="rId61" Type="http://schemas.openxmlformats.org/officeDocument/2006/relationships/hyperlink" Target="https://podminky.urs.cz/item/CS_URS_2024_02/723221304" TargetMode="External" /><Relationship Id="rId62" Type="http://schemas.openxmlformats.org/officeDocument/2006/relationships/hyperlink" Target="https://podminky.urs.cz/item/CS_URS_2024_02/723230153" TargetMode="External" /><Relationship Id="rId63" Type="http://schemas.openxmlformats.org/officeDocument/2006/relationships/hyperlink" Target="https://podminky.urs.cz/item/CS_URS_2024_02/723231162" TargetMode="External" /><Relationship Id="rId64" Type="http://schemas.openxmlformats.org/officeDocument/2006/relationships/hyperlink" Target="https://podminky.urs.cz/item/CS_URS_2024_02/723231163" TargetMode="External" /><Relationship Id="rId65" Type="http://schemas.openxmlformats.org/officeDocument/2006/relationships/hyperlink" Target="https://podminky.urs.cz/item/CS_URS_2024_02/723231166" TargetMode="External" /><Relationship Id="rId66" Type="http://schemas.openxmlformats.org/officeDocument/2006/relationships/hyperlink" Target="https://podminky.urs.cz/item/CS_URS_2024_02/998723121" TargetMode="External" /><Relationship Id="rId67" Type="http://schemas.openxmlformats.org/officeDocument/2006/relationships/hyperlink" Target="https://podminky.urs.cz/item/CS_URS_2024_02/724234108" TargetMode="External" /><Relationship Id="rId68" Type="http://schemas.openxmlformats.org/officeDocument/2006/relationships/hyperlink" Target="https://podminky.urs.cz/item/CS_URS_2024_02/724242223" TargetMode="External" /><Relationship Id="rId69" Type="http://schemas.openxmlformats.org/officeDocument/2006/relationships/hyperlink" Target="https://podminky.urs.cz/item/CS_URS_2024_02/724311811" TargetMode="External" /><Relationship Id="rId70" Type="http://schemas.openxmlformats.org/officeDocument/2006/relationships/hyperlink" Target="https://podminky.urs.cz/item/CS_URS_2024_02/998724121" TargetMode="External" /><Relationship Id="rId71" Type="http://schemas.openxmlformats.org/officeDocument/2006/relationships/hyperlink" Target="https://podminky.urs.cz/item/CS_URS_2024_02/725510802" TargetMode="External" /><Relationship Id="rId72" Type="http://schemas.openxmlformats.org/officeDocument/2006/relationships/hyperlink" Target="https://podminky.urs.cz/item/CS_URS_2024_02/725515274" TargetMode="External" /><Relationship Id="rId73" Type="http://schemas.openxmlformats.org/officeDocument/2006/relationships/hyperlink" Target="https://podminky.urs.cz/item/CS_URS_2024_02/725811115" TargetMode="External" /><Relationship Id="rId74" Type="http://schemas.openxmlformats.org/officeDocument/2006/relationships/hyperlink" Target="https://podminky.urs.cz/item/CS_URS_2024_02/998725121" TargetMode="External" /><Relationship Id="rId75" Type="http://schemas.openxmlformats.org/officeDocument/2006/relationships/hyperlink" Target="https://podminky.urs.cz/item/CS_URS_2024_02/731202810" TargetMode="External" /><Relationship Id="rId76" Type="http://schemas.openxmlformats.org/officeDocument/2006/relationships/hyperlink" Target="https://podminky.urs.cz/item/CS_URS_2024_02/998731121" TargetMode="External" /><Relationship Id="rId77" Type="http://schemas.openxmlformats.org/officeDocument/2006/relationships/hyperlink" Target="https://podminky.urs.cz/item/CS_URS_2024_02/732111314" TargetMode="External" /><Relationship Id="rId78" Type="http://schemas.openxmlformats.org/officeDocument/2006/relationships/hyperlink" Target="https://podminky.urs.cz/item/CS_URS_2024_02/732111315" TargetMode="External" /><Relationship Id="rId79" Type="http://schemas.openxmlformats.org/officeDocument/2006/relationships/hyperlink" Target="https://podminky.urs.cz/item/CS_URS_2024_02/732111325" TargetMode="External" /><Relationship Id="rId80" Type="http://schemas.openxmlformats.org/officeDocument/2006/relationships/hyperlink" Target="https://podminky.urs.cz/item/CS_URS_2024_02/732199100" TargetMode="External" /><Relationship Id="rId81" Type="http://schemas.openxmlformats.org/officeDocument/2006/relationships/hyperlink" Target="https://podminky.urs.cz/item/CS_URS_2024_02/732320815" TargetMode="External" /><Relationship Id="rId82" Type="http://schemas.openxmlformats.org/officeDocument/2006/relationships/hyperlink" Target="https://podminky.urs.cz/item/CS_URS_2024_02/732331617" TargetMode="External" /><Relationship Id="rId83" Type="http://schemas.openxmlformats.org/officeDocument/2006/relationships/hyperlink" Target="https://podminky.urs.cz/item/CS_URS_2024_02/732331627" TargetMode="External" /><Relationship Id="rId84" Type="http://schemas.openxmlformats.org/officeDocument/2006/relationships/hyperlink" Target="https://podminky.urs.cz/item/CS_URS_2024_02/732331771" TargetMode="External" /><Relationship Id="rId85" Type="http://schemas.openxmlformats.org/officeDocument/2006/relationships/hyperlink" Target="https://podminky.urs.cz/item/CS_URS_2024_02/732331772" TargetMode="External" /><Relationship Id="rId86" Type="http://schemas.openxmlformats.org/officeDocument/2006/relationships/hyperlink" Target="https://podminky.urs.cz/item/CS_URS_2024_02/732331777" TargetMode="External" /><Relationship Id="rId87" Type="http://schemas.openxmlformats.org/officeDocument/2006/relationships/hyperlink" Target="https://podminky.urs.cz/item/CS_URS_2024_02/732420811" TargetMode="External" /><Relationship Id="rId88" Type="http://schemas.openxmlformats.org/officeDocument/2006/relationships/hyperlink" Target="https://podminky.urs.cz/item/CS_URS_2024_02/732420812" TargetMode="External" /><Relationship Id="rId89" Type="http://schemas.openxmlformats.org/officeDocument/2006/relationships/hyperlink" Target="https://podminky.urs.cz/item/CS_URS_2024_02/732420813" TargetMode="External" /><Relationship Id="rId90" Type="http://schemas.openxmlformats.org/officeDocument/2006/relationships/hyperlink" Target="https://podminky.urs.cz/item/CS_URS_2024_02/732420922" TargetMode="External" /><Relationship Id="rId91" Type="http://schemas.openxmlformats.org/officeDocument/2006/relationships/hyperlink" Target="https://podminky.urs.cz/item/CS_URS_2024_02/732421402" TargetMode="External" /><Relationship Id="rId92" Type="http://schemas.openxmlformats.org/officeDocument/2006/relationships/hyperlink" Target="https://podminky.urs.cz/item/CS_URS_2024_02/732421412" TargetMode="External" /><Relationship Id="rId93" Type="http://schemas.openxmlformats.org/officeDocument/2006/relationships/hyperlink" Target="https://podminky.urs.cz/item/CS_URS_2024_02/732421453" TargetMode="External" /><Relationship Id="rId94" Type="http://schemas.openxmlformats.org/officeDocument/2006/relationships/hyperlink" Target="https://podminky.urs.cz/item/CS_URS_2024_02/732422212" TargetMode="External" /><Relationship Id="rId95" Type="http://schemas.openxmlformats.org/officeDocument/2006/relationships/hyperlink" Target="https://podminky.urs.cz/item/CS_URS_2024_02/732422222" TargetMode="External" /><Relationship Id="rId96" Type="http://schemas.openxmlformats.org/officeDocument/2006/relationships/hyperlink" Target="https://podminky.urs.cz/item/CS_URS_2024_02/998732121" TargetMode="External" /><Relationship Id="rId97" Type="http://schemas.openxmlformats.org/officeDocument/2006/relationships/hyperlink" Target="https://podminky.urs.cz/item/CS_URS_2024_02/733110803" TargetMode="External" /><Relationship Id="rId98" Type="http://schemas.openxmlformats.org/officeDocument/2006/relationships/hyperlink" Target="https://podminky.urs.cz/item/CS_URS_2024_02/733110806" TargetMode="External" /><Relationship Id="rId99" Type="http://schemas.openxmlformats.org/officeDocument/2006/relationships/hyperlink" Target="https://podminky.urs.cz/item/CS_URS_2024_02/733110808" TargetMode="External" /><Relationship Id="rId100" Type="http://schemas.openxmlformats.org/officeDocument/2006/relationships/hyperlink" Target="https://podminky.urs.cz/item/CS_URS_2024_02/733110810" TargetMode="External" /><Relationship Id="rId101" Type="http://schemas.openxmlformats.org/officeDocument/2006/relationships/hyperlink" Target="https://podminky.urs.cz/item/CS_URS_2024_02/733111113" TargetMode="External" /><Relationship Id="rId102" Type="http://schemas.openxmlformats.org/officeDocument/2006/relationships/hyperlink" Target="https://podminky.urs.cz/item/CS_URS_2024_02/733111114" TargetMode="External" /><Relationship Id="rId103" Type="http://schemas.openxmlformats.org/officeDocument/2006/relationships/hyperlink" Target="https://podminky.urs.cz/item/CS_URS_2024_02/733111115" TargetMode="External" /><Relationship Id="rId104" Type="http://schemas.openxmlformats.org/officeDocument/2006/relationships/hyperlink" Target="https://podminky.urs.cz/item/CS_URS_2024_02/733111116" TargetMode="External" /><Relationship Id="rId105" Type="http://schemas.openxmlformats.org/officeDocument/2006/relationships/hyperlink" Target="https://podminky.urs.cz/item/CS_URS_2024_02/733111117" TargetMode="External" /><Relationship Id="rId106" Type="http://schemas.openxmlformats.org/officeDocument/2006/relationships/hyperlink" Target="https://podminky.urs.cz/item/CS_URS_2024_02/733111118" TargetMode="External" /><Relationship Id="rId107" Type="http://schemas.openxmlformats.org/officeDocument/2006/relationships/hyperlink" Target="https://podminky.urs.cz/item/CS_URS_2024_02/733113113" TargetMode="External" /><Relationship Id="rId108" Type="http://schemas.openxmlformats.org/officeDocument/2006/relationships/hyperlink" Target="https://podminky.urs.cz/item/CS_URS_2024_02/733113115" TargetMode="External" /><Relationship Id="rId109" Type="http://schemas.openxmlformats.org/officeDocument/2006/relationships/hyperlink" Target="https://podminky.urs.cz/item/CS_URS_2024_02/733113116" TargetMode="External" /><Relationship Id="rId110" Type="http://schemas.openxmlformats.org/officeDocument/2006/relationships/hyperlink" Target="https://podminky.urs.cz/item/CS_URS_2024_02/733113117" TargetMode="External" /><Relationship Id="rId111" Type="http://schemas.openxmlformats.org/officeDocument/2006/relationships/hyperlink" Target="https://podminky.urs.cz/item/CS_URS_2024_02/733113118" TargetMode="External" /><Relationship Id="rId112" Type="http://schemas.openxmlformats.org/officeDocument/2006/relationships/hyperlink" Target="https://podminky.urs.cz/item/CS_URS_2024_02/733121222" TargetMode="External" /><Relationship Id="rId113" Type="http://schemas.openxmlformats.org/officeDocument/2006/relationships/hyperlink" Target="https://podminky.urs.cz/item/CS_URS_2024_02/733121225" TargetMode="External" /><Relationship Id="rId114" Type="http://schemas.openxmlformats.org/officeDocument/2006/relationships/hyperlink" Target="https://podminky.urs.cz/item/CS_URS_2024_02/733123123" TargetMode="External" /><Relationship Id="rId115" Type="http://schemas.openxmlformats.org/officeDocument/2006/relationships/hyperlink" Target="https://podminky.urs.cz/item/CS_URS_2024_02/733123125" TargetMode="External" /><Relationship Id="rId116" Type="http://schemas.openxmlformats.org/officeDocument/2006/relationships/hyperlink" Target="https://podminky.urs.cz/item/CS_URS_2024_02/733141102" TargetMode="External" /><Relationship Id="rId117" Type="http://schemas.openxmlformats.org/officeDocument/2006/relationships/hyperlink" Target="https://podminky.urs.cz/item/CS_URS_2024_02/733190107" TargetMode="External" /><Relationship Id="rId118" Type="http://schemas.openxmlformats.org/officeDocument/2006/relationships/hyperlink" Target="https://podminky.urs.cz/item/CS_URS_2024_02/733190108" TargetMode="External" /><Relationship Id="rId119" Type="http://schemas.openxmlformats.org/officeDocument/2006/relationships/hyperlink" Target="https://podminky.urs.cz/item/CS_URS_2024_02/733190225" TargetMode="External" /><Relationship Id="rId120" Type="http://schemas.openxmlformats.org/officeDocument/2006/relationships/hyperlink" Target="https://podminky.urs.cz/item/CS_URS_2024_02/733191112" TargetMode="External" /><Relationship Id="rId121" Type="http://schemas.openxmlformats.org/officeDocument/2006/relationships/hyperlink" Target="https://podminky.urs.cz/item/CS_URS_2024_02/998733121" TargetMode="External" /><Relationship Id="rId122" Type="http://schemas.openxmlformats.org/officeDocument/2006/relationships/hyperlink" Target="https://podminky.urs.cz/item/CS_URS_2024_02/734193115" TargetMode="External" /><Relationship Id="rId123" Type="http://schemas.openxmlformats.org/officeDocument/2006/relationships/hyperlink" Target="https://podminky.urs.cz/item/CS_URS_2024_02/734193116" TargetMode="External" /><Relationship Id="rId124" Type="http://schemas.openxmlformats.org/officeDocument/2006/relationships/hyperlink" Target="https://podminky.urs.cz/item/CS_URS_2024_02/734211112" TargetMode="External" /><Relationship Id="rId125" Type="http://schemas.openxmlformats.org/officeDocument/2006/relationships/hyperlink" Target="https://podminky.urs.cz/item/CS_URS_2024_02/734211127" TargetMode="External" /><Relationship Id="rId126" Type="http://schemas.openxmlformats.org/officeDocument/2006/relationships/hyperlink" Target="https://podminky.urs.cz/item/CS_URS_2024_02/734221681" TargetMode="External" /><Relationship Id="rId127" Type="http://schemas.openxmlformats.org/officeDocument/2006/relationships/hyperlink" Target="https://podminky.urs.cz/item/CS_URS_2024_02/734242414" TargetMode="External" /><Relationship Id="rId128" Type="http://schemas.openxmlformats.org/officeDocument/2006/relationships/hyperlink" Target="https://podminky.urs.cz/item/CS_URS_2024_02/734242415" TargetMode="External" /><Relationship Id="rId129" Type="http://schemas.openxmlformats.org/officeDocument/2006/relationships/hyperlink" Target="https://podminky.urs.cz/item/CS_URS_2024_02/734242416" TargetMode="External" /><Relationship Id="rId130" Type="http://schemas.openxmlformats.org/officeDocument/2006/relationships/hyperlink" Target="https://podminky.urs.cz/item/CS_URS_2024_02/734242417" TargetMode="External" /><Relationship Id="rId131" Type="http://schemas.openxmlformats.org/officeDocument/2006/relationships/hyperlink" Target="https://podminky.urs.cz/item/CS_URS_2024_02/734251214" TargetMode="External" /><Relationship Id="rId132" Type="http://schemas.openxmlformats.org/officeDocument/2006/relationships/hyperlink" Target="https://podminky.urs.cz/item/CS_URS_2024_02/734261717" TargetMode="External" /><Relationship Id="rId133" Type="http://schemas.openxmlformats.org/officeDocument/2006/relationships/hyperlink" Target="https://podminky.urs.cz/item/CS_URS_2024_02/734291123" TargetMode="External" /><Relationship Id="rId134" Type="http://schemas.openxmlformats.org/officeDocument/2006/relationships/hyperlink" Target="https://podminky.urs.cz/item/CS_URS_2024_02/734291274" TargetMode="External" /><Relationship Id="rId135" Type="http://schemas.openxmlformats.org/officeDocument/2006/relationships/hyperlink" Target="https://podminky.urs.cz/item/CS_URS_2024_02/734291275" TargetMode="External" /><Relationship Id="rId136" Type="http://schemas.openxmlformats.org/officeDocument/2006/relationships/hyperlink" Target="https://podminky.urs.cz/item/CS_URS_2024_02/734291276" TargetMode="External" /><Relationship Id="rId137" Type="http://schemas.openxmlformats.org/officeDocument/2006/relationships/hyperlink" Target="https://podminky.urs.cz/item/CS_URS_2024_02/734291277" TargetMode="External" /><Relationship Id="rId138" Type="http://schemas.openxmlformats.org/officeDocument/2006/relationships/hyperlink" Target="https://podminky.urs.cz/item/CS_URS_2024_02/734292715" TargetMode="External" /><Relationship Id="rId139" Type="http://schemas.openxmlformats.org/officeDocument/2006/relationships/hyperlink" Target="https://podminky.urs.cz/item/CS_URS_2024_02/734292716" TargetMode="External" /><Relationship Id="rId140" Type="http://schemas.openxmlformats.org/officeDocument/2006/relationships/hyperlink" Target="https://podminky.urs.cz/item/CS_URS_2024_02/734292717" TargetMode="External" /><Relationship Id="rId141" Type="http://schemas.openxmlformats.org/officeDocument/2006/relationships/hyperlink" Target="https://podminky.urs.cz/item/CS_URS_2024_02/734292718" TargetMode="External" /><Relationship Id="rId142" Type="http://schemas.openxmlformats.org/officeDocument/2006/relationships/hyperlink" Target="https://podminky.urs.cz/item/CS_URS_2024_02/734295011" TargetMode="External" /><Relationship Id="rId143" Type="http://schemas.openxmlformats.org/officeDocument/2006/relationships/hyperlink" Target="https://podminky.urs.cz/item/CS_URS_2024_02/734295013" TargetMode="External" /><Relationship Id="rId144" Type="http://schemas.openxmlformats.org/officeDocument/2006/relationships/hyperlink" Target="https://podminky.urs.cz/item/CS_URS_2024_02/734295014" TargetMode="External" /><Relationship Id="rId145" Type="http://schemas.openxmlformats.org/officeDocument/2006/relationships/hyperlink" Target="https://podminky.urs.cz/item/CS_URS_2024_02/734411103" TargetMode="External" /><Relationship Id="rId146" Type="http://schemas.openxmlformats.org/officeDocument/2006/relationships/hyperlink" Target="https://podminky.urs.cz/item/CS_URS_2024_02/734411601" TargetMode="External" /><Relationship Id="rId147" Type="http://schemas.openxmlformats.org/officeDocument/2006/relationships/hyperlink" Target="https://podminky.urs.cz/item/CS_URS_2024_02/734421112" TargetMode="External" /><Relationship Id="rId148" Type="http://schemas.openxmlformats.org/officeDocument/2006/relationships/hyperlink" Target="https://podminky.urs.cz/item/CS_URS_2024_02/734424101" TargetMode="External" /><Relationship Id="rId149" Type="http://schemas.openxmlformats.org/officeDocument/2006/relationships/hyperlink" Target="https://podminky.urs.cz/item/CS_URS_2024_02/734494121" TargetMode="External" /><Relationship Id="rId150" Type="http://schemas.openxmlformats.org/officeDocument/2006/relationships/hyperlink" Target="https://podminky.urs.cz/item/CS_URS_2024_02/998734121" TargetMode="External" /><Relationship Id="rId151" Type="http://schemas.openxmlformats.org/officeDocument/2006/relationships/hyperlink" Target="https://podminky.urs.cz/item/CS_URS_2024_02/735111810" TargetMode="External" /><Relationship Id="rId152" Type="http://schemas.openxmlformats.org/officeDocument/2006/relationships/hyperlink" Target="https://podminky.urs.cz/item/CS_URS_2024_02/735117110" TargetMode="External" /><Relationship Id="rId153" Type="http://schemas.openxmlformats.org/officeDocument/2006/relationships/hyperlink" Target="https://podminky.urs.cz/item/CS_URS_2024_02/735118110" TargetMode="External" /><Relationship Id="rId154" Type="http://schemas.openxmlformats.org/officeDocument/2006/relationships/hyperlink" Target="https://podminky.urs.cz/item/CS_URS_2024_02/735119140" TargetMode="External" /><Relationship Id="rId155" Type="http://schemas.openxmlformats.org/officeDocument/2006/relationships/hyperlink" Target="https://podminky.urs.cz/item/CS_URS_2024_02/998735121" TargetMode="External" /><Relationship Id="rId156" Type="http://schemas.openxmlformats.org/officeDocument/2006/relationships/hyperlink" Target="https://podminky.urs.cz/item/CS_URS_2024_02/751510042" TargetMode="External" /><Relationship Id="rId157" Type="http://schemas.openxmlformats.org/officeDocument/2006/relationships/hyperlink" Target="https://podminky.urs.cz/item/CS_URS_2024_02/751510043" TargetMode="External" /><Relationship Id="rId158" Type="http://schemas.openxmlformats.org/officeDocument/2006/relationships/hyperlink" Target="https://podminky.urs.cz/item/CS_URS_2024_02/751511850" TargetMode="External" /><Relationship Id="rId159" Type="http://schemas.openxmlformats.org/officeDocument/2006/relationships/hyperlink" Target="https://podminky.urs.cz/item/CS_URS_2024_02/751511852" TargetMode="External" /><Relationship Id="rId160" Type="http://schemas.openxmlformats.org/officeDocument/2006/relationships/hyperlink" Target="https://podminky.urs.cz/item/CS_URS_2024_02/751537146" TargetMode="External" /><Relationship Id="rId161" Type="http://schemas.openxmlformats.org/officeDocument/2006/relationships/hyperlink" Target="https://podminky.urs.cz/item/CS_URS_2024_02/751572102" TargetMode="External" /><Relationship Id="rId162" Type="http://schemas.openxmlformats.org/officeDocument/2006/relationships/hyperlink" Target="https://podminky.urs.cz/item/CS_URS_2024_02/751572103" TargetMode="External" /><Relationship Id="rId163" Type="http://schemas.openxmlformats.org/officeDocument/2006/relationships/hyperlink" Target="https://podminky.urs.cz/item/CS_URS_2024_02/998751121" TargetMode="External" /><Relationship Id="rId164" Type="http://schemas.openxmlformats.org/officeDocument/2006/relationships/hyperlink" Target="https://podminky.urs.cz/item/CS_URS_2024_02/783601711" TargetMode="External" /><Relationship Id="rId165" Type="http://schemas.openxmlformats.org/officeDocument/2006/relationships/hyperlink" Target="https://podminky.urs.cz/item/CS_URS_2024_02/783601729" TargetMode="External" /><Relationship Id="rId166" Type="http://schemas.openxmlformats.org/officeDocument/2006/relationships/hyperlink" Target="https://podminky.urs.cz/item/CS_URS_2024_02/783601773" TargetMode="External" /><Relationship Id="rId167" Type="http://schemas.openxmlformats.org/officeDocument/2006/relationships/hyperlink" Target="https://podminky.urs.cz/item/CS_URS_2024_02/783614651" TargetMode="External" /><Relationship Id="rId168" Type="http://schemas.openxmlformats.org/officeDocument/2006/relationships/hyperlink" Target="https://podminky.urs.cz/item/CS_URS_2024_02/783614661" TargetMode="External" /><Relationship Id="rId169" Type="http://schemas.openxmlformats.org/officeDocument/2006/relationships/hyperlink" Target="https://podminky.urs.cz/item/CS_URS_2024_02/783614681" TargetMode="External" /><Relationship Id="rId170" Type="http://schemas.openxmlformats.org/officeDocument/2006/relationships/hyperlink" Target="https://podminky.urs.cz/item/CS_URS_2024_02/783617601" TargetMode="External" /><Relationship Id="rId171" Type="http://schemas.openxmlformats.org/officeDocument/2006/relationships/hyperlink" Target="https://podminky.urs.cz/item/CS_URS_2024_02/783617621" TargetMode="External" /><Relationship Id="rId172" Type="http://schemas.openxmlformats.org/officeDocument/2006/relationships/hyperlink" Target="https://podminky.urs.cz/item/CS_URS_2024_02/783617661" TargetMode="External" /><Relationship Id="rId173" Type="http://schemas.openxmlformats.org/officeDocument/2006/relationships/hyperlink" Target="https://podminky.urs.cz/item/CS_URS_2024_02/HZS2211" TargetMode="External" /><Relationship Id="rId174" Type="http://schemas.openxmlformats.org/officeDocument/2006/relationships/hyperlink" Target="https://podminky.urs.cz/item/CS_URS_2024_02/HZS2221" TargetMode="External" /><Relationship Id="rId175" Type="http://schemas.openxmlformats.org/officeDocument/2006/relationships/hyperlink" Target="https://podminky.urs.cz/item/CS_URS_2024_02/HZS2222" TargetMode="External" /><Relationship Id="rId176" Type="http://schemas.openxmlformats.org/officeDocument/2006/relationships/hyperlink" Target="https://podminky.urs.cz/item/CS_URS_2024_02/HZS4212" TargetMode="External" /><Relationship Id="rId17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2024_11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Oprava plynové kotelny ZŠ Havlíčkova 71, Jihlava - změna III/2025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Jihlava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10. 11. 2024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Jihlava, Masarykovo náměstí 97/1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Ing.Lubomír Jonáš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Fr.Neuwirth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ROUND(SUM(AG55:AG58),2)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ROUND(SUM(AS55:AS58),2)</f>
        <v>0</v>
      </c>
      <c r="AT54" s="109">
        <f>ROUND(SUM(AV54:AW54),2)</f>
        <v>0</v>
      </c>
      <c r="AU54" s="110">
        <f>ROUND(SUM(AU55:AU58),5)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ROUND(SUM(AZ55:AZ58),2)</f>
        <v>0</v>
      </c>
      <c r="BA54" s="109">
        <f>ROUND(SUM(BA55:BA58),2)</f>
        <v>0</v>
      </c>
      <c r="BB54" s="109">
        <f>ROUND(SUM(BB55:BB58),2)</f>
        <v>0</v>
      </c>
      <c r="BC54" s="109">
        <f>ROUND(SUM(BC55:BC58),2)</f>
        <v>0</v>
      </c>
      <c r="BD54" s="111">
        <f>ROUND(SUM(BD55:BD58),2)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stavební část'!J30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'01 - stavební část'!P105</f>
        <v>0</v>
      </c>
      <c r="AV55" s="123">
        <f>'01 - stavební část'!J33</f>
        <v>0</v>
      </c>
      <c r="AW55" s="123">
        <f>'01 - stavební část'!J34</f>
        <v>0</v>
      </c>
      <c r="AX55" s="123">
        <f>'01 - stavební část'!J35</f>
        <v>0</v>
      </c>
      <c r="AY55" s="123">
        <f>'01 - stavební část'!J36</f>
        <v>0</v>
      </c>
      <c r="AZ55" s="123">
        <f>'01 - stavební část'!F33</f>
        <v>0</v>
      </c>
      <c r="BA55" s="123">
        <f>'01 - stavební část'!F34</f>
        <v>0</v>
      </c>
      <c r="BB55" s="123">
        <f>'01 - stavební část'!F35</f>
        <v>0</v>
      </c>
      <c r="BC55" s="123">
        <f>'01 - stavební část'!F36</f>
        <v>0</v>
      </c>
      <c r="BD55" s="125">
        <f>'01 - stavební část'!F37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24.7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ZTI, kotelna a stroj...'!J30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'02 - ZTI, kotelna a stroj...'!P94</f>
        <v>0</v>
      </c>
      <c r="AV56" s="123">
        <f>'02 - ZTI, kotelna a stroj...'!J33</f>
        <v>0</v>
      </c>
      <c r="AW56" s="123">
        <f>'02 - ZTI, kotelna a stroj...'!J34</f>
        <v>0</v>
      </c>
      <c r="AX56" s="123">
        <f>'02 - ZTI, kotelna a stroj...'!J35</f>
        <v>0</v>
      </c>
      <c r="AY56" s="123">
        <f>'02 - ZTI, kotelna a stroj...'!J36</f>
        <v>0</v>
      </c>
      <c r="AZ56" s="123">
        <f>'02 - ZTI, kotelna a stroj...'!F33</f>
        <v>0</v>
      </c>
      <c r="BA56" s="123">
        <f>'02 - ZTI, kotelna a stroj...'!F34</f>
        <v>0</v>
      </c>
      <c r="BB56" s="123">
        <f>'02 - ZTI, kotelna a stroj...'!F35</f>
        <v>0</v>
      </c>
      <c r="BC56" s="123">
        <f>'02 - ZTI, kotelna a stroj...'!F36</f>
        <v>0</v>
      </c>
      <c r="BD56" s="125">
        <f>'02 - ZTI, kotelna a stroj...'!F37</f>
        <v>0</v>
      </c>
      <c r="BE56" s="7"/>
      <c r="BT56" s="126" t="s">
        <v>80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24.75" customHeight="1">
      <c r="A57" s="114" t="s">
        <v>76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'03 - silnoproudá elektrot...'!J30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2">
        <v>0</v>
      </c>
      <c r="AT57" s="123">
        <f>ROUND(SUM(AV57:AW57),2)</f>
        <v>0</v>
      </c>
      <c r="AU57" s="124">
        <f>'03 - silnoproudá elektrot...'!P106</f>
        <v>0</v>
      </c>
      <c r="AV57" s="123">
        <f>'03 - silnoproudá elektrot...'!J33</f>
        <v>0</v>
      </c>
      <c r="AW57" s="123">
        <f>'03 - silnoproudá elektrot...'!J34</f>
        <v>0</v>
      </c>
      <c r="AX57" s="123">
        <f>'03 - silnoproudá elektrot...'!J35</f>
        <v>0</v>
      </c>
      <c r="AY57" s="123">
        <f>'03 - silnoproudá elektrot...'!J36</f>
        <v>0</v>
      </c>
      <c r="AZ57" s="123">
        <f>'03 - silnoproudá elektrot...'!F33</f>
        <v>0</v>
      </c>
      <c r="BA57" s="123">
        <f>'03 - silnoproudá elektrot...'!F34</f>
        <v>0</v>
      </c>
      <c r="BB57" s="123">
        <f>'03 - silnoproudá elektrot...'!F35</f>
        <v>0</v>
      </c>
      <c r="BC57" s="123">
        <f>'03 - silnoproudá elektrot...'!F36</f>
        <v>0</v>
      </c>
      <c r="BD57" s="125">
        <f>'03 - silnoproudá elektrot...'!F37</f>
        <v>0</v>
      </c>
      <c r="BE57" s="7"/>
      <c r="BT57" s="126" t="s">
        <v>80</v>
      </c>
      <c r="BV57" s="126" t="s">
        <v>74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7" customFormat="1" ht="16.5" customHeight="1">
      <c r="A58" s="114" t="s">
        <v>76</v>
      </c>
      <c r="B58" s="115"/>
      <c r="C58" s="116"/>
      <c r="D58" s="117" t="s">
        <v>89</v>
      </c>
      <c r="E58" s="117"/>
      <c r="F58" s="117"/>
      <c r="G58" s="117"/>
      <c r="H58" s="117"/>
      <c r="I58" s="118"/>
      <c r="J58" s="117" t="s">
        <v>90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'VON - Vedlejší a ostatní 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79</v>
      </c>
      <c r="AR58" s="121"/>
      <c r="AS58" s="127">
        <v>0</v>
      </c>
      <c r="AT58" s="128">
        <f>ROUND(SUM(AV58:AW58),2)</f>
        <v>0</v>
      </c>
      <c r="AU58" s="129">
        <f>'VON - Vedlejší a ostatní ...'!P80</f>
        <v>0</v>
      </c>
      <c r="AV58" s="128">
        <f>'VON - Vedlejší a ostatní ...'!J33</f>
        <v>0</v>
      </c>
      <c r="AW58" s="128">
        <f>'VON - Vedlejší a ostatní ...'!J34</f>
        <v>0</v>
      </c>
      <c r="AX58" s="128">
        <f>'VON - Vedlejší a ostatní ...'!J35</f>
        <v>0</v>
      </c>
      <c r="AY58" s="128">
        <f>'VON - Vedlejší a ostatní ...'!J36</f>
        <v>0</v>
      </c>
      <c r="AZ58" s="128">
        <f>'VON - Vedlejší a ostatní ...'!F33</f>
        <v>0</v>
      </c>
      <c r="BA58" s="128">
        <f>'VON - Vedlejší a ostatní ...'!F34</f>
        <v>0</v>
      </c>
      <c r="BB58" s="128">
        <f>'VON - Vedlejší a ostatní ...'!F35</f>
        <v>0</v>
      </c>
      <c r="BC58" s="128">
        <f>'VON - Vedlejší a ostatní ...'!F36</f>
        <v>0</v>
      </c>
      <c r="BD58" s="130">
        <f>'VON - Vedlejší a ostatní ...'!F37</f>
        <v>0</v>
      </c>
      <c r="BE58" s="7"/>
      <c r="BT58" s="126" t="s">
        <v>80</v>
      </c>
      <c r="BV58" s="126" t="s">
        <v>74</v>
      </c>
      <c r="BW58" s="126" t="s">
        <v>91</v>
      </c>
      <c r="BX58" s="126" t="s">
        <v>5</v>
      </c>
      <c r="CL58" s="126" t="s">
        <v>19</v>
      </c>
      <c r="CM58" s="126" t="s">
        <v>82</v>
      </c>
    </row>
    <row r="59" s="2" customFormat="1" ht="30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="2" customFormat="1" ht="6.96" customHeight="1">
      <c r="A60" s="4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</sheetData>
  <sheetProtection sheet="1" formatColumns="0" formatRows="0" objects="1" scenarios="1" spinCount="100000" saltValue="5nv3h3fEgo8BSo4SjTmGaPHO1yJh93PoLGRIi/N7kqkJhTAX12dzpz3CUqSoQ/eESAZrWYQaH+Gbw+FzC+WScg==" hashValue="ev/s+CklB4GvbiAoZKmC9/VnBm/hM/Y4hpNwp+NlAXFRILuo2zOoDBLrQq6lkWlCOHN83K9TdsDGRN6BSdBbtQ==" algorithmName="SHA-512" password="CEE1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část'!C2" display="/"/>
    <hyperlink ref="A56" location="'02 - ZTI, kotelna a stroj...'!C2" display="/"/>
    <hyperlink ref="A57" location="'03 - silnoproudá elektrot...'!C2" display="/"/>
    <hyperlink ref="A58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Oprava plynové kotelny ZŠ Havlíčkova 71, Jihlava - změna III/2025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10. 11. 2024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ROUND(J105,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ROUND((SUM(BE105:BE489)),  2)</f>
        <v>0</v>
      </c>
      <c r="G33" s="41"/>
      <c r="H33" s="41"/>
      <c r="I33" s="151">
        <v>0.20999999999999999</v>
      </c>
      <c r="J33" s="150">
        <f>ROUND(((SUM(BE105:BE489))*I33),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ROUND((SUM(BF105:BF489)),  2)</f>
        <v>0</v>
      </c>
      <c r="G34" s="41"/>
      <c r="H34" s="41"/>
      <c r="I34" s="151">
        <v>0.12</v>
      </c>
      <c r="J34" s="150">
        <f>ROUND(((SUM(BF105:BF489))*I34),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ROUND((SUM(BG105:BG489)),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ROUND((SUM(BH105:BH489)),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ROUND((SUM(BI105:BI489)),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Oprava plynové kotelny ZŠ Havlíčkova 71, Jihlava - změna III/2025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stavební část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Jihlava</v>
      </c>
      <c r="G52" s="43"/>
      <c r="H52" s="43"/>
      <c r="I52" s="35" t="s">
        <v>23</v>
      </c>
      <c r="J52" s="75" t="str">
        <f>IF(J12="","",J12)</f>
        <v>10. 11. 2024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Jihlava, Masarykovo náměstí 97/1</v>
      </c>
      <c r="G54" s="43"/>
      <c r="H54" s="43"/>
      <c r="I54" s="35" t="s">
        <v>31</v>
      </c>
      <c r="J54" s="39" t="str">
        <f>E21</f>
        <v>Ing.Lubomír Jonáš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Fr.Neuwirth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J105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99</v>
      </c>
      <c r="E60" s="171"/>
      <c r="F60" s="171"/>
      <c r="G60" s="171"/>
      <c r="H60" s="171"/>
      <c r="I60" s="171"/>
      <c r="J60" s="172">
        <f>J106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100</v>
      </c>
      <c r="E61" s="177"/>
      <c r="F61" s="177"/>
      <c r="G61" s="177"/>
      <c r="H61" s="177"/>
      <c r="I61" s="177"/>
      <c r="J61" s="178">
        <f>J107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4"/>
      <c r="C62" s="175"/>
      <c r="D62" s="176" t="s">
        <v>101</v>
      </c>
      <c r="E62" s="177"/>
      <c r="F62" s="177"/>
      <c r="G62" s="177"/>
      <c r="H62" s="177"/>
      <c r="I62" s="177"/>
      <c r="J62" s="178">
        <f>J121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</v>
      </c>
      <c r="E63" s="177"/>
      <c r="F63" s="177"/>
      <c r="G63" s="177"/>
      <c r="H63" s="177"/>
      <c r="I63" s="177"/>
      <c r="J63" s="178">
        <f>J146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103</v>
      </c>
      <c r="E64" s="177"/>
      <c r="F64" s="177"/>
      <c r="G64" s="177"/>
      <c r="H64" s="177"/>
      <c r="I64" s="177"/>
      <c r="J64" s="178">
        <f>J167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104</v>
      </c>
      <c r="E65" s="177"/>
      <c r="F65" s="177"/>
      <c r="G65" s="177"/>
      <c r="H65" s="177"/>
      <c r="I65" s="177"/>
      <c r="J65" s="178">
        <f>J173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105</v>
      </c>
      <c r="E66" s="177"/>
      <c r="F66" s="177"/>
      <c r="G66" s="177"/>
      <c r="H66" s="177"/>
      <c r="I66" s="177"/>
      <c r="J66" s="178">
        <f>J194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4"/>
      <c r="C67" s="175"/>
      <c r="D67" s="176" t="s">
        <v>106</v>
      </c>
      <c r="E67" s="177"/>
      <c r="F67" s="177"/>
      <c r="G67" s="177"/>
      <c r="H67" s="177"/>
      <c r="I67" s="177"/>
      <c r="J67" s="178">
        <f>J195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4"/>
      <c r="C68" s="175"/>
      <c r="D68" s="176" t="s">
        <v>107</v>
      </c>
      <c r="E68" s="177"/>
      <c r="F68" s="177"/>
      <c r="G68" s="177"/>
      <c r="H68" s="177"/>
      <c r="I68" s="177"/>
      <c r="J68" s="178">
        <f>J223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4"/>
      <c r="C69" s="175"/>
      <c r="D69" s="176" t="s">
        <v>108</v>
      </c>
      <c r="E69" s="177"/>
      <c r="F69" s="177"/>
      <c r="G69" s="177"/>
      <c r="H69" s="177"/>
      <c r="I69" s="177"/>
      <c r="J69" s="178">
        <f>J241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4"/>
      <c r="C70" s="175"/>
      <c r="D70" s="176" t="s">
        <v>109</v>
      </c>
      <c r="E70" s="177"/>
      <c r="F70" s="177"/>
      <c r="G70" s="177"/>
      <c r="H70" s="177"/>
      <c r="I70" s="177"/>
      <c r="J70" s="178">
        <f>J252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110</v>
      </c>
      <c r="E71" s="177"/>
      <c r="F71" s="177"/>
      <c r="G71" s="177"/>
      <c r="H71" s="177"/>
      <c r="I71" s="177"/>
      <c r="J71" s="178">
        <f>J262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4"/>
      <c r="C72" s="175"/>
      <c r="D72" s="176" t="s">
        <v>111</v>
      </c>
      <c r="E72" s="177"/>
      <c r="F72" s="177"/>
      <c r="G72" s="177"/>
      <c r="H72" s="177"/>
      <c r="I72" s="177"/>
      <c r="J72" s="178">
        <f>J263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74"/>
      <c r="C73" s="175"/>
      <c r="D73" s="176" t="s">
        <v>112</v>
      </c>
      <c r="E73" s="177"/>
      <c r="F73" s="177"/>
      <c r="G73" s="177"/>
      <c r="H73" s="177"/>
      <c r="I73" s="177"/>
      <c r="J73" s="178">
        <f>J268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4"/>
      <c r="C74" s="175"/>
      <c r="D74" s="176" t="s">
        <v>113</v>
      </c>
      <c r="E74" s="177"/>
      <c r="F74" s="177"/>
      <c r="G74" s="177"/>
      <c r="H74" s="177"/>
      <c r="I74" s="177"/>
      <c r="J74" s="178">
        <f>J284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114</v>
      </c>
      <c r="E75" s="177"/>
      <c r="F75" s="177"/>
      <c r="G75" s="177"/>
      <c r="H75" s="177"/>
      <c r="I75" s="177"/>
      <c r="J75" s="178">
        <f>J337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115</v>
      </c>
      <c r="E76" s="177"/>
      <c r="F76" s="177"/>
      <c r="G76" s="177"/>
      <c r="H76" s="177"/>
      <c r="I76" s="177"/>
      <c r="J76" s="178">
        <f>J349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68"/>
      <c r="C77" s="169"/>
      <c r="D77" s="170" t="s">
        <v>116</v>
      </c>
      <c r="E77" s="171"/>
      <c r="F77" s="171"/>
      <c r="G77" s="171"/>
      <c r="H77" s="171"/>
      <c r="I77" s="171"/>
      <c r="J77" s="172">
        <f>J352</f>
        <v>0</v>
      </c>
      <c r="K77" s="169"/>
      <c r="L77" s="17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74"/>
      <c r="C78" s="175"/>
      <c r="D78" s="176" t="s">
        <v>117</v>
      </c>
      <c r="E78" s="177"/>
      <c r="F78" s="177"/>
      <c r="G78" s="177"/>
      <c r="H78" s="177"/>
      <c r="I78" s="177"/>
      <c r="J78" s="178">
        <f>J353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118</v>
      </c>
      <c r="E79" s="177"/>
      <c r="F79" s="177"/>
      <c r="G79" s="177"/>
      <c r="H79" s="177"/>
      <c r="I79" s="177"/>
      <c r="J79" s="178">
        <f>J393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119</v>
      </c>
      <c r="E80" s="177"/>
      <c r="F80" s="177"/>
      <c r="G80" s="177"/>
      <c r="H80" s="177"/>
      <c r="I80" s="177"/>
      <c r="J80" s="178">
        <f>J406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120</v>
      </c>
      <c r="E81" s="177"/>
      <c r="F81" s="177"/>
      <c r="G81" s="177"/>
      <c r="H81" s="177"/>
      <c r="I81" s="177"/>
      <c r="J81" s="178">
        <f>J412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121</v>
      </c>
      <c r="E82" s="177"/>
      <c r="F82" s="177"/>
      <c r="G82" s="177"/>
      <c r="H82" s="177"/>
      <c r="I82" s="177"/>
      <c r="J82" s="178">
        <f>J421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122</v>
      </c>
      <c r="E83" s="177"/>
      <c r="F83" s="177"/>
      <c r="G83" s="177"/>
      <c r="H83" s="177"/>
      <c r="I83" s="177"/>
      <c r="J83" s="178">
        <f>J442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4"/>
      <c r="C84" s="175"/>
      <c r="D84" s="176" t="s">
        <v>123</v>
      </c>
      <c r="E84" s="177"/>
      <c r="F84" s="177"/>
      <c r="G84" s="177"/>
      <c r="H84" s="177"/>
      <c r="I84" s="177"/>
      <c r="J84" s="178">
        <f>J453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9" customFormat="1" ht="24.96" customHeight="1">
      <c r="A85" s="9"/>
      <c r="B85" s="168"/>
      <c r="C85" s="169"/>
      <c r="D85" s="170" t="s">
        <v>124</v>
      </c>
      <c r="E85" s="171"/>
      <c r="F85" s="171"/>
      <c r="G85" s="171"/>
      <c r="H85" s="171"/>
      <c r="I85" s="171"/>
      <c r="J85" s="172">
        <f>J488</f>
        <v>0</v>
      </c>
      <c r="K85" s="169"/>
      <c r="L85" s="17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="2" customFormat="1" ht="21.84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91" s="2" customFormat="1" ht="6.96" customHeight="1">
      <c r="A91" s="41"/>
      <c r="B91" s="64"/>
      <c r="C91" s="65"/>
      <c r="D91" s="65"/>
      <c r="E91" s="65"/>
      <c r="F91" s="65"/>
      <c r="G91" s="65"/>
      <c r="H91" s="65"/>
      <c r="I91" s="65"/>
      <c r="J91" s="65"/>
      <c r="K91" s="65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4.96" customHeight="1">
      <c r="A92" s="41"/>
      <c r="B92" s="42"/>
      <c r="C92" s="26" t="s">
        <v>125</v>
      </c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16</v>
      </c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6.5" customHeight="1">
      <c r="A95" s="41"/>
      <c r="B95" s="42"/>
      <c r="C95" s="43"/>
      <c r="D95" s="43"/>
      <c r="E95" s="163" t="str">
        <f>E7</f>
        <v>Oprava plynové kotelny ZŠ Havlíčkova 71, Jihlava - změna III/2025</v>
      </c>
      <c r="F95" s="35"/>
      <c r="G95" s="35"/>
      <c r="H95" s="35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93</v>
      </c>
      <c r="D96" s="43"/>
      <c r="E96" s="43"/>
      <c r="F96" s="43"/>
      <c r="G96" s="43"/>
      <c r="H96" s="43"/>
      <c r="I96" s="43"/>
      <c r="J96" s="43"/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6.5" customHeight="1">
      <c r="A97" s="41"/>
      <c r="B97" s="42"/>
      <c r="C97" s="43"/>
      <c r="D97" s="43"/>
      <c r="E97" s="72" t="str">
        <f>E9</f>
        <v>01 - stavební část</v>
      </c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6.96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2" customHeight="1">
      <c r="A99" s="41"/>
      <c r="B99" s="42"/>
      <c r="C99" s="35" t="s">
        <v>21</v>
      </c>
      <c r="D99" s="43"/>
      <c r="E99" s="43"/>
      <c r="F99" s="30" t="str">
        <f>F12</f>
        <v>Jihlava</v>
      </c>
      <c r="G99" s="43"/>
      <c r="H99" s="43"/>
      <c r="I99" s="35" t="s">
        <v>23</v>
      </c>
      <c r="J99" s="75" t="str">
        <f>IF(J12="","",J12)</f>
        <v>10. 11. 2024</v>
      </c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6.96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5.15" customHeight="1">
      <c r="A101" s="41"/>
      <c r="B101" s="42"/>
      <c r="C101" s="35" t="s">
        <v>25</v>
      </c>
      <c r="D101" s="43"/>
      <c r="E101" s="43"/>
      <c r="F101" s="30" t="str">
        <f>E15</f>
        <v>Statutární město Jihlava, Masarykovo náměstí 97/1</v>
      </c>
      <c r="G101" s="43"/>
      <c r="H101" s="43"/>
      <c r="I101" s="35" t="s">
        <v>31</v>
      </c>
      <c r="J101" s="39" t="str">
        <f>E21</f>
        <v>Ing.Lubomír Jonáš</v>
      </c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5.15" customHeight="1">
      <c r="A102" s="41"/>
      <c r="B102" s="42"/>
      <c r="C102" s="35" t="s">
        <v>29</v>
      </c>
      <c r="D102" s="43"/>
      <c r="E102" s="43"/>
      <c r="F102" s="30" t="str">
        <f>IF(E18="","",E18)</f>
        <v>Vyplň údaj</v>
      </c>
      <c r="G102" s="43"/>
      <c r="H102" s="43"/>
      <c r="I102" s="35" t="s">
        <v>34</v>
      </c>
      <c r="J102" s="39" t="str">
        <f>E24</f>
        <v>Fr.Neuwirth</v>
      </c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0.32" customHeight="1">
      <c r="A103" s="4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13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11" customFormat="1" ht="29.28" customHeight="1">
      <c r="A104" s="180"/>
      <c r="B104" s="181"/>
      <c r="C104" s="182" t="s">
        <v>126</v>
      </c>
      <c r="D104" s="183" t="s">
        <v>57</v>
      </c>
      <c r="E104" s="183" t="s">
        <v>53</v>
      </c>
      <c r="F104" s="183" t="s">
        <v>54</v>
      </c>
      <c r="G104" s="183" t="s">
        <v>127</v>
      </c>
      <c r="H104" s="183" t="s">
        <v>128</v>
      </c>
      <c r="I104" s="183" t="s">
        <v>129</v>
      </c>
      <c r="J104" s="183" t="s">
        <v>97</v>
      </c>
      <c r="K104" s="184" t="s">
        <v>130</v>
      </c>
      <c r="L104" s="185"/>
      <c r="M104" s="95" t="s">
        <v>19</v>
      </c>
      <c r="N104" s="96" t="s">
        <v>42</v>
      </c>
      <c r="O104" s="96" t="s">
        <v>131</v>
      </c>
      <c r="P104" s="96" t="s">
        <v>132</v>
      </c>
      <c r="Q104" s="96" t="s">
        <v>133</v>
      </c>
      <c r="R104" s="96" t="s">
        <v>134</v>
      </c>
      <c r="S104" s="96" t="s">
        <v>135</v>
      </c>
      <c r="T104" s="97" t="s">
        <v>136</v>
      </c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</row>
    <row r="105" s="2" customFormat="1" ht="22.8" customHeight="1">
      <c r="A105" s="41"/>
      <c r="B105" s="42"/>
      <c r="C105" s="102" t="s">
        <v>137</v>
      </c>
      <c r="D105" s="43"/>
      <c r="E105" s="43"/>
      <c r="F105" s="43"/>
      <c r="G105" s="43"/>
      <c r="H105" s="43"/>
      <c r="I105" s="43"/>
      <c r="J105" s="186">
        <f>BK105</f>
        <v>0</v>
      </c>
      <c r="K105" s="43"/>
      <c r="L105" s="47"/>
      <c r="M105" s="98"/>
      <c r="N105" s="187"/>
      <c r="O105" s="99"/>
      <c r="P105" s="188">
        <f>P106+P352+P488</f>
        <v>0</v>
      </c>
      <c r="Q105" s="99"/>
      <c r="R105" s="188">
        <f>R106+R352+R488</f>
        <v>22.827128609999999</v>
      </c>
      <c r="S105" s="99"/>
      <c r="T105" s="189">
        <f>T106+T352+T488</f>
        <v>7.0690585499999994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71</v>
      </c>
      <c r="AU105" s="20" t="s">
        <v>98</v>
      </c>
      <c r="BK105" s="190">
        <f>BK106+BK352+BK488</f>
        <v>0</v>
      </c>
    </row>
    <row r="106" s="12" customFormat="1" ht="25.92" customHeight="1">
      <c r="A106" s="12"/>
      <c r="B106" s="191"/>
      <c r="C106" s="192"/>
      <c r="D106" s="193" t="s">
        <v>71</v>
      </c>
      <c r="E106" s="194" t="s">
        <v>138</v>
      </c>
      <c r="F106" s="194" t="s">
        <v>139</v>
      </c>
      <c r="G106" s="192"/>
      <c r="H106" s="192"/>
      <c r="I106" s="195"/>
      <c r="J106" s="196">
        <f>BK106</f>
        <v>0</v>
      </c>
      <c r="K106" s="192"/>
      <c r="L106" s="197"/>
      <c r="M106" s="198"/>
      <c r="N106" s="199"/>
      <c r="O106" s="199"/>
      <c r="P106" s="200">
        <f>P107+P146+P167+P173+P194+P262+P337+P349</f>
        <v>0</v>
      </c>
      <c r="Q106" s="199"/>
      <c r="R106" s="200">
        <f>R107+R146+R167+R173+R194+R262+R337+R349</f>
        <v>22.337505139999998</v>
      </c>
      <c r="S106" s="199"/>
      <c r="T106" s="201">
        <f>T107+T146+T167+T173+T194+T262+T337+T349</f>
        <v>6.9360369999999998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80</v>
      </c>
      <c r="AT106" s="203" t="s">
        <v>71</v>
      </c>
      <c r="AU106" s="203" t="s">
        <v>72</v>
      </c>
      <c r="AY106" s="202" t="s">
        <v>140</v>
      </c>
      <c r="BK106" s="204">
        <f>BK107+BK146+BK167+BK173+BK194+BK262+BK337+BK349</f>
        <v>0</v>
      </c>
    </row>
    <row r="107" s="12" customFormat="1" ht="22.8" customHeight="1">
      <c r="A107" s="12"/>
      <c r="B107" s="191"/>
      <c r="C107" s="192"/>
      <c r="D107" s="193" t="s">
        <v>71</v>
      </c>
      <c r="E107" s="205" t="s">
        <v>80</v>
      </c>
      <c r="F107" s="205" t="s">
        <v>141</v>
      </c>
      <c r="G107" s="192"/>
      <c r="H107" s="192"/>
      <c r="I107" s="195"/>
      <c r="J107" s="206">
        <f>BK107</f>
        <v>0</v>
      </c>
      <c r="K107" s="192"/>
      <c r="L107" s="197"/>
      <c r="M107" s="198"/>
      <c r="N107" s="199"/>
      <c r="O107" s="199"/>
      <c r="P107" s="200">
        <f>P108+SUM(P109:P121)</f>
        <v>0</v>
      </c>
      <c r="Q107" s="199"/>
      <c r="R107" s="200">
        <f>R108+SUM(R109:R121)</f>
        <v>0</v>
      </c>
      <c r="S107" s="199"/>
      <c r="T107" s="201">
        <f>T108+SUM(T109:T121)</f>
        <v>2.6397599999999999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80</v>
      </c>
      <c r="AT107" s="203" t="s">
        <v>71</v>
      </c>
      <c r="AU107" s="203" t="s">
        <v>80</v>
      </c>
      <c r="AY107" s="202" t="s">
        <v>140</v>
      </c>
      <c r="BK107" s="204">
        <f>BK108+SUM(BK109:BK121)</f>
        <v>0</v>
      </c>
    </row>
    <row r="108" s="2" customFormat="1" ht="16.5" customHeight="1">
      <c r="A108" s="41"/>
      <c r="B108" s="42"/>
      <c r="C108" s="207" t="s">
        <v>80</v>
      </c>
      <c r="D108" s="207" t="s">
        <v>142</v>
      </c>
      <c r="E108" s="208" t="s">
        <v>143</v>
      </c>
      <c r="F108" s="209" t="s">
        <v>144</v>
      </c>
      <c r="G108" s="210" t="s">
        <v>145</v>
      </c>
      <c r="H108" s="211">
        <v>0.28799999999999998</v>
      </c>
      <c r="I108" s="212"/>
      <c r="J108" s="213">
        <f>ROUND(I108*H108,2)</f>
        <v>0</v>
      </c>
      <c r="K108" s="209" t="s">
        <v>146</v>
      </c>
      <c r="L108" s="47"/>
      <c r="M108" s="214" t="s">
        <v>19</v>
      </c>
      <c r="N108" s="215" t="s">
        <v>43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147</v>
      </c>
      <c r="AT108" s="218" t="s">
        <v>142</v>
      </c>
      <c r="AU108" s="218" t="s">
        <v>82</v>
      </c>
      <c r="AY108" s="20" t="s">
        <v>140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147</v>
      </c>
      <c r="BM108" s="218" t="s">
        <v>148</v>
      </c>
    </row>
    <row r="109" s="2" customFormat="1">
      <c r="A109" s="41"/>
      <c r="B109" s="42"/>
      <c r="C109" s="43"/>
      <c r="D109" s="220" t="s">
        <v>149</v>
      </c>
      <c r="E109" s="43"/>
      <c r="F109" s="221" t="s">
        <v>150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149</v>
      </c>
      <c r="AU109" s="20" t="s">
        <v>82</v>
      </c>
    </row>
    <row r="110" s="13" customFormat="1">
      <c r="A110" s="13"/>
      <c r="B110" s="225"/>
      <c r="C110" s="226"/>
      <c r="D110" s="227" t="s">
        <v>151</v>
      </c>
      <c r="E110" s="228" t="s">
        <v>19</v>
      </c>
      <c r="F110" s="229" t="s">
        <v>152</v>
      </c>
      <c r="G110" s="226"/>
      <c r="H110" s="230">
        <v>0.28799999999999998</v>
      </c>
      <c r="I110" s="231"/>
      <c r="J110" s="226"/>
      <c r="K110" s="226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151</v>
      </c>
      <c r="AU110" s="236" t="s">
        <v>82</v>
      </c>
      <c r="AV110" s="13" t="s">
        <v>82</v>
      </c>
      <c r="AW110" s="13" t="s">
        <v>33</v>
      </c>
      <c r="AX110" s="13" t="s">
        <v>72</v>
      </c>
      <c r="AY110" s="236" t="s">
        <v>140</v>
      </c>
    </row>
    <row r="111" s="14" customFormat="1">
      <c r="A111" s="14"/>
      <c r="B111" s="237"/>
      <c r="C111" s="238"/>
      <c r="D111" s="227" t="s">
        <v>151</v>
      </c>
      <c r="E111" s="239" t="s">
        <v>19</v>
      </c>
      <c r="F111" s="240" t="s">
        <v>153</v>
      </c>
      <c r="G111" s="238"/>
      <c r="H111" s="241">
        <v>0.28799999999999998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151</v>
      </c>
      <c r="AU111" s="247" t="s">
        <v>82</v>
      </c>
      <c r="AV111" s="14" t="s">
        <v>154</v>
      </c>
      <c r="AW111" s="14" t="s">
        <v>33</v>
      </c>
      <c r="AX111" s="14" t="s">
        <v>80</v>
      </c>
      <c r="AY111" s="247" t="s">
        <v>140</v>
      </c>
    </row>
    <row r="112" s="2" customFormat="1" ht="24.15" customHeight="1">
      <c r="A112" s="41"/>
      <c r="B112" s="42"/>
      <c r="C112" s="207" t="s">
        <v>82</v>
      </c>
      <c r="D112" s="207" t="s">
        <v>142</v>
      </c>
      <c r="E112" s="208" t="s">
        <v>155</v>
      </c>
      <c r="F112" s="209" t="s">
        <v>156</v>
      </c>
      <c r="G112" s="210" t="s">
        <v>145</v>
      </c>
      <c r="H112" s="211">
        <v>0.28799999999999998</v>
      </c>
      <c r="I112" s="212"/>
      <c r="J112" s="213">
        <f>ROUND(I112*H112,2)</f>
        <v>0</v>
      </c>
      <c r="K112" s="209" t="s">
        <v>146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147</v>
      </c>
      <c r="AT112" s="218" t="s">
        <v>142</v>
      </c>
      <c r="AU112" s="218" t="s">
        <v>82</v>
      </c>
      <c r="AY112" s="20" t="s">
        <v>140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147</v>
      </c>
      <c r="BM112" s="218" t="s">
        <v>157</v>
      </c>
    </row>
    <row r="113" s="2" customFormat="1">
      <c r="A113" s="41"/>
      <c r="B113" s="42"/>
      <c r="C113" s="43"/>
      <c r="D113" s="220" t="s">
        <v>149</v>
      </c>
      <c r="E113" s="43"/>
      <c r="F113" s="221" t="s">
        <v>158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149</v>
      </c>
      <c r="AU113" s="20" t="s">
        <v>82</v>
      </c>
    </row>
    <row r="114" s="2" customFormat="1" ht="37.8" customHeight="1">
      <c r="A114" s="41"/>
      <c r="B114" s="42"/>
      <c r="C114" s="207" t="s">
        <v>154</v>
      </c>
      <c r="D114" s="207" t="s">
        <v>142</v>
      </c>
      <c r="E114" s="208" t="s">
        <v>159</v>
      </c>
      <c r="F114" s="209" t="s">
        <v>160</v>
      </c>
      <c r="G114" s="210" t="s">
        <v>145</v>
      </c>
      <c r="H114" s="211">
        <v>0.28799999999999998</v>
      </c>
      <c r="I114" s="212"/>
      <c r="J114" s="213">
        <f>ROUND(I114*H114,2)</f>
        <v>0</v>
      </c>
      <c r="K114" s="209" t="s">
        <v>146</v>
      </c>
      <c r="L114" s="47"/>
      <c r="M114" s="214" t="s">
        <v>19</v>
      </c>
      <c r="N114" s="215" t="s">
        <v>43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147</v>
      </c>
      <c r="AT114" s="218" t="s">
        <v>142</v>
      </c>
      <c r="AU114" s="218" t="s">
        <v>82</v>
      </c>
      <c r="AY114" s="20" t="s">
        <v>140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147</v>
      </c>
      <c r="BM114" s="218" t="s">
        <v>161</v>
      </c>
    </row>
    <row r="115" s="2" customFormat="1">
      <c r="A115" s="41"/>
      <c r="B115" s="42"/>
      <c r="C115" s="43"/>
      <c r="D115" s="220" t="s">
        <v>149</v>
      </c>
      <c r="E115" s="43"/>
      <c r="F115" s="221" t="s">
        <v>162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149</v>
      </c>
      <c r="AU115" s="20" t="s">
        <v>82</v>
      </c>
    </row>
    <row r="116" s="2" customFormat="1" ht="24.15" customHeight="1">
      <c r="A116" s="41"/>
      <c r="B116" s="42"/>
      <c r="C116" s="207" t="s">
        <v>147</v>
      </c>
      <c r="D116" s="207" t="s">
        <v>142</v>
      </c>
      <c r="E116" s="208" t="s">
        <v>163</v>
      </c>
      <c r="F116" s="209" t="s">
        <v>164</v>
      </c>
      <c r="G116" s="210" t="s">
        <v>145</v>
      </c>
      <c r="H116" s="211">
        <v>0.28799999999999998</v>
      </c>
      <c r="I116" s="212"/>
      <c r="J116" s="213">
        <f>ROUND(I116*H116,2)</f>
        <v>0</v>
      </c>
      <c r="K116" s="209" t="s">
        <v>146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147</v>
      </c>
      <c r="AT116" s="218" t="s">
        <v>142</v>
      </c>
      <c r="AU116" s="218" t="s">
        <v>82</v>
      </c>
      <c r="AY116" s="20" t="s">
        <v>140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147</v>
      </c>
      <c r="BM116" s="218" t="s">
        <v>165</v>
      </c>
    </row>
    <row r="117" s="2" customFormat="1">
      <c r="A117" s="41"/>
      <c r="B117" s="42"/>
      <c r="C117" s="43"/>
      <c r="D117" s="220" t="s">
        <v>149</v>
      </c>
      <c r="E117" s="43"/>
      <c r="F117" s="221" t="s">
        <v>166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149</v>
      </c>
      <c r="AU117" s="20" t="s">
        <v>82</v>
      </c>
    </row>
    <row r="118" s="2" customFormat="1" ht="24.15" customHeight="1">
      <c r="A118" s="41"/>
      <c r="B118" s="42"/>
      <c r="C118" s="207" t="s">
        <v>167</v>
      </c>
      <c r="D118" s="207" t="s">
        <v>142</v>
      </c>
      <c r="E118" s="208" t="s">
        <v>168</v>
      </c>
      <c r="F118" s="209" t="s">
        <v>169</v>
      </c>
      <c r="G118" s="210" t="s">
        <v>170</v>
      </c>
      <c r="H118" s="211">
        <v>0.46100000000000002</v>
      </c>
      <c r="I118" s="212"/>
      <c r="J118" s="213">
        <f>ROUND(I118*H118,2)</f>
        <v>0</v>
      </c>
      <c r="K118" s="209" t="s">
        <v>146</v>
      </c>
      <c r="L118" s="47"/>
      <c r="M118" s="214" t="s">
        <v>19</v>
      </c>
      <c r="N118" s="215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147</v>
      </c>
      <c r="AT118" s="218" t="s">
        <v>142</v>
      </c>
      <c r="AU118" s="218" t="s">
        <v>82</v>
      </c>
      <c r="AY118" s="20" t="s">
        <v>140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147</v>
      </c>
      <c r="BM118" s="218" t="s">
        <v>171</v>
      </c>
    </row>
    <row r="119" s="2" customFormat="1">
      <c r="A119" s="41"/>
      <c r="B119" s="42"/>
      <c r="C119" s="43"/>
      <c r="D119" s="220" t="s">
        <v>149</v>
      </c>
      <c r="E119" s="43"/>
      <c r="F119" s="221" t="s">
        <v>172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149</v>
      </c>
      <c r="AU119" s="20" t="s">
        <v>82</v>
      </c>
    </row>
    <row r="120" s="13" customFormat="1">
      <c r="A120" s="13"/>
      <c r="B120" s="225"/>
      <c r="C120" s="226"/>
      <c r="D120" s="227" t="s">
        <v>151</v>
      </c>
      <c r="E120" s="226"/>
      <c r="F120" s="229" t="s">
        <v>173</v>
      </c>
      <c r="G120" s="226"/>
      <c r="H120" s="230">
        <v>0.46100000000000002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151</v>
      </c>
      <c r="AU120" s="236" t="s">
        <v>82</v>
      </c>
      <c r="AV120" s="13" t="s">
        <v>82</v>
      </c>
      <c r="AW120" s="13" t="s">
        <v>4</v>
      </c>
      <c r="AX120" s="13" t="s">
        <v>80</v>
      </c>
      <c r="AY120" s="236" t="s">
        <v>140</v>
      </c>
    </row>
    <row r="121" s="12" customFormat="1" ht="20.88" customHeight="1">
      <c r="A121" s="12"/>
      <c r="B121" s="191"/>
      <c r="C121" s="192"/>
      <c r="D121" s="193" t="s">
        <v>71</v>
      </c>
      <c r="E121" s="205" t="s">
        <v>174</v>
      </c>
      <c r="F121" s="205" t="s">
        <v>175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SUM(P122:P145)</f>
        <v>0</v>
      </c>
      <c r="Q121" s="199"/>
      <c r="R121" s="200">
        <f>SUM(R122:R145)</f>
        <v>0</v>
      </c>
      <c r="S121" s="199"/>
      <c r="T121" s="201">
        <f>SUM(T122:T145)</f>
        <v>2.6397599999999999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80</v>
      </c>
      <c r="AT121" s="203" t="s">
        <v>71</v>
      </c>
      <c r="AU121" s="203" t="s">
        <v>82</v>
      </c>
      <c r="AY121" s="202" t="s">
        <v>140</v>
      </c>
      <c r="BK121" s="204">
        <f>SUM(BK122:BK145)</f>
        <v>0</v>
      </c>
    </row>
    <row r="122" s="2" customFormat="1" ht="16.5" customHeight="1">
      <c r="A122" s="41"/>
      <c r="B122" s="42"/>
      <c r="C122" s="207" t="s">
        <v>176</v>
      </c>
      <c r="D122" s="207" t="s">
        <v>142</v>
      </c>
      <c r="E122" s="208" t="s">
        <v>177</v>
      </c>
      <c r="F122" s="209" t="s">
        <v>178</v>
      </c>
      <c r="G122" s="210" t="s">
        <v>179</v>
      </c>
      <c r="H122" s="211">
        <v>6.8499999999999996</v>
      </c>
      <c r="I122" s="212"/>
      <c r="J122" s="213">
        <f>ROUND(I122*H122,2)</f>
        <v>0</v>
      </c>
      <c r="K122" s="209" t="s">
        <v>146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147</v>
      </c>
      <c r="AT122" s="218" t="s">
        <v>142</v>
      </c>
      <c r="AU122" s="218" t="s">
        <v>154</v>
      </c>
      <c r="AY122" s="20" t="s">
        <v>140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147</v>
      </c>
      <c r="BM122" s="218" t="s">
        <v>180</v>
      </c>
    </row>
    <row r="123" s="2" customFormat="1">
      <c r="A123" s="41"/>
      <c r="B123" s="42"/>
      <c r="C123" s="43"/>
      <c r="D123" s="220" t="s">
        <v>149</v>
      </c>
      <c r="E123" s="43"/>
      <c r="F123" s="221" t="s">
        <v>181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149</v>
      </c>
      <c r="AU123" s="20" t="s">
        <v>154</v>
      </c>
    </row>
    <row r="124" s="13" customFormat="1">
      <c r="A124" s="13"/>
      <c r="B124" s="225"/>
      <c r="C124" s="226"/>
      <c r="D124" s="227" t="s">
        <v>151</v>
      </c>
      <c r="E124" s="228" t="s">
        <v>19</v>
      </c>
      <c r="F124" s="229" t="s">
        <v>182</v>
      </c>
      <c r="G124" s="226"/>
      <c r="H124" s="230">
        <v>6.8499999999999996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151</v>
      </c>
      <c r="AU124" s="236" t="s">
        <v>154</v>
      </c>
      <c r="AV124" s="13" t="s">
        <v>82</v>
      </c>
      <c r="AW124" s="13" t="s">
        <v>33</v>
      </c>
      <c r="AX124" s="13" t="s">
        <v>72</v>
      </c>
      <c r="AY124" s="236" t="s">
        <v>140</v>
      </c>
    </row>
    <row r="125" s="14" customFormat="1">
      <c r="A125" s="14"/>
      <c r="B125" s="237"/>
      <c r="C125" s="238"/>
      <c r="D125" s="227" t="s">
        <v>151</v>
      </c>
      <c r="E125" s="239" t="s">
        <v>19</v>
      </c>
      <c r="F125" s="240" t="s">
        <v>153</v>
      </c>
      <c r="G125" s="238"/>
      <c r="H125" s="241">
        <v>6.8499999999999996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151</v>
      </c>
      <c r="AU125" s="247" t="s">
        <v>154</v>
      </c>
      <c r="AV125" s="14" t="s">
        <v>154</v>
      </c>
      <c r="AW125" s="14" t="s">
        <v>33</v>
      </c>
      <c r="AX125" s="14" t="s">
        <v>80</v>
      </c>
      <c r="AY125" s="247" t="s">
        <v>140</v>
      </c>
    </row>
    <row r="126" s="2" customFormat="1" ht="24.15" customHeight="1">
      <c r="A126" s="41"/>
      <c r="B126" s="42"/>
      <c r="C126" s="207" t="s">
        <v>183</v>
      </c>
      <c r="D126" s="207" t="s">
        <v>142</v>
      </c>
      <c r="E126" s="208" t="s">
        <v>184</v>
      </c>
      <c r="F126" s="209" t="s">
        <v>185</v>
      </c>
      <c r="G126" s="210" t="s">
        <v>186</v>
      </c>
      <c r="H126" s="211">
        <v>2.5880000000000001</v>
      </c>
      <c r="I126" s="212"/>
      <c r="J126" s="213">
        <f>ROUND(I126*H126,2)</f>
        <v>0</v>
      </c>
      <c r="K126" s="209" t="s">
        <v>146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0.22</v>
      </c>
      <c r="T126" s="217">
        <f>S126*H126</f>
        <v>0.56935999999999998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147</v>
      </c>
      <c r="AT126" s="218" t="s">
        <v>142</v>
      </c>
      <c r="AU126" s="218" t="s">
        <v>154</v>
      </c>
      <c r="AY126" s="20" t="s">
        <v>140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147</v>
      </c>
      <c r="BM126" s="218" t="s">
        <v>187</v>
      </c>
    </row>
    <row r="127" s="2" customFormat="1">
      <c r="A127" s="41"/>
      <c r="B127" s="42"/>
      <c r="C127" s="43"/>
      <c r="D127" s="220" t="s">
        <v>149</v>
      </c>
      <c r="E127" s="43"/>
      <c r="F127" s="221" t="s">
        <v>188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149</v>
      </c>
      <c r="AU127" s="20" t="s">
        <v>154</v>
      </c>
    </row>
    <row r="128" s="15" customFormat="1">
      <c r="A128" s="15"/>
      <c r="B128" s="248"/>
      <c r="C128" s="249"/>
      <c r="D128" s="227" t="s">
        <v>151</v>
      </c>
      <c r="E128" s="250" t="s">
        <v>19</v>
      </c>
      <c r="F128" s="251" t="s">
        <v>189</v>
      </c>
      <c r="G128" s="249"/>
      <c r="H128" s="250" t="s">
        <v>19</v>
      </c>
      <c r="I128" s="252"/>
      <c r="J128" s="249"/>
      <c r="K128" s="249"/>
      <c r="L128" s="253"/>
      <c r="M128" s="254"/>
      <c r="N128" s="255"/>
      <c r="O128" s="255"/>
      <c r="P128" s="255"/>
      <c r="Q128" s="255"/>
      <c r="R128" s="255"/>
      <c r="S128" s="255"/>
      <c r="T128" s="25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7" t="s">
        <v>151</v>
      </c>
      <c r="AU128" s="257" t="s">
        <v>154</v>
      </c>
      <c r="AV128" s="15" t="s">
        <v>80</v>
      </c>
      <c r="AW128" s="15" t="s">
        <v>33</v>
      </c>
      <c r="AX128" s="15" t="s">
        <v>72</v>
      </c>
      <c r="AY128" s="257" t="s">
        <v>140</v>
      </c>
    </row>
    <row r="129" s="13" customFormat="1">
      <c r="A129" s="13"/>
      <c r="B129" s="225"/>
      <c r="C129" s="226"/>
      <c r="D129" s="227" t="s">
        <v>151</v>
      </c>
      <c r="E129" s="228" t="s">
        <v>19</v>
      </c>
      <c r="F129" s="229" t="s">
        <v>190</v>
      </c>
      <c r="G129" s="226"/>
      <c r="H129" s="230">
        <v>2.5880000000000001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151</v>
      </c>
      <c r="AU129" s="236" t="s">
        <v>154</v>
      </c>
      <c r="AV129" s="13" t="s">
        <v>82</v>
      </c>
      <c r="AW129" s="13" t="s">
        <v>33</v>
      </c>
      <c r="AX129" s="13" t="s">
        <v>72</v>
      </c>
      <c r="AY129" s="236" t="s">
        <v>140</v>
      </c>
    </row>
    <row r="130" s="14" customFormat="1">
      <c r="A130" s="14"/>
      <c r="B130" s="237"/>
      <c r="C130" s="238"/>
      <c r="D130" s="227" t="s">
        <v>151</v>
      </c>
      <c r="E130" s="239" t="s">
        <v>19</v>
      </c>
      <c r="F130" s="240" t="s">
        <v>153</v>
      </c>
      <c r="G130" s="238"/>
      <c r="H130" s="241">
        <v>2.5880000000000001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151</v>
      </c>
      <c r="AU130" s="247" t="s">
        <v>154</v>
      </c>
      <c r="AV130" s="14" t="s">
        <v>154</v>
      </c>
      <c r="AW130" s="14" t="s">
        <v>33</v>
      </c>
      <c r="AX130" s="14" t="s">
        <v>80</v>
      </c>
      <c r="AY130" s="247" t="s">
        <v>140</v>
      </c>
    </row>
    <row r="131" s="2" customFormat="1" ht="33" customHeight="1">
      <c r="A131" s="41"/>
      <c r="B131" s="42"/>
      <c r="C131" s="207" t="s">
        <v>191</v>
      </c>
      <c r="D131" s="207" t="s">
        <v>142</v>
      </c>
      <c r="E131" s="208" t="s">
        <v>192</v>
      </c>
      <c r="F131" s="209" t="s">
        <v>193</v>
      </c>
      <c r="G131" s="210" t="s">
        <v>186</v>
      </c>
      <c r="H131" s="211">
        <v>2.5880000000000001</v>
      </c>
      <c r="I131" s="212"/>
      <c r="J131" s="213">
        <f>ROUND(I131*H131,2)</f>
        <v>0</v>
      </c>
      <c r="K131" s="209" t="s">
        <v>146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0.22</v>
      </c>
      <c r="T131" s="217">
        <f>S131*H131</f>
        <v>0.56935999999999998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147</v>
      </c>
      <c r="AT131" s="218" t="s">
        <v>142</v>
      </c>
      <c r="AU131" s="218" t="s">
        <v>154</v>
      </c>
      <c r="AY131" s="20" t="s">
        <v>140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147</v>
      </c>
      <c r="BM131" s="218" t="s">
        <v>194</v>
      </c>
    </row>
    <row r="132" s="2" customFormat="1">
      <c r="A132" s="41"/>
      <c r="B132" s="42"/>
      <c r="C132" s="43"/>
      <c r="D132" s="220" t="s">
        <v>149</v>
      </c>
      <c r="E132" s="43"/>
      <c r="F132" s="221" t="s">
        <v>195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149</v>
      </c>
      <c r="AU132" s="20" t="s">
        <v>154</v>
      </c>
    </row>
    <row r="133" s="15" customFormat="1">
      <c r="A133" s="15"/>
      <c r="B133" s="248"/>
      <c r="C133" s="249"/>
      <c r="D133" s="227" t="s">
        <v>151</v>
      </c>
      <c r="E133" s="250" t="s">
        <v>19</v>
      </c>
      <c r="F133" s="251" t="s">
        <v>189</v>
      </c>
      <c r="G133" s="249"/>
      <c r="H133" s="250" t="s">
        <v>19</v>
      </c>
      <c r="I133" s="252"/>
      <c r="J133" s="249"/>
      <c r="K133" s="249"/>
      <c r="L133" s="253"/>
      <c r="M133" s="254"/>
      <c r="N133" s="255"/>
      <c r="O133" s="255"/>
      <c r="P133" s="255"/>
      <c r="Q133" s="255"/>
      <c r="R133" s="255"/>
      <c r="S133" s="255"/>
      <c r="T133" s="25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7" t="s">
        <v>151</v>
      </c>
      <c r="AU133" s="257" t="s">
        <v>154</v>
      </c>
      <c r="AV133" s="15" t="s">
        <v>80</v>
      </c>
      <c r="AW133" s="15" t="s">
        <v>33</v>
      </c>
      <c r="AX133" s="15" t="s">
        <v>72</v>
      </c>
      <c r="AY133" s="257" t="s">
        <v>140</v>
      </c>
    </row>
    <row r="134" s="13" customFormat="1">
      <c r="A134" s="13"/>
      <c r="B134" s="225"/>
      <c r="C134" s="226"/>
      <c r="D134" s="227" t="s">
        <v>151</v>
      </c>
      <c r="E134" s="228" t="s">
        <v>19</v>
      </c>
      <c r="F134" s="229" t="s">
        <v>190</v>
      </c>
      <c r="G134" s="226"/>
      <c r="H134" s="230">
        <v>2.5880000000000001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151</v>
      </c>
      <c r="AU134" s="236" t="s">
        <v>154</v>
      </c>
      <c r="AV134" s="13" t="s">
        <v>82</v>
      </c>
      <c r="AW134" s="13" t="s">
        <v>33</v>
      </c>
      <c r="AX134" s="13" t="s">
        <v>72</v>
      </c>
      <c r="AY134" s="236" t="s">
        <v>140</v>
      </c>
    </row>
    <row r="135" s="14" customFormat="1">
      <c r="A135" s="14"/>
      <c r="B135" s="237"/>
      <c r="C135" s="238"/>
      <c r="D135" s="227" t="s">
        <v>151</v>
      </c>
      <c r="E135" s="239" t="s">
        <v>19</v>
      </c>
      <c r="F135" s="240" t="s">
        <v>153</v>
      </c>
      <c r="G135" s="238"/>
      <c r="H135" s="241">
        <v>2.5880000000000001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151</v>
      </c>
      <c r="AU135" s="247" t="s">
        <v>154</v>
      </c>
      <c r="AV135" s="14" t="s">
        <v>154</v>
      </c>
      <c r="AW135" s="14" t="s">
        <v>33</v>
      </c>
      <c r="AX135" s="14" t="s">
        <v>80</v>
      </c>
      <c r="AY135" s="247" t="s">
        <v>140</v>
      </c>
    </row>
    <row r="136" s="2" customFormat="1" ht="33" customHeight="1">
      <c r="A136" s="41"/>
      <c r="B136" s="42"/>
      <c r="C136" s="207" t="s">
        <v>196</v>
      </c>
      <c r="D136" s="207" t="s">
        <v>142</v>
      </c>
      <c r="E136" s="208" t="s">
        <v>197</v>
      </c>
      <c r="F136" s="209" t="s">
        <v>198</v>
      </c>
      <c r="G136" s="210" t="s">
        <v>186</v>
      </c>
      <c r="H136" s="211">
        <v>2.5880000000000001</v>
      </c>
      <c r="I136" s="212"/>
      <c r="J136" s="213">
        <f>ROUND(I136*H136,2)</f>
        <v>0</v>
      </c>
      <c r="K136" s="209" t="s">
        <v>146</v>
      </c>
      <c r="L136" s="47"/>
      <c r="M136" s="214" t="s">
        <v>19</v>
      </c>
      <c r="N136" s="215" t="s">
        <v>43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0.28999999999999998</v>
      </c>
      <c r="T136" s="217">
        <f>S136*H136</f>
        <v>0.75051999999999996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147</v>
      </c>
      <c r="AT136" s="218" t="s">
        <v>142</v>
      </c>
      <c r="AU136" s="218" t="s">
        <v>154</v>
      </c>
      <c r="AY136" s="20" t="s">
        <v>140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147</v>
      </c>
      <c r="BM136" s="218" t="s">
        <v>199</v>
      </c>
    </row>
    <row r="137" s="2" customFormat="1">
      <c r="A137" s="41"/>
      <c r="B137" s="42"/>
      <c r="C137" s="43"/>
      <c r="D137" s="220" t="s">
        <v>149</v>
      </c>
      <c r="E137" s="43"/>
      <c r="F137" s="221" t="s">
        <v>200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149</v>
      </c>
      <c r="AU137" s="20" t="s">
        <v>154</v>
      </c>
    </row>
    <row r="138" s="15" customFormat="1">
      <c r="A138" s="15"/>
      <c r="B138" s="248"/>
      <c r="C138" s="249"/>
      <c r="D138" s="227" t="s">
        <v>151</v>
      </c>
      <c r="E138" s="250" t="s">
        <v>19</v>
      </c>
      <c r="F138" s="251" t="s">
        <v>189</v>
      </c>
      <c r="G138" s="249"/>
      <c r="H138" s="250" t="s">
        <v>19</v>
      </c>
      <c r="I138" s="252"/>
      <c r="J138" s="249"/>
      <c r="K138" s="249"/>
      <c r="L138" s="253"/>
      <c r="M138" s="254"/>
      <c r="N138" s="255"/>
      <c r="O138" s="255"/>
      <c r="P138" s="255"/>
      <c r="Q138" s="255"/>
      <c r="R138" s="255"/>
      <c r="S138" s="255"/>
      <c r="T138" s="25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7" t="s">
        <v>151</v>
      </c>
      <c r="AU138" s="257" t="s">
        <v>154</v>
      </c>
      <c r="AV138" s="15" t="s">
        <v>80</v>
      </c>
      <c r="AW138" s="15" t="s">
        <v>33</v>
      </c>
      <c r="AX138" s="15" t="s">
        <v>72</v>
      </c>
      <c r="AY138" s="257" t="s">
        <v>140</v>
      </c>
    </row>
    <row r="139" s="13" customFormat="1">
      <c r="A139" s="13"/>
      <c r="B139" s="225"/>
      <c r="C139" s="226"/>
      <c r="D139" s="227" t="s">
        <v>151</v>
      </c>
      <c r="E139" s="228" t="s">
        <v>19</v>
      </c>
      <c r="F139" s="229" t="s">
        <v>190</v>
      </c>
      <c r="G139" s="226"/>
      <c r="H139" s="230">
        <v>2.5880000000000001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151</v>
      </c>
      <c r="AU139" s="236" t="s">
        <v>154</v>
      </c>
      <c r="AV139" s="13" t="s">
        <v>82</v>
      </c>
      <c r="AW139" s="13" t="s">
        <v>33</v>
      </c>
      <c r="AX139" s="13" t="s">
        <v>72</v>
      </c>
      <c r="AY139" s="236" t="s">
        <v>140</v>
      </c>
    </row>
    <row r="140" s="14" customFormat="1">
      <c r="A140" s="14"/>
      <c r="B140" s="237"/>
      <c r="C140" s="238"/>
      <c r="D140" s="227" t="s">
        <v>151</v>
      </c>
      <c r="E140" s="239" t="s">
        <v>19</v>
      </c>
      <c r="F140" s="240" t="s">
        <v>153</v>
      </c>
      <c r="G140" s="238"/>
      <c r="H140" s="241">
        <v>2.5880000000000001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151</v>
      </c>
      <c r="AU140" s="247" t="s">
        <v>154</v>
      </c>
      <c r="AV140" s="14" t="s">
        <v>154</v>
      </c>
      <c r="AW140" s="14" t="s">
        <v>33</v>
      </c>
      <c r="AX140" s="14" t="s">
        <v>80</v>
      </c>
      <c r="AY140" s="247" t="s">
        <v>140</v>
      </c>
    </row>
    <row r="141" s="2" customFormat="1" ht="37.8" customHeight="1">
      <c r="A141" s="41"/>
      <c r="B141" s="42"/>
      <c r="C141" s="207" t="s">
        <v>201</v>
      </c>
      <c r="D141" s="207" t="s">
        <v>142</v>
      </c>
      <c r="E141" s="208" t="s">
        <v>202</v>
      </c>
      <c r="F141" s="209" t="s">
        <v>203</v>
      </c>
      <c r="G141" s="210" t="s">
        <v>186</v>
      </c>
      <c r="H141" s="211">
        <v>2.5880000000000001</v>
      </c>
      <c r="I141" s="212"/>
      <c r="J141" s="213">
        <f>ROUND(I141*H141,2)</f>
        <v>0</v>
      </c>
      <c r="K141" s="209" t="s">
        <v>146</v>
      </c>
      <c r="L141" s="47"/>
      <c r="M141" s="214" t="s">
        <v>19</v>
      </c>
      <c r="N141" s="215" t="s">
        <v>43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0.28999999999999998</v>
      </c>
      <c r="T141" s="217">
        <f>S141*H141</f>
        <v>0.75051999999999996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147</v>
      </c>
      <c r="AT141" s="218" t="s">
        <v>142</v>
      </c>
      <c r="AU141" s="218" t="s">
        <v>154</v>
      </c>
      <c r="AY141" s="20" t="s">
        <v>140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147</v>
      </c>
      <c r="BM141" s="218" t="s">
        <v>204</v>
      </c>
    </row>
    <row r="142" s="2" customFormat="1">
      <c r="A142" s="41"/>
      <c r="B142" s="42"/>
      <c r="C142" s="43"/>
      <c r="D142" s="220" t="s">
        <v>149</v>
      </c>
      <c r="E142" s="43"/>
      <c r="F142" s="221" t="s">
        <v>205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149</v>
      </c>
      <c r="AU142" s="20" t="s">
        <v>154</v>
      </c>
    </row>
    <row r="143" s="15" customFormat="1">
      <c r="A143" s="15"/>
      <c r="B143" s="248"/>
      <c r="C143" s="249"/>
      <c r="D143" s="227" t="s">
        <v>151</v>
      </c>
      <c r="E143" s="250" t="s">
        <v>19</v>
      </c>
      <c r="F143" s="251" t="s">
        <v>189</v>
      </c>
      <c r="G143" s="249"/>
      <c r="H143" s="250" t="s">
        <v>19</v>
      </c>
      <c r="I143" s="252"/>
      <c r="J143" s="249"/>
      <c r="K143" s="249"/>
      <c r="L143" s="253"/>
      <c r="M143" s="254"/>
      <c r="N143" s="255"/>
      <c r="O143" s="255"/>
      <c r="P143" s="255"/>
      <c r="Q143" s="255"/>
      <c r="R143" s="255"/>
      <c r="S143" s="255"/>
      <c r="T143" s="25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7" t="s">
        <v>151</v>
      </c>
      <c r="AU143" s="257" t="s">
        <v>154</v>
      </c>
      <c r="AV143" s="15" t="s">
        <v>80</v>
      </c>
      <c r="AW143" s="15" t="s">
        <v>33</v>
      </c>
      <c r="AX143" s="15" t="s">
        <v>72</v>
      </c>
      <c r="AY143" s="257" t="s">
        <v>140</v>
      </c>
    </row>
    <row r="144" s="13" customFormat="1">
      <c r="A144" s="13"/>
      <c r="B144" s="225"/>
      <c r="C144" s="226"/>
      <c r="D144" s="227" t="s">
        <v>151</v>
      </c>
      <c r="E144" s="228" t="s">
        <v>19</v>
      </c>
      <c r="F144" s="229" t="s">
        <v>190</v>
      </c>
      <c r="G144" s="226"/>
      <c r="H144" s="230">
        <v>2.5880000000000001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151</v>
      </c>
      <c r="AU144" s="236" t="s">
        <v>154</v>
      </c>
      <c r="AV144" s="13" t="s">
        <v>82</v>
      </c>
      <c r="AW144" s="13" t="s">
        <v>33</v>
      </c>
      <c r="AX144" s="13" t="s">
        <v>72</v>
      </c>
      <c r="AY144" s="236" t="s">
        <v>140</v>
      </c>
    </row>
    <row r="145" s="14" customFormat="1">
      <c r="A145" s="14"/>
      <c r="B145" s="237"/>
      <c r="C145" s="238"/>
      <c r="D145" s="227" t="s">
        <v>151</v>
      </c>
      <c r="E145" s="239" t="s">
        <v>19</v>
      </c>
      <c r="F145" s="240" t="s">
        <v>153</v>
      </c>
      <c r="G145" s="238"/>
      <c r="H145" s="241">
        <v>2.5880000000000001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151</v>
      </c>
      <c r="AU145" s="247" t="s">
        <v>154</v>
      </c>
      <c r="AV145" s="14" t="s">
        <v>154</v>
      </c>
      <c r="AW145" s="14" t="s">
        <v>33</v>
      </c>
      <c r="AX145" s="14" t="s">
        <v>80</v>
      </c>
      <c r="AY145" s="247" t="s">
        <v>140</v>
      </c>
    </row>
    <row r="146" s="12" customFormat="1" ht="22.8" customHeight="1">
      <c r="A146" s="12"/>
      <c r="B146" s="191"/>
      <c r="C146" s="192"/>
      <c r="D146" s="193" t="s">
        <v>71</v>
      </c>
      <c r="E146" s="205" t="s">
        <v>154</v>
      </c>
      <c r="F146" s="205" t="s">
        <v>206</v>
      </c>
      <c r="G146" s="192"/>
      <c r="H146" s="192"/>
      <c r="I146" s="195"/>
      <c r="J146" s="206">
        <f>BK146</f>
        <v>0</v>
      </c>
      <c r="K146" s="192"/>
      <c r="L146" s="197"/>
      <c r="M146" s="198"/>
      <c r="N146" s="199"/>
      <c r="O146" s="199"/>
      <c r="P146" s="200">
        <f>SUM(P147:P166)</f>
        <v>0</v>
      </c>
      <c r="Q146" s="199"/>
      <c r="R146" s="200">
        <f>SUM(R147:R166)</f>
        <v>2.4813296999999999</v>
      </c>
      <c r="S146" s="199"/>
      <c r="T146" s="201">
        <f>SUM(T147:T166)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80</v>
      </c>
      <c r="AT146" s="203" t="s">
        <v>71</v>
      </c>
      <c r="AU146" s="203" t="s">
        <v>80</v>
      </c>
      <c r="AY146" s="202" t="s">
        <v>140</v>
      </c>
      <c r="BK146" s="204">
        <f>SUM(BK147:BK166)</f>
        <v>0</v>
      </c>
    </row>
    <row r="147" s="2" customFormat="1" ht="24.15" customHeight="1">
      <c r="A147" s="41"/>
      <c r="B147" s="42"/>
      <c r="C147" s="207" t="s">
        <v>174</v>
      </c>
      <c r="D147" s="207" t="s">
        <v>142</v>
      </c>
      <c r="E147" s="208" t="s">
        <v>207</v>
      </c>
      <c r="F147" s="209" t="s">
        <v>208</v>
      </c>
      <c r="G147" s="210" t="s">
        <v>186</v>
      </c>
      <c r="H147" s="211">
        <v>3</v>
      </c>
      <c r="I147" s="212"/>
      <c r="J147" s="213">
        <f>ROUND(I147*H147,2)</f>
        <v>0</v>
      </c>
      <c r="K147" s="209" t="s">
        <v>146</v>
      </c>
      <c r="L147" s="47"/>
      <c r="M147" s="214" t="s">
        <v>19</v>
      </c>
      <c r="N147" s="215" t="s">
        <v>43</v>
      </c>
      <c r="O147" s="87"/>
      <c r="P147" s="216">
        <f>O147*H147</f>
        <v>0</v>
      </c>
      <c r="Q147" s="216">
        <v>0.34839999999999999</v>
      </c>
      <c r="R147" s="216">
        <f>Q147*H147</f>
        <v>1.0451999999999999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147</v>
      </c>
      <c r="AT147" s="218" t="s">
        <v>142</v>
      </c>
      <c r="AU147" s="218" t="s">
        <v>82</v>
      </c>
      <c r="AY147" s="20" t="s">
        <v>140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147</v>
      </c>
      <c r="BM147" s="218" t="s">
        <v>209</v>
      </c>
    </row>
    <row r="148" s="2" customFormat="1">
      <c r="A148" s="41"/>
      <c r="B148" s="42"/>
      <c r="C148" s="43"/>
      <c r="D148" s="220" t="s">
        <v>149</v>
      </c>
      <c r="E148" s="43"/>
      <c r="F148" s="221" t="s">
        <v>210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149</v>
      </c>
      <c r="AU148" s="20" t="s">
        <v>82</v>
      </c>
    </row>
    <row r="149" s="13" customFormat="1">
      <c r="A149" s="13"/>
      <c r="B149" s="225"/>
      <c r="C149" s="226"/>
      <c r="D149" s="227" t="s">
        <v>151</v>
      </c>
      <c r="E149" s="228" t="s">
        <v>19</v>
      </c>
      <c r="F149" s="229" t="s">
        <v>211</v>
      </c>
      <c r="G149" s="226"/>
      <c r="H149" s="230">
        <v>3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151</v>
      </c>
      <c r="AU149" s="236" t="s">
        <v>82</v>
      </c>
      <c r="AV149" s="13" t="s">
        <v>82</v>
      </c>
      <c r="AW149" s="13" t="s">
        <v>33</v>
      </c>
      <c r="AX149" s="13" t="s">
        <v>72</v>
      </c>
      <c r="AY149" s="236" t="s">
        <v>140</v>
      </c>
    </row>
    <row r="150" s="14" customFormat="1">
      <c r="A150" s="14"/>
      <c r="B150" s="237"/>
      <c r="C150" s="238"/>
      <c r="D150" s="227" t="s">
        <v>151</v>
      </c>
      <c r="E150" s="239" t="s">
        <v>19</v>
      </c>
      <c r="F150" s="240" t="s">
        <v>153</v>
      </c>
      <c r="G150" s="238"/>
      <c r="H150" s="241">
        <v>3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151</v>
      </c>
      <c r="AU150" s="247" t="s">
        <v>82</v>
      </c>
      <c r="AV150" s="14" t="s">
        <v>154</v>
      </c>
      <c r="AW150" s="14" t="s">
        <v>33</v>
      </c>
      <c r="AX150" s="14" t="s">
        <v>80</v>
      </c>
      <c r="AY150" s="247" t="s">
        <v>140</v>
      </c>
    </row>
    <row r="151" s="2" customFormat="1" ht="21.75" customHeight="1">
      <c r="A151" s="41"/>
      <c r="B151" s="42"/>
      <c r="C151" s="207" t="s">
        <v>8</v>
      </c>
      <c r="D151" s="207" t="s">
        <v>142</v>
      </c>
      <c r="E151" s="208" t="s">
        <v>212</v>
      </c>
      <c r="F151" s="209" t="s">
        <v>213</v>
      </c>
      <c r="G151" s="210" t="s">
        <v>145</v>
      </c>
      <c r="H151" s="211">
        <v>0.307</v>
      </c>
      <c r="I151" s="212"/>
      <c r="J151" s="213">
        <f>ROUND(I151*H151,2)</f>
        <v>0</v>
      </c>
      <c r="K151" s="209" t="s">
        <v>146</v>
      </c>
      <c r="L151" s="47"/>
      <c r="M151" s="214" t="s">
        <v>19</v>
      </c>
      <c r="N151" s="215" t="s">
        <v>43</v>
      </c>
      <c r="O151" s="87"/>
      <c r="P151" s="216">
        <f>O151*H151</f>
        <v>0</v>
      </c>
      <c r="Q151" s="216">
        <v>1.8775</v>
      </c>
      <c r="R151" s="216">
        <f>Q151*H151</f>
        <v>0.57639249999999997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147</v>
      </c>
      <c r="AT151" s="218" t="s">
        <v>142</v>
      </c>
      <c r="AU151" s="218" t="s">
        <v>82</v>
      </c>
      <c r="AY151" s="20" t="s">
        <v>140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147</v>
      </c>
      <c r="BM151" s="218" t="s">
        <v>214</v>
      </c>
    </row>
    <row r="152" s="2" customFormat="1">
      <c r="A152" s="41"/>
      <c r="B152" s="42"/>
      <c r="C152" s="43"/>
      <c r="D152" s="220" t="s">
        <v>149</v>
      </c>
      <c r="E152" s="43"/>
      <c r="F152" s="221" t="s">
        <v>215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149</v>
      </c>
      <c r="AU152" s="20" t="s">
        <v>82</v>
      </c>
    </row>
    <row r="153" s="13" customFormat="1">
      <c r="A153" s="13"/>
      <c r="B153" s="225"/>
      <c r="C153" s="226"/>
      <c r="D153" s="227" t="s">
        <v>151</v>
      </c>
      <c r="E153" s="228" t="s">
        <v>19</v>
      </c>
      <c r="F153" s="229" t="s">
        <v>216</v>
      </c>
      <c r="G153" s="226"/>
      <c r="H153" s="230">
        <v>0.307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151</v>
      </c>
      <c r="AU153" s="236" t="s">
        <v>82</v>
      </c>
      <c r="AV153" s="13" t="s">
        <v>82</v>
      </c>
      <c r="AW153" s="13" t="s">
        <v>33</v>
      </c>
      <c r="AX153" s="13" t="s">
        <v>72</v>
      </c>
      <c r="AY153" s="236" t="s">
        <v>140</v>
      </c>
    </row>
    <row r="154" s="14" customFormat="1">
      <c r="A154" s="14"/>
      <c r="B154" s="237"/>
      <c r="C154" s="238"/>
      <c r="D154" s="227" t="s">
        <v>151</v>
      </c>
      <c r="E154" s="239" t="s">
        <v>19</v>
      </c>
      <c r="F154" s="240" t="s">
        <v>153</v>
      </c>
      <c r="G154" s="238"/>
      <c r="H154" s="241">
        <v>0.307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151</v>
      </c>
      <c r="AU154" s="247" t="s">
        <v>82</v>
      </c>
      <c r="AV154" s="14" t="s">
        <v>154</v>
      </c>
      <c r="AW154" s="14" t="s">
        <v>33</v>
      </c>
      <c r="AX154" s="14" t="s">
        <v>80</v>
      </c>
      <c r="AY154" s="247" t="s">
        <v>140</v>
      </c>
    </row>
    <row r="155" s="2" customFormat="1" ht="24.15" customHeight="1">
      <c r="A155" s="41"/>
      <c r="B155" s="42"/>
      <c r="C155" s="207" t="s">
        <v>217</v>
      </c>
      <c r="D155" s="207" t="s">
        <v>142</v>
      </c>
      <c r="E155" s="208" t="s">
        <v>218</v>
      </c>
      <c r="F155" s="209" t="s">
        <v>219</v>
      </c>
      <c r="G155" s="210" t="s">
        <v>186</v>
      </c>
      <c r="H155" s="211">
        <v>3.5750000000000002</v>
      </c>
      <c r="I155" s="212"/>
      <c r="J155" s="213">
        <f>ROUND(I155*H155,2)</f>
        <v>0</v>
      </c>
      <c r="K155" s="209" t="s">
        <v>146</v>
      </c>
      <c r="L155" s="47"/>
      <c r="M155" s="214" t="s">
        <v>19</v>
      </c>
      <c r="N155" s="215" t="s">
        <v>43</v>
      </c>
      <c r="O155" s="87"/>
      <c r="P155" s="216">
        <f>O155*H155</f>
        <v>0</v>
      </c>
      <c r="Q155" s="216">
        <v>0.068479999999999999</v>
      </c>
      <c r="R155" s="216">
        <f>Q155*H155</f>
        <v>0.24481600000000001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147</v>
      </c>
      <c r="AT155" s="218" t="s">
        <v>142</v>
      </c>
      <c r="AU155" s="218" t="s">
        <v>82</v>
      </c>
      <c r="AY155" s="20" t="s">
        <v>140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147</v>
      </c>
      <c r="BM155" s="218" t="s">
        <v>220</v>
      </c>
    </row>
    <row r="156" s="2" customFormat="1">
      <c r="A156" s="41"/>
      <c r="B156" s="42"/>
      <c r="C156" s="43"/>
      <c r="D156" s="220" t="s">
        <v>149</v>
      </c>
      <c r="E156" s="43"/>
      <c r="F156" s="221" t="s">
        <v>221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149</v>
      </c>
      <c r="AU156" s="20" t="s">
        <v>82</v>
      </c>
    </row>
    <row r="157" s="13" customFormat="1">
      <c r="A157" s="13"/>
      <c r="B157" s="225"/>
      <c r="C157" s="226"/>
      <c r="D157" s="227" t="s">
        <v>151</v>
      </c>
      <c r="E157" s="228" t="s">
        <v>19</v>
      </c>
      <c r="F157" s="229" t="s">
        <v>222</v>
      </c>
      <c r="G157" s="226"/>
      <c r="H157" s="230">
        <v>3.5750000000000002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151</v>
      </c>
      <c r="AU157" s="236" t="s">
        <v>82</v>
      </c>
      <c r="AV157" s="13" t="s">
        <v>82</v>
      </c>
      <c r="AW157" s="13" t="s">
        <v>33</v>
      </c>
      <c r="AX157" s="13" t="s">
        <v>72</v>
      </c>
      <c r="AY157" s="236" t="s">
        <v>140</v>
      </c>
    </row>
    <row r="158" s="14" customFormat="1">
      <c r="A158" s="14"/>
      <c r="B158" s="237"/>
      <c r="C158" s="238"/>
      <c r="D158" s="227" t="s">
        <v>151</v>
      </c>
      <c r="E158" s="239" t="s">
        <v>19</v>
      </c>
      <c r="F158" s="240" t="s">
        <v>153</v>
      </c>
      <c r="G158" s="238"/>
      <c r="H158" s="241">
        <v>3.5750000000000002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151</v>
      </c>
      <c r="AU158" s="247" t="s">
        <v>82</v>
      </c>
      <c r="AV158" s="14" t="s">
        <v>154</v>
      </c>
      <c r="AW158" s="14" t="s">
        <v>33</v>
      </c>
      <c r="AX158" s="14" t="s">
        <v>80</v>
      </c>
      <c r="AY158" s="247" t="s">
        <v>140</v>
      </c>
    </row>
    <row r="159" s="2" customFormat="1" ht="16.5" customHeight="1">
      <c r="A159" s="41"/>
      <c r="B159" s="42"/>
      <c r="C159" s="207" t="s">
        <v>223</v>
      </c>
      <c r="D159" s="207" t="s">
        <v>142</v>
      </c>
      <c r="E159" s="208" t="s">
        <v>224</v>
      </c>
      <c r="F159" s="209" t="s">
        <v>225</v>
      </c>
      <c r="G159" s="210" t="s">
        <v>179</v>
      </c>
      <c r="H159" s="211">
        <v>6.5</v>
      </c>
      <c r="I159" s="212"/>
      <c r="J159" s="213">
        <f>ROUND(I159*H159,2)</f>
        <v>0</v>
      </c>
      <c r="K159" s="209" t="s">
        <v>146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0.00013999999999999999</v>
      </c>
      <c r="R159" s="216">
        <f>Q159*H159</f>
        <v>0.00090999999999999989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147</v>
      </c>
      <c r="AT159" s="218" t="s">
        <v>142</v>
      </c>
      <c r="AU159" s="218" t="s">
        <v>82</v>
      </c>
      <c r="AY159" s="20" t="s">
        <v>140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147</v>
      </c>
      <c r="BM159" s="218" t="s">
        <v>226</v>
      </c>
    </row>
    <row r="160" s="2" customFormat="1">
      <c r="A160" s="41"/>
      <c r="B160" s="42"/>
      <c r="C160" s="43"/>
      <c r="D160" s="220" t="s">
        <v>149</v>
      </c>
      <c r="E160" s="43"/>
      <c r="F160" s="221" t="s">
        <v>227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149</v>
      </c>
      <c r="AU160" s="20" t="s">
        <v>82</v>
      </c>
    </row>
    <row r="161" s="13" customFormat="1">
      <c r="A161" s="13"/>
      <c r="B161" s="225"/>
      <c r="C161" s="226"/>
      <c r="D161" s="227" t="s">
        <v>151</v>
      </c>
      <c r="E161" s="228" t="s">
        <v>19</v>
      </c>
      <c r="F161" s="229" t="s">
        <v>228</v>
      </c>
      <c r="G161" s="226"/>
      <c r="H161" s="230">
        <v>6.5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151</v>
      </c>
      <c r="AU161" s="236" t="s">
        <v>82</v>
      </c>
      <c r="AV161" s="13" t="s">
        <v>82</v>
      </c>
      <c r="AW161" s="13" t="s">
        <v>33</v>
      </c>
      <c r="AX161" s="13" t="s">
        <v>72</v>
      </c>
      <c r="AY161" s="236" t="s">
        <v>140</v>
      </c>
    </row>
    <row r="162" s="14" customFormat="1">
      <c r="A162" s="14"/>
      <c r="B162" s="237"/>
      <c r="C162" s="238"/>
      <c r="D162" s="227" t="s">
        <v>151</v>
      </c>
      <c r="E162" s="239" t="s">
        <v>19</v>
      </c>
      <c r="F162" s="240" t="s">
        <v>153</v>
      </c>
      <c r="G162" s="238"/>
      <c r="H162" s="241">
        <v>6.5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151</v>
      </c>
      <c r="AU162" s="247" t="s">
        <v>82</v>
      </c>
      <c r="AV162" s="14" t="s">
        <v>154</v>
      </c>
      <c r="AW162" s="14" t="s">
        <v>33</v>
      </c>
      <c r="AX162" s="14" t="s">
        <v>80</v>
      </c>
      <c r="AY162" s="247" t="s">
        <v>140</v>
      </c>
    </row>
    <row r="163" s="2" customFormat="1" ht="37.8" customHeight="1">
      <c r="A163" s="41"/>
      <c r="B163" s="42"/>
      <c r="C163" s="207" t="s">
        <v>229</v>
      </c>
      <c r="D163" s="207" t="s">
        <v>142</v>
      </c>
      <c r="E163" s="208" t="s">
        <v>230</v>
      </c>
      <c r="F163" s="209" t="s">
        <v>231</v>
      </c>
      <c r="G163" s="210" t="s">
        <v>186</v>
      </c>
      <c r="H163" s="211">
        <v>3.8279999999999998</v>
      </c>
      <c r="I163" s="212"/>
      <c r="J163" s="213">
        <f>ROUND(I163*H163,2)</f>
        <v>0</v>
      </c>
      <c r="K163" s="209" t="s">
        <v>146</v>
      </c>
      <c r="L163" s="47"/>
      <c r="M163" s="214" t="s">
        <v>19</v>
      </c>
      <c r="N163" s="215" t="s">
        <v>43</v>
      </c>
      <c r="O163" s="87"/>
      <c r="P163" s="216">
        <f>O163*H163</f>
        <v>0</v>
      </c>
      <c r="Q163" s="216">
        <v>0.16039999999999999</v>
      </c>
      <c r="R163" s="216">
        <f>Q163*H163</f>
        <v>0.61401119999999998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147</v>
      </c>
      <c r="AT163" s="218" t="s">
        <v>142</v>
      </c>
      <c r="AU163" s="218" t="s">
        <v>82</v>
      </c>
      <c r="AY163" s="20" t="s">
        <v>140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147</v>
      </c>
      <c r="BM163" s="218" t="s">
        <v>232</v>
      </c>
    </row>
    <row r="164" s="2" customFormat="1">
      <c r="A164" s="41"/>
      <c r="B164" s="42"/>
      <c r="C164" s="43"/>
      <c r="D164" s="220" t="s">
        <v>149</v>
      </c>
      <c r="E164" s="43"/>
      <c r="F164" s="221" t="s">
        <v>233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149</v>
      </c>
      <c r="AU164" s="20" t="s">
        <v>82</v>
      </c>
    </row>
    <row r="165" s="13" customFormat="1">
      <c r="A165" s="13"/>
      <c r="B165" s="225"/>
      <c r="C165" s="226"/>
      <c r="D165" s="227" t="s">
        <v>151</v>
      </c>
      <c r="E165" s="228" t="s">
        <v>19</v>
      </c>
      <c r="F165" s="229" t="s">
        <v>234</v>
      </c>
      <c r="G165" s="226"/>
      <c r="H165" s="230">
        <v>3.8279999999999998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151</v>
      </c>
      <c r="AU165" s="236" t="s">
        <v>82</v>
      </c>
      <c r="AV165" s="13" t="s">
        <v>82</v>
      </c>
      <c r="AW165" s="13" t="s">
        <v>33</v>
      </c>
      <c r="AX165" s="13" t="s">
        <v>72</v>
      </c>
      <c r="AY165" s="236" t="s">
        <v>140</v>
      </c>
    </row>
    <row r="166" s="14" customFormat="1">
      <c r="A166" s="14"/>
      <c r="B166" s="237"/>
      <c r="C166" s="238"/>
      <c r="D166" s="227" t="s">
        <v>151</v>
      </c>
      <c r="E166" s="239" t="s">
        <v>19</v>
      </c>
      <c r="F166" s="240" t="s">
        <v>153</v>
      </c>
      <c r="G166" s="238"/>
      <c r="H166" s="241">
        <v>3.8279999999999998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151</v>
      </c>
      <c r="AU166" s="247" t="s">
        <v>82</v>
      </c>
      <c r="AV166" s="14" t="s">
        <v>154</v>
      </c>
      <c r="AW166" s="14" t="s">
        <v>33</v>
      </c>
      <c r="AX166" s="14" t="s">
        <v>80</v>
      </c>
      <c r="AY166" s="247" t="s">
        <v>140</v>
      </c>
    </row>
    <row r="167" s="12" customFormat="1" ht="22.8" customHeight="1">
      <c r="A167" s="12"/>
      <c r="B167" s="191"/>
      <c r="C167" s="192"/>
      <c r="D167" s="193" t="s">
        <v>71</v>
      </c>
      <c r="E167" s="205" t="s">
        <v>147</v>
      </c>
      <c r="F167" s="205" t="s">
        <v>235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SUM(P168:P172)</f>
        <v>0</v>
      </c>
      <c r="Q167" s="199"/>
      <c r="R167" s="200">
        <f>SUM(R168:R172)</f>
        <v>0</v>
      </c>
      <c r="S167" s="199"/>
      <c r="T167" s="201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80</v>
      </c>
      <c r="AT167" s="203" t="s">
        <v>71</v>
      </c>
      <c r="AU167" s="203" t="s">
        <v>80</v>
      </c>
      <c r="AY167" s="202" t="s">
        <v>140</v>
      </c>
      <c r="BK167" s="204">
        <f>SUM(BK168:BK172)</f>
        <v>0</v>
      </c>
    </row>
    <row r="168" s="2" customFormat="1" ht="21.75" customHeight="1">
      <c r="A168" s="41"/>
      <c r="B168" s="42"/>
      <c r="C168" s="207" t="s">
        <v>236</v>
      </c>
      <c r="D168" s="207" t="s">
        <v>142</v>
      </c>
      <c r="E168" s="208" t="s">
        <v>237</v>
      </c>
      <c r="F168" s="209" t="s">
        <v>238</v>
      </c>
      <c r="G168" s="210" t="s">
        <v>145</v>
      </c>
      <c r="H168" s="211">
        <v>0.64800000000000002</v>
      </c>
      <c r="I168" s="212"/>
      <c r="J168" s="213">
        <f>ROUND(I168*H168,2)</f>
        <v>0</v>
      </c>
      <c r="K168" s="209" t="s">
        <v>146</v>
      </c>
      <c r="L168" s="47"/>
      <c r="M168" s="214" t="s">
        <v>19</v>
      </c>
      <c r="N168" s="215" t="s">
        <v>43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147</v>
      </c>
      <c r="AT168" s="218" t="s">
        <v>142</v>
      </c>
      <c r="AU168" s="218" t="s">
        <v>82</v>
      </c>
      <c r="AY168" s="20" t="s">
        <v>140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147</v>
      </c>
      <c r="BM168" s="218" t="s">
        <v>239</v>
      </c>
    </row>
    <row r="169" s="2" customFormat="1">
      <c r="A169" s="41"/>
      <c r="B169" s="42"/>
      <c r="C169" s="43"/>
      <c r="D169" s="220" t="s">
        <v>149</v>
      </c>
      <c r="E169" s="43"/>
      <c r="F169" s="221" t="s">
        <v>240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149</v>
      </c>
      <c r="AU169" s="20" t="s">
        <v>82</v>
      </c>
    </row>
    <row r="170" s="15" customFormat="1">
      <c r="A170" s="15"/>
      <c r="B170" s="248"/>
      <c r="C170" s="249"/>
      <c r="D170" s="227" t="s">
        <v>151</v>
      </c>
      <c r="E170" s="250" t="s">
        <v>19</v>
      </c>
      <c r="F170" s="251" t="s">
        <v>241</v>
      </c>
      <c r="G170" s="249"/>
      <c r="H170" s="250" t="s">
        <v>19</v>
      </c>
      <c r="I170" s="252"/>
      <c r="J170" s="249"/>
      <c r="K170" s="249"/>
      <c r="L170" s="253"/>
      <c r="M170" s="254"/>
      <c r="N170" s="255"/>
      <c r="O170" s="255"/>
      <c r="P170" s="255"/>
      <c r="Q170" s="255"/>
      <c r="R170" s="255"/>
      <c r="S170" s="255"/>
      <c r="T170" s="25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7" t="s">
        <v>151</v>
      </c>
      <c r="AU170" s="257" t="s">
        <v>82</v>
      </c>
      <c r="AV170" s="15" t="s">
        <v>80</v>
      </c>
      <c r="AW170" s="15" t="s">
        <v>33</v>
      </c>
      <c r="AX170" s="15" t="s">
        <v>72</v>
      </c>
      <c r="AY170" s="257" t="s">
        <v>140</v>
      </c>
    </row>
    <row r="171" s="13" customFormat="1">
      <c r="A171" s="13"/>
      <c r="B171" s="225"/>
      <c r="C171" s="226"/>
      <c r="D171" s="227" t="s">
        <v>151</v>
      </c>
      <c r="E171" s="228" t="s">
        <v>19</v>
      </c>
      <c r="F171" s="229" t="s">
        <v>242</v>
      </c>
      <c r="G171" s="226"/>
      <c r="H171" s="230">
        <v>0.64800000000000002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151</v>
      </c>
      <c r="AU171" s="236" t="s">
        <v>82</v>
      </c>
      <c r="AV171" s="13" t="s">
        <v>82</v>
      </c>
      <c r="AW171" s="13" t="s">
        <v>33</v>
      </c>
      <c r="AX171" s="13" t="s">
        <v>72</v>
      </c>
      <c r="AY171" s="236" t="s">
        <v>140</v>
      </c>
    </row>
    <row r="172" s="14" customFormat="1">
      <c r="A172" s="14"/>
      <c r="B172" s="237"/>
      <c r="C172" s="238"/>
      <c r="D172" s="227" t="s">
        <v>151</v>
      </c>
      <c r="E172" s="239" t="s">
        <v>19</v>
      </c>
      <c r="F172" s="240" t="s">
        <v>153</v>
      </c>
      <c r="G172" s="238"/>
      <c r="H172" s="241">
        <v>0.64800000000000002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151</v>
      </c>
      <c r="AU172" s="247" t="s">
        <v>82</v>
      </c>
      <c r="AV172" s="14" t="s">
        <v>154</v>
      </c>
      <c r="AW172" s="14" t="s">
        <v>33</v>
      </c>
      <c r="AX172" s="14" t="s">
        <v>80</v>
      </c>
      <c r="AY172" s="247" t="s">
        <v>140</v>
      </c>
    </row>
    <row r="173" s="12" customFormat="1" ht="22.8" customHeight="1">
      <c r="A173" s="12"/>
      <c r="B173" s="191"/>
      <c r="C173" s="192"/>
      <c r="D173" s="193" t="s">
        <v>71</v>
      </c>
      <c r="E173" s="205" t="s">
        <v>167</v>
      </c>
      <c r="F173" s="205" t="s">
        <v>243</v>
      </c>
      <c r="G173" s="192"/>
      <c r="H173" s="192"/>
      <c r="I173" s="195"/>
      <c r="J173" s="206">
        <f>BK173</f>
        <v>0</v>
      </c>
      <c r="K173" s="192"/>
      <c r="L173" s="197"/>
      <c r="M173" s="198"/>
      <c r="N173" s="199"/>
      <c r="O173" s="199"/>
      <c r="P173" s="200">
        <f>SUM(P174:P193)</f>
        <v>0</v>
      </c>
      <c r="Q173" s="199"/>
      <c r="R173" s="200">
        <f>SUM(R174:R193)</f>
        <v>16.647593499999999</v>
      </c>
      <c r="S173" s="199"/>
      <c r="T173" s="201">
        <f>SUM(T174:T193)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80</v>
      </c>
      <c r="AT173" s="203" t="s">
        <v>71</v>
      </c>
      <c r="AU173" s="203" t="s">
        <v>80</v>
      </c>
      <c r="AY173" s="202" t="s">
        <v>140</v>
      </c>
      <c r="BK173" s="204">
        <f>SUM(BK174:BK193)</f>
        <v>0</v>
      </c>
    </row>
    <row r="174" s="2" customFormat="1" ht="37.8" customHeight="1">
      <c r="A174" s="41"/>
      <c r="B174" s="42"/>
      <c r="C174" s="207" t="s">
        <v>244</v>
      </c>
      <c r="D174" s="207" t="s">
        <v>142</v>
      </c>
      <c r="E174" s="208" t="s">
        <v>245</v>
      </c>
      <c r="F174" s="209" t="s">
        <v>246</v>
      </c>
      <c r="G174" s="210" t="s">
        <v>186</v>
      </c>
      <c r="H174" s="211">
        <v>5.1749999999999998</v>
      </c>
      <c r="I174" s="212"/>
      <c r="J174" s="213">
        <f>ROUND(I174*H174,2)</f>
        <v>0</v>
      </c>
      <c r="K174" s="209" t="s">
        <v>146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0.090620000000000006</v>
      </c>
      <c r="R174" s="216">
        <f>Q174*H174</f>
        <v>0.4689585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147</v>
      </c>
      <c r="AT174" s="218" t="s">
        <v>142</v>
      </c>
      <c r="AU174" s="218" t="s">
        <v>82</v>
      </c>
      <c r="AY174" s="20" t="s">
        <v>140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147</v>
      </c>
      <c r="BM174" s="218" t="s">
        <v>247</v>
      </c>
    </row>
    <row r="175" s="2" customFormat="1">
      <c r="A175" s="41"/>
      <c r="B175" s="42"/>
      <c r="C175" s="43"/>
      <c r="D175" s="220" t="s">
        <v>149</v>
      </c>
      <c r="E175" s="43"/>
      <c r="F175" s="221" t="s">
        <v>248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149</v>
      </c>
      <c r="AU175" s="20" t="s">
        <v>82</v>
      </c>
    </row>
    <row r="176" s="13" customFormat="1">
      <c r="A176" s="13"/>
      <c r="B176" s="225"/>
      <c r="C176" s="226"/>
      <c r="D176" s="227" t="s">
        <v>151</v>
      </c>
      <c r="E176" s="228" t="s">
        <v>19</v>
      </c>
      <c r="F176" s="229" t="s">
        <v>249</v>
      </c>
      <c r="G176" s="226"/>
      <c r="H176" s="230">
        <v>5.1749999999999998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151</v>
      </c>
      <c r="AU176" s="236" t="s">
        <v>82</v>
      </c>
      <c r="AV176" s="13" t="s">
        <v>82</v>
      </c>
      <c r="AW176" s="13" t="s">
        <v>33</v>
      </c>
      <c r="AX176" s="13" t="s">
        <v>72</v>
      </c>
      <c r="AY176" s="236" t="s">
        <v>140</v>
      </c>
    </row>
    <row r="177" s="14" customFormat="1">
      <c r="A177" s="14"/>
      <c r="B177" s="237"/>
      <c r="C177" s="238"/>
      <c r="D177" s="227" t="s">
        <v>151</v>
      </c>
      <c r="E177" s="239" t="s">
        <v>19</v>
      </c>
      <c r="F177" s="240" t="s">
        <v>153</v>
      </c>
      <c r="G177" s="238"/>
      <c r="H177" s="241">
        <v>5.1749999999999998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151</v>
      </c>
      <c r="AU177" s="247" t="s">
        <v>82</v>
      </c>
      <c r="AV177" s="14" t="s">
        <v>154</v>
      </c>
      <c r="AW177" s="14" t="s">
        <v>33</v>
      </c>
      <c r="AX177" s="14" t="s">
        <v>80</v>
      </c>
      <c r="AY177" s="247" t="s">
        <v>140</v>
      </c>
    </row>
    <row r="178" s="2" customFormat="1" ht="16.5" customHeight="1">
      <c r="A178" s="41"/>
      <c r="B178" s="42"/>
      <c r="C178" s="258" t="s">
        <v>250</v>
      </c>
      <c r="D178" s="258" t="s">
        <v>251</v>
      </c>
      <c r="E178" s="259" t="s">
        <v>252</v>
      </c>
      <c r="F178" s="260" t="s">
        <v>253</v>
      </c>
      <c r="G178" s="261" t="s">
        <v>186</v>
      </c>
      <c r="H178" s="262">
        <v>5.3300000000000001</v>
      </c>
      <c r="I178" s="263"/>
      <c r="J178" s="264">
        <f>ROUND(I178*H178,2)</f>
        <v>0</v>
      </c>
      <c r="K178" s="260" t="s">
        <v>146</v>
      </c>
      <c r="L178" s="265"/>
      <c r="M178" s="266" t="s">
        <v>19</v>
      </c>
      <c r="N178" s="267" t="s">
        <v>43</v>
      </c>
      <c r="O178" s="87"/>
      <c r="P178" s="216">
        <f>O178*H178</f>
        <v>0</v>
      </c>
      <c r="Q178" s="216">
        <v>0.17599999999999999</v>
      </c>
      <c r="R178" s="216">
        <f>Q178*H178</f>
        <v>0.93807999999999991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191</v>
      </c>
      <c r="AT178" s="218" t="s">
        <v>251</v>
      </c>
      <c r="AU178" s="218" t="s">
        <v>82</v>
      </c>
      <c r="AY178" s="20" t="s">
        <v>140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147</v>
      </c>
      <c r="BM178" s="218" t="s">
        <v>254</v>
      </c>
    </row>
    <row r="179" s="13" customFormat="1">
      <c r="A179" s="13"/>
      <c r="B179" s="225"/>
      <c r="C179" s="226"/>
      <c r="D179" s="227" t="s">
        <v>151</v>
      </c>
      <c r="E179" s="226"/>
      <c r="F179" s="229" t="s">
        <v>255</v>
      </c>
      <c r="G179" s="226"/>
      <c r="H179" s="230">
        <v>5.3300000000000001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151</v>
      </c>
      <c r="AU179" s="236" t="s">
        <v>82</v>
      </c>
      <c r="AV179" s="13" t="s">
        <v>82</v>
      </c>
      <c r="AW179" s="13" t="s">
        <v>4</v>
      </c>
      <c r="AX179" s="13" t="s">
        <v>80</v>
      </c>
      <c r="AY179" s="236" t="s">
        <v>140</v>
      </c>
    </row>
    <row r="180" s="2" customFormat="1" ht="24.15" customHeight="1">
      <c r="A180" s="41"/>
      <c r="B180" s="42"/>
      <c r="C180" s="207" t="s">
        <v>256</v>
      </c>
      <c r="D180" s="207" t="s">
        <v>142</v>
      </c>
      <c r="E180" s="208" t="s">
        <v>257</v>
      </c>
      <c r="F180" s="209" t="s">
        <v>258</v>
      </c>
      <c r="G180" s="210" t="s">
        <v>186</v>
      </c>
      <c r="H180" s="211">
        <v>5.1749999999999998</v>
      </c>
      <c r="I180" s="212"/>
      <c r="J180" s="213">
        <f>ROUND(I180*H180,2)</f>
        <v>0</v>
      </c>
      <c r="K180" s="209" t="s">
        <v>146</v>
      </c>
      <c r="L180" s="47"/>
      <c r="M180" s="214" t="s">
        <v>19</v>
      </c>
      <c r="N180" s="215" t="s">
        <v>43</v>
      </c>
      <c r="O180" s="87"/>
      <c r="P180" s="216">
        <f>O180*H180</f>
        <v>0</v>
      </c>
      <c r="Q180" s="216">
        <v>0.19900000000000001</v>
      </c>
      <c r="R180" s="216">
        <f>Q180*H180</f>
        <v>1.029825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147</v>
      </c>
      <c r="AT180" s="218" t="s">
        <v>142</v>
      </c>
      <c r="AU180" s="218" t="s">
        <v>82</v>
      </c>
      <c r="AY180" s="20" t="s">
        <v>140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147</v>
      </c>
      <c r="BM180" s="218" t="s">
        <v>259</v>
      </c>
    </row>
    <row r="181" s="2" customFormat="1">
      <c r="A181" s="41"/>
      <c r="B181" s="42"/>
      <c r="C181" s="43"/>
      <c r="D181" s="220" t="s">
        <v>149</v>
      </c>
      <c r="E181" s="43"/>
      <c r="F181" s="221" t="s">
        <v>260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149</v>
      </c>
      <c r="AU181" s="20" t="s">
        <v>82</v>
      </c>
    </row>
    <row r="182" s="13" customFormat="1">
      <c r="A182" s="13"/>
      <c r="B182" s="225"/>
      <c r="C182" s="226"/>
      <c r="D182" s="227" t="s">
        <v>151</v>
      </c>
      <c r="E182" s="228" t="s">
        <v>19</v>
      </c>
      <c r="F182" s="229" t="s">
        <v>249</v>
      </c>
      <c r="G182" s="226"/>
      <c r="H182" s="230">
        <v>5.1749999999999998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151</v>
      </c>
      <c r="AU182" s="236" t="s">
        <v>82</v>
      </c>
      <c r="AV182" s="13" t="s">
        <v>82</v>
      </c>
      <c r="AW182" s="13" t="s">
        <v>33</v>
      </c>
      <c r="AX182" s="13" t="s">
        <v>72</v>
      </c>
      <c r="AY182" s="236" t="s">
        <v>140</v>
      </c>
    </row>
    <row r="183" s="14" customFormat="1">
      <c r="A183" s="14"/>
      <c r="B183" s="237"/>
      <c r="C183" s="238"/>
      <c r="D183" s="227" t="s">
        <v>151</v>
      </c>
      <c r="E183" s="239" t="s">
        <v>19</v>
      </c>
      <c r="F183" s="240" t="s">
        <v>153</v>
      </c>
      <c r="G183" s="238"/>
      <c r="H183" s="241">
        <v>5.1749999999999998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151</v>
      </c>
      <c r="AU183" s="247" t="s">
        <v>82</v>
      </c>
      <c r="AV183" s="14" t="s">
        <v>154</v>
      </c>
      <c r="AW183" s="14" t="s">
        <v>33</v>
      </c>
      <c r="AX183" s="14" t="s">
        <v>80</v>
      </c>
      <c r="AY183" s="247" t="s">
        <v>140</v>
      </c>
    </row>
    <row r="184" s="2" customFormat="1" ht="24.15" customHeight="1">
      <c r="A184" s="41"/>
      <c r="B184" s="42"/>
      <c r="C184" s="207" t="s">
        <v>261</v>
      </c>
      <c r="D184" s="207" t="s">
        <v>142</v>
      </c>
      <c r="E184" s="208" t="s">
        <v>262</v>
      </c>
      <c r="F184" s="209" t="s">
        <v>263</v>
      </c>
      <c r="G184" s="210" t="s">
        <v>186</v>
      </c>
      <c r="H184" s="211">
        <v>3.1349999999999998</v>
      </c>
      <c r="I184" s="212"/>
      <c r="J184" s="213">
        <f>ROUND(I184*H184,2)</f>
        <v>0</v>
      </c>
      <c r="K184" s="209" t="s">
        <v>146</v>
      </c>
      <c r="L184" s="47"/>
      <c r="M184" s="214" t="s">
        <v>19</v>
      </c>
      <c r="N184" s="215" t="s">
        <v>43</v>
      </c>
      <c r="O184" s="87"/>
      <c r="P184" s="216">
        <f>O184*H184</f>
        <v>0</v>
      </c>
      <c r="Q184" s="216">
        <v>0.19800000000000001</v>
      </c>
      <c r="R184" s="216">
        <f>Q184*H184</f>
        <v>0.62073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147</v>
      </c>
      <c r="AT184" s="218" t="s">
        <v>142</v>
      </c>
      <c r="AU184" s="218" t="s">
        <v>82</v>
      </c>
      <c r="AY184" s="20" t="s">
        <v>140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147</v>
      </c>
      <c r="BM184" s="218" t="s">
        <v>264</v>
      </c>
    </row>
    <row r="185" s="2" customFormat="1">
      <c r="A185" s="41"/>
      <c r="B185" s="42"/>
      <c r="C185" s="43"/>
      <c r="D185" s="220" t="s">
        <v>149</v>
      </c>
      <c r="E185" s="43"/>
      <c r="F185" s="221" t="s">
        <v>265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149</v>
      </c>
      <c r="AU185" s="20" t="s">
        <v>82</v>
      </c>
    </row>
    <row r="186" s="13" customFormat="1">
      <c r="A186" s="13"/>
      <c r="B186" s="225"/>
      <c r="C186" s="226"/>
      <c r="D186" s="227" t="s">
        <v>151</v>
      </c>
      <c r="E186" s="228" t="s">
        <v>19</v>
      </c>
      <c r="F186" s="229" t="s">
        <v>266</v>
      </c>
      <c r="G186" s="226"/>
      <c r="H186" s="230">
        <v>3.1349999999999998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151</v>
      </c>
      <c r="AU186" s="236" t="s">
        <v>82</v>
      </c>
      <c r="AV186" s="13" t="s">
        <v>82</v>
      </c>
      <c r="AW186" s="13" t="s">
        <v>33</v>
      </c>
      <c r="AX186" s="13" t="s">
        <v>72</v>
      </c>
      <c r="AY186" s="236" t="s">
        <v>140</v>
      </c>
    </row>
    <row r="187" s="14" customFormat="1">
      <c r="A187" s="14"/>
      <c r="B187" s="237"/>
      <c r="C187" s="238"/>
      <c r="D187" s="227" t="s">
        <v>151</v>
      </c>
      <c r="E187" s="239" t="s">
        <v>19</v>
      </c>
      <c r="F187" s="240" t="s">
        <v>153</v>
      </c>
      <c r="G187" s="238"/>
      <c r="H187" s="241">
        <v>3.1349999999999998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151</v>
      </c>
      <c r="AU187" s="247" t="s">
        <v>82</v>
      </c>
      <c r="AV187" s="14" t="s">
        <v>154</v>
      </c>
      <c r="AW187" s="14" t="s">
        <v>33</v>
      </c>
      <c r="AX187" s="14" t="s">
        <v>80</v>
      </c>
      <c r="AY187" s="247" t="s">
        <v>140</v>
      </c>
    </row>
    <row r="188" s="2" customFormat="1" ht="24.15" customHeight="1">
      <c r="A188" s="41"/>
      <c r="B188" s="42"/>
      <c r="C188" s="207" t="s">
        <v>7</v>
      </c>
      <c r="D188" s="207" t="s">
        <v>142</v>
      </c>
      <c r="E188" s="208" t="s">
        <v>267</v>
      </c>
      <c r="F188" s="209" t="s">
        <v>268</v>
      </c>
      <c r="G188" s="210" t="s">
        <v>145</v>
      </c>
      <c r="H188" s="211">
        <v>6.5839999999999996</v>
      </c>
      <c r="I188" s="212"/>
      <c r="J188" s="213">
        <f>ROUND(I188*H188,2)</f>
        <v>0</v>
      </c>
      <c r="K188" s="209" t="s">
        <v>146</v>
      </c>
      <c r="L188" s="47"/>
      <c r="M188" s="214" t="s">
        <v>19</v>
      </c>
      <c r="N188" s="215" t="s">
        <v>43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147</v>
      </c>
      <c r="AT188" s="218" t="s">
        <v>142</v>
      </c>
      <c r="AU188" s="218" t="s">
        <v>82</v>
      </c>
      <c r="AY188" s="20" t="s">
        <v>140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147</v>
      </c>
      <c r="BM188" s="218" t="s">
        <v>269</v>
      </c>
    </row>
    <row r="189" s="2" customFormat="1">
      <c r="A189" s="41"/>
      <c r="B189" s="42"/>
      <c r="C189" s="43"/>
      <c r="D189" s="220" t="s">
        <v>149</v>
      </c>
      <c r="E189" s="43"/>
      <c r="F189" s="221" t="s">
        <v>270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149</v>
      </c>
      <c r="AU189" s="20" t="s">
        <v>82</v>
      </c>
    </row>
    <row r="190" s="13" customFormat="1">
      <c r="A190" s="13"/>
      <c r="B190" s="225"/>
      <c r="C190" s="226"/>
      <c r="D190" s="227" t="s">
        <v>151</v>
      </c>
      <c r="E190" s="228" t="s">
        <v>19</v>
      </c>
      <c r="F190" s="229" t="s">
        <v>271</v>
      </c>
      <c r="G190" s="226"/>
      <c r="H190" s="230">
        <v>6.5839999999999996</v>
      </c>
      <c r="I190" s="231"/>
      <c r="J190" s="226"/>
      <c r="K190" s="226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151</v>
      </c>
      <c r="AU190" s="236" t="s">
        <v>82</v>
      </c>
      <c r="AV190" s="13" t="s">
        <v>82</v>
      </c>
      <c r="AW190" s="13" t="s">
        <v>33</v>
      </c>
      <c r="AX190" s="13" t="s">
        <v>72</v>
      </c>
      <c r="AY190" s="236" t="s">
        <v>140</v>
      </c>
    </row>
    <row r="191" s="14" customFormat="1">
      <c r="A191" s="14"/>
      <c r="B191" s="237"/>
      <c r="C191" s="238"/>
      <c r="D191" s="227" t="s">
        <v>151</v>
      </c>
      <c r="E191" s="239" t="s">
        <v>19</v>
      </c>
      <c r="F191" s="240" t="s">
        <v>153</v>
      </c>
      <c r="G191" s="238"/>
      <c r="H191" s="241">
        <v>6.5839999999999996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151</v>
      </c>
      <c r="AU191" s="247" t="s">
        <v>82</v>
      </c>
      <c r="AV191" s="14" t="s">
        <v>154</v>
      </c>
      <c r="AW191" s="14" t="s">
        <v>33</v>
      </c>
      <c r="AX191" s="14" t="s">
        <v>80</v>
      </c>
      <c r="AY191" s="247" t="s">
        <v>140</v>
      </c>
    </row>
    <row r="192" s="2" customFormat="1" ht="16.5" customHeight="1">
      <c r="A192" s="41"/>
      <c r="B192" s="42"/>
      <c r="C192" s="258" t="s">
        <v>272</v>
      </c>
      <c r="D192" s="258" t="s">
        <v>251</v>
      </c>
      <c r="E192" s="259" t="s">
        <v>273</v>
      </c>
      <c r="F192" s="260" t="s">
        <v>274</v>
      </c>
      <c r="G192" s="261" t="s">
        <v>170</v>
      </c>
      <c r="H192" s="262">
        <v>13.59</v>
      </c>
      <c r="I192" s="263"/>
      <c r="J192" s="264">
        <f>ROUND(I192*H192,2)</f>
        <v>0</v>
      </c>
      <c r="K192" s="260" t="s">
        <v>146</v>
      </c>
      <c r="L192" s="265"/>
      <c r="M192" s="266" t="s">
        <v>19</v>
      </c>
      <c r="N192" s="267" t="s">
        <v>43</v>
      </c>
      <c r="O192" s="87"/>
      <c r="P192" s="216">
        <f>O192*H192</f>
        <v>0</v>
      </c>
      <c r="Q192" s="216">
        <v>1</v>
      </c>
      <c r="R192" s="216">
        <f>Q192*H192</f>
        <v>13.59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191</v>
      </c>
      <c r="AT192" s="218" t="s">
        <v>251</v>
      </c>
      <c r="AU192" s="218" t="s">
        <v>82</v>
      </c>
      <c r="AY192" s="20" t="s">
        <v>140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147</v>
      </c>
      <c r="BM192" s="218" t="s">
        <v>275</v>
      </c>
    </row>
    <row r="193" s="13" customFormat="1">
      <c r="A193" s="13"/>
      <c r="B193" s="225"/>
      <c r="C193" s="226"/>
      <c r="D193" s="227" t="s">
        <v>151</v>
      </c>
      <c r="E193" s="226"/>
      <c r="F193" s="229" t="s">
        <v>276</v>
      </c>
      <c r="G193" s="226"/>
      <c r="H193" s="230">
        <v>13.59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151</v>
      </c>
      <c r="AU193" s="236" t="s">
        <v>82</v>
      </c>
      <c r="AV193" s="13" t="s">
        <v>82</v>
      </c>
      <c r="AW193" s="13" t="s">
        <v>4</v>
      </c>
      <c r="AX193" s="13" t="s">
        <v>80</v>
      </c>
      <c r="AY193" s="236" t="s">
        <v>140</v>
      </c>
    </row>
    <row r="194" s="12" customFormat="1" ht="22.8" customHeight="1">
      <c r="A194" s="12"/>
      <c r="B194" s="191"/>
      <c r="C194" s="192"/>
      <c r="D194" s="193" t="s">
        <v>71</v>
      </c>
      <c r="E194" s="205" t="s">
        <v>176</v>
      </c>
      <c r="F194" s="205" t="s">
        <v>277</v>
      </c>
      <c r="G194" s="192"/>
      <c r="H194" s="192"/>
      <c r="I194" s="195"/>
      <c r="J194" s="206">
        <f>BK194</f>
        <v>0</v>
      </c>
      <c r="K194" s="192"/>
      <c r="L194" s="197"/>
      <c r="M194" s="198"/>
      <c r="N194" s="199"/>
      <c r="O194" s="199"/>
      <c r="P194" s="200">
        <f>P195+P223+P241+P252</f>
        <v>0</v>
      </c>
      <c r="Q194" s="199"/>
      <c r="R194" s="200">
        <f>R195+R223+R241+R252</f>
        <v>2.5977742399999997</v>
      </c>
      <c r="S194" s="199"/>
      <c r="T194" s="201">
        <f>T195+T223+T241+T252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2" t="s">
        <v>80</v>
      </c>
      <c r="AT194" s="203" t="s">
        <v>71</v>
      </c>
      <c r="AU194" s="203" t="s">
        <v>80</v>
      </c>
      <c r="AY194" s="202" t="s">
        <v>140</v>
      </c>
      <c r="BK194" s="204">
        <f>BK195+BK223+BK241+BK252</f>
        <v>0</v>
      </c>
    </row>
    <row r="195" s="12" customFormat="1" ht="20.88" customHeight="1">
      <c r="A195" s="12"/>
      <c r="B195" s="191"/>
      <c r="C195" s="192"/>
      <c r="D195" s="193" t="s">
        <v>71</v>
      </c>
      <c r="E195" s="205" t="s">
        <v>278</v>
      </c>
      <c r="F195" s="205" t="s">
        <v>279</v>
      </c>
      <c r="G195" s="192"/>
      <c r="H195" s="192"/>
      <c r="I195" s="195"/>
      <c r="J195" s="206">
        <f>BK195</f>
        <v>0</v>
      </c>
      <c r="K195" s="192"/>
      <c r="L195" s="197"/>
      <c r="M195" s="198"/>
      <c r="N195" s="199"/>
      <c r="O195" s="199"/>
      <c r="P195" s="200">
        <f>SUM(P196:P222)</f>
        <v>0</v>
      </c>
      <c r="Q195" s="199"/>
      <c r="R195" s="200">
        <f>SUM(R196:R222)</f>
        <v>1.9568006400000002</v>
      </c>
      <c r="S195" s="199"/>
      <c r="T195" s="201">
        <f>SUM(T196:T222)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2" t="s">
        <v>80</v>
      </c>
      <c r="AT195" s="203" t="s">
        <v>71</v>
      </c>
      <c r="AU195" s="203" t="s">
        <v>82</v>
      </c>
      <c r="AY195" s="202" t="s">
        <v>140</v>
      </c>
      <c r="BK195" s="204">
        <f>SUM(BK196:BK222)</f>
        <v>0</v>
      </c>
    </row>
    <row r="196" s="2" customFormat="1" ht="24.15" customHeight="1">
      <c r="A196" s="41"/>
      <c r="B196" s="42"/>
      <c r="C196" s="207" t="s">
        <v>280</v>
      </c>
      <c r="D196" s="207" t="s">
        <v>142</v>
      </c>
      <c r="E196" s="208" t="s">
        <v>281</v>
      </c>
      <c r="F196" s="209" t="s">
        <v>282</v>
      </c>
      <c r="G196" s="210" t="s">
        <v>186</v>
      </c>
      <c r="H196" s="211">
        <v>33.548000000000002</v>
      </c>
      <c r="I196" s="212"/>
      <c r="J196" s="213">
        <f>ROUND(I196*H196,2)</f>
        <v>0</v>
      </c>
      <c r="K196" s="209" t="s">
        <v>146</v>
      </c>
      <c r="L196" s="47"/>
      <c r="M196" s="214" t="s">
        <v>19</v>
      </c>
      <c r="N196" s="215" t="s">
        <v>43</v>
      </c>
      <c r="O196" s="87"/>
      <c r="P196" s="216">
        <f>O196*H196</f>
        <v>0</v>
      </c>
      <c r="Q196" s="216">
        <v>0.0057099999999999998</v>
      </c>
      <c r="R196" s="216">
        <f>Q196*H196</f>
        <v>0.19155907999999999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147</v>
      </c>
      <c r="AT196" s="218" t="s">
        <v>142</v>
      </c>
      <c r="AU196" s="218" t="s">
        <v>154</v>
      </c>
      <c r="AY196" s="20" t="s">
        <v>140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147</v>
      </c>
      <c r="BM196" s="218" t="s">
        <v>283</v>
      </c>
    </row>
    <row r="197" s="2" customFormat="1">
      <c r="A197" s="41"/>
      <c r="B197" s="42"/>
      <c r="C197" s="43"/>
      <c r="D197" s="220" t="s">
        <v>149</v>
      </c>
      <c r="E197" s="43"/>
      <c r="F197" s="221" t="s">
        <v>284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149</v>
      </c>
      <c r="AU197" s="20" t="s">
        <v>154</v>
      </c>
    </row>
    <row r="198" s="13" customFormat="1">
      <c r="A198" s="13"/>
      <c r="B198" s="225"/>
      <c r="C198" s="226"/>
      <c r="D198" s="227" t="s">
        <v>151</v>
      </c>
      <c r="E198" s="228" t="s">
        <v>19</v>
      </c>
      <c r="F198" s="229" t="s">
        <v>285</v>
      </c>
      <c r="G198" s="226"/>
      <c r="H198" s="230">
        <v>33.548000000000002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151</v>
      </c>
      <c r="AU198" s="236" t="s">
        <v>154</v>
      </c>
      <c r="AV198" s="13" t="s">
        <v>82</v>
      </c>
      <c r="AW198" s="13" t="s">
        <v>33</v>
      </c>
      <c r="AX198" s="13" t="s">
        <v>72</v>
      </c>
      <c r="AY198" s="236" t="s">
        <v>140</v>
      </c>
    </row>
    <row r="199" s="14" customFormat="1">
      <c r="A199" s="14"/>
      <c r="B199" s="237"/>
      <c r="C199" s="238"/>
      <c r="D199" s="227" t="s">
        <v>151</v>
      </c>
      <c r="E199" s="239" t="s">
        <v>19</v>
      </c>
      <c r="F199" s="240" t="s">
        <v>153</v>
      </c>
      <c r="G199" s="238"/>
      <c r="H199" s="241">
        <v>33.548000000000002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151</v>
      </c>
      <c r="AU199" s="247" t="s">
        <v>154</v>
      </c>
      <c r="AV199" s="14" t="s">
        <v>154</v>
      </c>
      <c r="AW199" s="14" t="s">
        <v>33</v>
      </c>
      <c r="AX199" s="14" t="s">
        <v>80</v>
      </c>
      <c r="AY199" s="247" t="s">
        <v>140</v>
      </c>
    </row>
    <row r="200" s="2" customFormat="1" ht="24.15" customHeight="1">
      <c r="A200" s="41"/>
      <c r="B200" s="42"/>
      <c r="C200" s="207" t="s">
        <v>286</v>
      </c>
      <c r="D200" s="207" t="s">
        <v>142</v>
      </c>
      <c r="E200" s="208" t="s">
        <v>287</v>
      </c>
      <c r="F200" s="209" t="s">
        <v>288</v>
      </c>
      <c r="G200" s="210" t="s">
        <v>186</v>
      </c>
      <c r="H200" s="211">
        <v>67.463999999999999</v>
      </c>
      <c r="I200" s="212"/>
      <c r="J200" s="213">
        <f>ROUND(I200*H200,2)</f>
        <v>0</v>
      </c>
      <c r="K200" s="209" t="s">
        <v>146</v>
      </c>
      <c r="L200" s="47"/>
      <c r="M200" s="214" t="s">
        <v>19</v>
      </c>
      <c r="N200" s="215" t="s">
        <v>43</v>
      </c>
      <c r="O200" s="87"/>
      <c r="P200" s="216">
        <f>O200*H200</f>
        <v>0</v>
      </c>
      <c r="Q200" s="216">
        <v>0.017600000000000001</v>
      </c>
      <c r="R200" s="216">
        <f>Q200*H200</f>
        <v>1.1873664000000002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147</v>
      </c>
      <c r="AT200" s="218" t="s">
        <v>142</v>
      </c>
      <c r="AU200" s="218" t="s">
        <v>154</v>
      </c>
      <c r="AY200" s="20" t="s">
        <v>140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147</v>
      </c>
      <c r="BM200" s="218" t="s">
        <v>289</v>
      </c>
    </row>
    <row r="201" s="2" customFormat="1">
      <c r="A201" s="41"/>
      <c r="B201" s="42"/>
      <c r="C201" s="43"/>
      <c r="D201" s="220" t="s">
        <v>149</v>
      </c>
      <c r="E201" s="43"/>
      <c r="F201" s="221" t="s">
        <v>290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149</v>
      </c>
      <c r="AU201" s="20" t="s">
        <v>154</v>
      </c>
    </row>
    <row r="202" s="13" customFormat="1">
      <c r="A202" s="13"/>
      <c r="B202" s="225"/>
      <c r="C202" s="226"/>
      <c r="D202" s="227" t="s">
        <v>151</v>
      </c>
      <c r="E202" s="228" t="s">
        <v>19</v>
      </c>
      <c r="F202" s="229" t="s">
        <v>291</v>
      </c>
      <c r="G202" s="226"/>
      <c r="H202" s="230">
        <v>69.012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151</v>
      </c>
      <c r="AU202" s="236" t="s">
        <v>154</v>
      </c>
      <c r="AV202" s="13" t="s">
        <v>82</v>
      </c>
      <c r="AW202" s="13" t="s">
        <v>33</v>
      </c>
      <c r="AX202" s="13" t="s">
        <v>72</v>
      </c>
      <c r="AY202" s="236" t="s">
        <v>140</v>
      </c>
    </row>
    <row r="203" s="13" customFormat="1">
      <c r="A203" s="13"/>
      <c r="B203" s="225"/>
      <c r="C203" s="226"/>
      <c r="D203" s="227" t="s">
        <v>151</v>
      </c>
      <c r="E203" s="228" t="s">
        <v>19</v>
      </c>
      <c r="F203" s="229" t="s">
        <v>292</v>
      </c>
      <c r="G203" s="226"/>
      <c r="H203" s="230">
        <v>-1.548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151</v>
      </c>
      <c r="AU203" s="236" t="s">
        <v>154</v>
      </c>
      <c r="AV203" s="13" t="s">
        <v>82</v>
      </c>
      <c r="AW203" s="13" t="s">
        <v>33</v>
      </c>
      <c r="AX203" s="13" t="s">
        <v>72</v>
      </c>
      <c r="AY203" s="236" t="s">
        <v>140</v>
      </c>
    </row>
    <row r="204" s="14" customFormat="1">
      <c r="A204" s="14"/>
      <c r="B204" s="237"/>
      <c r="C204" s="238"/>
      <c r="D204" s="227" t="s">
        <v>151</v>
      </c>
      <c r="E204" s="239" t="s">
        <v>19</v>
      </c>
      <c r="F204" s="240" t="s">
        <v>153</v>
      </c>
      <c r="G204" s="238"/>
      <c r="H204" s="241">
        <v>67.463999999999999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151</v>
      </c>
      <c r="AU204" s="247" t="s">
        <v>154</v>
      </c>
      <c r="AV204" s="14" t="s">
        <v>154</v>
      </c>
      <c r="AW204" s="14" t="s">
        <v>33</v>
      </c>
      <c r="AX204" s="14" t="s">
        <v>80</v>
      </c>
      <c r="AY204" s="247" t="s">
        <v>140</v>
      </c>
    </row>
    <row r="205" s="2" customFormat="1" ht="24.15" customHeight="1">
      <c r="A205" s="41"/>
      <c r="B205" s="42"/>
      <c r="C205" s="207" t="s">
        <v>293</v>
      </c>
      <c r="D205" s="207" t="s">
        <v>142</v>
      </c>
      <c r="E205" s="208" t="s">
        <v>294</v>
      </c>
      <c r="F205" s="209" t="s">
        <v>295</v>
      </c>
      <c r="G205" s="210" t="s">
        <v>296</v>
      </c>
      <c r="H205" s="211">
        <v>1</v>
      </c>
      <c r="I205" s="212"/>
      <c r="J205" s="213">
        <f>ROUND(I205*H205,2)</f>
        <v>0</v>
      </c>
      <c r="K205" s="209" t="s">
        <v>146</v>
      </c>
      <c r="L205" s="47"/>
      <c r="M205" s="214" t="s">
        <v>19</v>
      </c>
      <c r="N205" s="215" t="s">
        <v>43</v>
      </c>
      <c r="O205" s="87"/>
      <c r="P205" s="216">
        <f>O205*H205</f>
        <v>0</v>
      </c>
      <c r="Q205" s="216">
        <v>0.043799999999999999</v>
      </c>
      <c r="R205" s="216">
        <f>Q205*H205</f>
        <v>0.043799999999999999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147</v>
      </c>
      <c r="AT205" s="218" t="s">
        <v>142</v>
      </c>
      <c r="AU205" s="218" t="s">
        <v>154</v>
      </c>
      <c r="AY205" s="20" t="s">
        <v>140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147</v>
      </c>
      <c r="BM205" s="218" t="s">
        <v>297</v>
      </c>
    </row>
    <row r="206" s="2" customFormat="1">
      <c r="A206" s="41"/>
      <c r="B206" s="42"/>
      <c r="C206" s="43"/>
      <c r="D206" s="220" t="s">
        <v>149</v>
      </c>
      <c r="E206" s="43"/>
      <c r="F206" s="221" t="s">
        <v>298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149</v>
      </c>
      <c r="AU206" s="20" t="s">
        <v>154</v>
      </c>
    </row>
    <row r="207" s="13" customFormat="1">
      <c r="A207" s="13"/>
      <c r="B207" s="225"/>
      <c r="C207" s="226"/>
      <c r="D207" s="227" t="s">
        <v>151</v>
      </c>
      <c r="E207" s="228" t="s">
        <v>19</v>
      </c>
      <c r="F207" s="229" t="s">
        <v>299</v>
      </c>
      <c r="G207" s="226"/>
      <c r="H207" s="230">
        <v>1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151</v>
      </c>
      <c r="AU207" s="236" t="s">
        <v>154</v>
      </c>
      <c r="AV207" s="13" t="s">
        <v>82</v>
      </c>
      <c r="AW207" s="13" t="s">
        <v>33</v>
      </c>
      <c r="AX207" s="13" t="s">
        <v>72</v>
      </c>
      <c r="AY207" s="236" t="s">
        <v>140</v>
      </c>
    </row>
    <row r="208" s="14" customFormat="1">
      <c r="A208" s="14"/>
      <c r="B208" s="237"/>
      <c r="C208" s="238"/>
      <c r="D208" s="227" t="s">
        <v>151</v>
      </c>
      <c r="E208" s="239" t="s">
        <v>19</v>
      </c>
      <c r="F208" s="240" t="s">
        <v>153</v>
      </c>
      <c r="G208" s="238"/>
      <c r="H208" s="241">
        <v>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151</v>
      </c>
      <c r="AU208" s="247" t="s">
        <v>154</v>
      </c>
      <c r="AV208" s="14" t="s">
        <v>154</v>
      </c>
      <c r="AW208" s="14" t="s">
        <v>33</v>
      </c>
      <c r="AX208" s="14" t="s">
        <v>80</v>
      </c>
      <c r="AY208" s="247" t="s">
        <v>140</v>
      </c>
    </row>
    <row r="209" s="2" customFormat="1" ht="24.15" customHeight="1">
      <c r="A209" s="41"/>
      <c r="B209" s="42"/>
      <c r="C209" s="207" t="s">
        <v>300</v>
      </c>
      <c r="D209" s="207" t="s">
        <v>142</v>
      </c>
      <c r="E209" s="208" t="s">
        <v>301</v>
      </c>
      <c r="F209" s="209" t="s">
        <v>302</v>
      </c>
      <c r="G209" s="210" t="s">
        <v>296</v>
      </c>
      <c r="H209" s="211">
        <v>2</v>
      </c>
      <c r="I209" s="212"/>
      <c r="J209" s="213">
        <f>ROUND(I209*H209,2)</f>
        <v>0</v>
      </c>
      <c r="K209" s="209" t="s">
        <v>146</v>
      </c>
      <c r="L209" s="47"/>
      <c r="M209" s="214" t="s">
        <v>19</v>
      </c>
      <c r="N209" s="215" t="s">
        <v>43</v>
      </c>
      <c r="O209" s="87"/>
      <c r="P209" s="216">
        <f>O209*H209</f>
        <v>0</v>
      </c>
      <c r="Q209" s="216">
        <v>0.1658</v>
      </c>
      <c r="R209" s="216">
        <f>Q209*H209</f>
        <v>0.33160000000000001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147</v>
      </c>
      <c r="AT209" s="218" t="s">
        <v>142</v>
      </c>
      <c r="AU209" s="218" t="s">
        <v>154</v>
      </c>
      <c r="AY209" s="20" t="s">
        <v>140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147</v>
      </c>
      <c r="BM209" s="218" t="s">
        <v>303</v>
      </c>
    </row>
    <row r="210" s="2" customFormat="1">
      <c r="A210" s="41"/>
      <c r="B210" s="42"/>
      <c r="C210" s="43"/>
      <c r="D210" s="220" t="s">
        <v>149</v>
      </c>
      <c r="E210" s="43"/>
      <c r="F210" s="221" t="s">
        <v>304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149</v>
      </c>
      <c r="AU210" s="20" t="s">
        <v>154</v>
      </c>
    </row>
    <row r="211" s="13" customFormat="1">
      <c r="A211" s="13"/>
      <c r="B211" s="225"/>
      <c r="C211" s="226"/>
      <c r="D211" s="227" t="s">
        <v>151</v>
      </c>
      <c r="E211" s="228" t="s">
        <v>19</v>
      </c>
      <c r="F211" s="229" t="s">
        <v>305</v>
      </c>
      <c r="G211" s="226"/>
      <c r="H211" s="230">
        <v>1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151</v>
      </c>
      <c r="AU211" s="236" t="s">
        <v>154</v>
      </c>
      <c r="AV211" s="13" t="s">
        <v>82</v>
      </c>
      <c r="AW211" s="13" t="s">
        <v>33</v>
      </c>
      <c r="AX211" s="13" t="s">
        <v>72</v>
      </c>
      <c r="AY211" s="236" t="s">
        <v>140</v>
      </c>
    </row>
    <row r="212" s="13" customFormat="1">
      <c r="A212" s="13"/>
      <c r="B212" s="225"/>
      <c r="C212" s="226"/>
      <c r="D212" s="227" t="s">
        <v>151</v>
      </c>
      <c r="E212" s="228" t="s">
        <v>19</v>
      </c>
      <c r="F212" s="229" t="s">
        <v>306</v>
      </c>
      <c r="G212" s="226"/>
      <c r="H212" s="230">
        <v>1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151</v>
      </c>
      <c r="AU212" s="236" t="s">
        <v>154</v>
      </c>
      <c r="AV212" s="13" t="s">
        <v>82</v>
      </c>
      <c r="AW212" s="13" t="s">
        <v>33</v>
      </c>
      <c r="AX212" s="13" t="s">
        <v>72</v>
      </c>
      <c r="AY212" s="236" t="s">
        <v>140</v>
      </c>
    </row>
    <row r="213" s="14" customFormat="1">
      <c r="A213" s="14"/>
      <c r="B213" s="237"/>
      <c r="C213" s="238"/>
      <c r="D213" s="227" t="s">
        <v>151</v>
      </c>
      <c r="E213" s="239" t="s">
        <v>19</v>
      </c>
      <c r="F213" s="240" t="s">
        <v>153</v>
      </c>
      <c r="G213" s="238"/>
      <c r="H213" s="241">
        <v>2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151</v>
      </c>
      <c r="AU213" s="247" t="s">
        <v>154</v>
      </c>
      <c r="AV213" s="14" t="s">
        <v>154</v>
      </c>
      <c r="AW213" s="14" t="s">
        <v>33</v>
      </c>
      <c r="AX213" s="14" t="s">
        <v>80</v>
      </c>
      <c r="AY213" s="247" t="s">
        <v>140</v>
      </c>
    </row>
    <row r="214" s="2" customFormat="1" ht="16.5" customHeight="1">
      <c r="A214" s="41"/>
      <c r="B214" s="42"/>
      <c r="C214" s="207" t="s">
        <v>307</v>
      </c>
      <c r="D214" s="207" t="s">
        <v>142</v>
      </c>
      <c r="E214" s="208" t="s">
        <v>308</v>
      </c>
      <c r="F214" s="209" t="s">
        <v>309</v>
      </c>
      <c r="G214" s="210" t="s">
        <v>186</v>
      </c>
      <c r="H214" s="211">
        <v>3.1869999999999998</v>
      </c>
      <c r="I214" s="212"/>
      <c r="J214" s="213">
        <f>ROUND(I214*H214,2)</f>
        <v>0</v>
      </c>
      <c r="K214" s="209" t="s">
        <v>146</v>
      </c>
      <c r="L214" s="47"/>
      <c r="M214" s="214" t="s">
        <v>19</v>
      </c>
      <c r="N214" s="215" t="s">
        <v>43</v>
      </c>
      <c r="O214" s="87"/>
      <c r="P214" s="216">
        <f>O214*H214</f>
        <v>0</v>
      </c>
      <c r="Q214" s="216">
        <v>0.034680000000000002</v>
      </c>
      <c r="R214" s="216">
        <f>Q214*H214</f>
        <v>0.11052516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147</v>
      </c>
      <c r="AT214" s="218" t="s">
        <v>142</v>
      </c>
      <c r="AU214" s="218" t="s">
        <v>154</v>
      </c>
      <c r="AY214" s="20" t="s">
        <v>140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147</v>
      </c>
      <c r="BM214" s="218" t="s">
        <v>310</v>
      </c>
    </row>
    <row r="215" s="2" customFormat="1">
      <c r="A215" s="41"/>
      <c r="B215" s="42"/>
      <c r="C215" s="43"/>
      <c r="D215" s="220" t="s">
        <v>149</v>
      </c>
      <c r="E215" s="43"/>
      <c r="F215" s="221" t="s">
        <v>311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149</v>
      </c>
      <c r="AU215" s="20" t="s">
        <v>154</v>
      </c>
    </row>
    <row r="216" s="13" customFormat="1">
      <c r="A216" s="13"/>
      <c r="B216" s="225"/>
      <c r="C216" s="226"/>
      <c r="D216" s="227" t="s">
        <v>151</v>
      </c>
      <c r="E216" s="228" t="s">
        <v>19</v>
      </c>
      <c r="F216" s="229" t="s">
        <v>312</v>
      </c>
      <c r="G216" s="226"/>
      <c r="H216" s="230">
        <v>3.1869999999999998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151</v>
      </c>
      <c r="AU216" s="236" t="s">
        <v>154</v>
      </c>
      <c r="AV216" s="13" t="s">
        <v>82</v>
      </c>
      <c r="AW216" s="13" t="s">
        <v>33</v>
      </c>
      <c r="AX216" s="13" t="s">
        <v>72</v>
      </c>
      <c r="AY216" s="236" t="s">
        <v>140</v>
      </c>
    </row>
    <row r="217" s="14" customFormat="1">
      <c r="A217" s="14"/>
      <c r="B217" s="237"/>
      <c r="C217" s="238"/>
      <c r="D217" s="227" t="s">
        <v>151</v>
      </c>
      <c r="E217" s="239" t="s">
        <v>19</v>
      </c>
      <c r="F217" s="240" t="s">
        <v>153</v>
      </c>
      <c r="G217" s="238"/>
      <c r="H217" s="241">
        <v>3.1869999999999998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151</v>
      </c>
      <c r="AU217" s="247" t="s">
        <v>154</v>
      </c>
      <c r="AV217" s="14" t="s">
        <v>154</v>
      </c>
      <c r="AW217" s="14" t="s">
        <v>33</v>
      </c>
      <c r="AX217" s="14" t="s">
        <v>80</v>
      </c>
      <c r="AY217" s="247" t="s">
        <v>140</v>
      </c>
    </row>
    <row r="218" s="2" customFormat="1" ht="16.5" customHeight="1">
      <c r="A218" s="41"/>
      <c r="B218" s="42"/>
      <c r="C218" s="207" t="s">
        <v>313</v>
      </c>
      <c r="D218" s="207" t="s">
        <v>142</v>
      </c>
      <c r="E218" s="208" t="s">
        <v>314</v>
      </c>
      <c r="F218" s="209" t="s">
        <v>315</v>
      </c>
      <c r="G218" s="210" t="s">
        <v>179</v>
      </c>
      <c r="H218" s="211">
        <v>5.2999999999999998</v>
      </c>
      <c r="I218" s="212"/>
      <c r="J218" s="213">
        <f>ROUND(I218*H218,2)</f>
        <v>0</v>
      </c>
      <c r="K218" s="209" t="s">
        <v>146</v>
      </c>
      <c r="L218" s="47"/>
      <c r="M218" s="214" t="s">
        <v>19</v>
      </c>
      <c r="N218" s="215" t="s">
        <v>43</v>
      </c>
      <c r="O218" s="87"/>
      <c r="P218" s="216">
        <f>O218*H218</f>
        <v>0</v>
      </c>
      <c r="Q218" s="216">
        <v>0.0015</v>
      </c>
      <c r="R218" s="216">
        <f>Q218*H218</f>
        <v>0.0079500000000000005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147</v>
      </c>
      <c r="AT218" s="218" t="s">
        <v>142</v>
      </c>
      <c r="AU218" s="218" t="s">
        <v>154</v>
      </c>
      <c r="AY218" s="20" t="s">
        <v>140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147</v>
      </c>
      <c r="BM218" s="218" t="s">
        <v>316</v>
      </c>
    </row>
    <row r="219" s="2" customFormat="1">
      <c r="A219" s="41"/>
      <c r="B219" s="42"/>
      <c r="C219" s="43"/>
      <c r="D219" s="220" t="s">
        <v>149</v>
      </c>
      <c r="E219" s="43"/>
      <c r="F219" s="221" t="s">
        <v>317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149</v>
      </c>
      <c r="AU219" s="20" t="s">
        <v>154</v>
      </c>
    </row>
    <row r="220" s="13" customFormat="1">
      <c r="A220" s="13"/>
      <c r="B220" s="225"/>
      <c r="C220" s="226"/>
      <c r="D220" s="227" t="s">
        <v>151</v>
      </c>
      <c r="E220" s="228" t="s">
        <v>19</v>
      </c>
      <c r="F220" s="229" t="s">
        <v>318</v>
      </c>
      <c r="G220" s="226"/>
      <c r="H220" s="230">
        <v>5.2999999999999998</v>
      </c>
      <c r="I220" s="231"/>
      <c r="J220" s="226"/>
      <c r="K220" s="226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151</v>
      </c>
      <c r="AU220" s="236" t="s">
        <v>154</v>
      </c>
      <c r="AV220" s="13" t="s">
        <v>82</v>
      </c>
      <c r="AW220" s="13" t="s">
        <v>33</v>
      </c>
      <c r="AX220" s="13" t="s">
        <v>72</v>
      </c>
      <c r="AY220" s="236" t="s">
        <v>140</v>
      </c>
    </row>
    <row r="221" s="14" customFormat="1">
      <c r="A221" s="14"/>
      <c r="B221" s="237"/>
      <c r="C221" s="238"/>
      <c r="D221" s="227" t="s">
        <v>151</v>
      </c>
      <c r="E221" s="239" t="s">
        <v>19</v>
      </c>
      <c r="F221" s="240" t="s">
        <v>153</v>
      </c>
      <c r="G221" s="238"/>
      <c r="H221" s="241">
        <v>5.2999999999999998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151</v>
      </c>
      <c r="AU221" s="247" t="s">
        <v>154</v>
      </c>
      <c r="AV221" s="14" t="s">
        <v>154</v>
      </c>
      <c r="AW221" s="14" t="s">
        <v>33</v>
      </c>
      <c r="AX221" s="14" t="s">
        <v>80</v>
      </c>
      <c r="AY221" s="247" t="s">
        <v>140</v>
      </c>
    </row>
    <row r="222" s="2" customFormat="1" ht="21.75" customHeight="1">
      <c r="A222" s="41"/>
      <c r="B222" s="42"/>
      <c r="C222" s="207" t="s">
        <v>319</v>
      </c>
      <c r="D222" s="207" t="s">
        <v>142</v>
      </c>
      <c r="E222" s="208" t="s">
        <v>320</v>
      </c>
      <c r="F222" s="209" t="s">
        <v>321</v>
      </c>
      <c r="G222" s="210" t="s">
        <v>296</v>
      </c>
      <c r="H222" s="211">
        <v>3</v>
      </c>
      <c r="I222" s="212"/>
      <c r="J222" s="213">
        <f>ROUND(I222*H222,2)</f>
        <v>0</v>
      </c>
      <c r="K222" s="209" t="s">
        <v>19</v>
      </c>
      <c r="L222" s="47"/>
      <c r="M222" s="214" t="s">
        <v>19</v>
      </c>
      <c r="N222" s="215" t="s">
        <v>43</v>
      </c>
      <c r="O222" s="87"/>
      <c r="P222" s="216">
        <f>O222*H222</f>
        <v>0</v>
      </c>
      <c r="Q222" s="216">
        <v>0.028000000000000001</v>
      </c>
      <c r="R222" s="216">
        <f>Q222*H222</f>
        <v>0.084000000000000005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147</v>
      </c>
      <c r="AT222" s="218" t="s">
        <v>142</v>
      </c>
      <c r="AU222" s="218" t="s">
        <v>154</v>
      </c>
      <c r="AY222" s="20" t="s">
        <v>140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147</v>
      </c>
      <c r="BM222" s="218" t="s">
        <v>322</v>
      </c>
    </row>
    <row r="223" s="12" customFormat="1" ht="20.88" customHeight="1">
      <c r="A223" s="12"/>
      <c r="B223" s="191"/>
      <c r="C223" s="192"/>
      <c r="D223" s="193" t="s">
        <v>71</v>
      </c>
      <c r="E223" s="205" t="s">
        <v>323</v>
      </c>
      <c r="F223" s="205" t="s">
        <v>324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SUM(P224:P240)</f>
        <v>0</v>
      </c>
      <c r="Q223" s="199"/>
      <c r="R223" s="200">
        <f>SUM(R224:R240)</f>
        <v>0.2077</v>
      </c>
      <c r="S223" s="199"/>
      <c r="T223" s="201">
        <f>SUM(T224:T240)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80</v>
      </c>
      <c r="AT223" s="203" t="s">
        <v>71</v>
      </c>
      <c r="AU223" s="203" t="s">
        <v>82</v>
      </c>
      <c r="AY223" s="202" t="s">
        <v>140</v>
      </c>
      <c r="BK223" s="204">
        <f>SUM(BK224:BK240)</f>
        <v>0</v>
      </c>
    </row>
    <row r="224" s="2" customFormat="1" ht="21.75" customHeight="1">
      <c r="A224" s="41"/>
      <c r="B224" s="42"/>
      <c r="C224" s="207" t="s">
        <v>325</v>
      </c>
      <c r="D224" s="207" t="s">
        <v>142</v>
      </c>
      <c r="E224" s="208" t="s">
        <v>326</v>
      </c>
      <c r="F224" s="209" t="s">
        <v>327</v>
      </c>
      <c r="G224" s="210" t="s">
        <v>296</v>
      </c>
      <c r="H224" s="211">
        <v>1</v>
      </c>
      <c r="I224" s="212"/>
      <c r="J224" s="213">
        <f>ROUND(I224*H224,2)</f>
        <v>0</v>
      </c>
      <c r="K224" s="209" t="s">
        <v>146</v>
      </c>
      <c r="L224" s="47"/>
      <c r="M224" s="214" t="s">
        <v>19</v>
      </c>
      <c r="N224" s="215" t="s">
        <v>43</v>
      </c>
      <c r="O224" s="87"/>
      <c r="P224" s="216">
        <f>O224*H224</f>
        <v>0</v>
      </c>
      <c r="Q224" s="216">
        <v>0.15529999999999999</v>
      </c>
      <c r="R224" s="216">
        <f>Q224*H224</f>
        <v>0.15529999999999999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147</v>
      </c>
      <c r="AT224" s="218" t="s">
        <v>142</v>
      </c>
      <c r="AU224" s="218" t="s">
        <v>154</v>
      </c>
      <c r="AY224" s="20" t="s">
        <v>140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147</v>
      </c>
      <c r="BM224" s="218" t="s">
        <v>328</v>
      </c>
    </row>
    <row r="225" s="2" customFormat="1">
      <c r="A225" s="41"/>
      <c r="B225" s="42"/>
      <c r="C225" s="43"/>
      <c r="D225" s="220" t="s">
        <v>149</v>
      </c>
      <c r="E225" s="43"/>
      <c r="F225" s="221" t="s">
        <v>329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149</v>
      </c>
      <c r="AU225" s="20" t="s">
        <v>154</v>
      </c>
    </row>
    <row r="226" s="15" customFormat="1">
      <c r="A226" s="15"/>
      <c r="B226" s="248"/>
      <c r="C226" s="249"/>
      <c r="D226" s="227" t="s">
        <v>151</v>
      </c>
      <c r="E226" s="250" t="s">
        <v>19</v>
      </c>
      <c r="F226" s="251" t="s">
        <v>330</v>
      </c>
      <c r="G226" s="249"/>
      <c r="H226" s="250" t="s">
        <v>19</v>
      </c>
      <c r="I226" s="252"/>
      <c r="J226" s="249"/>
      <c r="K226" s="249"/>
      <c r="L226" s="253"/>
      <c r="M226" s="254"/>
      <c r="N226" s="255"/>
      <c r="O226" s="255"/>
      <c r="P226" s="255"/>
      <c r="Q226" s="255"/>
      <c r="R226" s="255"/>
      <c r="S226" s="255"/>
      <c r="T226" s="25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7" t="s">
        <v>151</v>
      </c>
      <c r="AU226" s="257" t="s">
        <v>154</v>
      </c>
      <c r="AV226" s="15" t="s">
        <v>80</v>
      </c>
      <c r="AW226" s="15" t="s">
        <v>33</v>
      </c>
      <c r="AX226" s="15" t="s">
        <v>72</v>
      </c>
      <c r="AY226" s="257" t="s">
        <v>140</v>
      </c>
    </row>
    <row r="227" s="13" customFormat="1">
      <c r="A227" s="13"/>
      <c r="B227" s="225"/>
      <c r="C227" s="226"/>
      <c r="D227" s="227" t="s">
        <v>151</v>
      </c>
      <c r="E227" s="228" t="s">
        <v>19</v>
      </c>
      <c r="F227" s="229" t="s">
        <v>331</v>
      </c>
      <c r="G227" s="226"/>
      <c r="H227" s="230">
        <v>1</v>
      </c>
      <c r="I227" s="231"/>
      <c r="J227" s="226"/>
      <c r="K227" s="226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151</v>
      </c>
      <c r="AU227" s="236" t="s">
        <v>154</v>
      </c>
      <c r="AV227" s="13" t="s">
        <v>82</v>
      </c>
      <c r="AW227" s="13" t="s">
        <v>33</v>
      </c>
      <c r="AX227" s="13" t="s">
        <v>72</v>
      </c>
      <c r="AY227" s="236" t="s">
        <v>140</v>
      </c>
    </row>
    <row r="228" s="14" customFormat="1">
      <c r="A228" s="14"/>
      <c r="B228" s="237"/>
      <c r="C228" s="238"/>
      <c r="D228" s="227" t="s">
        <v>151</v>
      </c>
      <c r="E228" s="239" t="s">
        <v>19</v>
      </c>
      <c r="F228" s="240" t="s">
        <v>153</v>
      </c>
      <c r="G228" s="238"/>
      <c r="H228" s="241">
        <v>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151</v>
      </c>
      <c r="AU228" s="247" t="s">
        <v>154</v>
      </c>
      <c r="AV228" s="14" t="s">
        <v>154</v>
      </c>
      <c r="AW228" s="14" t="s">
        <v>33</v>
      </c>
      <c r="AX228" s="14" t="s">
        <v>80</v>
      </c>
      <c r="AY228" s="247" t="s">
        <v>140</v>
      </c>
    </row>
    <row r="229" s="2" customFormat="1" ht="21.75" customHeight="1">
      <c r="A229" s="41"/>
      <c r="B229" s="42"/>
      <c r="C229" s="207" t="s">
        <v>332</v>
      </c>
      <c r="D229" s="207" t="s">
        <v>142</v>
      </c>
      <c r="E229" s="208" t="s">
        <v>333</v>
      </c>
      <c r="F229" s="209" t="s">
        <v>334</v>
      </c>
      <c r="G229" s="210" t="s">
        <v>296</v>
      </c>
      <c r="H229" s="211">
        <v>5</v>
      </c>
      <c r="I229" s="212"/>
      <c r="J229" s="213">
        <f>ROUND(I229*H229,2)</f>
        <v>0</v>
      </c>
      <c r="K229" s="209" t="s">
        <v>146</v>
      </c>
      <c r="L229" s="47"/>
      <c r="M229" s="214" t="s">
        <v>19</v>
      </c>
      <c r="N229" s="215" t="s">
        <v>43</v>
      </c>
      <c r="O229" s="87"/>
      <c r="P229" s="216">
        <f>O229*H229</f>
        <v>0</v>
      </c>
      <c r="Q229" s="216">
        <v>0.0092999999999999992</v>
      </c>
      <c r="R229" s="216">
        <f>Q229*H229</f>
        <v>0.0465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147</v>
      </c>
      <c r="AT229" s="218" t="s">
        <v>142</v>
      </c>
      <c r="AU229" s="218" t="s">
        <v>154</v>
      </c>
      <c r="AY229" s="20" t="s">
        <v>140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147</v>
      </c>
      <c r="BM229" s="218" t="s">
        <v>335</v>
      </c>
    </row>
    <row r="230" s="2" customFormat="1">
      <c r="A230" s="41"/>
      <c r="B230" s="42"/>
      <c r="C230" s="43"/>
      <c r="D230" s="220" t="s">
        <v>149</v>
      </c>
      <c r="E230" s="43"/>
      <c r="F230" s="221" t="s">
        <v>336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149</v>
      </c>
      <c r="AU230" s="20" t="s">
        <v>154</v>
      </c>
    </row>
    <row r="231" s="13" customFormat="1">
      <c r="A231" s="13"/>
      <c r="B231" s="225"/>
      <c r="C231" s="226"/>
      <c r="D231" s="227" t="s">
        <v>151</v>
      </c>
      <c r="E231" s="228" t="s">
        <v>19</v>
      </c>
      <c r="F231" s="229" t="s">
        <v>337</v>
      </c>
      <c r="G231" s="226"/>
      <c r="H231" s="230">
        <v>3</v>
      </c>
      <c r="I231" s="231"/>
      <c r="J231" s="226"/>
      <c r="K231" s="226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151</v>
      </c>
      <c r="AU231" s="236" t="s">
        <v>154</v>
      </c>
      <c r="AV231" s="13" t="s">
        <v>82</v>
      </c>
      <c r="AW231" s="13" t="s">
        <v>33</v>
      </c>
      <c r="AX231" s="13" t="s">
        <v>72</v>
      </c>
      <c r="AY231" s="236" t="s">
        <v>140</v>
      </c>
    </row>
    <row r="232" s="13" customFormat="1">
      <c r="A232" s="13"/>
      <c r="B232" s="225"/>
      <c r="C232" s="226"/>
      <c r="D232" s="227" t="s">
        <v>151</v>
      </c>
      <c r="E232" s="228" t="s">
        <v>19</v>
      </c>
      <c r="F232" s="229" t="s">
        <v>338</v>
      </c>
      <c r="G232" s="226"/>
      <c r="H232" s="230">
        <v>1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151</v>
      </c>
      <c r="AU232" s="236" t="s">
        <v>154</v>
      </c>
      <c r="AV232" s="13" t="s">
        <v>82</v>
      </c>
      <c r="AW232" s="13" t="s">
        <v>33</v>
      </c>
      <c r="AX232" s="13" t="s">
        <v>72</v>
      </c>
      <c r="AY232" s="236" t="s">
        <v>140</v>
      </c>
    </row>
    <row r="233" s="13" customFormat="1">
      <c r="A233" s="13"/>
      <c r="B233" s="225"/>
      <c r="C233" s="226"/>
      <c r="D233" s="227" t="s">
        <v>151</v>
      </c>
      <c r="E233" s="228" t="s">
        <v>19</v>
      </c>
      <c r="F233" s="229" t="s">
        <v>339</v>
      </c>
      <c r="G233" s="226"/>
      <c r="H233" s="230">
        <v>1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151</v>
      </c>
      <c r="AU233" s="236" t="s">
        <v>154</v>
      </c>
      <c r="AV233" s="13" t="s">
        <v>82</v>
      </c>
      <c r="AW233" s="13" t="s">
        <v>33</v>
      </c>
      <c r="AX233" s="13" t="s">
        <v>72</v>
      </c>
      <c r="AY233" s="236" t="s">
        <v>140</v>
      </c>
    </row>
    <row r="234" s="14" customFormat="1">
      <c r="A234" s="14"/>
      <c r="B234" s="237"/>
      <c r="C234" s="238"/>
      <c r="D234" s="227" t="s">
        <v>151</v>
      </c>
      <c r="E234" s="239" t="s">
        <v>19</v>
      </c>
      <c r="F234" s="240" t="s">
        <v>153</v>
      </c>
      <c r="G234" s="238"/>
      <c r="H234" s="241">
        <v>5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151</v>
      </c>
      <c r="AU234" s="247" t="s">
        <v>154</v>
      </c>
      <c r="AV234" s="14" t="s">
        <v>154</v>
      </c>
      <c r="AW234" s="14" t="s">
        <v>33</v>
      </c>
      <c r="AX234" s="14" t="s">
        <v>80</v>
      </c>
      <c r="AY234" s="247" t="s">
        <v>140</v>
      </c>
    </row>
    <row r="235" s="2" customFormat="1" ht="21.75" customHeight="1">
      <c r="A235" s="41"/>
      <c r="B235" s="42"/>
      <c r="C235" s="207" t="s">
        <v>340</v>
      </c>
      <c r="D235" s="207" t="s">
        <v>142</v>
      </c>
      <c r="E235" s="208" t="s">
        <v>341</v>
      </c>
      <c r="F235" s="209" t="s">
        <v>342</v>
      </c>
      <c r="G235" s="210" t="s">
        <v>296</v>
      </c>
      <c r="H235" s="211">
        <v>5</v>
      </c>
      <c r="I235" s="212"/>
      <c r="J235" s="213">
        <f>ROUND(I235*H235,2)</f>
        <v>0</v>
      </c>
      <c r="K235" s="209" t="s">
        <v>146</v>
      </c>
      <c r="L235" s="47"/>
      <c r="M235" s="214" t="s">
        <v>19</v>
      </c>
      <c r="N235" s="215" t="s">
        <v>43</v>
      </c>
      <c r="O235" s="87"/>
      <c r="P235" s="216">
        <f>O235*H235</f>
        <v>0</v>
      </c>
      <c r="Q235" s="216">
        <v>0.0011800000000000001</v>
      </c>
      <c r="R235" s="216">
        <f>Q235*H235</f>
        <v>0.0059000000000000007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147</v>
      </c>
      <c r="AT235" s="218" t="s">
        <v>142</v>
      </c>
      <c r="AU235" s="218" t="s">
        <v>154</v>
      </c>
      <c r="AY235" s="20" t="s">
        <v>140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147</v>
      </c>
      <c r="BM235" s="218" t="s">
        <v>343</v>
      </c>
    </row>
    <row r="236" s="2" customFormat="1">
      <c r="A236" s="41"/>
      <c r="B236" s="42"/>
      <c r="C236" s="43"/>
      <c r="D236" s="220" t="s">
        <v>149</v>
      </c>
      <c r="E236" s="43"/>
      <c r="F236" s="221" t="s">
        <v>344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149</v>
      </c>
      <c r="AU236" s="20" t="s">
        <v>154</v>
      </c>
    </row>
    <row r="237" s="13" customFormat="1">
      <c r="A237" s="13"/>
      <c r="B237" s="225"/>
      <c r="C237" s="226"/>
      <c r="D237" s="227" t="s">
        <v>151</v>
      </c>
      <c r="E237" s="228" t="s">
        <v>19</v>
      </c>
      <c r="F237" s="229" t="s">
        <v>337</v>
      </c>
      <c r="G237" s="226"/>
      <c r="H237" s="230">
        <v>3</v>
      </c>
      <c r="I237" s="231"/>
      <c r="J237" s="226"/>
      <c r="K237" s="226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151</v>
      </c>
      <c r="AU237" s="236" t="s">
        <v>154</v>
      </c>
      <c r="AV237" s="13" t="s">
        <v>82</v>
      </c>
      <c r="AW237" s="13" t="s">
        <v>33</v>
      </c>
      <c r="AX237" s="13" t="s">
        <v>72</v>
      </c>
      <c r="AY237" s="236" t="s">
        <v>140</v>
      </c>
    </row>
    <row r="238" s="13" customFormat="1">
      <c r="A238" s="13"/>
      <c r="B238" s="225"/>
      <c r="C238" s="226"/>
      <c r="D238" s="227" t="s">
        <v>151</v>
      </c>
      <c r="E238" s="228" t="s">
        <v>19</v>
      </c>
      <c r="F238" s="229" t="s">
        <v>338</v>
      </c>
      <c r="G238" s="226"/>
      <c r="H238" s="230">
        <v>1</v>
      </c>
      <c r="I238" s="231"/>
      <c r="J238" s="226"/>
      <c r="K238" s="226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151</v>
      </c>
      <c r="AU238" s="236" t="s">
        <v>154</v>
      </c>
      <c r="AV238" s="13" t="s">
        <v>82</v>
      </c>
      <c r="AW238" s="13" t="s">
        <v>33</v>
      </c>
      <c r="AX238" s="13" t="s">
        <v>72</v>
      </c>
      <c r="AY238" s="236" t="s">
        <v>140</v>
      </c>
    </row>
    <row r="239" s="13" customFormat="1">
      <c r="A239" s="13"/>
      <c r="B239" s="225"/>
      <c r="C239" s="226"/>
      <c r="D239" s="227" t="s">
        <v>151</v>
      </c>
      <c r="E239" s="228" t="s">
        <v>19</v>
      </c>
      <c r="F239" s="229" t="s">
        <v>339</v>
      </c>
      <c r="G239" s="226"/>
      <c r="H239" s="230">
        <v>1</v>
      </c>
      <c r="I239" s="231"/>
      <c r="J239" s="226"/>
      <c r="K239" s="226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151</v>
      </c>
      <c r="AU239" s="236" t="s">
        <v>154</v>
      </c>
      <c r="AV239" s="13" t="s">
        <v>82</v>
      </c>
      <c r="AW239" s="13" t="s">
        <v>33</v>
      </c>
      <c r="AX239" s="13" t="s">
        <v>72</v>
      </c>
      <c r="AY239" s="236" t="s">
        <v>140</v>
      </c>
    </row>
    <row r="240" s="14" customFormat="1">
      <c r="A240" s="14"/>
      <c r="B240" s="237"/>
      <c r="C240" s="238"/>
      <c r="D240" s="227" t="s">
        <v>151</v>
      </c>
      <c r="E240" s="239" t="s">
        <v>19</v>
      </c>
      <c r="F240" s="240" t="s">
        <v>153</v>
      </c>
      <c r="G240" s="238"/>
      <c r="H240" s="241">
        <v>5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151</v>
      </c>
      <c r="AU240" s="247" t="s">
        <v>154</v>
      </c>
      <c r="AV240" s="14" t="s">
        <v>154</v>
      </c>
      <c r="AW240" s="14" t="s">
        <v>33</v>
      </c>
      <c r="AX240" s="14" t="s">
        <v>80</v>
      </c>
      <c r="AY240" s="247" t="s">
        <v>140</v>
      </c>
    </row>
    <row r="241" s="12" customFormat="1" ht="20.88" customHeight="1">
      <c r="A241" s="12"/>
      <c r="B241" s="191"/>
      <c r="C241" s="192"/>
      <c r="D241" s="193" t="s">
        <v>71</v>
      </c>
      <c r="E241" s="205" t="s">
        <v>345</v>
      </c>
      <c r="F241" s="205" t="s">
        <v>346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SUM(P242:P251)</f>
        <v>0</v>
      </c>
      <c r="Q241" s="199"/>
      <c r="R241" s="200">
        <f>SUM(R242:R251)</f>
        <v>0.41418359999999993</v>
      </c>
      <c r="S241" s="199"/>
      <c r="T241" s="201">
        <f>SUM(T242:T251)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80</v>
      </c>
      <c r="AT241" s="203" t="s">
        <v>71</v>
      </c>
      <c r="AU241" s="203" t="s">
        <v>82</v>
      </c>
      <c r="AY241" s="202" t="s">
        <v>140</v>
      </c>
      <c r="BK241" s="204">
        <f>SUM(BK242:BK251)</f>
        <v>0</v>
      </c>
    </row>
    <row r="242" s="2" customFormat="1" ht="24.15" customHeight="1">
      <c r="A242" s="41"/>
      <c r="B242" s="42"/>
      <c r="C242" s="207" t="s">
        <v>347</v>
      </c>
      <c r="D242" s="207" t="s">
        <v>142</v>
      </c>
      <c r="E242" s="208" t="s">
        <v>348</v>
      </c>
      <c r="F242" s="209" t="s">
        <v>349</v>
      </c>
      <c r="G242" s="210" t="s">
        <v>145</v>
      </c>
      <c r="H242" s="211">
        <v>0.17999999999999999</v>
      </c>
      <c r="I242" s="212"/>
      <c r="J242" s="213">
        <f>ROUND(I242*H242,2)</f>
        <v>0</v>
      </c>
      <c r="K242" s="209" t="s">
        <v>146</v>
      </c>
      <c r="L242" s="47"/>
      <c r="M242" s="214" t="s">
        <v>19</v>
      </c>
      <c r="N242" s="215" t="s">
        <v>43</v>
      </c>
      <c r="O242" s="87"/>
      <c r="P242" s="216">
        <f>O242*H242</f>
        <v>0</v>
      </c>
      <c r="Q242" s="216">
        <v>2.3010199999999998</v>
      </c>
      <c r="R242" s="216">
        <f>Q242*H242</f>
        <v>0.41418359999999993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147</v>
      </c>
      <c r="AT242" s="218" t="s">
        <v>142</v>
      </c>
      <c r="AU242" s="218" t="s">
        <v>154</v>
      </c>
      <c r="AY242" s="20" t="s">
        <v>140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147</v>
      </c>
      <c r="BM242" s="218" t="s">
        <v>350</v>
      </c>
    </row>
    <row r="243" s="2" customFormat="1">
      <c r="A243" s="41"/>
      <c r="B243" s="42"/>
      <c r="C243" s="43"/>
      <c r="D243" s="220" t="s">
        <v>149</v>
      </c>
      <c r="E243" s="43"/>
      <c r="F243" s="221" t="s">
        <v>351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149</v>
      </c>
      <c r="AU243" s="20" t="s">
        <v>154</v>
      </c>
    </row>
    <row r="244" s="15" customFormat="1">
      <c r="A244" s="15"/>
      <c r="B244" s="248"/>
      <c r="C244" s="249"/>
      <c r="D244" s="227" t="s">
        <v>151</v>
      </c>
      <c r="E244" s="250" t="s">
        <v>19</v>
      </c>
      <c r="F244" s="251" t="s">
        <v>352</v>
      </c>
      <c r="G244" s="249"/>
      <c r="H244" s="250" t="s">
        <v>19</v>
      </c>
      <c r="I244" s="252"/>
      <c r="J244" s="249"/>
      <c r="K244" s="249"/>
      <c r="L244" s="253"/>
      <c r="M244" s="254"/>
      <c r="N244" s="255"/>
      <c r="O244" s="255"/>
      <c r="P244" s="255"/>
      <c r="Q244" s="255"/>
      <c r="R244" s="255"/>
      <c r="S244" s="255"/>
      <c r="T244" s="25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7" t="s">
        <v>151</v>
      </c>
      <c r="AU244" s="257" t="s">
        <v>154</v>
      </c>
      <c r="AV244" s="15" t="s">
        <v>80</v>
      </c>
      <c r="AW244" s="15" t="s">
        <v>33</v>
      </c>
      <c r="AX244" s="15" t="s">
        <v>72</v>
      </c>
      <c r="AY244" s="257" t="s">
        <v>140</v>
      </c>
    </row>
    <row r="245" s="13" customFormat="1">
      <c r="A245" s="13"/>
      <c r="B245" s="225"/>
      <c r="C245" s="226"/>
      <c r="D245" s="227" t="s">
        <v>151</v>
      </c>
      <c r="E245" s="228" t="s">
        <v>19</v>
      </c>
      <c r="F245" s="229" t="s">
        <v>353</v>
      </c>
      <c r="G245" s="226"/>
      <c r="H245" s="230">
        <v>0.108</v>
      </c>
      <c r="I245" s="231"/>
      <c r="J245" s="226"/>
      <c r="K245" s="226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151</v>
      </c>
      <c r="AU245" s="236" t="s">
        <v>154</v>
      </c>
      <c r="AV245" s="13" t="s">
        <v>82</v>
      </c>
      <c r="AW245" s="13" t="s">
        <v>33</v>
      </c>
      <c r="AX245" s="13" t="s">
        <v>72</v>
      </c>
      <c r="AY245" s="236" t="s">
        <v>140</v>
      </c>
    </row>
    <row r="246" s="15" customFormat="1">
      <c r="A246" s="15"/>
      <c r="B246" s="248"/>
      <c r="C246" s="249"/>
      <c r="D246" s="227" t="s">
        <v>151</v>
      </c>
      <c r="E246" s="250" t="s">
        <v>19</v>
      </c>
      <c r="F246" s="251" t="s">
        <v>354</v>
      </c>
      <c r="G246" s="249"/>
      <c r="H246" s="250" t="s">
        <v>19</v>
      </c>
      <c r="I246" s="252"/>
      <c r="J246" s="249"/>
      <c r="K246" s="249"/>
      <c r="L246" s="253"/>
      <c r="M246" s="254"/>
      <c r="N246" s="255"/>
      <c r="O246" s="255"/>
      <c r="P246" s="255"/>
      <c r="Q246" s="255"/>
      <c r="R246" s="255"/>
      <c r="S246" s="255"/>
      <c r="T246" s="25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7" t="s">
        <v>151</v>
      </c>
      <c r="AU246" s="257" t="s">
        <v>154</v>
      </c>
      <c r="AV246" s="15" t="s">
        <v>80</v>
      </c>
      <c r="AW246" s="15" t="s">
        <v>33</v>
      </c>
      <c r="AX246" s="15" t="s">
        <v>72</v>
      </c>
      <c r="AY246" s="257" t="s">
        <v>140</v>
      </c>
    </row>
    <row r="247" s="13" customFormat="1">
      <c r="A247" s="13"/>
      <c r="B247" s="225"/>
      <c r="C247" s="226"/>
      <c r="D247" s="227" t="s">
        <v>151</v>
      </c>
      <c r="E247" s="228" t="s">
        <v>19</v>
      </c>
      <c r="F247" s="229" t="s">
        <v>355</v>
      </c>
      <c r="G247" s="226"/>
      <c r="H247" s="230">
        <v>0.071999999999999995</v>
      </c>
      <c r="I247" s="231"/>
      <c r="J247" s="226"/>
      <c r="K247" s="226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151</v>
      </c>
      <c r="AU247" s="236" t="s">
        <v>154</v>
      </c>
      <c r="AV247" s="13" t="s">
        <v>82</v>
      </c>
      <c r="AW247" s="13" t="s">
        <v>33</v>
      </c>
      <c r="AX247" s="13" t="s">
        <v>72</v>
      </c>
      <c r="AY247" s="236" t="s">
        <v>140</v>
      </c>
    </row>
    <row r="248" s="14" customFormat="1">
      <c r="A248" s="14"/>
      <c r="B248" s="237"/>
      <c r="C248" s="238"/>
      <c r="D248" s="227" t="s">
        <v>151</v>
      </c>
      <c r="E248" s="239" t="s">
        <v>19</v>
      </c>
      <c r="F248" s="240" t="s">
        <v>153</v>
      </c>
      <c r="G248" s="238"/>
      <c r="H248" s="241">
        <v>0.17999999999999999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151</v>
      </c>
      <c r="AU248" s="247" t="s">
        <v>154</v>
      </c>
      <c r="AV248" s="14" t="s">
        <v>154</v>
      </c>
      <c r="AW248" s="14" t="s">
        <v>33</v>
      </c>
      <c r="AX248" s="14" t="s">
        <v>80</v>
      </c>
      <c r="AY248" s="247" t="s">
        <v>140</v>
      </c>
    </row>
    <row r="249" s="2" customFormat="1" ht="24.15" customHeight="1">
      <c r="A249" s="41"/>
      <c r="B249" s="42"/>
      <c r="C249" s="207" t="s">
        <v>356</v>
      </c>
      <c r="D249" s="207" t="s">
        <v>142</v>
      </c>
      <c r="E249" s="208" t="s">
        <v>357</v>
      </c>
      <c r="F249" s="209" t="s">
        <v>358</v>
      </c>
      <c r="G249" s="210" t="s">
        <v>186</v>
      </c>
      <c r="H249" s="211">
        <v>9.9550000000000001</v>
      </c>
      <c r="I249" s="212"/>
      <c r="J249" s="213">
        <f>ROUND(I249*H249,2)</f>
        <v>0</v>
      </c>
      <c r="K249" s="209" t="s">
        <v>19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147</v>
      </c>
      <c r="AT249" s="218" t="s">
        <v>142</v>
      </c>
      <c r="AU249" s="218" t="s">
        <v>154</v>
      </c>
      <c r="AY249" s="20" t="s">
        <v>140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147</v>
      </c>
      <c r="BM249" s="218" t="s">
        <v>359</v>
      </c>
    </row>
    <row r="250" s="13" customFormat="1">
      <c r="A250" s="13"/>
      <c r="B250" s="225"/>
      <c r="C250" s="226"/>
      <c r="D250" s="227" t="s">
        <v>151</v>
      </c>
      <c r="E250" s="228" t="s">
        <v>19</v>
      </c>
      <c r="F250" s="229" t="s">
        <v>360</v>
      </c>
      <c r="G250" s="226"/>
      <c r="H250" s="230">
        <v>9.9550000000000001</v>
      </c>
      <c r="I250" s="231"/>
      <c r="J250" s="226"/>
      <c r="K250" s="226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151</v>
      </c>
      <c r="AU250" s="236" t="s">
        <v>154</v>
      </c>
      <c r="AV250" s="13" t="s">
        <v>82</v>
      </c>
      <c r="AW250" s="13" t="s">
        <v>33</v>
      </c>
      <c r="AX250" s="13" t="s">
        <v>72</v>
      </c>
      <c r="AY250" s="236" t="s">
        <v>140</v>
      </c>
    </row>
    <row r="251" s="14" customFormat="1">
      <c r="A251" s="14"/>
      <c r="B251" s="237"/>
      <c r="C251" s="238"/>
      <c r="D251" s="227" t="s">
        <v>151</v>
      </c>
      <c r="E251" s="239" t="s">
        <v>19</v>
      </c>
      <c r="F251" s="240" t="s">
        <v>153</v>
      </c>
      <c r="G251" s="238"/>
      <c r="H251" s="241">
        <v>9.9550000000000001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151</v>
      </c>
      <c r="AU251" s="247" t="s">
        <v>154</v>
      </c>
      <c r="AV251" s="14" t="s">
        <v>154</v>
      </c>
      <c r="AW251" s="14" t="s">
        <v>33</v>
      </c>
      <c r="AX251" s="14" t="s">
        <v>80</v>
      </c>
      <c r="AY251" s="247" t="s">
        <v>140</v>
      </c>
    </row>
    <row r="252" s="12" customFormat="1" ht="20.88" customHeight="1">
      <c r="A252" s="12"/>
      <c r="B252" s="191"/>
      <c r="C252" s="192"/>
      <c r="D252" s="193" t="s">
        <v>71</v>
      </c>
      <c r="E252" s="205" t="s">
        <v>361</v>
      </c>
      <c r="F252" s="205" t="s">
        <v>362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SUM(P253:P261)</f>
        <v>0</v>
      </c>
      <c r="Q252" s="199"/>
      <c r="R252" s="200">
        <f>SUM(R253:R261)</f>
        <v>0.019090000000000003</v>
      </c>
      <c r="S252" s="199"/>
      <c r="T252" s="201">
        <f>SUM(T253:T261)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80</v>
      </c>
      <c r="AT252" s="203" t="s">
        <v>71</v>
      </c>
      <c r="AU252" s="203" t="s">
        <v>82</v>
      </c>
      <c r="AY252" s="202" t="s">
        <v>140</v>
      </c>
      <c r="BK252" s="204">
        <f>SUM(BK253:BK261)</f>
        <v>0</v>
      </c>
    </row>
    <row r="253" s="2" customFormat="1" ht="33" customHeight="1">
      <c r="A253" s="41"/>
      <c r="B253" s="42"/>
      <c r="C253" s="207" t="s">
        <v>363</v>
      </c>
      <c r="D253" s="207" t="s">
        <v>142</v>
      </c>
      <c r="E253" s="208" t="s">
        <v>364</v>
      </c>
      <c r="F253" s="209" t="s">
        <v>365</v>
      </c>
      <c r="G253" s="210" t="s">
        <v>296</v>
      </c>
      <c r="H253" s="211">
        <v>1</v>
      </c>
      <c r="I253" s="212"/>
      <c r="J253" s="213">
        <f>ROUND(I253*H253,2)</f>
        <v>0</v>
      </c>
      <c r="K253" s="209" t="s">
        <v>146</v>
      </c>
      <c r="L253" s="47"/>
      <c r="M253" s="214" t="s">
        <v>19</v>
      </c>
      <c r="N253" s="215" t="s">
        <v>43</v>
      </c>
      <c r="O253" s="87"/>
      <c r="P253" s="216">
        <f>O253*H253</f>
        <v>0</v>
      </c>
      <c r="Q253" s="216">
        <v>0.017770000000000001</v>
      </c>
      <c r="R253" s="216">
        <f>Q253*H253</f>
        <v>0.017770000000000001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147</v>
      </c>
      <c r="AT253" s="218" t="s">
        <v>142</v>
      </c>
      <c r="AU253" s="218" t="s">
        <v>154</v>
      </c>
      <c r="AY253" s="20" t="s">
        <v>140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147</v>
      </c>
      <c r="BM253" s="218" t="s">
        <v>366</v>
      </c>
    </row>
    <row r="254" s="2" customFormat="1">
      <c r="A254" s="41"/>
      <c r="B254" s="42"/>
      <c r="C254" s="43"/>
      <c r="D254" s="220" t="s">
        <v>149</v>
      </c>
      <c r="E254" s="43"/>
      <c r="F254" s="221" t="s">
        <v>367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149</v>
      </c>
      <c r="AU254" s="20" t="s">
        <v>154</v>
      </c>
    </row>
    <row r="255" s="2" customFormat="1" ht="16.5" customHeight="1">
      <c r="A255" s="41"/>
      <c r="B255" s="42"/>
      <c r="C255" s="207" t="s">
        <v>368</v>
      </c>
      <c r="D255" s="207" t="s">
        <v>142</v>
      </c>
      <c r="E255" s="208" t="s">
        <v>369</v>
      </c>
      <c r="F255" s="209" t="s">
        <v>370</v>
      </c>
      <c r="G255" s="210" t="s">
        <v>296</v>
      </c>
      <c r="H255" s="211">
        <v>21</v>
      </c>
      <c r="I255" s="212"/>
      <c r="J255" s="213">
        <f>ROUND(I255*H255,2)</f>
        <v>0</v>
      </c>
      <c r="K255" s="209" t="s">
        <v>146</v>
      </c>
      <c r="L255" s="47"/>
      <c r="M255" s="214" t="s">
        <v>19</v>
      </c>
      <c r="N255" s="215" t="s">
        <v>43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236</v>
      </c>
      <c r="AT255" s="218" t="s">
        <v>142</v>
      </c>
      <c r="AU255" s="218" t="s">
        <v>154</v>
      </c>
      <c r="AY255" s="20" t="s">
        <v>140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236</v>
      </c>
      <c r="BM255" s="218" t="s">
        <v>371</v>
      </c>
    </row>
    <row r="256" s="2" customFormat="1">
      <c r="A256" s="41"/>
      <c r="B256" s="42"/>
      <c r="C256" s="43"/>
      <c r="D256" s="220" t="s">
        <v>149</v>
      </c>
      <c r="E256" s="43"/>
      <c r="F256" s="221" t="s">
        <v>372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149</v>
      </c>
      <c r="AU256" s="20" t="s">
        <v>154</v>
      </c>
    </row>
    <row r="257" s="13" customFormat="1">
      <c r="A257" s="13"/>
      <c r="B257" s="225"/>
      <c r="C257" s="226"/>
      <c r="D257" s="227" t="s">
        <v>151</v>
      </c>
      <c r="E257" s="228" t="s">
        <v>19</v>
      </c>
      <c r="F257" s="229" t="s">
        <v>373</v>
      </c>
      <c r="G257" s="226"/>
      <c r="H257" s="230">
        <v>18</v>
      </c>
      <c r="I257" s="231"/>
      <c r="J257" s="226"/>
      <c r="K257" s="226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151</v>
      </c>
      <c r="AU257" s="236" t="s">
        <v>154</v>
      </c>
      <c r="AV257" s="13" t="s">
        <v>82</v>
      </c>
      <c r="AW257" s="13" t="s">
        <v>33</v>
      </c>
      <c r="AX257" s="13" t="s">
        <v>72</v>
      </c>
      <c r="AY257" s="236" t="s">
        <v>140</v>
      </c>
    </row>
    <row r="258" s="13" customFormat="1">
      <c r="A258" s="13"/>
      <c r="B258" s="225"/>
      <c r="C258" s="226"/>
      <c r="D258" s="227" t="s">
        <v>151</v>
      </c>
      <c r="E258" s="228" t="s">
        <v>19</v>
      </c>
      <c r="F258" s="229" t="s">
        <v>374</v>
      </c>
      <c r="G258" s="226"/>
      <c r="H258" s="230">
        <v>3</v>
      </c>
      <c r="I258" s="231"/>
      <c r="J258" s="226"/>
      <c r="K258" s="226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151</v>
      </c>
      <c r="AU258" s="236" t="s">
        <v>154</v>
      </c>
      <c r="AV258" s="13" t="s">
        <v>82</v>
      </c>
      <c r="AW258" s="13" t="s">
        <v>33</v>
      </c>
      <c r="AX258" s="13" t="s">
        <v>72</v>
      </c>
      <c r="AY258" s="236" t="s">
        <v>140</v>
      </c>
    </row>
    <row r="259" s="14" customFormat="1">
      <c r="A259" s="14"/>
      <c r="B259" s="237"/>
      <c r="C259" s="238"/>
      <c r="D259" s="227" t="s">
        <v>151</v>
      </c>
      <c r="E259" s="239" t="s">
        <v>19</v>
      </c>
      <c r="F259" s="240" t="s">
        <v>153</v>
      </c>
      <c r="G259" s="238"/>
      <c r="H259" s="241">
        <v>21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151</v>
      </c>
      <c r="AU259" s="247" t="s">
        <v>154</v>
      </c>
      <c r="AV259" s="14" t="s">
        <v>154</v>
      </c>
      <c r="AW259" s="14" t="s">
        <v>33</v>
      </c>
      <c r="AX259" s="14" t="s">
        <v>80</v>
      </c>
      <c r="AY259" s="247" t="s">
        <v>140</v>
      </c>
    </row>
    <row r="260" s="2" customFormat="1" ht="16.5" customHeight="1">
      <c r="A260" s="41"/>
      <c r="B260" s="42"/>
      <c r="C260" s="258" t="s">
        <v>375</v>
      </c>
      <c r="D260" s="258" t="s">
        <v>251</v>
      </c>
      <c r="E260" s="259" t="s">
        <v>376</v>
      </c>
      <c r="F260" s="260" t="s">
        <v>377</v>
      </c>
      <c r="G260" s="261" t="s">
        <v>296</v>
      </c>
      <c r="H260" s="262">
        <v>19</v>
      </c>
      <c r="I260" s="263"/>
      <c r="J260" s="264">
        <f>ROUND(I260*H260,2)</f>
        <v>0</v>
      </c>
      <c r="K260" s="260" t="s">
        <v>146</v>
      </c>
      <c r="L260" s="265"/>
      <c r="M260" s="266" t="s">
        <v>19</v>
      </c>
      <c r="N260" s="267" t="s">
        <v>43</v>
      </c>
      <c r="O260" s="87"/>
      <c r="P260" s="216">
        <f>O260*H260</f>
        <v>0</v>
      </c>
      <c r="Q260" s="216">
        <v>3.0000000000000001E-05</v>
      </c>
      <c r="R260" s="216">
        <f>Q260*H260</f>
        <v>0.00056999999999999998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340</v>
      </c>
      <c r="AT260" s="218" t="s">
        <v>251</v>
      </c>
      <c r="AU260" s="218" t="s">
        <v>154</v>
      </c>
      <c r="AY260" s="20" t="s">
        <v>140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236</v>
      </c>
      <c r="BM260" s="218" t="s">
        <v>378</v>
      </c>
    </row>
    <row r="261" s="2" customFormat="1" ht="16.5" customHeight="1">
      <c r="A261" s="41"/>
      <c r="B261" s="42"/>
      <c r="C261" s="258" t="s">
        <v>379</v>
      </c>
      <c r="D261" s="258" t="s">
        <v>251</v>
      </c>
      <c r="E261" s="259" t="s">
        <v>380</v>
      </c>
      <c r="F261" s="260" t="s">
        <v>381</v>
      </c>
      <c r="G261" s="261" t="s">
        <v>296</v>
      </c>
      <c r="H261" s="262">
        <v>3</v>
      </c>
      <c r="I261" s="263"/>
      <c r="J261" s="264">
        <f>ROUND(I261*H261,2)</f>
        <v>0</v>
      </c>
      <c r="K261" s="260" t="s">
        <v>146</v>
      </c>
      <c r="L261" s="265"/>
      <c r="M261" s="266" t="s">
        <v>19</v>
      </c>
      <c r="N261" s="267" t="s">
        <v>43</v>
      </c>
      <c r="O261" s="87"/>
      <c r="P261" s="216">
        <f>O261*H261</f>
        <v>0</v>
      </c>
      <c r="Q261" s="216">
        <v>0.00025000000000000001</v>
      </c>
      <c r="R261" s="216">
        <f>Q261*H261</f>
        <v>0.00075000000000000002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340</v>
      </c>
      <c r="AT261" s="218" t="s">
        <v>251</v>
      </c>
      <c r="AU261" s="218" t="s">
        <v>154</v>
      </c>
      <c r="AY261" s="20" t="s">
        <v>140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236</v>
      </c>
      <c r="BM261" s="218" t="s">
        <v>382</v>
      </c>
    </row>
    <row r="262" s="12" customFormat="1" ht="22.8" customHeight="1">
      <c r="A262" s="12"/>
      <c r="B262" s="191"/>
      <c r="C262" s="192"/>
      <c r="D262" s="193" t="s">
        <v>71</v>
      </c>
      <c r="E262" s="205" t="s">
        <v>196</v>
      </c>
      <c r="F262" s="205" t="s">
        <v>383</v>
      </c>
      <c r="G262" s="192"/>
      <c r="H262" s="192"/>
      <c r="I262" s="195"/>
      <c r="J262" s="206">
        <f>BK262</f>
        <v>0</v>
      </c>
      <c r="K262" s="192"/>
      <c r="L262" s="197"/>
      <c r="M262" s="198"/>
      <c r="N262" s="199"/>
      <c r="O262" s="199"/>
      <c r="P262" s="200">
        <f>P263+P268+P284</f>
        <v>0</v>
      </c>
      <c r="Q262" s="199"/>
      <c r="R262" s="200">
        <f>R263+R268+R284</f>
        <v>0.61080769999999995</v>
      </c>
      <c r="S262" s="199"/>
      <c r="T262" s="201">
        <f>T263+T268+T284</f>
        <v>4.2962769999999999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2" t="s">
        <v>80</v>
      </c>
      <c r="AT262" s="203" t="s">
        <v>71</v>
      </c>
      <c r="AU262" s="203" t="s">
        <v>80</v>
      </c>
      <c r="AY262" s="202" t="s">
        <v>140</v>
      </c>
      <c r="BK262" s="204">
        <f>BK263+BK268+BK284</f>
        <v>0</v>
      </c>
    </row>
    <row r="263" s="12" customFormat="1" ht="20.88" customHeight="1">
      <c r="A263" s="12"/>
      <c r="B263" s="191"/>
      <c r="C263" s="192"/>
      <c r="D263" s="193" t="s">
        <v>71</v>
      </c>
      <c r="E263" s="205" t="s">
        <v>384</v>
      </c>
      <c r="F263" s="205" t="s">
        <v>385</v>
      </c>
      <c r="G263" s="192"/>
      <c r="H263" s="192"/>
      <c r="I263" s="195"/>
      <c r="J263" s="206">
        <f>BK263</f>
        <v>0</v>
      </c>
      <c r="K263" s="192"/>
      <c r="L263" s="197"/>
      <c r="M263" s="198"/>
      <c r="N263" s="199"/>
      <c r="O263" s="199"/>
      <c r="P263" s="200">
        <f>SUM(P264:P267)</f>
        <v>0</v>
      </c>
      <c r="Q263" s="199"/>
      <c r="R263" s="200">
        <f>SUM(R264:R267)</f>
        <v>0.0042457999999999992</v>
      </c>
      <c r="S263" s="199"/>
      <c r="T263" s="201">
        <f>SUM(T264:T267)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2" t="s">
        <v>80</v>
      </c>
      <c r="AT263" s="203" t="s">
        <v>71</v>
      </c>
      <c r="AU263" s="203" t="s">
        <v>82</v>
      </c>
      <c r="AY263" s="202" t="s">
        <v>140</v>
      </c>
      <c r="BK263" s="204">
        <f>SUM(BK264:BK267)</f>
        <v>0</v>
      </c>
    </row>
    <row r="264" s="2" customFormat="1" ht="24.15" customHeight="1">
      <c r="A264" s="41"/>
      <c r="B264" s="42"/>
      <c r="C264" s="207" t="s">
        <v>386</v>
      </c>
      <c r="D264" s="207" t="s">
        <v>142</v>
      </c>
      <c r="E264" s="208" t="s">
        <v>387</v>
      </c>
      <c r="F264" s="209" t="s">
        <v>388</v>
      </c>
      <c r="G264" s="210" t="s">
        <v>186</v>
      </c>
      <c r="H264" s="211">
        <v>32.659999999999997</v>
      </c>
      <c r="I264" s="212"/>
      <c r="J264" s="213">
        <f>ROUND(I264*H264,2)</f>
        <v>0</v>
      </c>
      <c r="K264" s="209" t="s">
        <v>146</v>
      </c>
      <c r="L264" s="47"/>
      <c r="M264" s="214" t="s">
        <v>19</v>
      </c>
      <c r="N264" s="215" t="s">
        <v>43</v>
      </c>
      <c r="O264" s="87"/>
      <c r="P264" s="216">
        <f>O264*H264</f>
        <v>0</v>
      </c>
      <c r="Q264" s="216">
        <v>0.00012999999999999999</v>
      </c>
      <c r="R264" s="216">
        <f>Q264*H264</f>
        <v>0.0042457999999999992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147</v>
      </c>
      <c r="AT264" s="218" t="s">
        <v>142</v>
      </c>
      <c r="AU264" s="218" t="s">
        <v>154</v>
      </c>
      <c r="AY264" s="20" t="s">
        <v>140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147</v>
      </c>
      <c r="BM264" s="218" t="s">
        <v>389</v>
      </c>
    </row>
    <row r="265" s="2" customFormat="1">
      <c r="A265" s="41"/>
      <c r="B265" s="42"/>
      <c r="C265" s="43"/>
      <c r="D265" s="220" t="s">
        <v>149</v>
      </c>
      <c r="E265" s="43"/>
      <c r="F265" s="221" t="s">
        <v>390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149</v>
      </c>
      <c r="AU265" s="20" t="s">
        <v>154</v>
      </c>
    </row>
    <row r="266" s="13" customFormat="1">
      <c r="A266" s="13"/>
      <c r="B266" s="225"/>
      <c r="C266" s="226"/>
      <c r="D266" s="227" t="s">
        <v>151</v>
      </c>
      <c r="E266" s="228" t="s">
        <v>19</v>
      </c>
      <c r="F266" s="229" t="s">
        <v>391</v>
      </c>
      <c r="G266" s="226"/>
      <c r="H266" s="230">
        <v>32.659999999999997</v>
      </c>
      <c r="I266" s="231"/>
      <c r="J266" s="226"/>
      <c r="K266" s="226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151</v>
      </c>
      <c r="AU266" s="236" t="s">
        <v>154</v>
      </c>
      <c r="AV266" s="13" t="s">
        <v>82</v>
      </c>
      <c r="AW266" s="13" t="s">
        <v>33</v>
      </c>
      <c r="AX266" s="13" t="s">
        <v>72</v>
      </c>
      <c r="AY266" s="236" t="s">
        <v>140</v>
      </c>
    </row>
    <row r="267" s="14" customFormat="1">
      <c r="A267" s="14"/>
      <c r="B267" s="237"/>
      <c r="C267" s="238"/>
      <c r="D267" s="227" t="s">
        <v>151</v>
      </c>
      <c r="E267" s="239" t="s">
        <v>19</v>
      </c>
      <c r="F267" s="240" t="s">
        <v>153</v>
      </c>
      <c r="G267" s="238"/>
      <c r="H267" s="241">
        <v>32.659999999999997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151</v>
      </c>
      <c r="AU267" s="247" t="s">
        <v>154</v>
      </c>
      <c r="AV267" s="14" t="s">
        <v>154</v>
      </c>
      <c r="AW267" s="14" t="s">
        <v>33</v>
      </c>
      <c r="AX267" s="14" t="s">
        <v>80</v>
      </c>
      <c r="AY267" s="247" t="s">
        <v>140</v>
      </c>
    </row>
    <row r="268" s="12" customFormat="1" ht="20.88" customHeight="1">
      <c r="A268" s="12"/>
      <c r="B268" s="191"/>
      <c r="C268" s="192"/>
      <c r="D268" s="193" t="s">
        <v>71</v>
      </c>
      <c r="E268" s="205" t="s">
        <v>392</v>
      </c>
      <c r="F268" s="205" t="s">
        <v>393</v>
      </c>
      <c r="G268" s="192"/>
      <c r="H268" s="192"/>
      <c r="I268" s="195"/>
      <c r="J268" s="206">
        <f>BK268</f>
        <v>0</v>
      </c>
      <c r="K268" s="192"/>
      <c r="L268" s="197"/>
      <c r="M268" s="198"/>
      <c r="N268" s="199"/>
      <c r="O268" s="199"/>
      <c r="P268" s="200">
        <f>SUM(P269:P283)</f>
        <v>0</v>
      </c>
      <c r="Q268" s="199"/>
      <c r="R268" s="200">
        <f>SUM(R269:R283)</f>
        <v>0.54446640000000002</v>
      </c>
      <c r="S268" s="199"/>
      <c r="T268" s="201">
        <f>SUM(T269:T283)</f>
        <v>0.34599999999999997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2" t="s">
        <v>80</v>
      </c>
      <c r="AT268" s="203" t="s">
        <v>71</v>
      </c>
      <c r="AU268" s="203" t="s">
        <v>82</v>
      </c>
      <c r="AY268" s="202" t="s">
        <v>140</v>
      </c>
      <c r="BK268" s="204">
        <f>SUM(BK269:BK283)</f>
        <v>0</v>
      </c>
    </row>
    <row r="269" s="2" customFormat="1" ht="24.15" customHeight="1">
      <c r="A269" s="41"/>
      <c r="B269" s="42"/>
      <c r="C269" s="207" t="s">
        <v>394</v>
      </c>
      <c r="D269" s="207" t="s">
        <v>142</v>
      </c>
      <c r="E269" s="208" t="s">
        <v>395</v>
      </c>
      <c r="F269" s="209" t="s">
        <v>396</v>
      </c>
      <c r="G269" s="210" t="s">
        <v>186</v>
      </c>
      <c r="H269" s="211">
        <v>32.659999999999997</v>
      </c>
      <c r="I269" s="212"/>
      <c r="J269" s="213">
        <f>ROUND(I269*H269,2)</f>
        <v>0</v>
      </c>
      <c r="K269" s="209" t="s">
        <v>146</v>
      </c>
      <c r="L269" s="47"/>
      <c r="M269" s="214" t="s">
        <v>19</v>
      </c>
      <c r="N269" s="215" t="s">
        <v>43</v>
      </c>
      <c r="O269" s="87"/>
      <c r="P269" s="216">
        <f>O269*H269</f>
        <v>0</v>
      </c>
      <c r="Q269" s="216">
        <v>4.0000000000000003E-05</v>
      </c>
      <c r="R269" s="216">
        <f>Q269*H269</f>
        <v>0.0013063999999999999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147</v>
      </c>
      <c r="AT269" s="218" t="s">
        <v>142</v>
      </c>
      <c r="AU269" s="218" t="s">
        <v>154</v>
      </c>
      <c r="AY269" s="20" t="s">
        <v>140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147</v>
      </c>
      <c r="BM269" s="218" t="s">
        <v>397</v>
      </c>
    </row>
    <row r="270" s="2" customFormat="1">
      <c r="A270" s="41"/>
      <c r="B270" s="42"/>
      <c r="C270" s="43"/>
      <c r="D270" s="220" t="s">
        <v>149</v>
      </c>
      <c r="E270" s="43"/>
      <c r="F270" s="221" t="s">
        <v>398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149</v>
      </c>
      <c r="AU270" s="20" t="s">
        <v>154</v>
      </c>
    </row>
    <row r="271" s="13" customFormat="1">
      <c r="A271" s="13"/>
      <c r="B271" s="225"/>
      <c r="C271" s="226"/>
      <c r="D271" s="227" t="s">
        <v>151</v>
      </c>
      <c r="E271" s="228" t="s">
        <v>19</v>
      </c>
      <c r="F271" s="229" t="s">
        <v>391</v>
      </c>
      <c r="G271" s="226"/>
      <c r="H271" s="230">
        <v>32.659999999999997</v>
      </c>
      <c r="I271" s="231"/>
      <c r="J271" s="226"/>
      <c r="K271" s="226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151</v>
      </c>
      <c r="AU271" s="236" t="s">
        <v>154</v>
      </c>
      <c r="AV271" s="13" t="s">
        <v>82</v>
      </c>
      <c r="AW271" s="13" t="s">
        <v>33</v>
      </c>
      <c r="AX271" s="13" t="s">
        <v>72</v>
      </c>
      <c r="AY271" s="236" t="s">
        <v>140</v>
      </c>
    </row>
    <row r="272" s="14" customFormat="1">
      <c r="A272" s="14"/>
      <c r="B272" s="237"/>
      <c r="C272" s="238"/>
      <c r="D272" s="227" t="s">
        <v>151</v>
      </c>
      <c r="E272" s="239" t="s">
        <v>19</v>
      </c>
      <c r="F272" s="240" t="s">
        <v>153</v>
      </c>
      <c r="G272" s="238"/>
      <c r="H272" s="241">
        <v>32.659999999999997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151</v>
      </c>
      <c r="AU272" s="247" t="s">
        <v>154</v>
      </c>
      <c r="AV272" s="14" t="s">
        <v>154</v>
      </c>
      <c r="AW272" s="14" t="s">
        <v>33</v>
      </c>
      <c r="AX272" s="14" t="s">
        <v>80</v>
      </c>
      <c r="AY272" s="247" t="s">
        <v>140</v>
      </c>
    </row>
    <row r="273" s="2" customFormat="1" ht="24.15" customHeight="1">
      <c r="A273" s="41"/>
      <c r="B273" s="42"/>
      <c r="C273" s="207" t="s">
        <v>399</v>
      </c>
      <c r="D273" s="207" t="s">
        <v>142</v>
      </c>
      <c r="E273" s="208" t="s">
        <v>400</v>
      </c>
      <c r="F273" s="209" t="s">
        <v>401</v>
      </c>
      <c r="G273" s="210" t="s">
        <v>186</v>
      </c>
      <c r="H273" s="211">
        <v>50</v>
      </c>
      <c r="I273" s="212"/>
      <c r="J273" s="213">
        <f>ROUND(I273*H273,2)</f>
        <v>0</v>
      </c>
      <c r="K273" s="209" t="s">
        <v>146</v>
      </c>
      <c r="L273" s="47"/>
      <c r="M273" s="214" t="s">
        <v>19</v>
      </c>
      <c r="N273" s="215" t="s">
        <v>43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147</v>
      </c>
      <c r="AT273" s="218" t="s">
        <v>142</v>
      </c>
      <c r="AU273" s="218" t="s">
        <v>154</v>
      </c>
      <c r="AY273" s="20" t="s">
        <v>140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80</v>
      </c>
      <c r="BK273" s="219">
        <f>ROUND(I273*H273,2)</f>
        <v>0</v>
      </c>
      <c r="BL273" s="20" t="s">
        <v>147</v>
      </c>
      <c r="BM273" s="218" t="s">
        <v>402</v>
      </c>
    </row>
    <row r="274" s="2" customFormat="1">
      <c r="A274" s="41"/>
      <c r="B274" s="42"/>
      <c r="C274" s="43"/>
      <c r="D274" s="220" t="s">
        <v>149</v>
      </c>
      <c r="E274" s="43"/>
      <c r="F274" s="221" t="s">
        <v>403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149</v>
      </c>
      <c r="AU274" s="20" t="s">
        <v>154</v>
      </c>
    </row>
    <row r="275" s="13" customFormat="1">
      <c r="A275" s="13"/>
      <c r="B275" s="225"/>
      <c r="C275" s="226"/>
      <c r="D275" s="227" t="s">
        <v>151</v>
      </c>
      <c r="E275" s="228" t="s">
        <v>19</v>
      </c>
      <c r="F275" s="229" t="s">
        <v>404</v>
      </c>
      <c r="G275" s="226"/>
      <c r="H275" s="230">
        <v>50</v>
      </c>
      <c r="I275" s="231"/>
      <c r="J275" s="226"/>
      <c r="K275" s="226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151</v>
      </c>
      <c r="AU275" s="236" t="s">
        <v>154</v>
      </c>
      <c r="AV275" s="13" t="s">
        <v>82</v>
      </c>
      <c r="AW275" s="13" t="s">
        <v>33</v>
      </c>
      <c r="AX275" s="13" t="s">
        <v>72</v>
      </c>
      <c r="AY275" s="236" t="s">
        <v>140</v>
      </c>
    </row>
    <row r="276" s="14" customFormat="1">
      <c r="A276" s="14"/>
      <c r="B276" s="237"/>
      <c r="C276" s="238"/>
      <c r="D276" s="227" t="s">
        <v>151</v>
      </c>
      <c r="E276" s="239" t="s">
        <v>19</v>
      </c>
      <c r="F276" s="240" t="s">
        <v>153</v>
      </c>
      <c r="G276" s="238"/>
      <c r="H276" s="241">
        <v>50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151</v>
      </c>
      <c r="AU276" s="247" t="s">
        <v>154</v>
      </c>
      <c r="AV276" s="14" t="s">
        <v>154</v>
      </c>
      <c r="AW276" s="14" t="s">
        <v>33</v>
      </c>
      <c r="AX276" s="14" t="s">
        <v>80</v>
      </c>
      <c r="AY276" s="247" t="s">
        <v>140</v>
      </c>
    </row>
    <row r="277" s="2" customFormat="1" ht="16.5" customHeight="1">
      <c r="A277" s="41"/>
      <c r="B277" s="42"/>
      <c r="C277" s="207" t="s">
        <v>405</v>
      </c>
      <c r="D277" s="207" t="s">
        <v>142</v>
      </c>
      <c r="E277" s="208" t="s">
        <v>406</v>
      </c>
      <c r="F277" s="209" t="s">
        <v>407</v>
      </c>
      <c r="G277" s="210" t="s">
        <v>296</v>
      </c>
      <c r="H277" s="211">
        <v>8</v>
      </c>
      <c r="I277" s="212"/>
      <c r="J277" s="213">
        <f>ROUND(I277*H277,2)</f>
        <v>0</v>
      </c>
      <c r="K277" s="209" t="s">
        <v>19</v>
      </c>
      <c r="L277" s="47"/>
      <c r="M277" s="214" t="s">
        <v>19</v>
      </c>
      <c r="N277" s="215" t="s">
        <v>43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147</v>
      </c>
      <c r="AT277" s="218" t="s">
        <v>142</v>
      </c>
      <c r="AU277" s="218" t="s">
        <v>154</v>
      </c>
      <c r="AY277" s="20" t="s">
        <v>140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147</v>
      </c>
      <c r="BM277" s="218" t="s">
        <v>408</v>
      </c>
    </row>
    <row r="278" s="2" customFormat="1" ht="24.15" customHeight="1">
      <c r="A278" s="41"/>
      <c r="B278" s="42"/>
      <c r="C278" s="207" t="s">
        <v>409</v>
      </c>
      <c r="D278" s="207" t="s">
        <v>142</v>
      </c>
      <c r="E278" s="208" t="s">
        <v>410</v>
      </c>
      <c r="F278" s="209" t="s">
        <v>411</v>
      </c>
      <c r="G278" s="210" t="s">
        <v>412</v>
      </c>
      <c r="H278" s="211">
        <v>2</v>
      </c>
      <c r="I278" s="212"/>
      <c r="J278" s="213">
        <f>ROUND(I278*H278,2)</f>
        <v>0</v>
      </c>
      <c r="K278" s="209" t="s">
        <v>146</v>
      </c>
      <c r="L278" s="47"/>
      <c r="M278" s="214" t="s">
        <v>19</v>
      </c>
      <c r="N278" s="215" t="s">
        <v>43</v>
      </c>
      <c r="O278" s="87"/>
      <c r="P278" s="216">
        <f>O278*H278</f>
        <v>0</v>
      </c>
      <c r="Q278" s="216">
        <v>0.22381000000000001</v>
      </c>
      <c r="R278" s="216">
        <f>Q278*H278</f>
        <v>0.44762000000000002</v>
      </c>
      <c r="S278" s="216">
        <v>0.17299999999999999</v>
      </c>
      <c r="T278" s="217">
        <f>S278*H278</f>
        <v>0.34599999999999997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147</v>
      </c>
      <c r="AT278" s="218" t="s">
        <v>142</v>
      </c>
      <c r="AU278" s="218" t="s">
        <v>154</v>
      </c>
      <c r="AY278" s="20" t="s">
        <v>140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80</v>
      </c>
      <c r="BK278" s="219">
        <f>ROUND(I278*H278,2)</f>
        <v>0</v>
      </c>
      <c r="BL278" s="20" t="s">
        <v>147</v>
      </c>
      <c r="BM278" s="218" t="s">
        <v>413</v>
      </c>
    </row>
    <row r="279" s="2" customFormat="1">
      <c r="A279" s="41"/>
      <c r="B279" s="42"/>
      <c r="C279" s="43"/>
      <c r="D279" s="220" t="s">
        <v>149</v>
      </c>
      <c r="E279" s="43"/>
      <c r="F279" s="221" t="s">
        <v>414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149</v>
      </c>
      <c r="AU279" s="20" t="s">
        <v>154</v>
      </c>
    </row>
    <row r="280" s="2" customFormat="1" ht="37.8" customHeight="1">
      <c r="A280" s="41"/>
      <c r="B280" s="42"/>
      <c r="C280" s="207" t="s">
        <v>415</v>
      </c>
      <c r="D280" s="207" t="s">
        <v>142</v>
      </c>
      <c r="E280" s="208" t="s">
        <v>416</v>
      </c>
      <c r="F280" s="209" t="s">
        <v>417</v>
      </c>
      <c r="G280" s="210" t="s">
        <v>179</v>
      </c>
      <c r="H280" s="211">
        <v>34</v>
      </c>
      <c r="I280" s="212"/>
      <c r="J280" s="213">
        <f>ROUND(I280*H280,2)</f>
        <v>0</v>
      </c>
      <c r="K280" s="209" t="s">
        <v>146</v>
      </c>
      <c r="L280" s="47"/>
      <c r="M280" s="214" t="s">
        <v>19</v>
      </c>
      <c r="N280" s="215" t="s">
        <v>43</v>
      </c>
      <c r="O280" s="87"/>
      <c r="P280" s="216">
        <f>O280*H280</f>
        <v>0</v>
      </c>
      <c r="Q280" s="216">
        <v>0.00281</v>
      </c>
      <c r="R280" s="216">
        <f>Q280*H280</f>
        <v>0.09554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147</v>
      </c>
      <c r="AT280" s="218" t="s">
        <v>142</v>
      </c>
      <c r="AU280" s="218" t="s">
        <v>154</v>
      </c>
      <c r="AY280" s="20" t="s">
        <v>140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80</v>
      </c>
      <c r="BK280" s="219">
        <f>ROUND(I280*H280,2)</f>
        <v>0</v>
      </c>
      <c r="BL280" s="20" t="s">
        <v>147</v>
      </c>
      <c r="BM280" s="218" t="s">
        <v>418</v>
      </c>
    </row>
    <row r="281" s="2" customFormat="1">
      <c r="A281" s="41"/>
      <c r="B281" s="42"/>
      <c r="C281" s="43"/>
      <c r="D281" s="220" t="s">
        <v>149</v>
      </c>
      <c r="E281" s="43"/>
      <c r="F281" s="221" t="s">
        <v>419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149</v>
      </c>
      <c r="AU281" s="20" t="s">
        <v>154</v>
      </c>
    </row>
    <row r="282" s="13" customFormat="1">
      <c r="A282" s="13"/>
      <c r="B282" s="225"/>
      <c r="C282" s="226"/>
      <c r="D282" s="227" t="s">
        <v>151</v>
      </c>
      <c r="E282" s="228" t="s">
        <v>19</v>
      </c>
      <c r="F282" s="229" t="s">
        <v>420</v>
      </c>
      <c r="G282" s="226"/>
      <c r="H282" s="230">
        <v>34</v>
      </c>
      <c r="I282" s="231"/>
      <c r="J282" s="226"/>
      <c r="K282" s="226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151</v>
      </c>
      <c r="AU282" s="236" t="s">
        <v>154</v>
      </c>
      <c r="AV282" s="13" t="s">
        <v>82</v>
      </c>
      <c r="AW282" s="13" t="s">
        <v>33</v>
      </c>
      <c r="AX282" s="13" t="s">
        <v>72</v>
      </c>
      <c r="AY282" s="236" t="s">
        <v>140</v>
      </c>
    </row>
    <row r="283" s="14" customFormat="1">
      <c r="A283" s="14"/>
      <c r="B283" s="237"/>
      <c r="C283" s="238"/>
      <c r="D283" s="227" t="s">
        <v>151</v>
      </c>
      <c r="E283" s="239" t="s">
        <v>19</v>
      </c>
      <c r="F283" s="240" t="s">
        <v>153</v>
      </c>
      <c r="G283" s="238"/>
      <c r="H283" s="241">
        <v>34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151</v>
      </c>
      <c r="AU283" s="247" t="s">
        <v>154</v>
      </c>
      <c r="AV283" s="14" t="s">
        <v>154</v>
      </c>
      <c r="AW283" s="14" t="s">
        <v>33</v>
      </c>
      <c r="AX283" s="14" t="s">
        <v>80</v>
      </c>
      <c r="AY283" s="247" t="s">
        <v>140</v>
      </c>
    </row>
    <row r="284" s="12" customFormat="1" ht="20.88" customHeight="1">
      <c r="A284" s="12"/>
      <c r="B284" s="191"/>
      <c r="C284" s="192"/>
      <c r="D284" s="193" t="s">
        <v>71</v>
      </c>
      <c r="E284" s="205" t="s">
        <v>421</v>
      </c>
      <c r="F284" s="205" t="s">
        <v>422</v>
      </c>
      <c r="G284" s="192"/>
      <c r="H284" s="192"/>
      <c r="I284" s="195"/>
      <c r="J284" s="206">
        <f>BK284</f>
        <v>0</v>
      </c>
      <c r="K284" s="192"/>
      <c r="L284" s="197"/>
      <c r="M284" s="198"/>
      <c r="N284" s="199"/>
      <c r="O284" s="199"/>
      <c r="P284" s="200">
        <f>SUM(P285:P336)</f>
        <v>0</v>
      </c>
      <c r="Q284" s="199"/>
      <c r="R284" s="200">
        <f>SUM(R285:R336)</f>
        <v>0.062095499999999998</v>
      </c>
      <c r="S284" s="199"/>
      <c r="T284" s="201">
        <f>SUM(T285:T336)</f>
        <v>3.9502769999999998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2" t="s">
        <v>80</v>
      </c>
      <c r="AT284" s="203" t="s">
        <v>71</v>
      </c>
      <c r="AU284" s="203" t="s">
        <v>82</v>
      </c>
      <c r="AY284" s="202" t="s">
        <v>140</v>
      </c>
      <c r="BK284" s="204">
        <f>SUM(BK285:BK336)</f>
        <v>0</v>
      </c>
    </row>
    <row r="285" s="2" customFormat="1" ht="24.15" customHeight="1">
      <c r="A285" s="41"/>
      <c r="B285" s="42"/>
      <c r="C285" s="207" t="s">
        <v>423</v>
      </c>
      <c r="D285" s="207" t="s">
        <v>142</v>
      </c>
      <c r="E285" s="208" t="s">
        <v>424</v>
      </c>
      <c r="F285" s="209" t="s">
        <v>425</v>
      </c>
      <c r="G285" s="210" t="s">
        <v>145</v>
      </c>
      <c r="H285" s="211">
        <v>0.61699999999999999</v>
      </c>
      <c r="I285" s="212"/>
      <c r="J285" s="213">
        <f>ROUND(I285*H285,2)</f>
        <v>0</v>
      </c>
      <c r="K285" s="209" t="s">
        <v>146</v>
      </c>
      <c r="L285" s="47"/>
      <c r="M285" s="214" t="s">
        <v>19</v>
      </c>
      <c r="N285" s="215" t="s">
        <v>43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2.1000000000000001</v>
      </c>
      <c r="T285" s="217">
        <f>S285*H285</f>
        <v>1.2957000000000001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147</v>
      </c>
      <c r="AT285" s="218" t="s">
        <v>142</v>
      </c>
      <c r="AU285" s="218" t="s">
        <v>154</v>
      </c>
      <c r="AY285" s="20" t="s">
        <v>140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147</v>
      </c>
      <c r="BM285" s="218" t="s">
        <v>426</v>
      </c>
    </row>
    <row r="286" s="2" customFormat="1">
      <c r="A286" s="41"/>
      <c r="B286" s="42"/>
      <c r="C286" s="43"/>
      <c r="D286" s="220" t="s">
        <v>149</v>
      </c>
      <c r="E286" s="43"/>
      <c r="F286" s="221" t="s">
        <v>427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149</v>
      </c>
      <c r="AU286" s="20" t="s">
        <v>154</v>
      </c>
    </row>
    <row r="287" s="13" customFormat="1">
      <c r="A287" s="13"/>
      <c r="B287" s="225"/>
      <c r="C287" s="226"/>
      <c r="D287" s="227" t="s">
        <v>151</v>
      </c>
      <c r="E287" s="228" t="s">
        <v>19</v>
      </c>
      <c r="F287" s="229" t="s">
        <v>428</v>
      </c>
      <c r="G287" s="226"/>
      <c r="H287" s="230">
        <v>0.61699999999999999</v>
      </c>
      <c r="I287" s="231"/>
      <c r="J287" s="226"/>
      <c r="K287" s="226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151</v>
      </c>
      <c r="AU287" s="236" t="s">
        <v>154</v>
      </c>
      <c r="AV287" s="13" t="s">
        <v>82</v>
      </c>
      <c r="AW287" s="13" t="s">
        <v>33</v>
      </c>
      <c r="AX287" s="13" t="s">
        <v>72</v>
      </c>
      <c r="AY287" s="236" t="s">
        <v>140</v>
      </c>
    </row>
    <row r="288" s="14" customFormat="1">
      <c r="A288" s="14"/>
      <c r="B288" s="237"/>
      <c r="C288" s="238"/>
      <c r="D288" s="227" t="s">
        <v>151</v>
      </c>
      <c r="E288" s="239" t="s">
        <v>19</v>
      </c>
      <c r="F288" s="240" t="s">
        <v>153</v>
      </c>
      <c r="G288" s="238"/>
      <c r="H288" s="241">
        <v>0.61699999999999999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7" t="s">
        <v>151</v>
      </c>
      <c r="AU288" s="247" t="s">
        <v>154</v>
      </c>
      <c r="AV288" s="14" t="s">
        <v>154</v>
      </c>
      <c r="AW288" s="14" t="s">
        <v>33</v>
      </c>
      <c r="AX288" s="14" t="s">
        <v>80</v>
      </c>
      <c r="AY288" s="247" t="s">
        <v>140</v>
      </c>
    </row>
    <row r="289" s="2" customFormat="1" ht="24.15" customHeight="1">
      <c r="A289" s="41"/>
      <c r="B289" s="42"/>
      <c r="C289" s="207" t="s">
        <v>429</v>
      </c>
      <c r="D289" s="207" t="s">
        <v>142</v>
      </c>
      <c r="E289" s="208" t="s">
        <v>430</v>
      </c>
      <c r="F289" s="209" t="s">
        <v>431</v>
      </c>
      <c r="G289" s="210" t="s">
        <v>186</v>
      </c>
      <c r="H289" s="211">
        <v>5.3300000000000001</v>
      </c>
      <c r="I289" s="212"/>
      <c r="J289" s="213">
        <f>ROUND(I289*H289,2)</f>
        <v>0</v>
      </c>
      <c r="K289" s="209" t="s">
        <v>146</v>
      </c>
      <c r="L289" s="47"/>
      <c r="M289" s="214" t="s">
        <v>19</v>
      </c>
      <c r="N289" s="215" t="s">
        <v>43</v>
      </c>
      <c r="O289" s="87"/>
      <c r="P289" s="216">
        <f>O289*H289</f>
        <v>0</v>
      </c>
      <c r="Q289" s="216">
        <v>0</v>
      </c>
      <c r="R289" s="216">
        <f>Q289*H289</f>
        <v>0</v>
      </c>
      <c r="S289" s="216">
        <v>0.063</v>
      </c>
      <c r="T289" s="217">
        <f>S289*H289</f>
        <v>0.33579000000000003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147</v>
      </c>
      <c r="AT289" s="218" t="s">
        <v>142</v>
      </c>
      <c r="AU289" s="218" t="s">
        <v>154</v>
      </c>
      <c r="AY289" s="20" t="s">
        <v>140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80</v>
      </c>
      <c r="BK289" s="219">
        <f>ROUND(I289*H289,2)</f>
        <v>0</v>
      </c>
      <c r="BL289" s="20" t="s">
        <v>147</v>
      </c>
      <c r="BM289" s="218" t="s">
        <v>432</v>
      </c>
    </row>
    <row r="290" s="2" customFormat="1">
      <c r="A290" s="41"/>
      <c r="B290" s="42"/>
      <c r="C290" s="43"/>
      <c r="D290" s="220" t="s">
        <v>149</v>
      </c>
      <c r="E290" s="43"/>
      <c r="F290" s="221" t="s">
        <v>433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149</v>
      </c>
      <c r="AU290" s="20" t="s">
        <v>154</v>
      </c>
    </row>
    <row r="291" s="13" customFormat="1">
      <c r="A291" s="13"/>
      <c r="B291" s="225"/>
      <c r="C291" s="226"/>
      <c r="D291" s="227" t="s">
        <v>151</v>
      </c>
      <c r="E291" s="228" t="s">
        <v>19</v>
      </c>
      <c r="F291" s="229" t="s">
        <v>434</v>
      </c>
      <c r="G291" s="226"/>
      <c r="H291" s="230">
        <v>2.2549999999999999</v>
      </c>
      <c r="I291" s="231"/>
      <c r="J291" s="226"/>
      <c r="K291" s="226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151</v>
      </c>
      <c r="AU291" s="236" t="s">
        <v>154</v>
      </c>
      <c r="AV291" s="13" t="s">
        <v>82</v>
      </c>
      <c r="AW291" s="13" t="s">
        <v>33</v>
      </c>
      <c r="AX291" s="13" t="s">
        <v>72</v>
      </c>
      <c r="AY291" s="236" t="s">
        <v>140</v>
      </c>
    </row>
    <row r="292" s="13" customFormat="1">
      <c r="A292" s="13"/>
      <c r="B292" s="225"/>
      <c r="C292" s="226"/>
      <c r="D292" s="227" t="s">
        <v>151</v>
      </c>
      <c r="E292" s="228" t="s">
        <v>19</v>
      </c>
      <c r="F292" s="229" t="s">
        <v>435</v>
      </c>
      <c r="G292" s="226"/>
      <c r="H292" s="230">
        <v>3.0750000000000002</v>
      </c>
      <c r="I292" s="231"/>
      <c r="J292" s="226"/>
      <c r="K292" s="226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151</v>
      </c>
      <c r="AU292" s="236" t="s">
        <v>154</v>
      </c>
      <c r="AV292" s="13" t="s">
        <v>82</v>
      </c>
      <c r="AW292" s="13" t="s">
        <v>33</v>
      </c>
      <c r="AX292" s="13" t="s">
        <v>72</v>
      </c>
      <c r="AY292" s="236" t="s">
        <v>140</v>
      </c>
    </row>
    <row r="293" s="14" customFormat="1">
      <c r="A293" s="14"/>
      <c r="B293" s="237"/>
      <c r="C293" s="238"/>
      <c r="D293" s="227" t="s">
        <v>151</v>
      </c>
      <c r="E293" s="239" t="s">
        <v>19</v>
      </c>
      <c r="F293" s="240" t="s">
        <v>153</v>
      </c>
      <c r="G293" s="238"/>
      <c r="H293" s="241">
        <v>5.3300000000000001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151</v>
      </c>
      <c r="AU293" s="247" t="s">
        <v>154</v>
      </c>
      <c r="AV293" s="14" t="s">
        <v>154</v>
      </c>
      <c r="AW293" s="14" t="s">
        <v>33</v>
      </c>
      <c r="AX293" s="14" t="s">
        <v>80</v>
      </c>
      <c r="AY293" s="247" t="s">
        <v>140</v>
      </c>
    </row>
    <row r="294" s="2" customFormat="1" ht="24.15" customHeight="1">
      <c r="A294" s="41"/>
      <c r="B294" s="42"/>
      <c r="C294" s="207" t="s">
        <v>436</v>
      </c>
      <c r="D294" s="207" t="s">
        <v>142</v>
      </c>
      <c r="E294" s="208" t="s">
        <v>437</v>
      </c>
      <c r="F294" s="209" t="s">
        <v>438</v>
      </c>
      <c r="G294" s="210" t="s">
        <v>186</v>
      </c>
      <c r="H294" s="211">
        <v>7.2450000000000001</v>
      </c>
      <c r="I294" s="212"/>
      <c r="J294" s="213">
        <f>ROUND(I294*H294,2)</f>
        <v>0</v>
      </c>
      <c r="K294" s="209" t="s">
        <v>146</v>
      </c>
      <c r="L294" s="47"/>
      <c r="M294" s="214" t="s">
        <v>19</v>
      </c>
      <c r="N294" s="215" t="s">
        <v>43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0.058999999999999997</v>
      </c>
      <c r="T294" s="217">
        <f>S294*H294</f>
        <v>0.42745499999999997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147</v>
      </c>
      <c r="AT294" s="218" t="s">
        <v>142</v>
      </c>
      <c r="AU294" s="218" t="s">
        <v>154</v>
      </c>
      <c r="AY294" s="20" t="s">
        <v>140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80</v>
      </c>
      <c r="BK294" s="219">
        <f>ROUND(I294*H294,2)</f>
        <v>0</v>
      </c>
      <c r="BL294" s="20" t="s">
        <v>147</v>
      </c>
      <c r="BM294" s="218" t="s">
        <v>439</v>
      </c>
    </row>
    <row r="295" s="2" customFormat="1">
      <c r="A295" s="41"/>
      <c r="B295" s="42"/>
      <c r="C295" s="43"/>
      <c r="D295" s="220" t="s">
        <v>149</v>
      </c>
      <c r="E295" s="43"/>
      <c r="F295" s="221" t="s">
        <v>440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149</v>
      </c>
      <c r="AU295" s="20" t="s">
        <v>154</v>
      </c>
    </row>
    <row r="296" s="13" customFormat="1">
      <c r="A296" s="13"/>
      <c r="B296" s="225"/>
      <c r="C296" s="226"/>
      <c r="D296" s="227" t="s">
        <v>151</v>
      </c>
      <c r="E296" s="228" t="s">
        <v>19</v>
      </c>
      <c r="F296" s="229" t="s">
        <v>441</v>
      </c>
      <c r="G296" s="226"/>
      <c r="H296" s="230">
        <v>3.9750000000000001</v>
      </c>
      <c r="I296" s="231"/>
      <c r="J296" s="226"/>
      <c r="K296" s="226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151</v>
      </c>
      <c r="AU296" s="236" t="s">
        <v>154</v>
      </c>
      <c r="AV296" s="13" t="s">
        <v>82</v>
      </c>
      <c r="AW296" s="13" t="s">
        <v>33</v>
      </c>
      <c r="AX296" s="13" t="s">
        <v>72</v>
      </c>
      <c r="AY296" s="236" t="s">
        <v>140</v>
      </c>
    </row>
    <row r="297" s="13" customFormat="1">
      <c r="A297" s="13"/>
      <c r="B297" s="225"/>
      <c r="C297" s="226"/>
      <c r="D297" s="227" t="s">
        <v>151</v>
      </c>
      <c r="E297" s="228" t="s">
        <v>19</v>
      </c>
      <c r="F297" s="229" t="s">
        <v>442</v>
      </c>
      <c r="G297" s="226"/>
      <c r="H297" s="230">
        <v>3.27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151</v>
      </c>
      <c r="AU297" s="236" t="s">
        <v>154</v>
      </c>
      <c r="AV297" s="13" t="s">
        <v>82</v>
      </c>
      <c r="AW297" s="13" t="s">
        <v>33</v>
      </c>
      <c r="AX297" s="13" t="s">
        <v>72</v>
      </c>
      <c r="AY297" s="236" t="s">
        <v>140</v>
      </c>
    </row>
    <row r="298" s="14" customFormat="1">
      <c r="A298" s="14"/>
      <c r="B298" s="237"/>
      <c r="C298" s="238"/>
      <c r="D298" s="227" t="s">
        <v>151</v>
      </c>
      <c r="E298" s="239" t="s">
        <v>19</v>
      </c>
      <c r="F298" s="240" t="s">
        <v>153</v>
      </c>
      <c r="G298" s="238"/>
      <c r="H298" s="241">
        <v>7.2450000000000001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151</v>
      </c>
      <c r="AU298" s="247" t="s">
        <v>154</v>
      </c>
      <c r="AV298" s="14" t="s">
        <v>154</v>
      </c>
      <c r="AW298" s="14" t="s">
        <v>33</v>
      </c>
      <c r="AX298" s="14" t="s">
        <v>80</v>
      </c>
      <c r="AY298" s="247" t="s">
        <v>140</v>
      </c>
    </row>
    <row r="299" s="2" customFormat="1" ht="24.15" customHeight="1">
      <c r="A299" s="41"/>
      <c r="B299" s="42"/>
      <c r="C299" s="207" t="s">
        <v>443</v>
      </c>
      <c r="D299" s="207" t="s">
        <v>142</v>
      </c>
      <c r="E299" s="208" t="s">
        <v>444</v>
      </c>
      <c r="F299" s="209" t="s">
        <v>445</v>
      </c>
      <c r="G299" s="210" t="s">
        <v>179</v>
      </c>
      <c r="H299" s="211">
        <v>1.95</v>
      </c>
      <c r="I299" s="212"/>
      <c r="J299" s="213">
        <f>ROUND(I299*H299,2)</f>
        <v>0</v>
      </c>
      <c r="K299" s="209" t="s">
        <v>146</v>
      </c>
      <c r="L299" s="47"/>
      <c r="M299" s="214" t="s">
        <v>19</v>
      </c>
      <c r="N299" s="215" t="s">
        <v>43</v>
      </c>
      <c r="O299" s="87"/>
      <c r="P299" s="216">
        <f>O299*H299</f>
        <v>0</v>
      </c>
      <c r="Q299" s="216">
        <v>0.00281</v>
      </c>
      <c r="R299" s="216">
        <f>Q299*H299</f>
        <v>0.0054795</v>
      </c>
      <c r="S299" s="216">
        <v>0.069000000000000006</v>
      </c>
      <c r="T299" s="217">
        <f>S299*H299</f>
        <v>0.13455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147</v>
      </c>
      <c r="AT299" s="218" t="s">
        <v>142</v>
      </c>
      <c r="AU299" s="218" t="s">
        <v>154</v>
      </c>
      <c r="AY299" s="20" t="s">
        <v>140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80</v>
      </c>
      <c r="BK299" s="219">
        <f>ROUND(I299*H299,2)</f>
        <v>0</v>
      </c>
      <c r="BL299" s="20" t="s">
        <v>147</v>
      </c>
      <c r="BM299" s="218" t="s">
        <v>446</v>
      </c>
    </row>
    <row r="300" s="2" customFormat="1">
      <c r="A300" s="41"/>
      <c r="B300" s="42"/>
      <c r="C300" s="43"/>
      <c r="D300" s="220" t="s">
        <v>149</v>
      </c>
      <c r="E300" s="43"/>
      <c r="F300" s="221" t="s">
        <v>447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149</v>
      </c>
      <c r="AU300" s="20" t="s">
        <v>154</v>
      </c>
    </row>
    <row r="301" s="15" customFormat="1">
      <c r="A301" s="15"/>
      <c r="B301" s="248"/>
      <c r="C301" s="249"/>
      <c r="D301" s="227" t="s">
        <v>151</v>
      </c>
      <c r="E301" s="250" t="s">
        <v>19</v>
      </c>
      <c r="F301" s="251" t="s">
        <v>448</v>
      </c>
      <c r="G301" s="249"/>
      <c r="H301" s="250" t="s">
        <v>19</v>
      </c>
      <c r="I301" s="252"/>
      <c r="J301" s="249"/>
      <c r="K301" s="249"/>
      <c r="L301" s="253"/>
      <c r="M301" s="254"/>
      <c r="N301" s="255"/>
      <c r="O301" s="255"/>
      <c r="P301" s="255"/>
      <c r="Q301" s="255"/>
      <c r="R301" s="255"/>
      <c r="S301" s="255"/>
      <c r="T301" s="256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7" t="s">
        <v>151</v>
      </c>
      <c r="AU301" s="257" t="s">
        <v>154</v>
      </c>
      <c r="AV301" s="15" t="s">
        <v>80</v>
      </c>
      <c r="AW301" s="15" t="s">
        <v>33</v>
      </c>
      <c r="AX301" s="15" t="s">
        <v>72</v>
      </c>
      <c r="AY301" s="257" t="s">
        <v>140</v>
      </c>
    </row>
    <row r="302" s="13" customFormat="1">
      <c r="A302" s="13"/>
      <c r="B302" s="225"/>
      <c r="C302" s="226"/>
      <c r="D302" s="227" t="s">
        <v>151</v>
      </c>
      <c r="E302" s="228" t="s">
        <v>19</v>
      </c>
      <c r="F302" s="229" t="s">
        <v>449</v>
      </c>
      <c r="G302" s="226"/>
      <c r="H302" s="230">
        <v>1.95</v>
      </c>
      <c r="I302" s="231"/>
      <c r="J302" s="226"/>
      <c r="K302" s="226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151</v>
      </c>
      <c r="AU302" s="236" t="s">
        <v>154</v>
      </c>
      <c r="AV302" s="13" t="s">
        <v>82</v>
      </c>
      <c r="AW302" s="13" t="s">
        <v>33</v>
      </c>
      <c r="AX302" s="13" t="s">
        <v>72</v>
      </c>
      <c r="AY302" s="236" t="s">
        <v>140</v>
      </c>
    </row>
    <row r="303" s="14" customFormat="1">
      <c r="A303" s="14"/>
      <c r="B303" s="237"/>
      <c r="C303" s="238"/>
      <c r="D303" s="227" t="s">
        <v>151</v>
      </c>
      <c r="E303" s="239" t="s">
        <v>19</v>
      </c>
      <c r="F303" s="240" t="s">
        <v>153</v>
      </c>
      <c r="G303" s="238"/>
      <c r="H303" s="241">
        <v>1.95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151</v>
      </c>
      <c r="AU303" s="247" t="s">
        <v>154</v>
      </c>
      <c r="AV303" s="14" t="s">
        <v>154</v>
      </c>
      <c r="AW303" s="14" t="s">
        <v>33</v>
      </c>
      <c r="AX303" s="14" t="s">
        <v>80</v>
      </c>
      <c r="AY303" s="247" t="s">
        <v>140</v>
      </c>
    </row>
    <row r="304" s="2" customFormat="1" ht="16.5" customHeight="1">
      <c r="A304" s="41"/>
      <c r="B304" s="42"/>
      <c r="C304" s="207" t="s">
        <v>450</v>
      </c>
      <c r="D304" s="207" t="s">
        <v>142</v>
      </c>
      <c r="E304" s="208" t="s">
        <v>451</v>
      </c>
      <c r="F304" s="209" t="s">
        <v>452</v>
      </c>
      <c r="G304" s="210" t="s">
        <v>179</v>
      </c>
      <c r="H304" s="211">
        <v>5.2000000000000002</v>
      </c>
      <c r="I304" s="212"/>
      <c r="J304" s="213">
        <f>ROUND(I304*H304,2)</f>
        <v>0</v>
      </c>
      <c r="K304" s="209" t="s">
        <v>146</v>
      </c>
      <c r="L304" s="47"/>
      <c r="M304" s="214" t="s">
        <v>19</v>
      </c>
      <c r="N304" s="215" t="s">
        <v>43</v>
      </c>
      <c r="O304" s="87"/>
      <c r="P304" s="216">
        <f>O304*H304</f>
        <v>0</v>
      </c>
      <c r="Q304" s="216">
        <v>8.0000000000000007E-05</v>
      </c>
      <c r="R304" s="216">
        <f>Q304*H304</f>
        <v>0.00041600000000000003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147</v>
      </c>
      <c r="AT304" s="218" t="s">
        <v>142</v>
      </c>
      <c r="AU304" s="218" t="s">
        <v>154</v>
      </c>
      <c r="AY304" s="20" t="s">
        <v>140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80</v>
      </c>
      <c r="BK304" s="219">
        <f>ROUND(I304*H304,2)</f>
        <v>0</v>
      </c>
      <c r="BL304" s="20" t="s">
        <v>147</v>
      </c>
      <c r="BM304" s="218" t="s">
        <v>453</v>
      </c>
    </row>
    <row r="305" s="2" customFormat="1">
      <c r="A305" s="41"/>
      <c r="B305" s="42"/>
      <c r="C305" s="43"/>
      <c r="D305" s="220" t="s">
        <v>149</v>
      </c>
      <c r="E305" s="43"/>
      <c r="F305" s="221" t="s">
        <v>454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149</v>
      </c>
      <c r="AU305" s="20" t="s">
        <v>154</v>
      </c>
    </row>
    <row r="306" s="13" customFormat="1">
      <c r="A306" s="13"/>
      <c r="B306" s="225"/>
      <c r="C306" s="226"/>
      <c r="D306" s="227" t="s">
        <v>151</v>
      </c>
      <c r="E306" s="228" t="s">
        <v>19</v>
      </c>
      <c r="F306" s="229" t="s">
        <v>455</v>
      </c>
      <c r="G306" s="226"/>
      <c r="H306" s="230">
        <v>5.2000000000000002</v>
      </c>
      <c r="I306" s="231"/>
      <c r="J306" s="226"/>
      <c r="K306" s="226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151</v>
      </c>
      <c r="AU306" s="236" t="s">
        <v>154</v>
      </c>
      <c r="AV306" s="13" t="s">
        <v>82</v>
      </c>
      <c r="AW306" s="13" t="s">
        <v>33</v>
      </c>
      <c r="AX306" s="13" t="s">
        <v>72</v>
      </c>
      <c r="AY306" s="236" t="s">
        <v>140</v>
      </c>
    </row>
    <row r="307" s="14" customFormat="1">
      <c r="A307" s="14"/>
      <c r="B307" s="237"/>
      <c r="C307" s="238"/>
      <c r="D307" s="227" t="s">
        <v>151</v>
      </c>
      <c r="E307" s="239" t="s">
        <v>19</v>
      </c>
      <c r="F307" s="240" t="s">
        <v>153</v>
      </c>
      <c r="G307" s="238"/>
      <c r="H307" s="241">
        <v>5.2000000000000002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151</v>
      </c>
      <c r="AU307" s="247" t="s">
        <v>154</v>
      </c>
      <c r="AV307" s="14" t="s">
        <v>154</v>
      </c>
      <c r="AW307" s="14" t="s">
        <v>33</v>
      </c>
      <c r="AX307" s="14" t="s">
        <v>80</v>
      </c>
      <c r="AY307" s="247" t="s">
        <v>140</v>
      </c>
    </row>
    <row r="308" s="2" customFormat="1" ht="24.15" customHeight="1">
      <c r="A308" s="41"/>
      <c r="B308" s="42"/>
      <c r="C308" s="207" t="s">
        <v>456</v>
      </c>
      <c r="D308" s="207" t="s">
        <v>142</v>
      </c>
      <c r="E308" s="208" t="s">
        <v>457</v>
      </c>
      <c r="F308" s="209" t="s">
        <v>458</v>
      </c>
      <c r="G308" s="210" t="s">
        <v>179</v>
      </c>
      <c r="H308" s="211">
        <v>2.3999999999999999</v>
      </c>
      <c r="I308" s="212"/>
      <c r="J308" s="213">
        <f>ROUND(I308*H308,2)</f>
        <v>0</v>
      </c>
      <c r="K308" s="209" t="s">
        <v>146</v>
      </c>
      <c r="L308" s="47"/>
      <c r="M308" s="214" t="s">
        <v>19</v>
      </c>
      <c r="N308" s="215" t="s">
        <v>43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0.16500000000000001</v>
      </c>
      <c r="T308" s="217">
        <f>S308*H308</f>
        <v>0.39600000000000002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147</v>
      </c>
      <c r="AT308" s="218" t="s">
        <v>142</v>
      </c>
      <c r="AU308" s="218" t="s">
        <v>154</v>
      </c>
      <c r="AY308" s="20" t="s">
        <v>140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80</v>
      </c>
      <c r="BK308" s="219">
        <f>ROUND(I308*H308,2)</f>
        <v>0</v>
      </c>
      <c r="BL308" s="20" t="s">
        <v>147</v>
      </c>
      <c r="BM308" s="218" t="s">
        <v>459</v>
      </c>
    </row>
    <row r="309" s="2" customFormat="1">
      <c r="A309" s="41"/>
      <c r="B309" s="42"/>
      <c r="C309" s="43"/>
      <c r="D309" s="220" t="s">
        <v>149</v>
      </c>
      <c r="E309" s="43"/>
      <c r="F309" s="221" t="s">
        <v>460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149</v>
      </c>
      <c r="AU309" s="20" t="s">
        <v>154</v>
      </c>
    </row>
    <row r="310" s="13" customFormat="1">
      <c r="A310" s="13"/>
      <c r="B310" s="225"/>
      <c r="C310" s="226"/>
      <c r="D310" s="227" t="s">
        <v>151</v>
      </c>
      <c r="E310" s="228" t="s">
        <v>19</v>
      </c>
      <c r="F310" s="229" t="s">
        <v>461</v>
      </c>
      <c r="G310" s="226"/>
      <c r="H310" s="230">
        <v>2.3999999999999999</v>
      </c>
      <c r="I310" s="231"/>
      <c r="J310" s="226"/>
      <c r="K310" s="226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151</v>
      </c>
      <c r="AU310" s="236" t="s">
        <v>154</v>
      </c>
      <c r="AV310" s="13" t="s">
        <v>82</v>
      </c>
      <c r="AW310" s="13" t="s">
        <v>33</v>
      </c>
      <c r="AX310" s="13" t="s">
        <v>72</v>
      </c>
      <c r="AY310" s="236" t="s">
        <v>140</v>
      </c>
    </row>
    <row r="311" s="14" customFormat="1">
      <c r="A311" s="14"/>
      <c r="B311" s="237"/>
      <c r="C311" s="238"/>
      <c r="D311" s="227" t="s">
        <v>151</v>
      </c>
      <c r="E311" s="239" t="s">
        <v>19</v>
      </c>
      <c r="F311" s="240" t="s">
        <v>153</v>
      </c>
      <c r="G311" s="238"/>
      <c r="H311" s="241">
        <v>2.3999999999999999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7" t="s">
        <v>151</v>
      </c>
      <c r="AU311" s="247" t="s">
        <v>154</v>
      </c>
      <c r="AV311" s="14" t="s">
        <v>154</v>
      </c>
      <c r="AW311" s="14" t="s">
        <v>33</v>
      </c>
      <c r="AX311" s="14" t="s">
        <v>80</v>
      </c>
      <c r="AY311" s="247" t="s">
        <v>140</v>
      </c>
    </row>
    <row r="312" s="2" customFormat="1" ht="24.15" customHeight="1">
      <c r="A312" s="41"/>
      <c r="B312" s="42"/>
      <c r="C312" s="207" t="s">
        <v>462</v>
      </c>
      <c r="D312" s="207" t="s">
        <v>142</v>
      </c>
      <c r="E312" s="208" t="s">
        <v>463</v>
      </c>
      <c r="F312" s="209" t="s">
        <v>464</v>
      </c>
      <c r="G312" s="210" t="s">
        <v>296</v>
      </c>
      <c r="H312" s="211">
        <v>1</v>
      </c>
      <c r="I312" s="212"/>
      <c r="J312" s="213">
        <f>ROUND(I312*H312,2)</f>
        <v>0</v>
      </c>
      <c r="K312" s="209" t="s">
        <v>146</v>
      </c>
      <c r="L312" s="47"/>
      <c r="M312" s="214" t="s">
        <v>19</v>
      </c>
      <c r="N312" s="215" t="s">
        <v>43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0.34399999999999997</v>
      </c>
      <c r="T312" s="217">
        <f>S312*H312</f>
        <v>0.34399999999999997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147</v>
      </c>
      <c r="AT312" s="218" t="s">
        <v>142</v>
      </c>
      <c r="AU312" s="218" t="s">
        <v>154</v>
      </c>
      <c r="AY312" s="20" t="s">
        <v>140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147</v>
      </c>
      <c r="BM312" s="218" t="s">
        <v>465</v>
      </c>
    </row>
    <row r="313" s="2" customFormat="1">
      <c r="A313" s="41"/>
      <c r="B313" s="42"/>
      <c r="C313" s="43"/>
      <c r="D313" s="220" t="s">
        <v>149</v>
      </c>
      <c r="E313" s="43"/>
      <c r="F313" s="221" t="s">
        <v>466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149</v>
      </c>
      <c r="AU313" s="20" t="s">
        <v>154</v>
      </c>
    </row>
    <row r="314" s="13" customFormat="1">
      <c r="A314" s="13"/>
      <c r="B314" s="225"/>
      <c r="C314" s="226"/>
      <c r="D314" s="227" t="s">
        <v>151</v>
      </c>
      <c r="E314" s="228" t="s">
        <v>19</v>
      </c>
      <c r="F314" s="229" t="s">
        <v>467</v>
      </c>
      <c r="G314" s="226"/>
      <c r="H314" s="230">
        <v>1</v>
      </c>
      <c r="I314" s="231"/>
      <c r="J314" s="226"/>
      <c r="K314" s="226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151</v>
      </c>
      <c r="AU314" s="236" t="s">
        <v>154</v>
      </c>
      <c r="AV314" s="13" t="s">
        <v>82</v>
      </c>
      <c r="AW314" s="13" t="s">
        <v>33</v>
      </c>
      <c r="AX314" s="13" t="s">
        <v>72</v>
      </c>
      <c r="AY314" s="236" t="s">
        <v>140</v>
      </c>
    </row>
    <row r="315" s="14" customFormat="1">
      <c r="A315" s="14"/>
      <c r="B315" s="237"/>
      <c r="C315" s="238"/>
      <c r="D315" s="227" t="s">
        <v>151</v>
      </c>
      <c r="E315" s="239" t="s">
        <v>19</v>
      </c>
      <c r="F315" s="240" t="s">
        <v>153</v>
      </c>
      <c r="G315" s="238"/>
      <c r="H315" s="241">
        <v>1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151</v>
      </c>
      <c r="AU315" s="247" t="s">
        <v>154</v>
      </c>
      <c r="AV315" s="14" t="s">
        <v>154</v>
      </c>
      <c r="AW315" s="14" t="s">
        <v>33</v>
      </c>
      <c r="AX315" s="14" t="s">
        <v>80</v>
      </c>
      <c r="AY315" s="247" t="s">
        <v>140</v>
      </c>
    </row>
    <row r="316" s="2" customFormat="1" ht="21.75" customHeight="1">
      <c r="A316" s="41"/>
      <c r="B316" s="42"/>
      <c r="C316" s="207" t="s">
        <v>468</v>
      </c>
      <c r="D316" s="207" t="s">
        <v>142</v>
      </c>
      <c r="E316" s="208" t="s">
        <v>469</v>
      </c>
      <c r="F316" s="209" t="s">
        <v>470</v>
      </c>
      <c r="G316" s="210" t="s">
        <v>186</v>
      </c>
      <c r="H316" s="211">
        <v>33.548000000000002</v>
      </c>
      <c r="I316" s="212"/>
      <c r="J316" s="213">
        <f>ROUND(I316*H316,2)</f>
        <v>0</v>
      </c>
      <c r="K316" s="209" t="s">
        <v>146</v>
      </c>
      <c r="L316" s="47"/>
      <c r="M316" s="214" t="s">
        <v>19</v>
      </c>
      <c r="N316" s="215" t="s">
        <v>43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0.0040000000000000001</v>
      </c>
      <c r="T316" s="217">
        <f>S316*H316</f>
        <v>0.13419200000000001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147</v>
      </c>
      <c r="AT316" s="218" t="s">
        <v>142</v>
      </c>
      <c r="AU316" s="218" t="s">
        <v>154</v>
      </c>
      <c r="AY316" s="20" t="s">
        <v>140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80</v>
      </c>
      <c r="BK316" s="219">
        <f>ROUND(I316*H316,2)</f>
        <v>0</v>
      </c>
      <c r="BL316" s="20" t="s">
        <v>147</v>
      </c>
      <c r="BM316" s="218" t="s">
        <v>471</v>
      </c>
    </row>
    <row r="317" s="2" customFormat="1">
      <c r="A317" s="41"/>
      <c r="B317" s="42"/>
      <c r="C317" s="43"/>
      <c r="D317" s="220" t="s">
        <v>149</v>
      </c>
      <c r="E317" s="43"/>
      <c r="F317" s="221" t="s">
        <v>472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149</v>
      </c>
      <c r="AU317" s="20" t="s">
        <v>154</v>
      </c>
    </row>
    <row r="318" s="13" customFormat="1">
      <c r="A318" s="13"/>
      <c r="B318" s="225"/>
      <c r="C318" s="226"/>
      <c r="D318" s="227" t="s">
        <v>151</v>
      </c>
      <c r="E318" s="228" t="s">
        <v>19</v>
      </c>
      <c r="F318" s="229" t="s">
        <v>285</v>
      </c>
      <c r="G318" s="226"/>
      <c r="H318" s="230">
        <v>33.548000000000002</v>
      </c>
      <c r="I318" s="231"/>
      <c r="J318" s="226"/>
      <c r="K318" s="226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151</v>
      </c>
      <c r="AU318" s="236" t="s">
        <v>154</v>
      </c>
      <c r="AV318" s="13" t="s">
        <v>82</v>
      </c>
      <c r="AW318" s="13" t="s">
        <v>33</v>
      </c>
      <c r="AX318" s="13" t="s">
        <v>72</v>
      </c>
      <c r="AY318" s="236" t="s">
        <v>140</v>
      </c>
    </row>
    <row r="319" s="14" customFormat="1">
      <c r="A319" s="14"/>
      <c r="B319" s="237"/>
      <c r="C319" s="238"/>
      <c r="D319" s="227" t="s">
        <v>151</v>
      </c>
      <c r="E319" s="239" t="s">
        <v>19</v>
      </c>
      <c r="F319" s="240" t="s">
        <v>153</v>
      </c>
      <c r="G319" s="238"/>
      <c r="H319" s="241">
        <v>33.548000000000002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7" t="s">
        <v>151</v>
      </c>
      <c r="AU319" s="247" t="s">
        <v>154</v>
      </c>
      <c r="AV319" s="14" t="s">
        <v>154</v>
      </c>
      <c r="AW319" s="14" t="s">
        <v>33</v>
      </c>
      <c r="AX319" s="14" t="s">
        <v>80</v>
      </c>
      <c r="AY319" s="247" t="s">
        <v>140</v>
      </c>
    </row>
    <row r="320" s="2" customFormat="1" ht="24.15" customHeight="1">
      <c r="A320" s="41"/>
      <c r="B320" s="42"/>
      <c r="C320" s="207" t="s">
        <v>473</v>
      </c>
      <c r="D320" s="207" t="s">
        <v>142</v>
      </c>
      <c r="E320" s="208" t="s">
        <v>474</v>
      </c>
      <c r="F320" s="209" t="s">
        <v>475</v>
      </c>
      <c r="G320" s="210" t="s">
        <v>186</v>
      </c>
      <c r="H320" s="211">
        <v>67.463999999999999</v>
      </c>
      <c r="I320" s="212"/>
      <c r="J320" s="213">
        <f>ROUND(I320*H320,2)</f>
        <v>0</v>
      </c>
      <c r="K320" s="209" t="s">
        <v>146</v>
      </c>
      <c r="L320" s="47"/>
      <c r="M320" s="214" t="s">
        <v>19</v>
      </c>
      <c r="N320" s="215" t="s">
        <v>43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0.01</v>
      </c>
      <c r="T320" s="217">
        <f>S320*H320</f>
        <v>0.67464000000000002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147</v>
      </c>
      <c r="AT320" s="218" t="s">
        <v>142</v>
      </c>
      <c r="AU320" s="218" t="s">
        <v>154</v>
      </c>
      <c r="AY320" s="20" t="s">
        <v>140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80</v>
      </c>
      <c r="BK320" s="219">
        <f>ROUND(I320*H320,2)</f>
        <v>0</v>
      </c>
      <c r="BL320" s="20" t="s">
        <v>147</v>
      </c>
      <c r="BM320" s="218" t="s">
        <v>476</v>
      </c>
    </row>
    <row r="321" s="2" customFormat="1">
      <c r="A321" s="41"/>
      <c r="B321" s="42"/>
      <c r="C321" s="43"/>
      <c r="D321" s="220" t="s">
        <v>149</v>
      </c>
      <c r="E321" s="43"/>
      <c r="F321" s="221" t="s">
        <v>477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149</v>
      </c>
      <c r="AU321" s="20" t="s">
        <v>154</v>
      </c>
    </row>
    <row r="322" s="13" customFormat="1">
      <c r="A322" s="13"/>
      <c r="B322" s="225"/>
      <c r="C322" s="226"/>
      <c r="D322" s="227" t="s">
        <v>151</v>
      </c>
      <c r="E322" s="228" t="s">
        <v>19</v>
      </c>
      <c r="F322" s="229" t="s">
        <v>291</v>
      </c>
      <c r="G322" s="226"/>
      <c r="H322" s="230">
        <v>69.012</v>
      </c>
      <c r="I322" s="231"/>
      <c r="J322" s="226"/>
      <c r="K322" s="226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151</v>
      </c>
      <c r="AU322" s="236" t="s">
        <v>154</v>
      </c>
      <c r="AV322" s="13" t="s">
        <v>82</v>
      </c>
      <c r="AW322" s="13" t="s">
        <v>33</v>
      </c>
      <c r="AX322" s="13" t="s">
        <v>72</v>
      </c>
      <c r="AY322" s="236" t="s">
        <v>140</v>
      </c>
    </row>
    <row r="323" s="13" customFormat="1">
      <c r="A323" s="13"/>
      <c r="B323" s="225"/>
      <c r="C323" s="226"/>
      <c r="D323" s="227" t="s">
        <v>151</v>
      </c>
      <c r="E323" s="228" t="s">
        <v>19</v>
      </c>
      <c r="F323" s="229" t="s">
        <v>292</v>
      </c>
      <c r="G323" s="226"/>
      <c r="H323" s="230">
        <v>-1.548</v>
      </c>
      <c r="I323" s="231"/>
      <c r="J323" s="226"/>
      <c r="K323" s="226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151</v>
      </c>
      <c r="AU323" s="236" t="s">
        <v>154</v>
      </c>
      <c r="AV323" s="13" t="s">
        <v>82</v>
      </c>
      <c r="AW323" s="13" t="s">
        <v>33</v>
      </c>
      <c r="AX323" s="13" t="s">
        <v>72</v>
      </c>
      <c r="AY323" s="236" t="s">
        <v>140</v>
      </c>
    </row>
    <row r="324" s="14" customFormat="1">
      <c r="A324" s="14"/>
      <c r="B324" s="237"/>
      <c r="C324" s="238"/>
      <c r="D324" s="227" t="s">
        <v>151</v>
      </c>
      <c r="E324" s="239" t="s">
        <v>19</v>
      </c>
      <c r="F324" s="240" t="s">
        <v>153</v>
      </c>
      <c r="G324" s="238"/>
      <c r="H324" s="241">
        <v>67.463999999999999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7" t="s">
        <v>151</v>
      </c>
      <c r="AU324" s="247" t="s">
        <v>154</v>
      </c>
      <c r="AV324" s="14" t="s">
        <v>154</v>
      </c>
      <c r="AW324" s="14" t="s">
        <v>33</v>
      </c>
      <c r="AX324" s="14" t="s">
        <v>80</v>
      </c>
      <c r="AY324" s="247" t="s">
        <v>140</v>
      </c>
    </row>
    <row r="325" s="2" customFormat="1" ht="16.5" customHeight="1">
      <c r="A325" s="41"/>
      <c r="B325" s="42"/>
      <c r="C325" s="207" t="s">
        <v>478</v>
      </c>
      <c r="D325" s="207" t="s">
        <v>142</v>
      </c>
      <c r="E325" s="208" t="s">
        <v>479</v>
      </c>
      <c r="F325" s="209" t="s">
        <v>480</v>
      </c>
      <c r="G325" s="210" t="s">
        <v>186</v>
      </c>
      <c r="H325" s="211">
        <v>3</v>
      </c>
      <c r="I325" s="212"/>
      <c r="J325" s="213">
        <f>ROUND(I325*H325,2)</f>
        <v>0</v>
      </c>
      <c r="K325" s="209" t="s">
        <v>146</v>
      </c>
      <c r="L325" s="47"/>
      <c r="M325" s="214" t="s">
        <v>19</v>
      </c>
      <c r="N325" s="215" t="s">
        <v>43</v>
      </c>
      <c r="O325" s="87"/>
      <c r="P325" s="216">
        <f>O325*H325</f>
        <v>0</v>
      </c>
      <c r="Q325" s="216">
        <v>0</v>
      </c>
      <c r="R325" s="216">
        <f>Q325*H325</f>
        <v>0</v>
      </c>
      <c r="S325" s="216">
        <v>0.024649999999999998</v>
      </c>
      <c r="T325" s="217">
        <f>S325*H325</f>
        <v>0.073949999999999988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147</v>
      </c>
      <c r="AT325" s="218" t="s">
        <v>142</v>
      </c>
      <c r="AU325" s="218" t="s">
        <v>154</v>
      </c>
      <c r="AY325" s="20" t="s">
        <v>140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80</v>
      </c>
      <c r="BK325" s="219">
        <f>ROUND(I325*H325,2)</f>
        <v>0</v>
      </c>
      <c r="BL325" s="20" t="s">
        <v>147</v>
      </c>
      <c r="BM325" s="218" t="s">
        <v>481</v>
      </c>
    </row>
    <row r="326" s="2" customFormat="1">
      <c r="A326" s="41"/>
      <c r="B326" s="42"/>
      <c r="C326" s="43"/>
      <c r="D326" s="220" t="s">
        <v>149</v>
      </c>
      <c r="E326" s="43"/>
      <c r="F326" s="221" t="s">
        <v>482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149</v>
      </c>
      <c r="AU326" s="20" t="s">
        <v>154</v>
      </c>
    </row>
    <row r="327" s="13" customFormat="1">
      <c r="A327" s="13"/>
      <c r="B327" s="225"/>
      <c r="C327" s="226"/>
      <c r="D327" s="227" t="s">
        <v>151</v>
      </c>
      <c r="E327" s="228" t="s">
        <v>19</v>
      </c>
      <c r="F327" s="229" t="s">
        <v>483</v>
      </c>
      <c r="G327" s="226"/>
      <c r="H327" s="230">
        <v>3</v>
      </c>
      <c r="I327" s="231"/>
      <c r="J327" s="226"/>
      <c r="K327" s="226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151</v>
      </c>
      <c r="AU327" s="236" t="s">
        <v>154</v>
      </c>
      <c r="AV327" s="13" t="s">
        <v>82</v>
      </c>
      <c r="AW327" s="13" t="s">
        <v>33</v>
      </c>
      <c r="AX327" s="13" t="s">
        <v>72</v>
      </c>
      <c r="AY327" s="236" t="s">
        <v>140</v>
      </c>
    </row>
    <row r="328" s="14" customFormat="1">
      <c r="A328" s="14"/>
      <c r="B328" s="237"/>
      <c r="C328" s="238"/>
      <c r="D328" s="227" t="s">
        <v>151</v>
      </c>
      <c r="E328" s="239" t="s">
        <v>19</v>
      </c>
      <c r="F328" s="240" t="s">
        <v>153</v>
      </c>
      <c r="G328" s="238"/>
      <c r="H328" s="241">
        <v>3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151</v>
      </c>
      <c r="AU328" s="247" t="s">
        <v>154</v>
      </c>
      <c r="AV328" s="14" t="s">
        <v>154</v>
      </c>
      <c r="AW328" s="14" t="s">
        <v>33</v>
      </c>
      <c r="AX328" s="14" t="s">
        <v>80</v>
      </c>
      <c r="AY328" s="247" t="s">
        <v>140</v>
      </c>
    </row>
    <row r="329" s="2" customFormat="1" ht="16.5" customHeight="1">
      <c r="A329" s="41"/>
      <c r="B329" s="42"/>
      <c r="C329" s="207" t="s">
        <v>484</v>
      </c>
      <c r="D329" s="207" t="s">
        <v>142</v>
      </c>
      <c r="E329" s="208" t="s">
        <v>485</v>
      </c>
      <c r="F329" s="209" t="s">
        <v>486</v>
      </c>
      <c r="G329" s="210" t="s">
        <v>186</v>
      </c>
      <c r="H329" s="211">
        <v>3</v>
      </c>
      <c r="I329" s="212"/>
      <c r="J329" s="213">
        <f>ROUND(I329*H329,2)</f>
        <v>0</v>
      </c>
      <c r="K329" s="209" t="s">
        <v>146</v>
      </c>
      <c r="L329" s="47"/>
      <c r="M329" s="214" t="s">
        <v>19</v>
      </c>
      <c r="N329" s="215" t="s">
        <v>43</v>
      </c>
      <c r="O329" s="87"/>
      <c r="P329" s="216">
        <f>O329*H329</f>
        <v>0</v>
      </c>
      <c r="Q329" s="216">
        <v>0</v>
      </c>
      <c r="R329" s="216">
        <f>Q329*H329</f>
        <v>0</v>
      </c>
      <c r="S329" s="216">
        <v>0.0080000000000000002</v>
      </c>
      <c r="T329" s="217">
        <f>S329*H329</f>
        <v>0.024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147</v>
      </c>
      <c r="AT329" s="218" t="s">
        <v>142</v>
      </c>
      <c r="AU329" s="218" t="s">
        <v>154</v>
      </c>
      <c r="AY329" s="20" t="s">
        <v>140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80</v>
      </c>
      <c r="BK329" s="219">
        <f>ROUND(I329*H329,2)</f>
        <v>0</v>
      </c>
      <c r="BL329" s="20" t="s">
        <v>147</v>
      </c>
      <c r="BM329" s="218" t="s">
        <v>487</v>
      </c>
    </row>
    <row r="330" s="2" customFormat="1">
      <c r="A330" s="41"/>
      <c r="B330" s="42"/>
      <c r="C330" s="43"/>
      <c r="D330" s="220" t="s">
        <v>149</v>
      </c>
      <c r="E330" s="43"/>
      <c r="F330" s="221" t="s">
        <v>488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149</v>
      </c>
      <c r="AU330" s="20" t="s">
        <v>154</v>
      </c>
    </row>
    <row r="331" s="2" customFormat="1" ht="24.15" customHeight="1">
      <c r="A331" s="41"/>
      <c r="B331" s="42"/>
      <c r="C331" s="207" t="s">
        <v>489</v>
      </c>
      <c r="D331" s="207" t="s">
        <v>142</v>
      </c>
      <c r="E331" s="208" t="s">
        <v>490</v>
      </c>
      <c r="F331" s="209" t="s">
        <v>491</v>
      </c>
      <c r="G331" s="210" t="s">
        <v>179</v>
      </c>
      <c r="H331" s="211">
        <v>20</v>
      </c>
      <c r="I331" s="212"/>
      <c r="J331" s="213">
        <f>ROUND(I331*H331,2)</f>
        <v>0</v>
      </c>
      <c r="K331" s="209" t="s">
        <v>19</v>
      </c>
      <c r="L331" s="47"/>
      <c r="M331" s="214" t="s">
        <v>19</v>
      </c>
      <c r="N331" s="215" t="s">
        <v>43</v>
      </c>
      <c r="O331" s="87"/>
      <c r="P331" s="216">
        <f>O331*H331</f>
        <v>0</v>
      </c>
      <c r="Q331" s="216">
        <v>0.00281</v>
      </c>
      <c r="R331" s="216">
        <f>Q331*H331</f>
        <v>0.0562</v>
      </c>
      <c r="S331" s="216">
        <v>0.0050000000000000001</v>
      </c>
      <c r="T331" s="217">
        <f>S331*H331</f>
        <v>0.10000000000000001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147</v>
      </c>
      <c r="AT331" s="218" t="s">
        <v>142</v>
      </c>
      <c r="AU331" s="218" t="s">
        <v>154</v>
      </c>
      <c r="AY331" s="20" t="s">
        <v>140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80</v>
      </c>
      <c r="BK331" s="219">
        <f>ROUND(I331*H331,2)</f>
        <v>0</v>
      </c>
      <c r="BL331" s="20" t="s">
        <v>147</v>
      </c>
      <c r="BM331" s="218" t="s">
        <v>492</v>
      </c>
    </row>
    <row r="332" s="2" customFormat="1" ht="24.15" customHeight="1">
      <c r="A332" s="41"/>
      <c r="B332" s="42"/>
      <c r="C332" s="207" t="s">
        <v>493</v>
      </c>
      <c r="D332" s="207" t="s">
        <v>142</v>
      </c>
      <c r="E332" s="208" t="s">
        <v>494</v>
      </c>
      <c r="F332" s="209" t="s">
        <v>495</v>
      </c>
      <c r="G332" s="210" t="s">
        <v>179</v>
      </c>
      <c r="H332" s="211">
        <v>10</v>
      </c>
      <c r="I332" s="212"/>
      <c r="J332" s="213">
        <f>ROUND(I332*H332,2)</f>
        <v>0</v>
      </c>
      <c r="K332" s="209" t="s">
        <v>146</v>
      </c>
      <c r="L332" s="47"/>
      <c r="M332" s="214" t="s">
        <v>19</v>
      </c>
      <c r="N332" s="215" t="s">
        <v>43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0.001</v>
      </c>
      <c r="T332" s="217">
        <f>S332*H332</f>
        <v>0.01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147</v>
      </c>
      <c r="AT332" s="218" t="s">
        <v>142</v>
      </c>
      <c r="AU332" s="218" t="s">
        <v>154</v>
      </c>
      <c r="AY332" s="20" t="s">
        <v>140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80</v>
      </c>
      <c r="BK332" s="219">
        <f>ROUND(I332*H332,2)</f>
        <v>0</v>
      </c>
      <c r="BL332" s="20" t="s">
        <v>147</v>
      </c>
      <c r="BM332" s="218" t="s">
        <v>496</v>
      </c>
    </row>
    <row r="333" s="2" customFormat="1">
      <c r="A333" s="41"/>
      <c r="B333" s="42"/>
      <c r="C333" s="43"/>
      <c r="D333" s="220" t="s">
        <v>149</v>
      </c>
      <c r="E333" s="43"/>
      <c r="F333" s="221" t="s">
        <v>497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149</v>
      </c>
      <c r="AU333" s="20" t="s">
        <v>154</v>
      </c>
    </row>
    <row r="334" s="15" customFormat="1">
      <c r="A334" s="15"/>
      <c r="B334" s="248"/>
      <c r="C334" s="249"/>
      <c r="D334" s="227" t="s">
        <v>151</v>
      </c>
      <c r="E334" s="250" t="s">
        <v>19</v>
      </c>
      <c r="F334" s="251" t="s">
        <v>498</v>
      </c>
      <c r="G334" s="249"/>
      <c r="H334" s="250" t="s">
        <v>19</v>
      </c>
      <c r="I334" s="252"/>
      <c r="J334" s="249"/>
      <c r="K334" s="249"/>
      <c r="L334" s="253"/>
      <c r="M334" s="254"/>
      <c r="N334" s="255"/>
      <c r="O334" s="255"/>
      <c r="P334" s="255"/>
      <c r="Q334" s="255"/>
      <c r="R334" s="255"/>
      <c r="S334" s="255"/>
      <c r="T334" s="25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57" t="s">
        <v>151</v>
      </c>
      <c r="AU334" s="257" t="s">
        <v>154</v>
      </c>
      <c r="AV334" s="15" t="s">
        <v>80</v>
      </c>
      <c r="AW334" s="15" t="s">
        <v>33</v>
      </c>
      <c r="AX334" s="15" t="s">
        <v>72</v>
      </c>
      <c r="AY334" s="257" t="s">
        <v>140</v>
      </c>
    </row>
    <row r="335" s="13" customFormat="1">
      <c r="A335" s="13"/>
      <c r="B335" s="225"/>
      <c r="C335" s="226"/>
      <c r="D335" s="227" t="s">
        <v>151</v>
      </c>
      <c r="E335" s="228" t="s">
        <v>19</v>
      </c>
      <c r="F335" s="229" t="s">
        <v>499</v>
      </c>
      <c r="G335" s="226"/>
      <c r="H335" s="230">
        <v>10</v>
      </c>
      <c r="I335" s="231"/>
      <c r="J335" s="226"/>
      <c r="K335" s="226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151</v>
      </c>
      <c r="AU335" s="236" t="s">
        <v>154</v>
      </c>
      <c r="AV335" s="13" t="s">
        <v>82</v>
      </c>
      <c r="AW335" s="13" t="s">
        <v>33</v>
      </c>
      <c r="AX335" s="13" t="s">
        <v>72</v>
      </c>
      <c r="AY335" s="236" t="s">
        <v>140</v>
      </c>
    </row>
    <row r="336" s="14" customFormat="1">
      <c r="A336" s="14"/>
      <c r="B336" s="237"/>
      <c r="C336" s="238"/>
      <c r="D336" s="227" t="s">
        <v>151</v>
      </c>
      <c r="E336" s="239" t="s">
        <v>19</v>
      </c>
      <c r="F336" s="240" t="s">
        <v>153</v>
      </c>
      <c r="G336" s="238"/>
      <c r="H336" s="241">
        <v>10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151</v>
      </c>
      <c r="AU336" s="247" t="s">
        <v>154</v>
      </c>
      <c r="AV336" s="14" t="s">
        <v>154</v>
      </c>
      <c r="AW336" s="14" t="s">
        <v>33</v>
      </c>
      <c r="AX336" s="14" t="s">
        <v>80</v>
      </c>
      <c r="AY336" s="247" t="s">
        <v>140</v>
      </c>
    </row>
    <row r="337" s="12" customFormat="1" ht="22.8" customHeight="1">
      <c r="A337" s="12"/>
      <c r="B337" s="191"/>
      <c r="C337" s="192"/>
      <c r="D337" s="193" t="s">
        <v>71</v>
      </c>
      <c r="E337" s="205" t="s">
        <v>500</v>
      </c>
      <c r="F337" s="205" t="s">
        <v>501</v>
      </c>
      <c r="G337" s="192"/>
      <c r="H337" s="192"/>
      <c r="I337" s="195"/>
      <c r="J337" s="206">
        <f>BK337</f>
        <v>0</v>
      </c>
      <c r="K337" s="192"/>
      <c r="L337" s="197"/>
      <c r="M337" s="198"/>
      <c r="N337" s="199"/>
      <c r="O337" s="199"/>
      <c r="P337" s="200">
        <f>SUM(P338:P348)</f>
        <v>0</v>
      </c>
      <c r="Q337" s="199"/>
      <c r="R337" s="200">
        <f>SUM(R338:R348)</f>
        <v>0</v>
      </c>
      <c r="S337" s="199"/>
      <c r="T337" s="201">
        <f>SUM(T338:T348)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2" t="s">
        <v>80</v>
      </c>
      <c r="AT337" s="203" t="s">
        <v>71</v>
      </c>
      <c r="AU337" s="203" t="s">
        <v>80</v>
      </c>
      <c r="AY337" s="202" t="s">
        <v>140</v>
      </c>
      <c r="BK337" s="204">
        <f>SUM(BK338:BK348)</f>
        <v>0</v>
      </c>
    </row>
    <row r="338" s="2" customFormat="1" ht="16.5" customHeight="1">
      <c r="A338" s="41"/>
      <c r="B338" s="42"/>
      <c r="C338" s="207" t="s">
        <v>502</v>
      </c>
      <c r="D338" s="207" t="s">
        <v>142</v>
      </c>
      <c r="E338" s="208" t="s">
        <v>503</v>
      </c>
      <c r="F338" s="209" t="s">
        <v>504</v>
      </c>
      <c r="G338" s="210" t="s">
        <v>170</v>
      </c>
      <c r="H338" s="211">
        <v>7.069</v>
      </c>
      <c r="I338" s="212"/>
      <c r="J338" s="213">
        <f>ROUND(I338*H338,2)</f>
        <v>0</v>
      </c>
      <c r="K338" s="209" t="s">
        <v>146</v>
      </c>
      <c r="L338" s="47"/>
      <c r="M338" s="214" t="s">
        <v>19</v>
      </c>
      <c r="N338" s="215" t="s">
        <v>43</v>
      </c>
      <c r="O338" s="87"/>
      <c r="P338" s="216">
        <f>O338*H338</f>
        <v>0</v>
      </c>
      <c r="Q338" s="216">
        <v>0</v>
      </c>
      <c r="R338" s="216">
        <f>Q338*H338</f>
        <v>0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147</v>
      </c>
      <c r="AT338" s="218" t="s">
        <v>142</v>
      </c>
      <c r="AU338" s="218" t="s">
        <v>82</v>
      </c>
      <c r="AY338" s="20" t="s">
        <v>140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80</v>
      </c>
      <c r="BK338" s="219">
        <f>ROUND(I338*H338,2)</f>
        <v>0</v>
      </c>
      <c r="BL338" s="20" t="s">
        <v>147</v>
      </c>
      <c r="BM338" s="218" t="s">
        <v>505</v>
      </c>
    </row>
    <row r="339" s="2" customFormat="1">
      <c r="A339" s="41"/>
      <c r="B339" s="42"/>
      <c r="C339" s="43"/>
      <c r="D339" s="220" t="s">
        <v>149</v>
      </c>
      <c r="E339" s="43"/>
      <c r="F339" s="221" t="s">
        <v>506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149</v>
      </c>
      <c r="AU339" s="20" t="s">
        <v>82</v>
      </c>
    </row>
    <row r="340" s="2" customFormat="1" ht="24.15" customHeight="1">
      <c r="A340" s="41"/>
      <c r="B340" s="42"/>
      <c r="C340" s="207" t="s">
        <v>507</v>
      </c>
      <c r="D340" s="207" t="s">
        <v>142</v>
      </c>
      <c r="E340" s="208" t="s">
        <v>508</v>
      </c>
      <c r="F340" s="209" t="s">
        <v>509</v>
      </c>
      <c r="G340" s="210" t="s">
        <v>170</v>
      </c>
      <c r="H340" s="211">
        <v>6.9359999999999999</v>
      </c>
      <c r="I340" s="212"/>
      <c r="J340" s="213">
        <f>ROUND(I340*H340,2)</f>
        <v>0</v>
      </c>
      <c r="K340" s="209" t="s">
        <v>146</v>
      </c>
      <c r="L340" s="47"/>
      <c r="M340" s="214" t="s">
        <v>19</v>
      </c>
      <c r="N340" s="215" t="s">
        <v>43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147</v>
      </c>
      <c r="AT340" s="218" t="s">
        <v>142</v>
      </c>
      <c r="AU340" s="218" t="s">
        <v>82</v>
      </c>
      <c r="AY340" s="20" t="s">
        <v>140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80</v>
      </c>
      <c r="BK340" s="219">
        <f>ROUND(I340*H340,2)</f>
        <v>0</v>
      </c>
      <c r="BL340" s="20" t="s">
        <v>147</v>
      </c>
      <c r="BM340" s="218" t="s">
        <v>510</v>
      </c>
    </row>
    <row r="341" s="2" customFormat="1">
      <c r="A341" s="41"/>
      <c r="B341" s="42"/>
      <c r="C341" s="43"/>
      <c r="D341" s="220" t="s">
        <v>149</v>
      </c>
      <c r="E341" s="43"/>
      <c r="F341" s="221" t="s">
        <v>511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149</v>
      </c>
      <c r="AU341" s="20" t="s">
        <v>82</v>
      </c>
    </row>
    <row r="342" s="2" customFormat="1" ht="21.75" customHeight="1">
      <c r="A342" s="41"/>
      <c r="B342" s="42"/>
      <c r="C342" s="207" t="s">
        <v>512</v>
      </c>
      <c r="D342" s="207" t="s">
        <v>142</v>
      </c>
      <c r="E342" s="208" t="s">
        <v>513</v>
      </c>
      <c r="F342" s="209" t="s">
        <v>514</v>
      </c>
      <c r="G342" s="210" t="s">
        <v>170</v>
      </c>
      <c r="H342" s="211">
        <v>6.9359999999999999</v>
      </c>
      <c r="I342" s="212"/>
      <c r="J342" s="213">
        <f>ROUND(I342*H342,2)</f>
        <v>0</v>
      </c>
      <c r="K342" s="209" t="s">
        <v>146</v>
      </c>
      <c r="L342" s="47"/>
      <c r="M342" s="214" t="s">
        <v>19</v>
      </c>
      <c r="N342" s="215" t="s">
        <v>43</v>
      </c>
      <c r="O342" s="87"/>
      <c r="P342" s="216">
        <f>O342*H342</f>
        <v>0</v>
      </c>
      <c r="Q342" s="216">
        <v>0</v>
      </c>
      <c r="R342" s="216">
        <f>Q342*H342</f>
        <v>0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147</v>
      </c>
      <c r="AT342" s="218" t="s">
        <v>142</v>
      </c>
      <c r="AU342" s="218" t="s">
        <v>82</v>
      </c>
      <c r="AY342" s="20" t="s">
        <v>140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80</v>
      </c>
      <c r="BK342" s="219">
        <f>ROUND(I342*H342,2)</f>
        <v>0</v>
      </c>
      <c r="BL342" s="20" t="s">
        <v>147</v>
      </c>
      <c r="BM342" s="218" t="s">
        <v>515</v>
      </c>
    </row>
    <row r="343" s="2" customFormat="1">
      <c r="A343" s="41"/>
      <c r="B343" s="42"/>
      <c r="C343" s="43"/>
      <c r="D343" s="220" t="s">
        <v>149</v>
      </c>
      <c r="E343" s="43"/>
      <c r="F343" s="221" t="s">
        <v>516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149</v>
      </c>
      <c r="AU343" s="20" t="s">
        <v>82</v>
      </c>
    </row>
    <row r="344" s="2" customFormat="1" ht="37.8" customHeight="1">
      <c r="A344" s="41"/>
      <c r="B344" s="42"/>
      <c r="C344" s="207" t="s">
        <v>278</v>
      </c>
      <c r="D344" s="207" t="s">
        <v>142</v>
      </c>
      <c r="E344" s="208" t="s">
        <v>517</v>
      </c>
      <c r="F344" s="209" t="s">
        <v>518</v>
      </c>
      <c r="G344" s="210" t="s">
        <v>170</v>
      </c>
      <c r="H344" s="211">
        <v>62.423999999999999</v>
      </c>
      <c r="I344" s="212"/>
      <c r="J344" s="213">
        <f>ROUND(I344*H344,2)</f>
        <v>0</v>
      </c>
      <c r="K344" s="209" t="s">
        <v>146</v>
      </c>
      <c r="L344" s="47"/>
      <c r="M344" s="214" t="s">
        <v>19</v>
      </c>
      <c r="N344" s="215" t="s">
        <v>43</v>
      </c>
      <c r="O344" s="87"/>
      <c r="P344" s="216">
        <f>O344*H344</f>
        <v>0</v>
      </c>
      <c r="Q344" s="216">
        <v>0</v>
      </c>
      <c r="R344" s="216">
        <f>Q344*H344</f>
        <v>0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147</v>
      </c>
      <c r="AT344" s="218" t="s">
        <v>142</v>
      </c>
      <c r="AU344" s="218" t="s">
        <v>82</v>
      </c>
      <c r="AY344" s="20" t="s">
        <v>140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80</v>
      </c>
      <c r="BK344" s="219">
        <f>ROUND(I344*H344,2)</f>
        <v>0</v>
      </c>
      <c r="BL344" s="20" t="s">
        <v>147</v>
      </c>
      <c r="BM344" s="218" t="s">
        <v>519</v>
      </c>
    </row>
    <row r="345" s="2" customFormat="1">
      <c r="A345" s="41"/>
      <c r="B345" s="42"/>
      <c r="C345" s="43"/>
      <c r="D345" s="220" t="s">
        <v>149</v>
      </c>
      <c r="E345" s="43"/>
      <c r="F345" s="221" t="s">
        <v>520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149</v>
      </c>
      <c r="AU345" s="20" t="s">
        <v>82</v>
      </c>
    </row>
    <row r="346" s="13" customFormat="1">
      <c r="A346" s="13"/>
      <c r="B346" s="225"/>
      <c r="C346" s="226"/>
      <c r="D346" s="227" t="s">
        <v>151</v>
      </c>
      <c r="E346" s="226"/>
      <c r="F346" s="229" t="s">
        <v>521</v>
      </c>
      <c r="G346" s="226"/>
      <c r="H346" s="230">
        <v>62.423999999999999</v>
      </c>
      <c r="I346" s="231"/>
      <c r="J346" s="226"/>
      <c r="K346" s="226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151</v>
      </c>
      <c r="AU346" s="236" t="s">
        <v>82</v>
      </c>
      <c r="AV346" s="13" t="s">
        <v>82</v>
      </c>
      <c r="AW346" s="13" t="s">
        <v>4</v>
      </c>
      <c r="AX346" s="13" t="s">
        <v>80</v>
      </c>
      <c r="AY346" s="236" t="s">
        <v>140</v>
      </c>
    </row>
    <row r="347" s="2" customFormat="1" ht="24.15" customHeight="1">
      <c r="A347" s="41"/>
      <c r="B347" s="42"/>
      <c r="C347" s="207" t="s">
        <v>323</v>
      </c>
      <c r="D347" s="207" t="s">
        <v>142</v>
      </c>
      <c r="E347" s="208" t="s">
        <v>522</v>
      </c>
      <c r="F347" s="209" t="s">
        <v>523</v>
      </c>
      <c r="G347" s="210" t="s">
        <v>170</v>
      </c>
      <c r="H347" s="211">
        <v>6.9359999999999999</v>
      </c>
      <c r="I347" s="212"/>
      <c r="J347" s="213">
        <f>ROUND(I347*H347,2)</f>
        <v>0</v>
      </c>
      <c r="K347" s="209" t="s">
        <v>146</v>
      </c>
      <c r="L347" s="47"/>
      <c r="M347" s="214" t="s">
        <v>19</v>
      </c>
      <c r="N347" s="215" t="s">
        <v>43</v>
      </c>
      <c r="O347" s="87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147</v>
      </c>
      <c r="AT347" s="218" t="s">
        <v>142</v>
      </c>
      <c r="AU347" s="218" t="s">
        <v>82</v>
      </c>
      <c r="AY347" s="20" t="s">
        <v>140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80</v>
      </c>
      <c r="BK347" s="219">
        <f>ROUND(I347*H347,2)</f>
        <v>0</v>
      </c>
      <c r="BL347" s="20" t="s">
        <v>147</v>
      </c>
      <c r="BM347" s="218" t="s">
        <v>524</v>
      </c>
    </row>
    <row r="348" s="2" customFormat="1">
      <c r="A348" s="41"/>
      <c r="B348" s="42"/>
      <c r="C348" s="43"/>
      <c r="D348" s="220" t="s">
        <v>149</v>
      </c>
      <c r="E348" s="43"/>
      <c r="F348" s="221" t="s">
        <v>525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149</v>
      </c>
      <c r="AU348" s="20" t="s">
        <v>82</v>
      </c>
    </row>
    <row r="349" s="12" customFormat="1" ht="22.8" customHeight="1">
      <c r="A349" s="12"/>
      <c r="B349" s="191"/>
      <c r="C349" s="192"/>
      <c r="D349" s="193" t="s">
        <v>71</v>
      </c>
      <c r="E349" s="205" t="s">
        <v>526</v>
      </c>
      <c r="F349" s="205" t="s">
        <v>527</v>
      </c>
      <c r="G349" s="192"/>
      <c r="H349" s="192"/>
      <c r="I349" s="195"/>
      <c r="J349" s="206">
        <f>BK349</f>
        <v>0</v>
      </c>
      <c r="K349" s="192"/>
      <c r="L349" s="197"/>
      <c r="M349" s="198"/>
      <c r="N349" s="199"/>
      <c r="O349" s="199"/>
      <c r="P349" s="200">
        <f>SUM(P350:P351)</f>
        <v>0</v>
      </c>
      <c r="Q349" s="199"/>
      <c r="R349" s="200">
        <f>SUM(R350:R351)</f>
        <v>0</v>
      </c>
      <c r="S349" s="199"/>
      <c r="T349" s="201">
        <f>SUM(T350:T351)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2" t="s">
        <v>80</v>
      </c>
      <c r="AT349" s="203" t="s">
        <v>71</v>
      </c>
      <c r="AU349" s="203" t="s">
        <v>80</v>
      </c>
      <c r="AY349" s="202" t="s">
        <v>140</v>
      </c>
      <c r="BK349" s="204">
        <f>SUM(BK350:BK351)</f>
        <v>0</v>
      </c>
    </row>
    <row r="350" s="2" customFormat="1" ht="37.8" customHeight="1">
      <c r="A350" s="41"/>
      <c r="B350" s="42"/>
      <c r="C350" s="207" t="s">
        <v>345</v>
      </c>
      <c r="D350" s="207" t="s">
        <v>142</v>
      </c>
      <c r="E350" s="208" t="s">
        <v>528</v>
      </c>
      <c r="F350" s="209" t="s">
        <v>529</v>
      </c>
      <c r="G350" s="210" t="s">
        <v>170</v>
      </c>
      <c r="H350" s="211">
        <v>22.335999999999999</v>
      </c>
      <c r="I350" s="212"/>
      <c r="J350" s="213">
        <f>ROUND(I350*H350,2)</f>
        <v>0</v>
      </c>
      <c r="K350" s="209" t="s">
        <v>146</v>
      </c>
      <c r="L350" s="47"/>
      <c r="M350" s="214" t="s">
        <v>19</v>
      </c>
      <c r="N350" s="215" t="s">
        <v>43</v>
      </c>
      <c r="O350" s="87"/>
      <c r="P350" s="216">
        <f>O350*H350</f>
        <v>0</v>
      </c>
      <c r="Q350" s="216">
        <v>0</v>
      </c>
      <c r="R350" s="216">
        <f>Q350*H350</f>
        <v>0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147</v>
      </c>
      <c r="AT350" s="218" t="s">
        <v>142</v>
      </c>
      <c r="AU350" s="218" t="s">
        <v>82</v>
      </c>
      <c r="AY350" s="20" t="s">
        <v>140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0" t="s">
        <v>80</v>
      </c>
      <c r="BK350" s="219">
        <f>ROUND(I350*H350,2)</f>
        <v>0</v>
      </c>
      <c r="BL350" s="20" t="s">
        <v>147</v>
      </c>
      <c r="BM350" s="218" t="s">
        <v>530</v>
      </c>
    </row>
    <row r="351" s="2" customFormat="1">
      <c r="A351" s="41"/>
      <c r="B351" s="42"/>
      <c r="C351" s="43"/>
      <c r="D351" s="220" t="s">
        <v>149</v>
      </c>
      <c r="E351" s="43"/>
      <c r="F351" s="221" t="s">
        <v>531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149</v>
      </c>
      <c r="AU351" s="20" t="s">
        <v>82</v>
      </c>
    </row>
    <row r="352" s="12" customFormat="1" ht="25.92" customHeight="1">
      <c r="A352" s="12"/>
      <c r="B352" s="191"/>
      <c r="C352" s="192"/>
      <c r="D352" s="193" t="s">
        <v>71</v>
      </c>
      <c r="E352" s="194" t="s">
        <v>532</v>
      </c>
      <c r="F352" s="194" t="s">
        <v>533</v>
      </c>
      <c r="G352" s="192"/>
      <c r="H352" s="192"/>
      <c r="I352" s="195"/>
      <c r="J352" s="196">
        <f>BK352</f>
        <v>0</v>
      </c>
      <c r="K352" s="192"/>
      <c r="L352" s="197"/>
      <c r="M352" s="198"/>
      <c r="N352" s="199"/>
      <c r="O352" s="199"/>
      <c r="P352" s="200">
        <f>P353+P393+P406+P412+P421+P442+P453</f>
        <v>0</v>
      </c>
      <c r="Q352" s="199"/>
      <c r="R352" s="200">
        <f>R353+R393+R406+R412+R421+R442+R453</f>
        <v>0.48962347000000006</v>
      </c>
      <c r="S352" s="199"/>
      <c r="T352" s="201">
        <f>T353+T393+T406+T412+T421+T442+T453</f>
        <v>0.13302154999999999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02" t="s">
        <v>82</v>
      </c>
      <c r="AT352" s="203" t="s">
        <v>71</v>
      </c>
      <c r="AU352" s="203" t="s">
        <v>72</v>
      </c>
      <c r="AY352" s="202" t="s">
        <v>140</v>
      </c>
      <c r="BK352" s="204">
        <f>BK353+BK393+BK406+BK412+BK421+BK442+BK453</f>
        <v>0</v>
      </c>
    </row>
    <row r="353" s="12" customFormat="1" ht="22.8" customHeight="1">
      <c r="A353" s="12"/>
      <c r="B353" s="191"/>
      <c r="C353" s="192"/>
      <c r="D353" s="193" t="s">
        <v>71</v>
      </c>
      <c r="E353" s="205" t="s">
        <v>534</v>
      </c>
      <c r="F353" s="205" t="s">
        <v>535</v>
      </c>
      <c r="G353" s="192"/>
      <c r="H353" s="192"/>
      <c r="I353" s="195"/>
      <c r="J353" s="206">
        <f>BK353</f>
        <v>0</v>
      </c>
      <c r="K353" s="192"/>
      <c r="L353" s="197"/>
      <c r="M353" s="198"/>
      <c r="N353" s="199"/>
      <c r="O353" s="199"/>
      <c r="P353" s="200">
        <f>SUM(P354:P392)</f>
        <v>0</v>
      </c>
      <c r="Q353" s="199"/>
      <c r="R353" s="200">
        <f>SUM(R354:R392)</f>
        <v>0.065339100000000011</v>
      </c>
      <c r="S353" s="199"/>
      <c r="T353" s="201">
        <f>SUM(T354:T392)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02" t="s">
        <v>82</v>
      </c>
      <c r="AT353" s="203" t="s">
        <v>71</v>
      </c>
      <c r="AU353" s="203" t="s">
        <v>80</v>
      </c>
      <c r="AY353" s="202" t="s">
        <v>140</v>
      </c>
      <c r="BK353" s="204">
        <f>SUM(BK354:BK392)</f>
        <v>0</v>
      </c>
    </row>
    <row r="354" s="2" customFormat="1" ht="21.75" customHeight="1">
      <c r="A354" s="41"/>
      <c r="B354" s="42"/>
      <c r="C354" s="207" t="s">
        <v>361</v>
      </c>
      <c r="D354" s="207" t="s">
        <v>142</v>
      </c>
      <c r="E354" s="208" t="s">
        <v>536</v>
      </c>
      <c r="F354" s="209" t="s">
        <v>537</v>
      </c>
      <c r="G354" s="210" t="s">
        <v>186</v>
      </c>
      <c r="H354" s="211">
        <v>1.26</v>
      </c>
      <c r="I354" s="212"/>
      <c r="J354" s="213">
        <f>ROUND(I354*H354,2)</f>
        <v>0</v>
      </c>
      <c r="K354" s="209" t="s">
        <v>146</v>
      </c>
      <c r="L354" s="47"/>
      <c r="M354" s="214" t="s">
        <v>19</v>
      </c>
      <c r="N354" s="215" t="s">
        <v>43</v>
      </c>
      <c r="O354" s="87"/>
      <c r="P354" s="216">
        <f>O354*H354</f>
        <v>0</v>
      </c>
      <c r="Q354" s="216">
        <v>0</v>
      </c>
      <c r="R354" s="216">
        <f>Q354*H354</f>
        <v>0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236</v>
      </c>
      <c r="AT354" s="218" t="s">
        <v>142</v>
      </c>
      <c r="AU354" s="218" t="s">
        <v>82</v>
      </c>
      <c r="AY354" s="20" t="s">
        <v>140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80</v>
      </c>
      <c r="BK354" s="219">
        <f>ROUND(I354*H354,2)</f>
        <v>0</v>
      </c>
      <c r="BL354" s="20" t="s">
        <v>236</v>
      </c>
      <c r="BM354" s="218" t="s">
        <v>538</v>
      </c>
    </row>
    <row r="355" s="2" customFormat="1">
      <c r="A355" s="41"/>
      <c r="B355" s="42"/>
      <c r="C355" s="43"/>
      <c r="D355" s="220" t="s">
        <v>149</v>
      </c>
      <c r="E355" s="43"/>
      <c r="F355" s="221" t="s">
        <v>539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149</v>
      </c>
      <c r="AU355" s="20" t="s">
        <v>82</v>
      </c>
    </row>
    <row r="356" s="15" customFormat="1">
      <c r="A356" s="15"/>
      <c r="B356" s="248"/>
      <c r="C356" s="249"/>
      <c r="D356" s="227" t="s">
        <v>151</v>
      </c>
      <c r="E356" s="250" t="s">
        <v>19</v>
      </c>
      <c r="F356" s="251" t="s">
        <v>540</v>
      </c>
      <c r="G356" s="249"/>
      <c r="H356" s="250" t="s">
        <v>19</v>
      </c>
      <c r="I356" s="252"/>
      <c r="J356" s="249"/>
      <c r="K356" s="249"/>
      <c r="L356" s="253"/>
      <c r="M356" s="254"/>
      <c r="N356" s="255"/>
      <c r="O356" s="255"/>
      <c r="P356" s="255"/>
      <c r="Q356" s="255"/>
      <c r="R356" s="255"/>
      <c r="S356" s="255"/>
      <c r="T356" s="25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7" t="s">
        <v>151</v>
      </c>
      <c r="AU356" s="257" t="s">
        <v>82</v>
      </c>
      <c r="AV356" s="15" t="s">
        <v>80</v>
      </c>
      <c r="AW356" s="15" t="s">
        <v>33</v>
      </c>
      <c r="AX356" s="15" t="s">
        <v>72</v>
      </c>
      <c r="AY356" s="257" t="s">
        <v>140</v>
      </c>
    </row>
    <row r="357" s="13" customFormat="1">
      <c r="A357" s="13"/>
      <c r="B357" s="225"/>
      <c r="C357" s="226"/>
      <c r="D357" s="227" t="s">
        <v>151</v>
      </c>
      <c r="E357" s="228" t="s">
        <v>19</v>
      </c>
      <c r="F357" s="229" t="s">
        <v>541</v>
      </c>
      <c r="G357" s="226"/>
      <c r="H357" s="230">
        <v>1.26</v>
      </c>
      <c r="I357" s="231"/>
      <c r="J357" s="226"/>
      <c r="K357" s="226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151</v>
      </c>
      <c r="AU357" s="236" t="s">
        <v>82</v>
      </c>
      <c r="AV357" s="13" t="s">
        <v>82</v>
      </c>
      <c r="AW357" s="13" t="s">
        <v>33</v>
      </c>
      <c r="AX357" s="13" t="s">
        <v>72</v>
      </c>
      <c r="AY357" s="236" t="s">
        <v>140</v>
      </c>
    </row>
    <row r="358" s="14" customFormat="1">
      <c r="A358" s="14"/>
      <c r="B358" s="237"/>
      <c r="C358" s="238"/>
      <c r="D358" s="227" t="s">
        <v>151</v>
      </c>
      <c r="E358" s="239" t="s">
        <v>19</v>
      </c>
      <c r="F358" s="240" t="s">
        <v>153</v>
      </c>
      <c r="G358" s="238"/>
      <c r="H358" s="241">
        <v>1.26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151</v>
      </c>
      <c r="AU358" s="247" t="s">
        <v>82</v>
      </c>
      <c r="AV358" s="14" t="s">
        <v>154</v>
      </c>
      <c r="AW358" s="14" t="s">
        <v>33</v>
      </c>
      <c r="AX358" s="14" t="s">
        <v>80</v>
      </c>
      <c r="AY358" s="247" t="s">
        <v>140</v>
      </c>
    </row>
    <row r="359" s="2" customFormat="1" ht="16.5" customHeight="1">
      <c r="A359" s="41"/>
      <c r="B359" s="42"/>
      <c r="C359" s="258" t="s">
        <v>542</v>
      </c>
      <c r="D359" s="258" t="s">
        <v>251</v>
      </c>
      <c r="E359" s="259" t="s">
        <v>543</v>
      </c>
      <c r="F359" s="260" t="s">
        <v>544</v>
      </c>
      <c r="G359" s="261" t="s">
        <v>170</v>
      </c>
      <c r="H359" s="262">
        <v>0.001</v>
      </c>
      <c r="I359" s="263"/>
      <c r="J359" s="264">
        <f>ROUND(I359*H359,2)</f>
        <v>0</v>
      </c>
      <c r="K359" s="260" t="s">
        <v>146</v>
      </c>
      <c r="L359" s="265"/>
      <c r="M359" s="266" t="s">
        <v>19</v>
      </c>
      <c r="N359" s="267" t="s">
        <v>43</v>
      </c>
      <c r="O359" s="87"/>
      <c r="P359" s="216">
        <f>O359*H359</f>
        <v>0</v>
      </c>
      <c r="Q359" s="216">
        <v>1</v>
      </c>
      <c r="R359" s="216">
        <f>Q359*H359</f>
        <v>0.001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340</v>
      </c>
      <c r="AT359" s="218" t="s">
        <v>251</v>
      </c>
      <c r="AU359" s="218" t="s">
        <v>82</v>
      </c>
      <c r="AY359" s="20" t="s">
        <v>140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80</v>
      </c>
      <c r="BK359" s="219">
        <f>ROUND(I359*H359,2)</f>
        <v>0</v>
      </c>
      <c r="BL359" s="20" t="s">
        <v>236</v>
      </c>
      <c r="BM359" s="218" t="s">
        <v>545</v>
      </c>
    </row>
    <row r="360" s="13" customFormat="1">
      <c r="A360" s="13"/>
      <c r="B360" s="225"/>
      <c r="C360" s="226"/>
      <c r="D360" s="227" t="s">
        <v>151</v>
      </c>
      <c r="E360" s="226"/>
      <c r="F360" s="229" t="s">
        <v>546</v>
      </c>
      <c r="G360" s="226"/>
      <c r="H360" s="230">
        <v>0.001</v>
      </c>
      <c r="I360" s="231"/>
      <c r="J360" s="226"/>
      <c r="K360" s="226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151</v>
      </c>
      <c r="AU360" s="236" t="s">
        <v>82</v>
      </c>
      <c r="AV360" s="13" t="s">
        <v>82</v>
      </c>
      <c r="AW360" s="13" t="s">
        <v>4</v>
      </c>
      <c r="AX360" s="13" t="s">
        <v>80</v>
      </c>
      <c r="AY360" s="236" t="s">
        <v>140</v>
      </c>
    </row>
    <row r="361" s="2" customFormat="1" ht="16.5" customHeight="1">
      <c r="A361" s="41"/>
      <c r="B361" s="42"/>
      <c r="C361" s="207" t="s">
        <v>547</v>
      </c>
      <c r="D361" s="207" t="s">
        <v>142</v>
      </c>
      <c r="E361" s="208" t="s">
        <v>548</v>
      </c>
      <c r="F361" s="209" t="s">
        <v>549</v>
      </c>
      <c r="G361" s="210" t="s">
        <v>186</v>
      </c>
      <c r="H361" s="211">
        <v>1.26</v>
      </c>
      <c r="I361" s="212"/>
      <c r="J361" s="213">
        <f>ROUND(I361*H361,2)</f>
        <v>0</v>
      </c>
      <c r="K361" s="209" t="s">
        <v>146</v>
      </c>
      <c r="L361" s="47"/>
      <c r="M361" s="214" t="s">
        <v>19</v>
      </c>
      <c r="N361" s="215" t="s">
        <v>43</v>
      </c>
      <c r="O361" s="87"/>
      <c r="P361" s="216">
        <f>O361*H361</f>
        <v>0</v>
      </c>
      <c r="Q361" s="216">
        <v>0.00040000000000000002</v>
      </c>
      <c r="R361" s="216">
        <f>Q361*H361</f>
        <v>0.000504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236</v>
      </c>
      <c r="AT361" s="218" t="s">
        <v>142</v>
      </c>
      <c r="AU361" s="218" t="s">
        <v>82</v>
      </c>
      <c r="AY361" s="20" t="s">
        <v>140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80</v>
      </c>
      <c r="BK361" s="219">
        <f>ROUND(I361*H361,2)</f>
        <v>0</v>
      </c>
      <c r="BL361" s="20" t="s">
        <v>236</v>
      </c>
      <c r="BM361" s="218" t="s">
        <v>550</v>
      </c>
    </row>
    <row r="362" s="2" customFormat="1">
      <c r="A362" s="41"/>
      <c r="B362" s="42"/>
      <c r="C362" s="43"/>
      <c r="D362" s="220" t="s">
        <v>149</v>
      </c>
      <c r="E362" s="43"/>
      <c r="F362" s="221" t="s">
        <v>551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149</v>
      </c>
      <c r="AU362" s="20" t="s">
        <v>82</v>
      </c>
    </row>
    <row r="363" s="13" customFormat="1">
      <c r="A363" s="13"/>
      <c r="B363" s="225"/>
      <c r="C363" s="226"/>
      <c r="D363" s="227" t="s">
        <v>151</v>
      </c>
      <c r="E363" s="228" t="s">
        <v>19</v>
      </c>
      <c r="F363" s="229" t="s">
        <v>552</v>
      </c>
      <c r="G363" s="226"/>
      <c r="H363" s="230">
        <v>1.26</v>
      </c>
      <c r="I363" s="231"/>
      <c r="J363" s="226"/>
      <c r="K363" s="226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151</v>
      </c>
      <c r="AU363" s="236" t="s">
        <v>82</v>
      </c>
      <c r="AV363" s="13" t="s">
        <v>82</v>
      </c>
      <c r="AW363" s="13" t="s">
        <v>33</v>
      </c>
      <c r="AX363" s="13" t="s">
        <v>72</v>
      </c>
      <c r="AY363" s="236" t="s">
        <v>140</v>
      </c>
    </row>
    <row r="364" s="14" customFormat="1">
      <c r="A364" s="14"/>
      <c r="B364" s="237"/>
      <c r="C364" s="238"/>
      <c r="D364" s="227" t="s">
        <v>151</v>
      </c>
      <c r="E364" s="239" t="s">
        <v>19</v>
      </c>
      <c r="F364" s="240" t="s">
        <v>153</v>
      </c>
      <c r="G364" s="238"/>
      <c r="H364" s="241">
        <v>1.26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151</v>
      </c>
      <c r="AU364" s="247" t="s">
        <v>82</v>
      </c>
      <c r="AV364" s="14" t="s">
        <v>154</v>
      </c>
      <c r="AW364" s="14" t="s">
        <v>33</v>
      </c>
      <c r="AX364" s="14" t="s">
        <v>80</v>
      </c>
      <c r="AY364" s="247" t="s">
        <v>140</v>
      </c>
    </row>
    <row r="365" s="2" customFormat="1" ht="24.15" customHeight="1">
      <c r="A365" s="41"/>
      <c r="B365" s="42"/>
      <c r="C365" s="258" t="s">
        <v>553</v>
      </c>
      <c r="D365" s="258" t="s">
        <v>251</v>
      </c>
      <c r="E365" s="259" t="s">
        <v>554</v>
      </c>
      <c r="F365" s="260" t="s">
        <v>555</v>
      </c>
      <c r="G365" s="261" t="s">
        <v>186</v>
      </c>
      <c r="H365" s="262">
        <v>1.4690000000000001</v>
      </c>
      <c r="I365" s="263"/>
      <c r="J365" s="264">
        <f>ROUND(I365*H365,2)</f>
        <v>0</v>
      </c>
      <c r="K365" s="260" t="s">
        <v>146</v>
      </c>
      <c r="L365" s="265"/>
      <c r="M365" s="266" t="s">
        <v>19</v>
      </c>
      <c r="N365" s="267" t="s">
        <v>43</v>
      </c>
      <c r="O365" s="87"/>
      <c r="P365" s="216">
        <f>O365*H365</f>
        <v>0</v>
      </c>
      <c r="Q365" s="216">
        <v>0.0054000000000000003</v>
      </c>
      <c r="R365" s="216">
        <f>Q365*H365</f>
        <v>0.0079326000000000015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340</v>
      </c>
      <c r="AT365" s="218" t="s">
        <v>251</v>
      </c>
      <c r="AU365" s="218" t="s">
        <v>82</v>
      </c>
      <c r="AY365" s="20" t="s">
        <v>140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80</v>
      </c>
      <c r="BK365" s="219">
        <f>ROUND(I365*H365,2)</f>
        <v>0</v>
      </c>
      <c r="BL365" s="20" t="s">
        <v>236</v>
      </c>
      <c r="BM365" s="218" t="s">
        <v>556</v>
      </c>
    </row>
    <row r="366" s="13" customFormat="1">
      <c r="A366" s="13"/>
      <c r="B366" s="225"/>
      <c r="C366" s="226"/>
      <c r="D366" s="227" t="s">
        <v>151</v>
      </c>
      <c r="E366" s="226"/>
      <c r="F366" s="229" t="s">
        <v>557</v>
      </c>
      <c r="G366" s="226"/>
      <c r="H366" s="230">
        <v>1.4690000000000001</v>
      </c>
      <c r="I366" s="231"/>
      <c r="J366" s="226"/>
      <c r="K366" s="226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151</v>
      </c>
      <c r="AU366" s="236" t="s">
        <v>82</v>
      </c>
      <c r="AV366" s="13" t="s">
        <v>82</v>
      </c>
      <c r="AW366" s="13" t="s">
        <v>4</v>
      </c>
      <c r="AX366" s="13" t="s">
        <v>80</v>
      </c>
      <c r="AY366" s="236" t="s">
        <v>140</v>
      </c>
    </row>
    <row r="367" s="2" customFormat="1" ht="21.75" customHeight="1">
      <c r="A367" s="41"/>
      <c r="B367" s="42"/>
      <c r="C367" s="207" t="s">
        <v>558</v>
      </c>
      <c r="D367" s="207" t="s">
        <v>142</v>
      </c>
      <c r="E367" s="208" t="s">
        <v>559</v>
      </c>
      <c r="F367" s="209" t="s">
        <v>560</v>
      </c>
      <c r="G367" s="210" t="s">
        <v>186</v>
      </c>
      <c r="H367" s="211">
        <v>3.96</v>
      </c>
      <c r="I367" s="212"/>
      <c r="J367" s="213">
        <f>ROUND(I367*H367,2)</f>
        <v>0</v>
      </c>
      <c r="K367" s="209" t="s">
        <v>146</v>
      </c>
      <c r="L367" s="47"/>
      <c r="M367" s="214" t="s">
        <v>19</v>
      </c>
      <c r="N367" s="215" t="s">
        <v>43</v>
      </c>
      <c r="O367" s="87"/>
      <c r="P367" s="216">
        <f>O367*H367</f>
        <v>0</v>
      </c>
      <c r="Q367" s="216">
        <v>0</v>
      </c>
      <c r="R367" s="216">
        <f>Q367*H367</f>
        <v>0</v>
      </c>
      <c r="S367" s="216">
        <v>0</v>
      </c>
      <c r="T367" s="21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8" t="s">
        <v>236</v>
      </c>
      <c r="AT367" s="218" t="s">
        <v>142</v>
      </c>
      <c r="AU367" s="218" t="s">
        <v>82</v>
      </c>
      <c r="AY367" s="20" t="s">
        <v>140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20" t="s">
        <v>80</v>
      </c>
      <c r="BK367" s="219">
        <f>ROUND(I367*H367,2)</f>
        <v>0</v>
      </c>
      <c r="BL367" s="20" t="s">
        <v>236</v>
      </c>
      <c r="BM367" s="218" t="s">
        <v>561</v>
      </c>
    </row>
    <row r="368" s="2" customFormat="1">
      <c r="A368" s="41"/>
      <c r="B368" s="42"/>
      <c r="C368" s="43"/>
      <c r="D368" s="220" t="s">
        <v>149</v>
      </c>
      <c r="E368" s="43"/>
      <c r="F368" s="221" t="s">
        <v>562</v>
      </c>
      <c r="G368" s="43"/>
      <c r="H368" s="43"/>
      <c r="I368" s="222"/>
      <c r="J368" s="43"/>
      <c r="K368" s="43"/>
      <c r="L368" s="47"/>
      <c r="M368" s="223"/>
      <c r="N368" s="224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149</v>
      </c>
      <c r="AU368" s="20" t="s">
        <v>82</v>
      </c>
    </row>
    <row r="369" s="13" customFormat="1">
      <c r="A369" s="13"/>
      <c r="B369" s="225"/>
      <c r="C369" s="226"/>
      <c r="D369" s="227" t="s">
        <v>151</v>
      </c>
      <c r="E369" s="228" t="s">
        <v>19</v>
      </c>
      <c r="F369" s="229" t="s">
        <v>563</v>
      </c>
      <c r="G369" s="226"/>
      <c r="H369" s="230">
        <v>3.96</v>
      </c>
      <c r="I369" s="231"/>
      <c r="J369" s="226"/>
      <c r="K369" s="226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151</v>
      </c>
      <c r="AU369" s="236" t="s">
        <v>82</v>
      </c>
      <c r="AV369" s="13" t="s">
        <v>82</v>
      </c>
      <c r="AW369" s="13" t="s">
        <v>33</v>
      </c>
      <c r="AX369" s="13" t="s">
        <v>72</v>
      </c>
      <c r="AY369" s="236" t="s">
        <v>140</v>
      </c>
    </row>
    <row r="370" s="14" customFormat="1">
      <c r="A370" s="14"/>
      <c r="B370" s="237"/>
      <c r="C370" s="238"/>
      <c r="D370" s="227" t="s">
        <v>151</v>
      </c>
      <c r="E370" s="239" t="s">
        <v>19</v>
      </c>
      <c r="F370" s="240" t="s">
        <v>153</v>
      </c>
      <c r="G370" s="238"/>
      <c r="H370" s="241">
        <v>3.96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151</v>
      </c>
      <c r="AU370" s="247" t="s">
        <v>82</v>
      </c>
      <c r="AV370" s="14" t="s">
        <v>154</v>
      </c>
      <c r="AW370" s="14" t="s">
        <v>33</v>
      </c>
      <c r="AX370" s="14" t="s">
        <v>80</v>
      </c>
      <c r="AY370" s="247" t="s">
        <v>140</v>
      </c>
    </row>
    <row r="371" s="2" customFormat="1" ht="16.5" customHeight="1">
      <c r="A371" s="41"/>
      <c r="B371" s="42"/>
      <c r="C371" s="258" t="s">
        <v>564</v>
      </c>
      <c r="D371" s="258" t="s">
        <v>251</v>
      </c>
      <c r="E371" s="259" t="s">
        <v>543</v>
      </c>
      <c r="F371" s="260" t="s">
        <v>544</v>
      </c>
      <c r="G371" s="261" t="s">
        <v>170</v>
      </c>
      <c r="H371" s="262">
        <v>0.001</v>
      </c>
      <c r="I371" s="263"/>
      <c r="J371" s="264">
        <f>ROUND(I371*H371,2)</f>
        <v>0</v>
      </c>
      <c r="K371" s="260" t="s">
        <v>146</v>
      </c>
      <c r="L371" s="265"/>
      <c r="M371" s="266" t="s">
        <v>19</v>
      </c>
      <c r="N371" s="267" t="s">
        <v>43</v>
      </c>
      <c r="O371" s="87"/>
      <c r="P371" s="216">
        <f>O371*H371</f>
        <v>0</v>
      </c>
      <c r="Q371" s="216">
        <v>1</v>
      </c>
      <c r="R371" s="216">
        <f>Q371*H371</f>
        <v>0.001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340</v>
      </c>
      <c r="AT371" s="218" t="s">
        <v>251</v>
      </c>
      <c r="AU371" s="218" t="s">
        <v>82</v>
      </c>
      <c r="AY371" s="20" t="s">
        <v>140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80</v>
      </c>
      <c r="BK371" s="219">
        <f>ROUND(I371*H371,2)</f>
        <v>0</v>
      </c>
      <c r="BL371" s="20" t="s">
        <v>236</v>
      </c>
      <c r="BM371" s="218" t="s">
        <v>565</v>
      </c>
    </row>
    <row r="372" s="13" customFormat="1">
      <c r="A372" s="13"/>
      <c r="B372" s="225"/>
      <c r="C372" s="226"/>
      <c r="D372" s="227" t="s">
        <v>151</v>
      </c>
      <c r="E372" s="226"/>
      <c r="F372" s="229" t="s">
        <v>566</v>
      </c>
      <c r="G372" s="226"/>
      <c r="H372" s="230">
        <v>0.001</v>
      </c>
      <c r="I372" s="231"/>
      <c r="J372" s="226"/>
      <c r="K372" s="226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151</v>
      </c>
      <c r="AU372" s="236" t="s">
        <v>82</v>
      </c>
      <c r="AV372" s="13" t="s">
        <v>82</v>
      </c>
      <c r="AW372" s="13" t="s">
        <v>4</v>
      </c>
      <c r="AX372" s="13" t="s">
        <v>80</v>
      </c>
      <c r="AY372" s="236" t="s">
        <v>140</v>
      </c>
    </row>
    <row r="373" s="2" customFormat="1" ht="16.5" customHeight="1">
      <c r="A373" s="41"/>
      <c r="B373" s="42"/>
      <c r="C373" s="207" t="s">
        <v>567</v>
      </c>
      <c r="D373" s="207" t="s">
        <v>142</v>
      </c>
      <c r="E373" s="208" t="s">
        <v>568</v>
      </c>
      <c r="F373" s="209" t="s">
        <v>569</v>
      </c>
      <c r="G373" s="210" t="s">
        <v>186</v>
      </c>
      <c r="H373" s="211">
        <v>7.9199999999999999</v>
      </c>
      <c r="I373" s="212"/>
      <c r="J373" s="213">
        <f>ROUND(I373*H373,2)</f>
        <v>0</v>
      </c>
      <c r="K373" s="209" t="s">
        <v>146</v>
      </c>
      <c r="L373" s="47"/>
      <c r="M373" s="214" t="s">
        <v>19</v>
      </c>
      <c r="N373" s="215" t="s">
        <v>43</v>
      </c>
      <c r="O373" s="87"/>
      <c r="P373" s="216">
        <f>O373*H373</f>
        <v>0</v>
      </c>
      <c r="Q373" s="216">
        <v>0.00040000000000000002</v>
      </c>
      <c r="R373" s="216">
        <f>Q373*H373</f>
        <v>0.0031680000000000002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236</v>
      </c>
      <c r="AT373" s="218" t="s">
        <v>142</v>
      </c>
      <c r="AU373" s="218" t="s">
        <v>82</v>
      </c>
      <c r="AY373" s="20" t="s">
        <v>140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80</v>
      </c>
      <c r="BK373" s="219">
        <f>ROUND(I373*H373,2)</f>
        <v>0</v>
      </c>
      <c r="BL373" s="20" t="s">
        <v>236</v>
      </c>
      <c r="BM373" s="218" t="s">
        <v>570</v>
      </c>
    </row>
    <row r="374" s="2" customFormat="1">
      <c r="A374" s="41"/>
      <c r="B374" s="42"/>
      <c r="C374" s="43"/>
      <c r="D374" s="220" t="s">
        <v>149</v>
      </c>
      <c r="E374" s="43"/>
      <c r="F374" s="221" t="s">
        <v>571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149</v>
      </c>
      <c r="AU374" s="20" t="s">
        <v>82</v>
      </c>
    </row>
    <row r="375" s="13" customFormat="1">
      <c r="A375" s="13"/>
      <c r="B375" s="225"/>
      <c r="C375" s="226"/>
      <c r="D375" s="227" t="s">
        <v>151</v>
      </c>
      <c r="E375" s="228" t="s">
        <v>19</v>
      </c>
      <c r="F375" s="229" t="s">
        <v>572</v>
      </c>
      <c r="G375" s="226"/>
      <c r="H375" s="230">
        <v>7.9199999999999999</v>
      </c>
      <c r="I375" s="231"/>
      <c r="J375" s="226"/>
      <c r="K375" s="226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151</v>
      </c>
      <c r="AU375" s="236" t="s">
        <v>82</v>
      </c>
      <c r="AV375" s="13" t="s">
        <v>82</v>
      </c>
      <c r="AW375" s="13" t="s">
        <v>33</v>
      </c>
      <c r="AX375" s="13" t="s">
        <v>72</v>
      </c>
      <c r="AY375" s="236" t="s">
        <v>140</v>
      </c>
    </row>
    <row r="376" s="14" customFormat="1">
      <c r="A376" s="14"/>
      <c r="B376" s="237"/>
      <c r="C376" s="238"/>
      <c r="D376" s="227" t="s">
        <v>151</v>
      </c>
      <c r="E376" s="239" t="s">
        <v>19</v>
      </c>
      <c r="F376" s="240" t="s">
        <v>153</v>
      </c>
      <c r="G376" s="238"/>
      <c r="H376" s="241">
        <v>7.9199999999999999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151</v>
      </c>
      <c r="AU376" s="247" t="s">
        <v>82</v>
      </c>
      <c r="AV376" s="14" t="s">
        <v>154</v>
      </c>
      <c r="AW376" s="14" t="s">
        <v>33</v>
      </c>
      <c r="AX376" s="14" t="s">
        <v>80</v>
      </c>
      <c r="AY376" s="247" t="s">
        <v>140</v>
      </c>
    </row>
    <row r="377" s="2" customFormat="1" ht="24.15" customHeight="1">
      <c r="A377" s="41"/>
      <c r="B377" s="42"/>
      <c r="C377" s="258" t="s">
        <v>573</v>
      </c>
      <c r="D377" s="258" t="s">
        <v>251</v>
      </c>
      <c r="E377" s="259" t="s">
        <v>554</v>
      </c>
      <c r="F377" s="260" t="s">
        <v>555</v>
      </c>
      <c r="G377" s="261" t="s">
        <v>186</v>
      </c>
      <c r="H377" s="262">
        <v>4.835</v>
      </c>
      <c r="I377" s="263"/>
      <c r="J377" s="264">
        <f>ROUND(I377*H377,2)</f>
        <v>0</v>
      </c>
      <c r="K377" s="260" t="s">
        <v>146</v>
      </c>
      <c r="L377" s="265"/>
      <c r="M377" s="266" t="s">
        <v>19</v>
      </c>
      <c r="N377" s="267" t="s">
        <v>43</v>
      </c>
      <c r="O377" s="87"/>
      <c r="P377" s="216">
        <f>O377*H377</f>
        <v>0</v>
      </c>
      <c r="Q377" s="216">
        <v>0.0054000000000000003</v>
      </c>
      <c r="R377" s="216">
        <f>Q377*H377</f>
        <v>0.026109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340</v>
      </c>
      <c r="AT377" s="218" t="s">
        <v>251</v>
      </c>
      <c r="AU377" s="218" t="s">
        <v>82</v>
      </c>
      <c r="AY377" s="20" t="s">
        <v>140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80</v>
      </c>
      <c r="BK377" s="219">
        <f>ROUND(I377*H377,2)</f>
        <v>0</v>
      </c>
      <c r="BL377" s="20" t="s">
        <v>236</v>
      </c>
      <c r="BM377" s="218" t="s">
        <v>574</v>
      </c>
    </row>
    <row r="378" s="13" customFormat="1">
      <c r="A378" s="13"/>
      <c r="B378" s="225"/>
      <c r="C378" s="226"/>
      <c r="D378" s="227" t="s">
        <v>151</v>
      </c>
      <c r="E378" s="226"/>
      <c r="F378" s="229" t="s">
        <v>575</v>
      </c>
      <c r="G378" s="226"/>
      <c r="H378" s="230">
        <v>4.835</v>
      </c>
      <c r="I378" s="231"/>
      <c r="J378" s="226"/>
      <c r="K378" s="226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151</v>
      </c>
      <c r="AU378" s="236" t="s">
        <v>82</v>
      </c>
      <c r="AV378" s="13" t="s">
        <v>82</v>
      </c>
      <c r="AW378" s="13" t="s">
        <v>4</v>
      </c>
      <c r="AX378" s="13" t="s">
        <v>80</v>
      </c>
      <c r="AY378" s="236" t="s">
        <v>140</v>
      </c>
    </row>
    <row r="379" s="2" customFormat="1" ht="24.15" customHeight="1">
      <c r="A379" s="41"/>
      <c r="B379" s="42"/>
      <c r="C379" s="258" t="s">
        <v>576</v>
      </c>
      <c r="D379" s="258" t="s">
        <v>251</v>
      </c>
      <c r="E379" s="259" t="s">
        <v>577</v>
      </c>
      <c r="F379" s="260" t="s">
        <v>578</v>
      </c>
      <c r="G379" s="261" t="s">
        <v>186</v>
      </c>
      <c r="H379" s="262">
        <v>4.835</v>
      </c>
      <c r="I379" s="263"/>
      <c r="J379" s="264">
        <f>ROUND(I379*H379,2)</f>
        <v>0</v>
      </c>
      <c r="K379" s="260" t="s">
        <v>146</v>
      </c>
      <c r="L379" s="265"/>
      <c r="M379" s="266" t="s">
        <v>19</v>
      </c>
      <c r="N379" s="267" t="s">
        <v>43</v>
      </c>
      <c r="O379" s="87"/>
      <c r="P379" s="216">
        <f>O379*H379</f>
        <v>0</v>
      </c>
      <c r="Q379" s="216">
        <v>0.0053</v>
      </c>
      <c r="R379" s="216">
        <f>Q379*H379</f>
        <v>0.025625499999999999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340</v>
      </c>
      <c r="AT379" s="218" t="s">
        <v>251</v>
      </c>
      <c r="AU379" s="218" t="s">
        <v>82</v>
      </c>
      <c r="AY379" s="20" t="s">
        <v>140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80</v>
      </c>
      <c r="BK379" s="219">
        <f>ROUND(I379*H379,2)</f>
        <v>0</v>
      </c>
      <c r="BL379" s="20" t="s">
        <v>236</v>
      </c>
      <c r="BM379" s="218" t="s">
        <v>579</v>
      </c>
    </row>
    <row r="380" s="13" customFormat="1">
      <c r="A380" s="13"/>
      <c r="B380" s="225"/>
      <c r="C380" s="226"/>
      <c r="D380" s="227" t="s">
        <v>151</v>
      </c>
      <c r="E380" s="226"/>
      <c r="F380" s="229" t="s">
        <v>575</v>
      </c>
      <c r="G380" s="226"/>
      <c r="H380" s="230">
        <v>4.835</v>
      </c>
      <c r="I380" s="231"/>
      <c r="J380" s="226"/>
      <c r="K380" s="226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151</v>
      </c>
      <c r="AU380" s="236" t="s">
        <v>82</v>
      </c>
      <c r="AV380" s="13" t="s">
        <v>82</v>
      </c>
      <c r="AW380" s="13" t="s">
        <v>4</v>
      </c>
      <c r="AX380" s="13" t="s">
        <v>80</v>
      </c>
      <c r="AY380" s="236" t="s">
        <v>140</v>
      </c>
    </row>
    <row r="381" s="2" customFormat="1" ht="24.15" customHeight="1">
      <c r="A381" s="41"/>
      <c r="B381" s="42"/>
      <c r="C381" s="207" t="s">
        <v>580</v>
      </c>
      <c r="D381" s="207" t="s">
        <v>142</v>
      </c>
      <c r="E381" s="208" t="s">
        <v>581</v>
      </c>
      <c r="F381" s="209" t="s">
        <v>582</v>
      </c>
      <c r="G381" s="210" t="s">
        <v>186</v>
      </c>
      <c r="H381" s="211">
        <v>5.2199999999999998</v>
      </c>
      <c r="I381" s="212"/>
      <c r="J381" s="213">
        <f>ROUND(I381*H381,2)</f>
        <v>0</v>
      </c>
      <c r="K381" s="209" t="s">
        <v>146</v>
      </c>
      <c r="L381" s="47"/>
      <c r="M381" s="214" t="s">
        <v>19</v>
      </c>
      <c r="N381" s="215" t="s">
        <v>43</v>
      </c>
      <c r="O381" s="87"/>
      <c r="P381" s="216">
        <f>O381*H381</f>
        <v>0</v>
      </c>
      <c r="Q381" s="216">
        <v>0</v>
      </c>
      <c r="R381" s="216">
        <f>Q381*H381</f>
        <v>0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236</v>
      </c>
      <c r="AT381" s="218" t="s">
        <v>142</v>
      </c>
      <c r="AU381" s="218" t="s">
        <v>82</v>
      </c>
      <c r="AY381" s="20" t="s">
        <v>140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80</v>
      </c>
      <c r="BK381" s="219">
        <f>ROUND(I381*H381,2)</f>
        <v>0</v>
      </c>
      <c r="BL381" s="20" t="s">
        <v>236</v>
      </c>
      <c r="BM381" s="218" t="s">
        <v>583</v>
      </c>
    </row>
    <row r="382" s="2" customFormat="1">
      <c r="A382" s="41"/>
      <c r="B382" s="42"/>
      <c r="C382" s="43"/>
      <c r="D382" s="220" t="s">
        <v>149</v>
      </c>
      <c r="E382" s="43"/>
      <c r="F382" s="221" t="s">
        <v>584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149</v>
      </c>
      <c r="AU382" s="20" t="s">
        <v>82</v>
      </c>
    </row>
    <row r="383" s="13" customFormat="1">
      <c r="A383" s="13"/>
      <c r="B383" s="225"/>
      <c r="C383" s="226"/>
      <c r="D383" s="227" t="s">
        <v>151</v>
      </c>
      <c r="E383" s="228" t="s">
        <v>19</v>
      </c>
      <c r="F383" s="229" t="s">
        <v>585</v>
      </c>
      <c r="G383" s="226"/>
      <c r="H383" s="230">
        <v>1.26</v>
      </c>
      <c r="I383" s="231"/>
      <c r="J383" s="226"/>
      <c r="K383" s="226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151</v>
      </c>
      <c r="AU383" s="236" t="s">
        <v>82</v>
      </c>
      <c r="AV383" s="13" t="s">
        <v>82</v>
      </c>
      <c r="AW383" s="13" t="s">
        <v>33</v>
      </c>
      <c r="AX383" s="13" t="s">
        <v>72</v>
      </c>
      <c r="AY383" s="236" t="s">
        <v>140</v>
      </c>
    </row>
    <row r="384" s="13" customFormat="1">
      <c r="A384" s="13"/>
      <c r="B384" s="225"/>
      <c r="C384" s="226"/>
      <c r="D384" s="227" t="s">
        <v>151</v>
      </c>
      <c r="E384" s="228" t="s">
        <v>19</v>
      </c>
      <c r="F384" s="229" t="s">
        <v>586</v>
      </c>
      <c r="G384" s="226"/>
      <c r="H384" s="230">
        <v>3.96</v>
      </c>
      <c r="I384" s="231"/>
      <c r="J384" s="226"/>
      <c r="K384" s="226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151</v>
      </c>
      <c r="AU384" s="236" t="s">
        <v>82</v>
      </c>
      <c r="AV384" s="13" t="s">
        <v>82</v>
      </c>
      <c r="AW384" s="13" t="s">
        <v>33</v>
      </c>
      <c r="AX384" s="13" t="s">
        <v>72</v>
      </c>
      <c r="AY384" s="236" t="s">
        <v>140</v>
      </c>
    </row>
    <row r="385" s="14" customFormat="1">
      <c r="A385" s="14"/>
      <c r="B385" s="237"/>
      <c r="C385" s="238"/>
      <c r="D385" s="227" t="s">
        <v>151</v>
      </c>
      <c r="E385" s="239" t="s">
        <v>19</v>
      </c>
      <c r="F385" s="240" t="s">
        <v>153</v>
      </c>
      <c r="G385" s="238"/>
      <c r="H385" s="241">
        <v>5.2199999999999998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151</v>
      </c>
      <c r="AU385" s="247" t="s">
        <v>82</v>
      </c>
      <c r="AV385" s="14" t="s">
        <v>154</v>
      </c>
      <c r="AW385" s="14" t="s">
        <v>33</v>
      </c>
      <c r="AX385" s="14" t="s">
        <v>80</v>
      </c>
      <c r="AY385" s="247" t="s">
        <v>140</v>
      </c>
    </row>
    <row r="386" s="2" customFormat="1" ht="24.15" customHeight="1">
      <c r="A386" s="41"/>
      <c r="B386" s="42"/>
      <c r="C386" s="207" t="s">
        <v>587</v>
      </c>
      <c r="D386" s="207" t="s">
        <v>142</v>
      </c>
      <c r="E386" s="208" t="s">
        <v>588</v>
      </c>
      <c r="F386" s="209" t="s">
        <v>589</v>
      </c>
      <c r="G386" s="210" t="s">
        <v>186</v>
      </c>
      <c r="H386" s="211">
        <v>9.1799999999999997</v>
      </c>
      <c r="I386" s="212"/>
      <c r="J386" s="213">
        <f>ROUND(I386*H386,2)</f>
        <v>0</v>
      </c>
      <c r="K386" s="209" t="s">
        <v>146</v>
      </c>
      <c r="L386" s="47"/>
      <c r="M386" s="214" t="s">
        <v>19</v>
      </c>
      <c r="N386" s="215" t="s">
        <v>43</v>
      </c>
      <c r="O386" s="87"/>
      <c r="P386" s="216">
        <f>O386*H386</f>
        <v>0</v>
      </c>
      <c r="Q386" s="216">
        <v>0</v>
      </c>
      <c r="R386" s="216">
        <f>Q386*H386</f>
        <v>0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236</v>
      </c>
      <c r="AT386" s="218" t="s">
        <v>142</v>
      </c>
      <c r="AU386" s="218" t="s">
        <v>82</v>
      </c>
      <c r="AY386" s="20" t="s">
        <v>140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80</v>
      </c>
      <c r="BK386" s="219">
        <f>ROUND(I386*H386,2)</f>
        <v>0</v>
      </c>
      <c r="BL386" s="20" t="s">
        <v>236</v>
      </c>
      <c r="BM386" s="218" t="s">
        <v>590</v>
      </c>
    </row>
    <row r="387" s="2" customFormat="1">
      <c r="A387" s="41"/>
      <c r="B387" s="42"/>
      <c r="C387" s="43"/>
      <c r="D387" s="220" t="s">
        <v>149</v>
      </c>
      <c r="E387" s="43"/>
      <c r="F387" s="221" t="s">
        <v>591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149</v>
      </c>
      <c r="AU387" s="20" t="s">
        <v>82</v>
      </c>
    </row>
    <row r="388" s="13" customFormat="1">
      <c r="A388" s="13"/>
      <c r="B388" s="225"/>
      <c r="C388" s="226"/>
      <c r="D388" s="227" t="s">
        <v>151</v>
      </c>
      <c r="E388" s="228" t="s">
        <v>19</v>
      </c>
      <c r="F388" s="229" t="s">
        <v>552</v>
      </c>
      <c r="G388" s="226"/>
      <c r="H388" s="230">
        <v>1.26</v>
      </c>
      <c r="I388" s="231"/>
      <c r="J388" s="226"/>
      <c r="K388" s="226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151</v>
      </c>
      <c r="AU388" s="236" t="s">
        <v>82</v>
      </c>
      <c r="AV388" s="13" t="s">
        <v>82</v>
      </c>
      <c r="AW388" s="13" t="s">
        <v>33</v>
      </c>
      <c r="AX388" s="13" t="s">
        <v>72</v>
      </c>
      <c r="AY388" s="236" t="s">
        <v>140</v>
      </c>
    </row>
    <row r="389" s="13" customFormat="1">
      <c r="A389" s="13"/>
      <c r="B389" s="225"/>
      <c r="C389" s="226"/>
      <c r="D389" s="227" t="s">
        <v>151</v>
      </c>
      <c r="E389" s="228" t="s">
        <v>19</v>
      </c>
      <c r="F389" s="229" t="s">
        <v>572</v>
      </c>
      <c r="G389" s="226"/>
      <c r="H389" s="230">
        <v>7.9199999999999999</v>
      </c>
      <c r="I389" s="231"/>
      <c r="J389" s="226"/>
      <c r="K389" s="226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151</v>
      </c>
      <c r="AU389" s="236" t="s">
        <v>82</v>
      </c>
      <c r="AV389" s="13" t="s">
        <v>82</v>
      </c>
      <c r="AW389" s="13" t="s">
        <v>33</v>
      </c>
      <c r="AX389" s="13" t="s">
        <v>72</v>
      </c>
      <c r="AY389" s="236" t="s">
        <v>140</v>
      </c>
    </row>
    <row r="390" s="14" customFormat="1">
      <c r="A390" s="14"/>
      <c r="B390" s="237"/>
      <c r="C390" s="238"/>
      <c r="D390" s="227" t="s">
        <v>151</v>
      </c>
      <c r="E390" s="239" t="s">
        <v>19</v>
      </c>
      <c r="F390" s="240" t="s">
        <v>153</v>
      </c>
      <c r="G390" s="238"/>
      <c r="H390" s="241">
        <v>9.1799999999999997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7" t="s">
        <v>151</v>
      </c>
      <c r="AU390" s="247" t="s">
        <v>82</v>
      </c>
      <c r="AV390" s="14" t="s">
        <v>154</v>
      </c>
      <c r="AW390" s="14" t="s">
        <v>33</v>
      </c>
      <c r="AX390" s="14" t="s">
        <v>80</v>
      </c>
      <c r="AY390" s="247" t="s">
        <v>140</v>
      </c>
    </row>
    <row r="391" s="2" customFormat="1" ht="33" customHeight="1">
      <c r="A391" s="41"/>
      <c r="B391" s="42"/>
      <c r="C391" s="207" t="s">
        <v>592</v>
      </c>
      <c r="D391" s="207" t="s">
        <v>142</v>
      </c>
      <c r="E391" s="208" t="s">
        <v>593</v>
      </c>
      <c r="F391" s="209" t="s">
        <v>594</v>
      </c>
      <c r="G391" s="210" t="s">
        <v>170</v>
      </c>
      <c r="H391" s="211">
        <v>0.065000000000000002</v>
      </c>
      <c r="I391" s="212"/>
      <c r="J391" s="213">
        <f>ROUND(I391*H391,2)</f>
        <v>0</v>
      </c>
      <c r="K391" s="209" t="s">
        <v>146</v>
      </c>
      <c r="L391" s="47"/>
      <c r="M391" s="214" t="s">
        <v>19</v>
      </c>
      <c r="N391" s="215" t="s">
        <v>43</v>
      </c>
      <c r="O391" s="87"/>
      <c r="P391" s="216">
        <f>O391*H391</f>
        <v>0</v>
      </c>
      <c r="Q391" s="216">
        <v>0</v>
      </c>
      <c r="R391" s="216">
        <f>Q391*H391</f>
        <v>0</v>
      </c>
      <c r="S391" s="216">
        <v>0</v>
      </c>
      <c r="T391" s="217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8" t="s">
        <v>236</v>
      </c>
      <c r="AT391" s="218" t="s">
        <v>142</v>
      </c>
      <c r="AU391" s="218" t="s">
        <v>82</v>
      </c>
      <c r="AY391" s="20" t="s">
        <v>140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20" t="s">
        <v>80</v>
      </c>
      <c r="BK391" s="219">
        <f>ROUND(I391*H391,2)</f>
        <v>0</v>
      </c>
      <c r="BL391" s="20" t="s">
        <v>236</v>
      </c>
      <c r="BM391" s="218" t="s">
        <v>595</v>
      </c>
    </row>
    <row r="392" s="2" customFormat="1">
      <c r="A392" s="41"/>
      <c r="B392" s="42"/>
      <c r="C392" s="43"/>
      <c r="D392" s="220" t="s">
        <v>149</v>
      </c>
      <c r="E392" s="43"/>
      <c r="F392" s="221" t="s">
        <v>596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149</v>
      </c>
      <c r="AU392" s="20" t="s">
        <v>82</v>
      </c>
    </row>
    <row r="393" s="12" customFormat="1" ht="22.8" customHeight="1">
      <c r="A393" s="12"/>
      <c r="B393" s="191"/>
      <c r="C393" s="192"/>
      <c r="D393" s="193" t="s">
        <v>71</v>
      </c>
      <c r="E393" s="205" t="s">
        <v>597</v>
      </c>
      <c r="F393" s="205" t="s">
        <v>598</v>
      </c>
      <c r="G393" s="192"/>
      <c r="H393" s="192"/>
      <c r="I393" s="195"/>
      <c r="J393" s="206">
        <f>BK393</f>
        <v>0</v>
      </c>
      <c r="K393" s="192"/>
      <c r="L393" s="197"/>
      <c r="M393" s="198"/>
      <c r="N393" s="199"/>
      <c r="O393" s="199"/>
      <c r="P393" s="200">
        <f>SUM(P394:P405)</f>
        <v>0</v>
      </c>
      <c r="Q393" s="199"/>
      <c r="R393" s="200">
        <f>SUM(R394:R405)</f>
        <v>0.0028999999999999998</v>
      </c>
      <c r="S393" s="199"/>
      <c r="T393" s="201">
        <f>SUM(T394:T405)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2" t="s">
        <v>82</v>
      </c>
      <c r="AT393" s="203" t="s">
        <v>71</v>
      </c>
      <c r="AU393" s="203" t="s">
        <v>80</v>
      </c>
      <c r="AY393" s="202" t="s">
        <v>140</v>
      </c>
      <c r="BK393" s="204">
        <f>SUM(BK394:BK405)</f>
        <v>0</v>
      </c>
    </row>
    <row r="394" s="2" customFormat="1" ht="16.5" customHeight="1">
      <c r="A394" s="41"/>
      <c r="B394" s="42"/>
      <c r="C394" s="207" t="s">
        <v>599</v>
      </c>
      <c r="D394" s="207" t="s">
        <v>142</v>
      </c>
      <c r="E394" s="208" t="s">
        <v>600</v>
      </c>
      <c r="F394" s="209" t="s">
        <v>601</v>
      </c>
      <c r="G394" s="210" t="s">
        <v>296</v>
      </c>
      <c r="H394" s="211">
        <v>2</v>
      </c>
      <c r="I394" s="212"/>
      <c r="J394" s="213">
        <f>ROUND(I394*H394,2)</f>
        <v>0</v>
      </c>
      <c r="K394" s="209" t="s">
        <v>146</v>
      </c>
      <c r="L394" s="47"/>
      <c r="M394" s="214" t="s">
        <v>19</v>
      </c>
      <c r="N394" s="215" t="s">
        <v>43</v>
      </c>
      <c r="O394" s="87"/>
      <c r="P394" s="216">
        <f>O394*H394</f>
        <v>0</v>
      </c>
      <c r="Q394" s="216">
        <v>0</v>
      </c>
      <c r="R394" s="216">
        <f>Q394*H394</f>
        <v>0</v>
      </c>
      <c r="S394" s="216">
        <v>0</v>
      </c>
      <c r="T394" s="217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18" t="s">
        <v>236</v>
      </c>
      <c r="AT394" s="218" t="s">
        <v>142</v>
      </c>
      <c r="AU394" s="218" t="s">
        <v>82</v>
      </c>
      <c r="AY394" s="20" t="s">
        <v>140</v>
      </c>
      <c r="BE394" s="219">
        <f>IF(N394="základní",J394,0)</f>
        <v>0</v>
      </c>
      <c r="BF394" s="219">
        <f>IF(N394="snížená",J394,0)</f>
        <v>0</v>
      </c>
      <c r="BG394" s="219">
        <f>IF(N394="zákl. přenesená",J394,0)</f>
        <v>0</v>
      </c>
      <c r="BH394" s="219">
        <f>IF(N394="sníž. přenesená",J394,0)</f>
        <v>0</v>
      </c>
      <c r="BI394" s="219">
        <f>IF(N394="nulová",J394,0)</f>
        <v>0</v>
      </c>
      <c r="BJ394" s="20" t="s">
        <v>80</v>
      </c>
      <c r="BK394" s="219">
        <f>ROUND(I394*H394,2)</f>
        <v>0</v>
      </c>
      <c r="BL394" s="20" t="s">
        <v>236</v>
      </c>
      <c r="BM394" s="218" t="s">
        <v>602</v>
      </c>
    </row>
    <row r="395" s="2" customFormat="1">
      <c r="A395" s="41"/>
      <c r="B395" s="42"/>
      <c r="C395" s="43"/>
      <c r="D395" s="220" t="s">
        <v>149</v>
      </c>
      <c r="E395" s="43"/>
      <c r="F395" s="221" t="s">
        <v>603</v>
      </c>
      <c r="G395" s="43"/>
      <c r="H395" s="43"/>
      <c r="I395" s="222"/>
      <c r="J395" s="43"/>
      <c r="K395" s="43"/>
      <c r="L395" s="47"/>
      <c r="M395" s="223"/>
      <c r="N395" s="224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149</v>
      </c>
      <c r="AU395" s="20" t="s">
        <v>82</v>
      </c>
    </row>
    <row r="396" s="13" customFormat="1">
      <c r="A396" s="13"/>
      <c r="B396" s="225"/>
      <c r="C396" s="226"/>
      <c r="D396" s="227" t="s">
        <v>151</v>
      </c>
      <c r="E396" s="228" t="s">
        <v>19</v>
      </c>
      <c r="F396" s="229" t="s">
        <v>604</v>
      </c>
      <c r="G396" s="226"/>
      <c r="H396" s="230">
        <v>2</v>
      </c>
      <c r="I396" s="231"/>
      <c r="J396" s="226"/>
      <c r="K396" s="226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151</v>
      </c>
      <c r="AU396" s="236" t="s">
        <v>82</v>
      </c>
      <c r="AV396" s="13" t="s">
        <v>82</v>
      </c>
      <c r="AW396" s="13" t="s">
        <v>33</v>
      </c>
      <c r="AX396" s="13" t="s">
        <v>72</v>
      </c>
      <c r="AY396" s="236" t="s">
        <v>140</v>
      </c>
    </row>
    <row r="397" s="14" customFormat="1">
      <c r="A397" s="14"/>
      <c r="B397" s="237"/>
      <c r="C397" s="238"/>
      <c r="D397" s="227" t="s">
        <v>151</v>
      </c>
      <c r="E397" s="239" t="s">
        <v>19</v>
      </c>
      <c r="F397" s="240" t="s">
        <v>153</v>
      </c>
      <c r="G397" s="238"/>
      <c r="H397" s="241">
        <v>2</v>
      </c>
      <c r="I397" s="242"/>
      <c r="J397" s="238"/>
      <c r="K397" s="238"/>
      <c r="L397" s="243"/>
      <c r="M397" s="244"/>
      <c r="N397" s="245"/>
      <c r="O397" s="245"/>
      <c r="P397" s="245"/>
      <c r="Q397" s="245"/>
      <c r="R397" s="245"/>
      <c r="S397" s="245"/>
      <c r="T397" s="24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7" t="s">
        <v>151</v>
      </c>
      <c r="AU397" s="247" t="s">
        <v>82</v>
      </c>
      <c r="AV397" s="14" t="s">
        <v>154</v>
      </c>
      <c r="AW397" s="14" t="s">
        <v>33</v>
      </c>
      <c r="AX397" s="14" t="s">
        <v>80</v>
      </c>
      <c r="AY397" s="247" t="s">
        <v>140</v>
      </c>
    </row>
    <row r="398" s="2" customFormat="1" ht="16.5" customHeight="1">
      <c r="A398" s="41"/>
      <c r="B398" s="42"/>
      <c r="C398" s="258" t="s">
        <v>605</v>
      </c>
      <c r="D398" s="258" t="s">
        <v>251</v>
      </c>
      <c r="E398" s="259" t="s">
        <v>606</v>
      </c>
      <c r="F398" s="260" t="s">
        <v>607</v>
      </c>
      <c r="G398" s="261" t="s">
        <v>296</v>
      </c>
      <c r="H398" s="262">
        <v>2</v>
      </c>
      <c r="I398" s="263"/>
      <c r="J398" s="264">
        <f>ROUND(I398*H398,2)</f>
        <v>0</v>
      </c>
      <c r="K398" s="260" t="s">
        <v>146</v>
      </c>
      <c r="L398" s="265"/>
      <c r="M398" s="266" t="s">
        <v>19</v>
      </c>
      <c r="N398" s="267" t="s">
        <v>43</v>
      </c>
      <c r="O398" s="87"/>
      <c r="P398" s="216">
        <f>O398*H398</f>
        <v>0</v>
      </c>
      <c r="Q398" s="216">
        <v>0.00080000000000000004</v>
      </c>
      <c r="R398" s="216">
        <f>Q398*H398</f>
        <v>0.0016000000000000001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340</v>
      </c>
      <c r="AT398" s="218" t="s">
        <v>251</v>
      </c>
      <c r="AU398" s="218" t="s">
        <v>82</v>
      </c>
      <c r="AY398" s="20" t="s">
        <v>140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80</v>
      </c>
      <c r="BK398" s="219">
        <f>ROUND(I398*H398,2)</f>
        <v>0</v>
      </c>
      <c r="BL398" s="20" t="s">
        <v>236</v>
      </c>
      <c r="BM398" s="218" t="s">
        <v>608</v>
      </c>
    </row>
    <row r="399" s="2" customFormat="1" ht="16.5" customHeight="1">
      <c r="A399" s="41"/>
      <c r="B399" s="42"/>
      <c r="C399" s="207" t="s">
        <v>609</v>
      </c>
      <c r="D399" s="207" t="s">
        <v>142</v>
      </c>
      <c r="E399" s="208" t="s">
        <v>610</v>
      </c>
      <c r="F399" s="209" t="s">
        <v>611</v>
      </c>
      <c r="G399" s="210" t="s">
        <v>296</v>
      </c>
      <c r="H399" s="211">
        <v>1</v>
      </c>
      <c r="I399" s="212"/>
      <c r="J399" s="213">
        <f>ROUND(I399*H399,2)</f>
        <v>0</v>
      </c>
      <c r="K399" s="209" t="s">
        <v>146</v>
      </c>
      <c r="L399" s="47"/>
      <c r="M399" s="214" t="s">
        <v>19</v>
      </c>
      <c r="N399" s="215" t="s">
        <v>43</v>
      </c>
      <c r="O399" s="87"/>
      <c r="P399" s="216">
        <f>O399*H399</f>
        <v>0</v>
      </c>
      <c r="Q399" s="216">
        <v>0</v>
      </c>
      <c r="R399" s="216">
        <f>Q399*H399</f>
        <v>0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236</v>
      </c>
      <c r="AT399" s="218" t="s">
        <v>142</v>
      </c>
      <c r="AU399" s="218" t="s">
        <v>82</v>
      </c>
      <c r="AY399" s="20" t="s">
        <v>140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80</v>
      </c>
      <c r="BK399" s="219">
        <f>ROUND(I399*H399,2)</f>
        <v>0</v>
      </c>
      <c r="BL399" s="20" t="s">
        <v>236</v>
      </c>
      <c r="BM399" s="218" t="s">
        <v>612</v>
      </c>
    </row>
    <row r="400" s="2" customFormat="1">
      <c r="A400" s="41"/>
      <c r="B400" s="42"/>
      <c r="C400" s="43"/>
      <c r="D400" s="220" t="s">
        <v>149</v>
      </c>
      <c r="E400" s="43"/>
      <c r="F400" s="221" t="s">
        <v>613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149</v>
      </c>
      <c r="AU400" s="20" t="s">
        <v>82</v>
      </c>
    </row>
    <row r="401" s="13" customFormat="1">
      <c r="A401" s="13"/>
      <c r="B401" s="225"/>
      <c r="C401" s="226"/>
      <c r="D401" s="227" t="s">
        <v>151</v>
      </c>
      <c r="E401" s="228" t="s">
        <v>19</v>
      </c>
      <c r="F401" s="229" t="s">
        <v>614</v>
      </c>
      <c r="G401" s="226"/>
      <c r="H401" s="230">
        <v>1</v>
      </c>
      <c r="I401" s="231"/>
      <c r="J401" s="226"/>
      <c r="K401" s="226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151</v>
      </c>
      <c r="AU401" s="236" t="s">
        <v>82</v>
      </c>
      <c r="AV401" s="13" t="s">
        <v>82</v>
      </c>
      <c r="AW401" s="13" t="s">
        <v>33</v>
      </c>
      <c r="AX401" s="13" t="s">
        <v>72</v>
      </c>
      <c r="AY401" s="236" t="s">
        <v>140</v>
      </c>
    </row>
    <row r="402" s="14" customFormat="1">
      <c r="A402" s="14"/>
      <c r="B402" s="237"/>
      <c r="C402" s="238"/>
      <c r="D402" s="227" t="s">
        <v>151</v>
      </c>
      <c r="E402" s="239" t="s">
        <v>19</v>
      </c>
      <c r="F402" s="240" t="s">
        <v>153</v>
      </c>
      <c r="G402" s="238"/>
      <c r="H402" s="241">
        <v>1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151</v>
      </c>
      <c r="AU402" s="247" t="s">
        <v>82</v>
      </c>
      <c r="AV402" s="14" t="s">
        <v>154</v>
      </c>
      <c r="AW402" s="14" t="s">
        <v>33</v>
      </c>
      <c r="AX402" s="14" t="s">
        <v>80</v>
      </c>
      <c r="AY402" s="247" t="s">
        <v>140</v>
      </c>
    </row>
    <row r="403" s="2" customFormat="1" ht="16.5" customHeight="1">
      <c r="A403" s="41"/>
      <c r="B403" s="42"/>
      <c r="C403" s="258" t="s">
        <v>615</v>
      </c>
      <c r="D403" s="258" t="s">
        <v>251</v>
      </c>
      <c r="E403" s="259" t="s">
        <v>616</v>
      </c>
      <c r="F403" s="260" t="s">
        <v>617</v>
      </c>
      <c r="G403" s="261" t="s">
        <v>296</v>
      </c>
      <c r="H403" s="262">
        <v>1</v>
      </c>
      <c r="I403" s="263"/>
      <c r="J403" s="264">
        <f>ROUND(I403*H403,2)</f>
        <v>0</v>
      </c>
      <c r="K403" s="260" t="s">
        <v>146</v>
      </c>
      <c r="L403" s="265"/>
      <c r="M403" s="266" t="s">
        <v>19</v>
      </c>
      <c r="N403" s="267" t="s">
        <v>43</v>
      </c>
      <c r="O403" s="87"/>
      <c r="P403" s="216">
        <f>O403*H403</f>
        <v>0</v>
      </c>
      <c r="Q403" s="216">
        <v>0.0012999999999999999</v>
      </c>
      <c r="R403" s="216">
        <f>Q403*H403</f>
        <v>0.0012999999999999999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340</v>
      </c>
      <c r="AT403" s="218" t="s">
        <v>251</v>
      </c>
      <c r="AU403" s="218" t="s">
        <v>82</v>
      </c>
      <c r="AY403" s="20" t="s">
        <v>140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80</v>
      </c>
      <c r="BK403" s="219">
        <f>ROUND(I403*H403,2)</f>
        <v>0</v>
      </c>
      <c r="BL403" s="20" t="s">
        <v>236</v>
      </c>
      <c r="BM403" s="218" t="s">
        <v>618</v>
      </c>
    </row>
    <row r="404" s="2" customFormat="1" ht="24.15" customHeight="1">
      <c r="A404" s="41"/>
      <c r="B404" s="42"/>
      <c r="C404" s="207" t="s">
        <v>619</v>
      </c>
      <c r="D404" s="207" t="s">
        <v>142</v>
      </c>
      <c r="E404" s="208" t="s">
        <v>620</v>
      </c>
      <c r="F404" s="209" t="s">
        <v>621</v>
      </c>
      <c r="G404" s="210" t="s">
        <v>170</v>
      </c>
      <c r="H404" s="211">
        <v>0.0030000000000000001</v>
      </c>
      <c r="I404" s="212"/>
      <c r="J404" s="213">
        <f>ROUND(I404*H404,2)</f>
        <v>0</v>
      </c>
      <c r="K404" s="209" t="s">
        <v>146</v>
      </c>
      <c r="L404" s="47"/>
      <c r="M404" s="214" t="s">
        <v>19</v>
      </c>
      <c r="N404" s="215" t="s">
        <v>43</v>
      </c>
      <c r="O404" s="87"/>
      <c r="P404" s="216">
        <f>O404*H404</f>
        <v>0</v>
      </c>
      <c r="Q404" s="216">
        <v>0</v>
      </c>
      <c r="R404" s="216">
        <f>Q404*H404</f>
        <v>0</v>
      </c>
      <c r="S404" s="216">
        <v>0</v>
      </c>
      <c r="T404" s="217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236</v>
      </c>
      <c r="AT404" s="218" t="s">
        <v>142</v>
      </c>
      <c r="AU404" s="218" t="s">
        <v>82</v>
      </c>
      <c r="AY404" s="20" t="s">
        <v>140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80</v>
      </c>
      <c r="BK404" s="219">
        <f>ROUND(I404*H404,2)</f>
        <v>0</v>
      </c>
      <c r="BL404" s="20" t="s">
        <v>236</v>
      </c>
      <c r="BM404" s="218" t="s">
        <v>622</v>
      </c>
    </row>
    <row r="405" s="2" customFormat="1">
      <c r="A405" s="41"/>
      <c r="B405" s="42"/>
      <c r="C405" s="43"/>
      <c r="D405" s="220" t="s">
        <v>149</v>
      </c>
      <c r="E405" s="43"/>
      <c r="F405" s="221" t="s">
        <v>623</v>
      </c>
      <c r="G405" s="43"/>
      <c r="H405" s="43"/>
      <c r="I405" s="222"/>
      <c r="J405" s="43"/>
      <c r="K405" s="43"/>
      <c r="L405" s="47"/>
      <c r="M405" s="223"/>
      <c r="N405" s="224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149</v>
      </c>
      <c r="AU405" s="20" t="s">
        <v>82</v>
      </c>
    </row>
    <row r="406" s="12" customFormat="1" ht="22.8" customHeight="1">
      <c r="A406" s="12"/>
      <c r="B406" s="191"/>
      <c r="C406" s="192"/>
      <c r="D406" s="193" t="s">
        <v>71</v>
      </c>
      <c r="E406" s="205" t="s">
        <v>624</v>
      </c>
      <c r="F406" s="205" t="s">
        <v>625</v>
      </c>
      <c r="G406" s="192"/>
      <c r="H406" s="192"/>
      <c r="I406" s="195"/>
      <c r="J406" s="206">
        <f>BK406</f>
        <v>0</v>
      </c>
      <c r="K406" s="192"/>
      <c r="L406" s="197"/>
      <c r="M406" s="198"/>
      <c r="N406" s="199"/>
      <c r="O406" s="199"/>
      <c r="P406" s="200">
        <f>SUM(P407:P411)</f>
        <v>0</v>
      </c>
      <c r="Q406" s="199"/>
      <c r="R406" s="200">
        <f>SUM(R407:R411)</f>
        <v>0</v>
      </c>
      <c r="S406" s="199"/>
      <c r="T406" s="201">
        <f>SUM(T407:T411)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02" t="s">
        <v>82</v>
      </c>
      <c r="AT406" s="203" t="s">
        <v>71</v>
      </c>
      <c r="AU406" s="203" t="s">
        <v>80</v>
      </c>
      <c r="AY406" s="202" t="s">
        <v>140</v>
      </c>
      <c r="BK406" s="204">
        <f>SUM(BK407:BK411)</f>
        <v>0</v>
      </c>
    </row>
    <row r="407" s="2" customFormat="1" ht="16.5" customHeight="1">
      <c r="A407" s="41"/>
      <c r="B407" s="42"/>
      <c r="C407" s="207" t="s">
        <v>626</v>
      </c>
      <c r="D407" s="207" t="s">
        <v>142</v>
      </c>
      <c r="E407" s="208" t="s">
        <v>627</v>
      </c>
      <c r="F407" s="209" t="s">
        <v>628</v>
      </c>
      <c r="G407" s="210" t="s">
        <v>179</v>
      </c>
      <c r="H407" s="211">
        <v>6</v>
      </c>
      <c r="I407" s="212"/>
      <c r="J407" s="213">
        <f>ROUND(I407*H407,2)</f>
        <v>0</v>
      </c>
      <c r="K407" s="209" t="s">
        <v>19</v>
      </c>
      <c r="L407" s="47"/>
      <c r="M407" s="214" t="s">
        <v>19</v>
      </c>
      <c r="N407" s="215" t="s">
        <v>43</v>
      </c>
      <c r="O407" s="87"/>
      <c r="P407" s="216">
        <f>O407*H407</f>
        <v>0</v>
      </c>
      <c r="Q407" s="216">
        <v>0</v>
      </c>
      <c r="R407" s="216">
        <f>Q407*H407</f>
        <v>0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236</v>
      </c>
      <c r="AT407" s="218" t="s">
        <v>142</v>
      </c>
      <c r="AU407" s="218" t="s">
        <v>82</v>
      </c>
      <c r="AY407" s="20" t="s">
        <v>140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80</v>
      </c>
      <c r="BK407" s="219">
        <f>ROUND(I407*H407,2)</f>
        <v>0</v>
      </c>
      <c r="BL407" s="20" t="s">
        <v>236</v>
      </c>
      <c r="BM407" s="218" t="s">
        <v>629</v>
      </c>
    </row>
    <row r="408" s="13" customFormat="1">
      <c r="A408" s="13"/>
      <c r="B408" s="225"/>
      <c r="C408" s="226"/>
      <c r="D408" s="227" t="s">
        <v>151</v>
      </c>
      <c r="E408" s="228" t="s">
        <v>19</v>
      </c>
      <c r="F408" s="229" t="s">
        <v>630</v>
      </c>
      <c r="G408" s="226"/>
      <c r="H408" s="230">
        <v>6</v>
      </c>
      <c r="I408" s="231"/>
      <c r="J408" s="226"/>
      <c r="K408" s="226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151</v>
      </c>
      <c r="AU408" s="236" t="s">
        <v>82</v>
      </c>
      <c r="AV408" s="13" t="s">
        <v>82</v>
      </c>
      <c r="AW408" s="13" t="s">
        <v>33</v>
      </c>
      <c r="AX408" s="13" t="s">
        <v>72</v>
      </c>
      <c r="AY408" s="236" t="s">
        <v>140</v>
      </c>
    </row>
    <row r="409" s="14" customFormat="1">
      <c r="A409" s="14"/>
      <c r="B409" s="237"/>
      <c r="C409" s="238"/>
      <c r="D409" s="227" t="s">
        <v>151</v>
      </c>
      <c r="E409" s="239" t="s">
        <v>19</v>
      </c>
      <c r="F409" s="240" t="s">
        <v>153</v>
      </c>
      <c r="G409" s="238"/>
      <c r="H409" s="241">
        <v>6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151</v>
      </c>
      <c r="AU409" s="247" t="s">
        <v>82</v>
      </c>
      <c r="AV409" s="14" t="s">
        <v>154</v>
      </c>
      <c r="AW409" s="14" t="s">
        <v>33</v>
      </c>
      <c r="AX409" s="14" t="s">
        <v>80</v>
      </c>
      <c r="AY409" s="247" t="s">
        <v>140</v>
      </c>
    </row>
    <row r="410" s="2" customFormat="1" ht="24.15" customHeight="1">
      <c r="A410" s="41"/>
      <c r="B410" s="42"/>
      <c r="C410" s="207" t="s">
        <v>631</v>
      </c>
      <c r="D410" s="207" t="s">
        <v>142</v>
      </c>
      <c r="E410" s="208" t="s">
        <v>632</v>
      </c>
      <c r="F410" s="209" t="s">
        <v>633</v>
      </c>
      <c r="G410" s="210" t="s">
        <v>634</v>
      </c>
      <c r="H410" s="268"/>
      <c r="I410" s="212"/>
      <c r="J410" s="213">
        <f>ROUND(I410*H410,2)</f>
        <v>0</v>
      </c>
      <c r="K410" s="209" t="s">
        <v>146</v>
      </c>
      <c r="L410" s="47"/>
      <c r="M410" s="214" t="s">
        <v>19</v>
      </c>
      <c r="N410" s="215" t="s">
        <v>43</v>
      </c>
      <c r="O410" s="87"/>
      <c r="P410" s="216">
        <f>O410*H410</f>
        <v>0</v>
      </c>
      <c r="Q410" s="216">
        <v>0</v>
      </c>
      <c r="R410" s="216">
        <f>Q410*H410</f>
        <v>0</v>
      </c>
      <c r="S410" s="216">
        <v>0</v>
      </c>
      <c r="T410" s="217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8" t="s">
        <v>236</v>
      </c>
      <c r="AT410" s="218" t="s">
        <v>142</v>
      </c>
      <c r="AU410" s="218" t="s">
        <v>82</v>
      </c>
      <c r="AY410" s="20" t="s">
        <v>140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20" t="s">
        <v>80</v>
      </c>
      <c r="BK410" s="219">
        <f>ROUND(I410*H410,2)</f>
        <v>0</v>
      </c>
      <c r="BL410" s="20" t="s">
        <v>236</v>
      </c>
      <c r="BM410" s="218" t="s">
        <v>635</v>
      </c>
    </row>
    <row r="411" s="2" customFormat="1">
      <c r="A411" s="41"/>
      <c r="B411" s="42"/>
      <c r="C411" s="43"/>
      <c r="D411" s="220" t="s">
        <v>149</v>
      </c>
      <c r="E411" s="43"/>
      <c r="F411" s="221" t="s">
        <v>636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149</v>
      </c>
      <c r="AU411" s="20" t="s">
        <v>82</v>
      </c>
    </row>
    <row r="412" s="12" customFormat="1" ht="22.8" customHeight="1">
      <c r="A412" s="12"/>
      <c r="B412" s="191"/>
      <c r="C412" s="192"/>
      <c r="D412" s="193" t="s">
        <v>71</v>
      </c>
      <c r="E412" s="205" t="s">
        <v>637</v>
      </c>
      <c r="F412" s="205" t="s">
        <v>638</v>
      </c>
      <c r="G412" s="192"/>
      <c r="H412" s="192"/>
      <c r="I412" s="195"/>
      <c r="J412" s="206">
        <f>BK412</f>
        <v>0</v>
      </c>
      <c r="K412" s="192"/>
      <c r="L412" s="197"/>
      <c r="M412" s="198"/>
      <c r="N412" s="199"/>
      <c r="O412" s="199"/>
      <c r="P412" s="200">
        <f>SUM(P413:P420)</f>
        <v>0</v>
      </c>
      <c r="Q412" s="199"/>
      <c r="R412" s="200">
        <f>SUM(R413:R420)</f>
        <v>0.086730000000000002</v>
      </c>
      <c r="S412" s="199"/>
      <c r="T412" s="201">
        <f>SUM(T413:T420)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02" t="s">
        <v>82</v>
      </c>
      <c r="AT412" s="203" t="s">
        <v>71</v>
      </c>
      <c r="AU412" s="203" t="s">
        <v>80</v>
      </c>
      <c r="AY412" s="202" t="s">
        <v>140</v>
      </c>
      <c r="BK412" s="204">
        <f>SUM(BK413:BK420)</f>
        <v>0</v>
      </c>
    </row>
    <row r="413" s="2" customFormat="1" ht="16.5" customHeight="1">
      <c r="A413" s="41"/>
      <c r="B413" s="42"/>
      <c r="C413" s="207" t="s">
        <v>639</v>
      </c>
      <c r="D413" s="207" t="s">
        <v>142</v>
      </c>
      <c r="E413" s="208" t="s">
        <v>640</v>
      </c>
      <c r="F413" s="209" t="s">
        <v>641</v>
      </c>
      <c r="G413" s="210" t="s">
        <v>296</v>
      </c>
      <c r="H413" s="211">
        <v>1</v>
      </c>
      <c r="I413" s="212"/>
      <c r="J413" s="213">
        <f>ROUND(I413*H413,2)</f>
        <v>0</v>
      </c>
      <c r="K413" s="209" t="s">
        <v>146</v>
      </c>
      <c r="L413" s="47"/>
      <c r="M413" s="214" t="s">
        <v>19</v>
      </c>
      <c r="N413" s="215" t="s">
        <v>43</v>
      </c>
      <c r="O413" s="87"/>
      <c r="P413" s="216">
        <f>O413*H413</f>
        <v>0</v>
      </c>
      <c r="Q413" s="216">
        <v>0.00033</v>
      </c>
      <c r="R413" s="216">
        <f>Q413*H413</f>
        <v>0.00033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236</v>
      </c>
      <c r="AT413" s="218" t="s">
        <v>142</v>
      </c>
      <c r="AU413" s="218" t="s">
        <v>82</v>
      </c>
      <c r="AY413" s="20" t="s">
        <v>140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80</v>
      </c>
      <c r="BK413" s="219">
        <f>ROUND(I413*H413,2)</f>
        <v>0</v>
      </c>
      <c r="BL413" s="20" t="s">
        <v>236</v>
      </c>
      <c r="BM413" s="218" t="s">
        <v>642</v>
      </c>
    </row>
    <row r="414" s="2" customFormat="1">
      <c r="A414" s="41"/>
      <c r="B414" s="42"/>
      <c r="C414" s="43"/>
      <c r="D414" s="220" t="s">
        <v>149</v>
      </c>
      <c r="E414" s="43"/>
      <c r="F414" s="221" t="s">
        <v>643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149</v>
      </c>
      <c r="AU414" s="20" t="s">
        <v>82</v>
      </c>
    </row>
    <row r="415" s="2" customFormat="1" ht="24.15" customHeight="1">
      <c r="A415" s="41"/>
      <c r="B415" s="42"/>
      <c r="C415" s="258" t="s">
        <v>644</v>
      </c>
      <c r="D415" s="258" t="s">
        <v>251</v>
      </c>
      <c r="E415" s="259" t="s">
        <v>645</v>
      </c>
      <c r="F415" s="260" t="s">
        <v>646</v>
      </c>
      <c r="G415" s="261" t="s">
        <v>296</v>
      </c>
      <c r="H415" s="262">
        <v>1</v>
      </c>
      <c r="I415" s="263"/>
      <c r="J415" s="264">
        <f>ROUND(I415*H415,2)</f>
        <v>0</v>
      </c>
      <c r="K415" s="260" t="s">
        <v>146</v>
      </c>
      <c r="L415" s="265"/>
      <c r="M415" s="266" t="s">
        <v>19</v>
      </c>
      <c r="N415" s="267" t="s">
        <v>43</v>
      </c>
      <c r="O415" s="87"/>
      <c r="P415" s="216">
        <f>O415*H415</f>
        <v>0</v>
      </c>
      <c r="Q415" s="216">
        <v>0.084000000000000005</v>
      </c>
      <c r="R415" s="216">
        <f>Q415*H415</f>
        <v>0.084000000000000005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340</v>
      </c>
      <c r="AT415" s="218" t="s">
        <v>251</v>
      </c>
      <c r="AU415" s="218" t="s">
        <v>82</v>
      </c>
      <c r="AY415" s="20" t="s">
        <v>140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80</v>
      </c>
      <c r="BK415" s="219">
        <f>ROUND(I415*H415,2)</f>
        <v>0</v>
      </c>
      <c r="BL415" s="20" t="s">
        <v>236</v>
      </c>
      <c r="BM415" s="218" t="s">
        <v>647</v>
      </c>
    </row>
    <row r="416" s="2" customFormat="1" ht="16.5" customHeight="1">
      <c r="A416" s="41"/>
      <c r="B416" s="42"/>
      <c r="C416" s="207" t="s">
        <v>648</v>
      </c>
      <c r="D416" s="207" t="s">
        <v>142</v>
      </c>
      <c r="E416" s="208" t="s">
        <v>649</v>
      </c>
      <c r="F416" s="209" t="s">
        <v>650</v>
      </c>
      <c r="G416" s="210" t="s">
        <v>296</v>
      </c>
      <c r="H416" s="211">
        <v>1</v>
      </c>
      <c r="I416" s="212"/>
      <c r="J416" s="213">
        <f>ROUND(I416*H416,2)</f>
        <v>0</v>
      </c>
      <c r="K416" s="209" t="s">
        <v>146</v>
      </c>
      <c r="L416" s="47"/>
      <c r="M416" s="214" t="s">
        <v>19</v>
      </c>
      <c r="N416" s="215" t="s">
        <v>43</v>
      </c>
      <c r="O416" s="87"/>
      <c r="P416" s="216">
        <f>O416*H416</f>
        <v>0</v>
      </c>
      <c r="Q416" s="216">
        <v>0</v>
      </c>
      <c r="R416" s="216">
        <f>Q416*H416</f>
        <v>0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236</v>
      </c>
      <c r="AT416" s="218" t="s">
        <v>142</v>
      </c>
      <c r="AU416" s="218" t="s">
        <v>82</v>
      </c>
      <c r="AY416" s="20" t="s">
        <v>140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80</v>
      </c>
      <c r="BK416" s="219">
        <f>ROUND(I416*H416,2)</f>
        <v>0</v>
      </c>
      <c r="BL416" s="20" t="s">
        <v>236</v>
      </c>
      <c r="BM416" s="218" t="s">
        <v>651</v>
      </c>
    </row>
    <row r="417" s="2" customFormat="1">
      <c r="A417" s="41"/>
      <c r="B417" s="42"/>
      <c r="C417" s="43"/>
      <c r="D417" s="220" t="s">
        <v>149</v>
      </c>
      <c r="E417" s="43"/>
      <c r="F417" s="221" t="s">
        <v>652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149</v>
      </c>
      <c r="AU417" s="20" t="s">
        <v>82</v>
      </c>
    </row>
    <row r="418" s="2" customFormat="1" ht="16.5" customHeight="1">
      <c r="A418" s="41"/>
      <c r="B418" s="42"/>
      <c r="C418" s="258" t="s">
        <v>653</v>
      </c>
      <c r="D418" s="258" t="s">
        <v>251</v>
      </c>
      <c r="E418" s="259" t="s">
        <v>654</v>
      </c>
      <c r="F418" s="260" t="s">
        <v>655</v>
      </c>
      <c r="G418" s="261" t="s">
        <v>296</v>
      </c>
      <c r="H418" s="262">
        <v>1</v>
      </c>
      <c r="I418" s="263"/>
      <c r="J418" s="264">
        <f>ROUND(I418*H418,2)</f>
        <v>0</v>
      </c>
      <c r="K418" s="260" t="s">
        <v>146</v>
      </c>
      <c r="L418" s="265"/>
      <c r="M418" s="266" t="s">
        <v>19</v>
      </c>
      <c r="N418" s="267" t="s">
        <v>43</v>
      </c>
      <c r="O418" s="87"/>
      <c r="P418" s="216">
        <f>O418*H418</f>
        <v>0</v>
      </c>
      <c r="Q418" s="216">
        <v>0.0023999999999999998</v>
      </c>
      <c r="R418" s="216">
        <f>Q418*H418</f>
        <v>0.0023999999999999998</v>
      </c>
      <c r="S418" s="216">
        <v>0</v>
      </c>
      <c r="T418" s="21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8" t="s">
        <v>340</v>
      </c>
      <c r="AT418" s="218" t="s">
        <v>251</v>
      </c>
      <c r="AU418" s="218" t="s">
        <v>82</v>
      </c>
      <c r="AY418" s="20" t="s">
        <v>140</v>
      </c>
      <c r="BE418" s="219">
        <f>IF(N418="základní",J418,0)</f>
        <v>0</v>
      </c>
      <c r="BF418" s="219">
        <f>IF(N418="snížená",J418,0)</f>
        <v>0</v>
      </c>
      <c r="BG418" s="219">
        <f>IF(N418="zákl. přenesená",J418,0)</f>
        <v>0</v>
      </c>
      <c r="BH418" s="219">
        <f>IF(N418="sníž. přenesená",J418,0)</f>
        <v>0</v>
      </c>
      <c r="BI418" s="219">
        <f>IF(N418="nulová",J418,0)</f>
        <v>0</v>
      </c>
      <c r="BJ418" s="20" t="s">
        <v>80</v>
      </c>
      <c r="BK418" s="219">
        <f>ROUND(I418*H418,2)</f>
        <v>0</v>
      </c>
      <c r="BL418" s="20" t="s">
        <v>236</v>
      </c>
      <c r="BM418" s="218" t="s">
        <v>656</v>
      </c>
    </row>
    <row r="419" s="2" customFormat="1" ht="24.15" customHeight="1">
      <c r="A419" s="41"/>
      <c r="B419" s="42"/>
      <c r="C419" s="207" t="s">
        <v>657</v>
      </c>
      <c r="D419" s="207" t="s">
        <v>142</v>
      </c>
      <c r="E419" s="208" t="s">
        <v>658</v>
      </c>
      <c r="F419" s="209" t="s">
        <v>659</v>
      </c>
      <c r="G419" s="210" t="s">
        <v>170</v>
      </c>
      <c r="H419" s="211">
        <v>0.086999999999999994</v>
      </c>
      <c r="I419" s="212"/>
      <c r="J419" s="213">
        <f>ROUND(I419*H419,2)</f>
        <v>0</v>
      </c>
      <c r="K419" s="209" t="s">
        <v>146</v>
      </c>
      <c r="L419" s="47"/>
      <c r="M419" s="214" t="s">
        <v>19</v>
      </c>
      <c r="N419" s="215" t="s">
        <v>43</v>
      </c>
      <c r="O419" s="87"/>
      <c r="P419" s="216">
        <f>O419*H419</f>
        <v>0</v>
      </c>
      <c r="Q419" s="216">
        <v>0</v>
      </c>
      <c r="R419" s="216">
        <f>Q419*H419</f>
        <v>0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236</v>
      </c>
      <c r="AT419" s="218" t="s">
        <v>142</v>
      </c>
      <c r="AU419" s="218" t="s">
        <v>82</v>
      </c>
      <c r="AY419" s="20" t="s">
        <v>140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80</v>
      </c>
      <c r="BK419" s="219">
        <f>ROUND(I419*H419,2)</f>
        <v>0</v>
      </c>
      <c r="BL419" s="20" t="s">
        <v>236</v>
      </c>
      <c r="BM419" s="218" t="s">
        <v>660</v>
      </c>
    </row>
    <row r="420" s="2" customFormat="1">
      <c r="A420" s="41"/>
      <c r="B420" s="42"/>
      <c r="C420" s="43"/>
      <c r="D420" s="220" t="s">
        <v>149</v>
      </c>
      <c r="E420" s="43"/>
      <c r="F420" s="221" t="s">
        <v>661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149</v>
      </c>
      <c r="AU420" s="20" t="s">
        <v>82</v>
      </c>
    </row>
    <row r="421" s="12" customFormat="1" ht="22.8" customHeight="1">
      <c r="A421" s="12"/>
      <c r="B421" s="191"/>
      <c r="C421" s="192"/>
      <c r="D421" s="193" t="s">
        <v>71</v>
      </c>
      <c r="E421" s="205" t="s">
        <v>662</v>
      </c>
      <c r="F421" s="205" t="s">
        <v>663</v>
      </c>
      <c r="G421" s="192"/>
      <c r="H421" s="192"/>
      <c r="I421" s="195"/>
      <c r="J421" s="206">
        <f>BK421</f>
        <v>0</v>
      </c>
      <c r="K421" s="192"/>
      <c r="L421" s="197"/>
      <c r="M421" s="198"/>
      <c r="N421" s="199"/>
      <c r="O421" s="199"/>
      <c r="P421" s="200">
        <f>SUM(P422:P441)</f>
        <v>0</v>
      </c>
      <c r="Q421" s="199"/>
      <c r="R421" s="200">
        <f>SUM(R422:R441)</f>
        <v>0.038358099999999999</v>
      </c>
      <c r="S421" s="199"/>
      <c r="T421" s="201">
        <f>SUM(T422:T441)</f>
        <v>0.093164899999999995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02" t="s">
        <v>82</v>
      </c>
      <c r="AT421" s="203" t="s">
        <v>71</v>
      </c>
      <c r="AU421" s="203" t="s">
        <v>80</v>
      </c>
      <c r="AY421" s="202" t="s">
        <v>140</v>
      </c>
      <c r="BK421" s="204">
        <f>SUM(BK422:BK441)</f>
        <v>0</v>
      </c>
    </row>
    <row r="422" s="2" customFormat="1" ht="16.5" customHeight="1">
      <c r="A422" s="41"/>
      <c r="B422" s="42"/>
      <c r="C422" s="207" t="s">
        <v>664</v>
      </c>
      <c r="D422" s="207" t="s">
        <v>142</v>
      </c>
      <c r="E422" s="208" t="s">
        <v>665</v>
      </c>
      <c r="F422" s="209" t="s">
        <v>666</v>
      </c>
      <c r="G422" s="210" t="s">
        <v>186</v>
      </c>
      <c r="H422" s="211">
        <v>0.71999999999999997</v>
      </c>
      <c r="I422" s="212"/>
      <c r="J422" s="213">
        <f>ROUND(I422*H422,2)</f>
        <v>0</v>
      </c>
      <c r="K422" s="209" t="s">
        <v>146</v>
      </c>
      <c r="L422" s="47"/>
      <c r="M422" s="214" t="s">
        <v>19</v>
      </c>
      <c r="N422" s="215" t="s">
        <v>43</v>
      </c>
      <c r="O422" s="87"/>
      <c r="P422" s="216">
        <f>O422*H422</f>
        <v>0</v>
      </c>
      <c r="Q422" s="216">
        <v>0</v>
      </c>
      <c r="R422" s="216">
        <f>Q422*H422</f>
        <v>0</v>
      </c>
      <c r="S422" s="216">
        <v>0.083169999999999994</v>
      </c>
      <c r="T422" s="217">
        <f>S422*H422</f>
        <v>0.059882399999999995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8" t="s">
        <v>236</v>
      </c>
      <c r="AT422" s="218" t="s">
        <v>142</v>
      </c>
      <c r="AU422" s="218" t="s">
        <v>82</v>
      </c>
      <c r="AY422" s="20" t="s">
        <v>140</v>
      </c>
      <c r="BE422" s="219">
        <f>IF(N422="základní",J422,0)</f>
        <v>0</v>
      </c>
      <c r="BF422" s="219">
        <f>IF(N422="snížená",J422,0)</f>
        <v>0</v>
      </c>
      <c r="BG422" s="219">
        <f>IF(N422="zákl. přenesená",J422,0)</f>
        <v>0</v>
      </c>
      <c r="BH422" s="219">
        <f>IF(N422="sníž. přenesená",J422,0)</f>
        <v>0</v>
      </c>
      <c r="BI422" s="219">
        <f>IF(N422="nulová",J422,0)</f>
        <v>0</v>
      </c>
      <c r="BJ422" s="20" t="s">
        <v>80</v>
      </c>
      <c r="BK422" s="219">
        <f>ROUND(I422*H422,2)</f>
        <v>0</v>
      </c>
      <c r="BL422" s="20" t="s">
        <v>236</v>
      </c>
      <c r="BM422" s="218" t="s">
        <v>667</v>
      </c>
    </row>
    <row r="423" s="2" customFormat="1">
      <c r="A423" s="41"/>
      <c r="B423" s="42"/>
      <c r="C423" s="43"/>
      <c r="D423" s="220" t="s">
        <v>149</v>
      </c>
      <c r="E423" s="43"/>
      <c r="F423" s="221" t="s">
        <v>668</v>
      </c>
      <c r="G423" s="43"/>
      <c r="H423" s="43"/>
      <c r="I423" s="222"/>
      <c r="J423" s="43"/>
      <c r="K423" s="43"/>
      <c r="L423" s="47"/>
      <c r="M423" s="223"/>
      <c r="N423" s="22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149</v>
      </c>
      <c r="AU423" s="20" t="s">
        <v>82</v>
      </c>
    </row>
    <row r="424" s="13" customFormat="1">
      <c r="A424" s="13"/>
      <c r="B424" s="225"/>
      <c r="C424" s="226"/>
      <c r="D424" s="227" t="s">
        <v>151</v>
      </c>
      <c r="E424" s="228" t="s">
        <v>19</v>
      </c>
      <c r="F424" s="229" t="s">
        <v>669</v>
      </c>
      <c r="G424" s="226"/>
      <c r="H424" s="230">
        <v>0.71999999999999997</v>
      </c>
      <c r="I424" s="231"/>
      <c r="J424" s="226"/>
      <c r="K424" s="226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151</v>
      </c>
      <c r="AU424" s="236" t="s">
        <v>82</v>
      </c>
      <c r="AV424" s="13" t="s">
        <v>82</v>
      </c>
      <c r="AW424" s="13" t="s">
        <v>33</v>
      </c>
      <c r="AX424" s="13" t="s">
        <v>72</v>
      </c>
      <c r="AY424" s="236" t="s">
        <v>140</v>
      </c>
    </row>
    <row r="425" s="14" customFormat="1">
      <c r="A425" s="14"/>
      <c r="B425" s="237"/>
      <c r="C425" s="238"/>
      <c r="D425" s="227" t="s">
        <v>151</v>
      </c>
      <c r="E425" s="239" t="s">
        <v>19</v>
      </c>
      <c r="F425" s="240" t="s">
        <v>153</v>
      </c>
      <c r="G425" s="238"/>
      <c r="H425" s="241">
        <v>0.71999999999999997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7" t="s">
        <v>151</v>
      </c>
      <c r="AU425" s="247" t="s">
        <v>82</v>
      </c>
      <c r="AV425" s="14" t="s">
        <v>154</v>
      </c>
      <c r="AW425" s="14" t="s">
        <v>33</v>
      </c>
      <c r="AX425" s="14" t="s">
        <v>80</v>
      </c>
      <c r="AY425" s="247" t="s">
        <v>140</v>
      </c>
    </row>
    <row r="426" s="2" customFormat="1" ht="21.75" customHeight="1">
      <c r="A426" s="41"/>
      <c r="B426" s="42"/>
      <c r="C426" s="207" t="s">
        <v>670</v>
      </c>
      <c r="D426" s="207" t="s">
        <v>142</v>
      </c>
      <c r="E426" s="208" t="s">
        <v>671</v>
      </c>
      <c r="F426" s="209" t="s">
        <v>672</v>
      </c>
      <c r="G426" s="210" t="s">
        <v>296</v>
      </c>
      <c r="H426" s="211">
        <v>8</v>
      </c>
      <c r="I426" s="212"/>
      <c r="J426" s="213">
        <f>ROUND(I426*H426,2)</f>
        <v>0</v>
      </c>
      <c r="K426" s="209" t="s">
        <v>146</v>
      </c>
      <c r="L426" s="47"/>
      <c r="M426" s="214" t="s">
        <v>19</v>
      </c>
      <c r="N426" s="215" t="s">
        <v>43</v>
      </c>
      <c r="O426" s="87"/>
      <c r="P426" s="216">
        <f>O426*H426</f>
        <v>0</v>
      </c>
      <c r="Q426" s="216">
        <v>0.00083000000000000001</v>
      </c>
      <c r="R426" s="216">
        <f>Q426*H426</f>
        <v>0.0066400000000000001</v>
      </c>
      <c r="S426" s="216">
        <v>0.0026199999999999999</v>
      </c>
      <c r="T426" s="217">
        <f>S426*H426</f>
        <v>0.020959999999999999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8" t="s">
        <v>236</v>
      </c>
      <c r="AT426" s="218" t="s">
        <v>142</v>
      </c>
      <c r="AU426" s="218" t="s">
        <v>82</v>
      </c>
      <c r="AY426" s="20" t="s">
        <v>140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20" t="s">
        <v>80</v>
      </c>
      <c r="BK426" s="219">
        <f>ROUND(I426*H426,2)</f>
        <v>0</v>
      </c>
      <c r="BL426" s="20" t="s">
        <v>236</v>
      </c>
      <c r="BM426" s="218" t="s">
        <v>673</v>
      </c>
    </row>
    <row r="427" s="2" customFormat="1">
      <c r="A427" s="41"/>
      <c r="B427" s="42"/>
      <c r="C427" s="43"/>
      <c r="D427" s="220" t="s">
        <v>149</v>
      </c>
      <c r="E427" s="43"/>
      <c r="F427" s="221" t="s">
        <v>674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149</v>
      </c>
      <c r="AU427" s="20" t="s">
        <v>82</v>
      </c>
    </row>
    <row r="428" s="15" customFormat="1">
      <c r="A428" s="15"/>
      <c r="B428" s="248"/>
      <c r="C428" s="249"/>
      <c r="D428" s="227" t="s">
        <v>151</v>
      </c>
      <c r="E428" s="250" t="s">
        <v>19</v>
      </c>
      <c r="F428" s="251" t="s">
        <v>675</v>
      </c>
      <c r="G428" s="249"/>
      <c r="H428" s="250" t="s">
        <v>19</v>
      </c>
      <c r="I428" s="252"/>
      <c r="J428" s="249"/>
      <c r="K428" s="249"/>
      <c r="L428" s="253"/>
      <c r="M428" s="254"/>
      <c r="N428" s="255"/>
      <c r="O428" s="255"/>
      <c r="P428" s="255"/>
      <c r="Q428" s="255"/>
      <c r="R428" s="255"/>
      <c r="S428" s="255"/>
      <c r="T428" s="256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57" t="s">
        <v>151</v>
      </c>
      <c r="AU428" s="257" t="s">
        <v>82</v>
      </c>
      <c r="AV428" s="15" t="s">
        <v>80</v>
      </c>
      <c r="AW428" s="15" t="s">
        <v>33</v>
      </c>
      <c r="AX428" s="15" t="s">
        <v>72</v>
      </c>
      <c r="AY428" s="257" t="s">
        <v>140</v>
      </c>
    </row>
    <row r="429" s="13" customFormat="1">
      <c r="A429" s="13"/>
      <c r="B429" s="225"/>
      <c r="C429" s="226"/>
      <c r="D429" s="227" t="s">
        <v>151</v>
      </c>
      <c r="E429" s="228" t="s">
        <v>19</v>
      </c>
      <c r="F429" s="229" t="s">
        <v>676</v>
      </c>
      <c r="G429" s="226"/>
      <c r="H429" s="230">
        <v>8</v>
      </c>
      <c r="I429" s="231"/>
      <c r="J429" s="226"/>
      <c r="K429" s="226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151</v>
      </c>
      <c r="AU429" s="236" t="s">
        <v>82</v>
      </c>
      <c r="AV429" s="13" t="s">
        <v>82</v>
      </c>
      <c r="AW429" s="13" t="s">
        <v>33</v>
      </c>
      <c r="AX429" s="13" t="s">
        <v>72</v>
      </c>
      <c r="AY429" s="236" t="s">
        <v>140</v>
      </c>
    </row>
    <row r="430" s="14" customFormat="1">
      <c r="A430" s="14"/>
      <c r="B430" s="237"/>
      <c r="C430" s="238"/>
      <c r="D430" s="227" t="s">
        <v>151</v>
      </c>
      <c r="E430" s="239" t="s">
        <v>19</v>
      </c>
      <c r="F430" s="240" t="s">
        <v>153</v>
      </c>
      <c r="G430" s="238"/>
      <c r="H430" s="241">
        <v>8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7" t="s">
        <v>151</v>
      </c>
      <c r="AU430" s="247" t="s">
        <v>82</v>
      </c>
      <c r="AV430" s="14" t="s">
        <v>154</v>
      </c>
      <c r="AW430" s="14" t="s">
        <v>33</v>
      </c>
      <c r="AX430" s="14" t="s">
        <v>80</v>
      </c>
      <c r="AY430" s="247" t="s">
        <v>140</v>
      </c>
    </row>
    <row r="431" s="2" customFormat="1" ht="24.15" customHeight="1">
      <c r="A431" s="41"/>
      <c r="B431" s="42"/>
      <c r="C431" s="258" t="s">
        <v>677</v>
      </c>
      <c r="D431" s="258" t="s">
        <v>251</v>
      </c>
      <c r="E431" s="259" t="s">
        <v>678</v>
      </c>
      <c r="F431" s="260" t="s">
        <v>679</v>
      </c>
      <c r="G431" s="261" t="s">
        <v>186</v>
      </c>
      <c r="H431" s="262">
        <v>0.79200000000000004</v>
      </c>
      <c r="I431" s="263"/>
      <c r="J431" s="264">
        <f>ROUND(I431*H431,2)</f>
        <v>0</v>
      </c>
      <c r="K431" s="260" t="s">
        <v>146</v>
      </c>
      <c r="L431" s="265"/>
      <c r="M431" s="266" t="s">
        <v>19</v>
      </c>
      <c r="N431" s="267" t="s">
        <v>43</v>
      </c>
      <c r="O431" s="87"/>
      <c r="P431" s="216">
        <f>O431*H431</f>
        <v>0</v>
      </c>
      <c r="Q431" s="216">
        <v>0.021999999999999999</v>
      </c>
      <c r="R431" s="216">
        <f>Q431*H431</f>
        <v>0.017423999999999999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340</v>
      </c>
      <c r="AT431" s="218" t="s">
        <v>251</v>
      </c>
      <c r="AU431" s="218" t="s">
        <v>82</v>
      </c>
      <c r="AY431" s="20" t="s">
        <v>140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80</v>
      </c>
      <c r="BK431" s="219">
        <f>ROUND(I431*H431,2)</f>
        <v>0</v>
      </c>
      <c r="BL431" s="20" t="s">
        <v>236</v>
      </c>
      <c r="BM431" s="218" t="s">
        <v>680</v>
      </c>
    </row>
    <row r="432" s="13" customFormat="1">
      <c r="A432" s="13"/>
      <c r="B432" s="225"/>
      <c r="C432" s="226"/>
      <c r="D432" s="227" t="s">
        <v>151</v>
      </c>
      <c r="E432" s="226"/>
      <c r="F432" s="229" t="s">
        <v>681</v>
      </c>
      <c r="G432" s="226"/>
      <c r="H432" s="230">
        <v>0.79200000000000004</v>
      </c>
      <c r="I432" s="231"/>
      <c r="J432" s="226"/>
      <c r="K432" s="226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151</v>
      </c>
      <c r="AU432" s="236" t="s">
        <v>82</v>
      </c>
      <c r="AV432" s="13" t="s">
        <v>82</v>
      </c>
      <c r="AW432" s="13" t="s">
        <v>4</v>
      </c>
      <c r="AX432" s="13" t="s">
        <v>80</v>
      </c>
      <c r="AY432" s="236" t="s">
        <v>140</v>
      </c>
    </row>
    <row r="433" s="2" customFormat="1" ht="21.75" customHeight="1">
      <c r="A433" s="41"/>
      <c r="B433" s="42"/>
      <c r="C433" s="207" t="s">
        <v>682</v>
      </c>
      <c r="D433" s="207" t="s">
        <v>142</v>
      </c>
      <c r="E433" s="208" t="s">
        <v>683</v>
      </c>
      <c r="F433" s="209" t="s">
        <v>684</v>
      </c>
      <c r="G433" s="210" t="s">
        <v>186</v>
      </c>
      <c r="H433" s="211">
        <v>24.645</v>
      </c>
      <c r="I433" s="212"/>
      <c r="J433" s="213">
        <f>ROUND(I433*H433,2)</f>
        <v>0</v>
      </c>
      <c r="K433" s="209" t="s">
        <v>146</v>
      </c>
      <c r="L433" s="47"/>
      <c r="M433" s="214" t="s">
        <v>19</v>
      </c>
      <c r="N433" s="215" t="s">
        <v>43</v>
      </c>
      <c r="O433" s="87"/>
      <c r="P433" s="216">
        <f>O433*H433</f>
        <v>0</v>
      </c>
      <c r="Q433" s="216">
        <v>0.00058</v>
      </c>
      <c r="R433" s="216">
        <f>Q433*H433</f>
        <v>0.014294100000000001</v>
      </c>
      <c r="S433" s="216">
        <v>0.00050000000000000001</v>
      </c>
      <c r="T433" s="217">
        <f>S433*H433</f>
        <v>0.0123225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18" t="s">
        <v>236</v>
      </c>
      <c r="AT433" s="218" t="s">
        <v>142</v>
      </c>
      <c r="AU433" s="218" t="s">
        <v>82</v>
      </c>
      <c r="AY433" s="20" t="s">
        <v>140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20" t="s">
        <v>80</v>
      </c>
      <c r="BK433" s="219">
        <f>ROUND(I433*H433,2)</f>
        <v>0</v>
      </c>
      <c r="BL433" s="20" t="s">
        <v>236</v>
      </c>
      <c r="BM433" s="218" t="s">
        <v>685</v>
      </c>
    </row>
    <row r="434" s="2" customFormat="1">
      <c r="A434" s="41"/>
      <c r="B434" s="42"/>
      <c r="C434" s="43"/>
      <c r="D434" s="220" t="s">
        <v>149</v>
      </c>
      <c r="E434" s="43"/>
      <c r="F434" s="221" t="s">
        <v>686</v>
      </c>
      <c r="G434" s="43"/>
      <c r="H434" s="43"/>
      <c r="I434" s="222"/>
      <c r="J434" s="43"/>
      <c r="K434" s="43"/>
      <c r="L434" s="47"/>
      <c r="M434" s="223"/>
      <c r="N434" s="224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149</v>
      </c>
      <c r="AU434" s="20" t="s">
        <v>82</v>
      </c>
    </row>
    <row r="435" s="13" customFormat="1">
      <c r="A435" s="13"/>
      <c r="B435" s="225"/>
      <c r="C435" s="226"/>
      <c r="D435" s="227" t="s">
        <v>151</v>
      </c>
      <c r="E435" s="228" t="s">
        <v>19</v>
      </c>
      <c r="F435" s="229" t="s">
        <v>687</v>
      </c>
      <c r="G435" s="226"/>
      <c r="H435" s="230">
        <v>24.645</v>
      </c>
      <c r="I435" s="231"/>
      <c r="J435" s="226"/>
      <c r="K435" s="226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151</v>
      </c>
      <c r="AU435" s="236" t="s">
        <v>82</v>
      </c>
      <c r="AV435" s="13" t="s">
        <v>82</v>
      </c>
      <c r="AW435" s="13" t="s">
        <v>33</v>
      </c>
      <c r="AX435" s="13" t="s">
        <v>72</v>
      </c>
      <c r="AY435" s="236" t="s">
        <v>140</v>
      </c>
    </row>
    <row r="436" s="14" customFormat="1">
      <c r="A436" s="14"/>
      <c r="B436" s="237"/>
      <c r="C436" s="238"/>
      <c r="D436" s="227" t="s">
        <v>151</v>
      </c>
      <c r="E436" s="239" t="s">
        <v>19</v>
      </c>
      <c r="F436" s="240" t="s">
        <v>153</v>
      </c>
      <c r="G436" s="238"/>
      <c r="H436" s="241">
        <v>24.645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7" t="s">
        <v>151</v>
      </c>
      <c r="AU436" s="247" t="s">
        <v>82</v>
      </c>
      <c r="AV436" s="14" t="s">
        <v>154</v>
      </c>
      <c r="AW436" s="14" t="s">
        <v>33</v>
      </c>
      <c r="AX436" s="14" t="s">
        <v>80</v>
      </c>
      <c r="AY436" s="247" t="s">
        <v>140</v>
      </c>
    </row>
    <row r="437" s="2" customFormat="1" ht="24.15" customHeight="1">
      <c r="A437" s="41"/>
      <c r="B437" s="42"/>
      <c r="C437" s="207" t="s">
        <v>688</v>
      </c>
      <c r="D437" s="207" t="s">
        <v>142</v>
      </c>
      <c r="E437" s="208" t="s">
        <v>689</v>
      </c>
      <c r="F437" s="209" t="s">
        <v>690</v>
      </c>
      <c r="G437" s="210" t="s">
        <v>186</v>
      </c>
      <c r="H437" s="211">
        <v>24.645</v>
      </c>
      <c r="I437" s="212"/>
      <c r="J437" s="213">
        <f>ROUND(I437*H437,2)</f>
        <v>0</v>
      </c>
      <c r="K437" s="209" t="s">
        <v>19</v>
      </c>
      <c r="L437" s="47"/>
      <c r="M437" s="214" t="s">
        <v>19</v>
      </c>
      <c r="N437" s="215" t="s">
        <v>43</v>
      </c>
      <c r="O437" s="87"/>
      <c r="P437" s="216">
        <f>O437*H437</f>
        <v>0</v>
      </c>
      <c r="Q437" s="216">
        <v>0</v>
      </c>
      <c r="R437" s="216">
        <f>Q437*H437</f>
        <v>0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236</v>
      </c>
      <c r="AT437" s="218" t="s">
        <v>142</v>
      </c>
      <c r="AU437" s="218" t="s">
        <v>82</v>
      </c>
      <c r="AY437" s="20" t="s">
        <v>140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80</v>
      </c>
      <c r="BK437" s="219">
        <f>ROUND(I437*H437,2)</f>
        <v>0</v>
      </c>
      <c r="BL437" s="20" t="s">
        <v>236</v>
      </c>
      <c r="BM437" s="218" t="s">
        <v>691</v>
      </c>
    </row>
    <row r="438" s="13" customFormat="1">
      <c r="A438" s="13"/>
      <c r="B438" s="225"/>
      <c r="C438" s="226"/>
      <c r="D438" s="227" t="s">
        <v>151</v>
      </c>
      <c r="E438" s="228" t="s">
        <v>19</v>
      </c>
      <c r="F438" s="229" t="s">
        <v>687</v>
      </c>
      <c r="G438" s="226"/>
      <c r="H438" s="230">
        <v>24.645</v>
      </c>
      <c r="I438" s="231"/>
      <c r="J438" s="226"/>
      <c r="K438" s="226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151</v>
      </c>
      <c r="AU438" s="236" t="s">
        <v>82</v>
      </c>
      <c r="AV438" s="13" t="s">
        <v>82</v>
      </c>
      <c r="AW438" s="13" t="s">
        <v>33</v>
      </c>
      <c r="AX438" s="13" t="s">
        <v>72</v>
      </c>
      <c r="AY438" s="236" t="s">
        <v>140</v>
      </c>
    </row>
    <row r="439" s="14" customFormat="1">
      <c r="A439" s="14"/>
      <c r="B439" s="237"/>
      <c r="C439" s="238"/>
      <c r="D439" s="227" t="s">
        <v>151</v>
      </c>
      <c r="E439" s="239" t="s">
        <v>19</v>
      </c>
      <c r="F439" s="240" t="s">
        <v>153</v>
      </c>
      <c r="G439" s="238"/>
      <c r="H439" s="241">
        <v>24.645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7" t="s">
        <v>151</v>
      </c>
      <c r="AU439" s="247" t="s">
        <v>82</v>
      </c>
      <c r="AV439" s="14" t="s">
        <v>154</v>
      </c>
      <c r="AW439" s="14" t="s">
        <v>33</v>
      </c>
      <c r="AX439" s="14" t="s">
        <v>80</v>
      </c>
      <c r="AY439" s="247" t="s">
        <v>140</v>
      </c>
    </row>
    <row r="440" s="2" customFormat="1" ht="24.15" customHeight="1">
      <c r="A440" s="41"/>
      <c r="B440" s="42"/>
      <c r="C440" s="207" t="s">
        <v>692</v>
      </c>
      <c r="D440" s="207" t="s">
        <v>142</v>
      </c>
      <c r="E440" s="208" t="s">
        <v>693</v>
      </c>
      <c r="F440" s="209" t="s">
        <v>694</v>
      </c>
      <c r="G440" s="210" t="s">
        <v>170</v>
      </c>
      <c r="H440" s="211">
        <v>0.037999999999999999</v>
      </c>
      <c r="I440" s="212"/>
      <c r="J440" s="213">
        <f>ROUND(I440*H440,2)</f>
        <v>0</v>
      </c>
      <c r="K440" s="209" t="s">
        <v>146</v>
      </c>
      <c r="L440" s="47"/>
      <c r="M440" s="214" t="s">
        <v>19</v>
      </c>
      <c r="N440" s="215" t="s">
        <v>43</v>
      </c>
      <c r="O440" s="87"/>
      <c r="P440" s="216">
        <f>O440*H440</f>
        <v>0</v>
      </c>
      <c r="Q440" s="216">
        <v>0</v>
      </c>
      <c r="R440" s="216">
        <f>Q440*H440</f>
        <v>0</v>
      </c>
      <c r="S440" s="216">
        <v>0</v>
      </c>
      <c r="T440" s="21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8" t="s">
        <v>236</v>
      </c>
      <c r="AT440" s="218" t="s">
        <v>142</v>
      </c>
      <c r="AU440" s="218" t="s">
        <v>82</v>
      </c>
      <c r="AY440" s="20" t="s">
        <v>140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20" t="s">
        <v>80</v>
      </c>
      <c r="BK440" s="219">
        <f>ROUND(I440*H440,2)</f>
        <v>0</v>
      </c>
      <c r="BL440" s="20" t="s">
        <v>236</v>
      </c>
      <c r="BM440" s="218" t="s">
        <v>695</v>
      </c>
    </row>
    <row r="441" s="2" customFormat="1">
      <c r="A441" s="41"/>
      <c r="B441" s="42"/>
      <c r="C441" s="43"/>
      <c r="D441" s="220" t="s">
        <v>149</v>
      </c>
      <c r="E441" s="43"/>
      <c r="F441" s="221" t="s">
        <v>696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149</v>
      </c>
      <c r="AU441" s="20" t="s">
        <v>82</v>
      </c>
    </row>
    <row r="442" s="12" customFormat="1" ht="22.8" customHeight="1">
      <c r="A442" s="12"/>
      <c r="B442" s="191"/>
      <c r="C442" s="192"/>
      <c r="D442" s="193" t="s">
        <v>71</v>
      </c>
      <c r="E442" s="205" t="s">
        <v>697</v>
      </c>
      <c r="F442" s="205" t="s">
        <v>698</v>
      </c>
      <c r="G442" s="192"/>
      <c r="H442" s="192"/>
      <c r="I442" s="195"/>
      <c r="J442" s="206">
        <f>BK442</f>
        <v>0</v>
      </c>
      <c r="K442" s="192"/>
      <c r="L442" s="197"/>
      <c r="M442" s="198"/>
      <c r="N442" s="199"/>
      <c r="O442" s="199"/>
      <c r="P442" s="200">
        <f>SUM(P443:P452)</f>
        <v>0</v>
      </c>
      <c r="Q442" s="199"/>
      <c r="R442" s="200">
        <f>SUM(R443:R452)</f>
        <v>0.00045979999999999995</v>
      </c>
      <c r="S442" s="199"/>
      <c r="T442" s="201">
        <f>SUM(T443:T452)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02" t="s">
        <v>82</v>
      </c>
      <c r="AT442" s="203" t="s">
        <v>71</v>
      </c>
      <c r="AU442" s="203" t="s">
        <v>80</v>
      </c>
      <c r="AY442" s="202" t="s">
        <v>140</v>
      </c>
      <c r="BK442" s="204">
        <f>SUM(BK443:BK452)</f>
        <v>0</v>
      </c>
    </row>
    <row r="443" s="2" customFormat="1" ht="16.5" customHeight="1">
      <c r="A443" s="41"/>
      <c r="B443" s="42"/>
      <c r="C443" s="207" t="s">
        <v>384</v>
      </c>
      <c r="D443" s="207" t="s">
        <v>142</v>
      </c>
      <c r="E443" s="208" t="s">
        <v>699</v>
      </c>
      <c r="F443" s="209" t="s">
        <v>700</v>
      </c>
      <c r="G443" s="210" t="s">
        <v>186</v>
      </c>
      <c r="H443" s="211">
        <v>1.21</v>
      </c>
      <c r="I443" s="212"/>
      <c r="J443" s="213">
        <f>ROUND(I443*H443,2)</f>
        <v>0</v>
      </c>
      <c r="K443" s="209" t="s">
        <v>146</v>
      </c>
      <c r="L443" s="47"/>
      <c r="M443" s="214" t="s">
        <v>19</v>
      </c>
      <c r="N443" s="215" t="s">
        <v>43</v>
      </c>
      <c r="O443" s="87"/>
      <c r="P443" s="216">
        <f>O443*H443</f>
        <v>0</v>
      </c>
      <c r="Q443" s="216">
        <v>0.00013999999999999999</v>
      </c>
      <c r="R443" s="216">
        <f>Q443*H443</f>
        <v>0.00016939999999999997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236</v>
      </c>
      <c r="AT443" s="218" t="s">
        <v>142</v>
      </c>
      <c r="AU443" s="218" t="s">
        <v>82</v>
      </c>
      <c r="AY443" s="20" t="s">
        <v>140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20" t="s">
        <v>80</v>
      </c>
      <c r="BK443" s="219">
        <f>ROUND(I443*H443,2)</f>
        <v>0</v>
      </c>
      <c r="BL443" s="20" t="s">
        <v>236</v>
      </c>
      <c r="BM443" s="218" t="s">
        <v>701</v>
      </c>
    </row>
    <row r="444" s="2" customFormat="1">
      <c r="A444" s="41"/>
      <c r="B444" s="42"/>
      <c r="C444" s="43"/>
      <c r="D444" s="220" t="s">
        <v>149</v>
      </c>
      <c r="E444" s="43"/>
      <c r="F444" s="221" t="s">
        <v>702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149</v>
      </c>
      <c r="AU444" s="20" t="s">
        <v>82</v>
      </c>
    </row>
    <row r="445" s="13" customFormat="1">
      <c r="A445" s="13"/>
      <c r="B445" s="225"/>
      <c r="C445" s="226"/>
      <c r="D445" s="227" t="s">
        <v>151</v>
      </c>
      <c r="E445" s="228" t="s">
        <v>19</v>
      </c>
      <c r="F445" s="229" t="s">
        <v>703</v>
      </c>
      <c r="G445" s="226"/>
      <c r="H445" s="230">
        <v>1.21</v>
      </c>
      <c r="I445" s="231"/>
      <c r="J445" s="226"/>
      <c r="K445" s="226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151</v>
      </c>
      <c r="AU445" s="236" t="s">
        <v>82</v>
      </c>
      <c r="AV445" s="13" t="s">
        <v>82</v>
      </c>
      <c r="AW445" s="13" t="s">
        <v>33</v>
      </c>
      <c r="AX445" s="13" t="s">
        <v>72</v>
      </c>
      <c r="AY445" s="236" t="s">
        <v>140</v>
      </c>
    </row>
    <row r="446" s="14" customFormat="1">
      <c r="A446" s="14"/>
      <c r="B446" s="237"/>
      <c r="C446" s="238"/>
      <c r="D446" s="227" t="s">
        <v>151</v>
      </c>
      <c r="E446" s="239" t="s">
        <v>19</v>
      </c>
      <c r="F446" s="240" t="s">
        <v>153</v>
      </c>
      <c r="G446" s="238"/>
      <c r="H446" s="241">
        <v>1.21</v>
      </c>
      <c r="I446" s="242"/>
      <c r="J446" s="238"/>
      <c r="K446" s="238"/>
      <c r="L446" s="243"/>
      <c r="M446" s="244"/>
      <c r="N446" s="245"/>
      <c r="O446" s="245"/>
      <c r="P446" s="245"/>
      <c r="Q446" s="245"/>
      <c r="R446" s="245"/>
      <c r="S446" s="245"/>
      <c r="T446" s="24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7" t="s">
        <v>151</v>
      </c>
      <c r="AU446" s="247" t="s">
        <v>82</v>
      </c>
      <c r="AV446" s="14" t="s">
        <v>154</v>
      </c>
      <c r="AW446" s="14" t="s">
        <v>33</v>
      </c>
      <c r="AX446" s="14" t="s">
        <v>80</v>
      </c>
      <c r="AY446" s="247" t="s">
        <v>140</v>
      </c>
    </row>
    <row r="447" s="2" customFormat="1" ht="16.5" customHeight="1">
      <c r="A447" s="41"/>
      <c r="B447" s="42"/>
      <c r="C447" s="207" t="s">
        <v>392</v>
      </c>
      <c r="D447" s="207" t="s">
        <v>142</v>
      </c>
      <c r="E447" s="208" t="s">
        <v>704</v>
      </c>
      <c r="F447" s="209" t="s">
        <v>705</v>
      </c>
      <c r="G447" s="210" t="s">
        <v>186</v>
      </c>
      <c r="H447" s="211">
        <v>1.21</v>
      </c>
      <c r="I447" s="212"/>
      <c r="J447" s="213">
        <f>ROUND(I447*H447,2)</f>
        <v>0</v>
      </c>
      <c r="K447" s="209" t="s">
        <v>146</v>
      </c>
      <c r="L447" s="47"/>
      <c r="M447" s="214" t="s">
        <v>19</v>
      </c>
      <c r="N447" s="215" t="s">
        <v>43</v>
      </c>
      <c r="O447" s="87"/>
      <c r="P447" s="216">
        <f>O447*H447</f>
        <v>0</v>
      </c>
      <c r="Q447" s="216">
        <v>0.00012</v>
      </c>
      <c r="R447" s="216">
        <f>Q447*H447</f>
        <v>0.00014520000000000001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236</v>
      </c>
      <c r="AT447" s="218" t="s">
        <v>142</v>
      </c>
      <c r="AU447" s="218" t="s">
        <v>82</v>
      </c>
      <c r="AY447" s="20" t="s">
        <v>140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80</v>
      </c>
      <c r="BK447" s="219">
        <f>ROUND(I447*H447,2)</f>
        <v>0</v>
      </c>
      <c r="BL447" s="20" t="s">
        <v>236</v>
      </c>
      <c r="BM447" s="218" t="s">
        <v>706</v>
      </c>
    </row>
    <row r="448" s="2" customFormat="1">
      <c r="A448" s="41"/>
      <c r="B448" s="42"/>
      <c r="C448" s="43"/>
      <c r="D448" s="220" t="s">
        <v>149</v>
      </c>
      <c r="E448" s="43"/>
      <c r="F448" s="221" t="s">
        <v>707</v>
      </c>
      <c r="G448" s="43"/>
      <c r="H448" s="43"/>
      <c r="I448" s="222"/>
      <c r="J448" s="43"/>
      <c r="K448" s="43"/>
      <c r="L448" s="47"/>
      <c r="M448" s="223"/>
      <c r="N448" s="224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149</v>
      </c>
      <c r="AU448" s="20" t="s">
        <v>82</v>
      </c>
    </row>
    <row r="449" s="13" customFormat="1">
      <c r="A449" s="13"/>
      <c r="B449" s="225"/>
      <c r="C449" s="226"/>
      <c r="D449" s="227" t="s">
        <v>151</v>
      </c>
      <c r="E449" s="228" t="s">
        <v>19</v>
      </c>
      <c r="F449" s="229" t="s">
        <v>703</v>
      </c>
      <c r="G449" s="226"/>
      <c r="H449" s="230">
        <v>1.21</v>
      </c>
      <c r="I449" s="231"/>
      <c r="J449" s="226"/>
      <c r="K449" s="226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151</v>
      </c>
      <c r="AU449" s="236" t="s">
        <v>82</v>
      </c>
      <c r="AV449" s="13" t="s">
        <v>82</v>
      </c>
      <c r="AW449" s="13" t="s">
        <v>33</v>
      </c>
      <c r="AX449" s="13" t="s">
        <v>72</v>
      </c>
      <c r="AY449" s="236" t="s">
        <v>140</v>
      </c>
    </row>
    <row r="450" s="14" customFormat="1">
      <c r="A450" s="14"/>
      <c r="B450" s="237"/>
      <c r="C450" s="238"/>
      <c r="D450" s="227" t="s">
        <v>151</v>
      </c>
      <c r="E450" s="239" t="s">
        <v>19</v>
      </c>
      <c r="F450" s="240" t="s">
        <v>153</v>
      </c>
      <c r="G450" s="238"/>
      <c r="H450" s="241">
        <v>1.21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7" t="s">
        <v>151</v>
      </c>
      <c r="AU450" s="247" t="s">
        <v>82</v>
      </c>
      <c r="AV450" s="14" t="s">
        <v>154</v>
      </c>
      <c r="AW450" s="14" t="s">
        <v>33</v>
      </c>
      <c r="AX450" s="14" t="s">
        <v>80</v>
      </c>
      <c r="AY450" s="247" t="s">
        <v>140</v>
      </c>
    </row>
    <row r="451" s="2" customFormat="1" ht="16.5" customHeight="1">
      <c r="A451" s="41"/>
      <c r="B451" s="42"/>
      <c r="C451" s="207" t="s">
        <v>421</v>
      </c>
      <c r="D451" s="207" t="s">
        <v>142</v>
      </c>
      <c r="E451" s="208" t="s">
        <v>708</v>
      </c>
      <c r="F451" s="209" t="s">
        <v>709</v>
      </c>
      <c r="G451" s="210" t="s">
        <v>186</v>
      </c>
      <c r="H451" s="211">
        <v>1.21</v>
      </c>
      <c r="I451" s="212"/>
      <c r="J451" s="213">
        <f>ROUND(I451*H451,2)</f>
        <v>0</v>
      </c>
      <c r="K451" s="209" t="s">
        <v>146</v>
      </c>
      <c r="L451" s="47"/>
      <c r="M451" s="214" t="s">
        <v>19</v>
      </c>
      <c r="N451" s="215" t="s">
        <v>43</v>
      </c>
      <c r="O451" s="87"/>
      <c r="P451" s="216">
        <f>O451*H451</f>
        <v>0</v>
      </c>
      <c r="Q451" s="216">
        <v>0.00012</v>
      </c>
      <c r="R451" s="216">
        <f>Q451*H451</f>
        <v>0.00014520000000000001</v>
      </c>
      <c r="S451" s="216">
        <v>0</v>
      </c>
      <c r="T451" s="21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236</v>
      </c>
      <c r="AT451" s="218" t="s">
        <v>142</v>
      </c>
      <c r="AU451" s="218" t="s">
        <v>82</v>
      </c>
      <c r="AY451" s="20" t="s">
        <v>140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80</v>
      </c>
      <c r="BK451" s="219">
        <f>ROUND(I451*H451,2)</f>
        <v>0</v>
      </c>
      <c r="BL451" s="20" t="s">
        <v>236</v>
      </c>
      <c r="BM451" s="218" t="s">
        <v>710</v>
      </c>
    </row>
    <row r="452" s="2" customFormat="1">
      <c r="A452" s="41"/>
      <c r="B452" s="42"/>
      <c r="C452" s="43"/>
      <c r="D452" s="220" t="s">
        <v>149</v>
      </c>
      <c r="E452" s="43"/>
      <c r="F452" s="221" t="s">
        <v>711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149</v>
      </c>
      <c r="AU452" s="20" t="s">
        <v>82</v>
      </c>
    </row>
    <row r="453" s="12" customFormat="1" ht="22.8" customHeight="1">
      <c r="A453" s="12"/>
      <c r="B453" s="191"/>
      <c r="C453" s="192"/>
      <c r="D453" s="193" t="s">
        <v>71</v>
      </c>
      <c r="E453" s="205" t="s">
        <v>712</v>
      </c>
      <c r="F453" s="205" t="s">
        <v>713</v>
      </c>
      <c r="G453" s="192"/>
      <c r="H453" s="192"/>
      <c r="I453" s="195"/>
      <c r="J453" s="206">
        <f>BK453</f>
        <v>0</v>
      </c>
      <c r="K453" s="192"/>
      <c r="L453" s="197"/>
      <c r="M453" s="198"/>
      <c r="N453" s="199"/>
      <c r="O453" s="199"/>
      <c r="P453" s="200">
        <f>SUM(P454:P487)</f>
        <v>0</v>
      </c>
      <c r="Q453" s="199"/>
      <c r="R453" s="200">
        <f>SUM(R454:R487)</f>
        <v>0.29583647000000002</v>
      </c>
      <c r="S453" s="199"/>
      <c r="T453" s="201">
        <f>SUM(T454:T487)</f>
        <v>0.03985665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02" t="s">
        <v>82</v>
      </c>
      <c r="AT453" s="203" t="s">
        <v>71</v>
      </c>
      <c r="AU453" s="203" t="s">
        <v>80</v>
      </c>
      <c r="AY453" s="202" t="s">
        <v>140</v>
      </c>
      <c r="BK453" s="204">
        <f>SUM(BK454:BK487)</f>
        <v>0</v>
      </c>
    </row>
    <row r="454" s="2" customFormat="1" ht="16.5" customHeight="1">
      <c r="A454" s="41"/>
      <c r="B454" s="42"/>
      <c r="C454" s="207" t="s">
        <v>714</v>
      </c>
      <c r="D454" s="207" t="s">
        <v>142</v>
      </c>
      <c r="E454" s="208" t="s">
        <v>715</v>
      </c>
      <c r="F454" s="209" t="s">
        <v>716</v>
      </c>
      <c r="G454" s="210" t="s">
        <v>186</v>
      </c>
      <c r="H454" s="211">
        <v>84.599999999999994</v>
      </c>
      <c r="I454" s="212"/>
      <c r="J454" s="213">
        <f>ROUND(I454*H454,2)</f>
        <v>0</v>
      </c>
      <c r="K454" s="209" t="s">
        <v>146</v>
      </c>
      <c r="L454" s="47"/>
      <c r="M454" s="214" t="s">
        <v>19</v>
      </c>
      <c r="N454" s="215" t="s">
        <v>43</v>
      </c>
      <c r="O454" s="87"/>
      <c r="P454" s="216">
        <f>O454*H454</f>
        <v>0</v>
      </c>
      <c r="Q454" s="216">
        <v>0.00098999999999999999</v>
      </c>
      <c r="R454" s="216">
        <f>Q454*H454</f>
        <v>0.083753999999999995</v>
      </c>
      <c r="S454" s="216">
        <v>6.0000000000000002E-05</v>
      </c>
      <c r="T454" s="217">
        <f>S454*H454</f>
        <v>0.0050759999999999998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8" t="s">
        <v>236</v>
      </c>
      <c r="AT454" s="218" t="s">
        <v>142</v>
      </c>
      <c r="AU454" s="218" t="s">
        <v>82</v>
      </c>
      <c r="AY454" s="20" t="s">
        <v>140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0" t="s">
        <v>80</v>
      </c>
      <c r="BK454" s="219">
        <f>ROUND(I454*H454,2)</f>
        <v>0</v>
      </c>
      <c r="BL454" s="20" t="s">
        <v>236</v>
      </c>
      <c r="BM454" s="218" t="s">
        <v>717</v>
      </c>
    </row>
    <row r="455" s="2" customFormat="1">
      <c r="A455" s="41"/>
      <c r="B455" s="42"/>
      <c r="C455" s="43"/>
      <c r="D455" s="220" t="s">
        <v>149</v>
      </c>
      <c r="E455" s="43"/>
      <c r="F455" s="221" t="s">
        <v>718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149</v>
      </c>
      <c r="AU455" s="20" t="s">
        <v>82</v>
      </c>
    </row>
    <row r="456" s="15" customFormat="1">
      <c r="A456" s="15"/>
      <c r="B456" s="248"/>
      <c r="C456" s="249"/>
      <c r="D456" s="227" t="s">
        <v>151</v>
      </c>
      <c r="E456" s="250" t="s">
        <v>19</v>
      </c>
      <c r="F456" s="251" t="s">
        <v>719</v>
      </c>
      <c r="G456" s="249"/>
      <c r="H456" s="250" t="s">
        <v>19</v>
      </c>
      <c r="I456" s="252"/>
      <c r="J456" s="249"/>
      <c r="K456" s="249"/>
      <c r="L456" s="253"/>
      <c r="M456" s="254"/>
      <c r="N456" s="255"/>
      <c r="O456" s="255"/>
      <c r="P456" s="255"/>
      <c r="Q456" s="255"/>
      <c r="R456" s="255"/>
      <c r="S456" s="255"/>
      <c r="T456" s="256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7" t="s">
        <v>151</v>
      </c>
      <c r="AU456" s="257" t="s">
        <v>82</v>
      </c>
      <c r="AV456" s="15" t="s">
        <v>80</v>
      </c>
      <c r="AW456" s="15" t="s">
        <v>33</v>
      </c>
      <c r="AX456" s="15" t="s">
        <v>72</v>
      </c>
      <c r="AY456" s="257" t="s">
        <v>140</v>
      </c>
    </row>
    <row r="457" s="13" customFormat="1">
      <c r="A457" s="13"/>
      <c r="B457" s="225"/>
      <c r="C457" s="226"/>
      <c r="D457" s="227" t="s">
        <v>151</v>
      </c>
      <c r="E457" s="228" t="s">
        <v>19</v>
      </c>
      <c r="F457" s="229" t="s">
        <v>720</v>
      </c>
      <c r="G457" s="226"/>
      <c r="H457" s="230">
        <v>34.600000000000001</v>
      </c>
      <c r="I457" s="231"/>
      <c r="J457" s="226"/>
      <c r="K457" s="226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151</v>
      </c>
      <c r="AU457" s="236" t="s">
        <v>82</v>
      </c>
      <c r="AV457" s="13" t="s">
        <v>82</v>
      </c>
      <c r="AW457" s="13" t="s">
        <v>33</v>
      </c>
      <c r="AX457" s="13" t="s">
        <v>72</v>
      </c>
      <c r="AY457" s="236" t="s">
        <v>140</v>
      </c>
    </row>
    <row r="458" s="13" customFormat="1">
      <c r="A458" s="13"/>
      <c r="B458" s="225"/>
      <c r="C458" s="226"/>
      <c r="D458" s="227" t="s">
        <v>151</v>
      </c>
      <c r="E458" s="228" t="s">
        <v>19</v>
      </c>
      <c r="F458" s="229" t="s">
        <v>404</v>
      </c>
      <c r="G458" s="226"/>
      <c r="H458" s="230">
        <v>50</v>
      </c>
      <c r="I458" s="231"/>
      <c r="J458" s="226"/>
      <c r="K458" s="226"/>
      <c r="L458" s="232"/>
      <c r="M458" s="233"/>
      <c r="N458" s="234"/>
      <c r="O458" s="234"/>
      <c r="P458" s="234"/>
      <c r="Q458" s="234"/>
      <c r="R458" s="234"/>
      <c r="S458" s="234"/>
      <c r="T458" s="23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151</v>
      </c>
      <c r="AU458" s="236" t="s">
        <v>82</v>
      </c>
      <c r="AV458" s="13" t="s">
        <v>82</v>
      </c>
      <c r="AW458" s="13" t="s">
        <v>33</v>
      </c>
      <c r="AX458" s="13" t="s">
        <v>72</v>
      </c>
      <c r="AY458" s="236" t="s">
        <v>140</v>
      </c>
    </row>
    <row r="459" s="14" customFormat="1">
      <c r="A459" s="14"/>
      <c r="B459" s="237"/>
      <c r="C459" s="238"/>
      <c r="D459" s="227" t="s">
        <v>151</v>
      </c>
      <c r="E459" s="239" t="s">
        <v>19</v>
      </c>
      <c r="F459" s="240" t="s">
        <v>153</v>
      </c>
      <c r="G459" s="238"/>
      <c r="H459" s="241">
        <v>84.599999999999994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7" t="s">
        <v>151</v>
      </c>
      <c r="AU459" s="247" t="s">
        <v>82</v>
      </c>
      <c r="AV459" s="14" t="s">
        <v>154</v>
      </c>
      <c r="AW459" s="14" t="s">
        <v>33</v>
      </c>
      <c r="AX459" s="14" t="s">
        <v>80</v>
      </c>
      <c r="AY459" s="247" t="s">
        <v>140</v>
      </c>
    </row>
    <row r="460" s="2" customFormat="1" ht="21.75" customHeight="1">
      <c r="A460" s="41"/>
      <c r="B460" s="42"/>
      <c r="C460" s="207" t="s">
        <v>721</v>
      </c>
      <c r="D460" s="207" t="s">
        <v>142</v>
      </c>
      <c r="E460" s="208" t="s">
        <v>722</v>
      </c>
      <c r="F460" s="209" t="s">
        <v>723</v>
      </c>
      <c r="G460" s="210" t="s">
        <v>186</v>
      </c>
      <c r="H460" s="211">
        <v>34.619999999999997</v>
      </c>
      <c r="I460" s="212"/>
      <c r="J460" s="213">
        <f>ROUND(I460*H460,2)</f>
        <v>0</v>
      </c>
      <c r="K460" s="209" t="s">
        <v>146</v>
      </c>
      <c r="L460" s="47"/>
      <c r="M460" s="214" t="s">
        <v>19</v>
      </c>
      <c r="N460" s="215" t="s">
        <v>43</v>
      </c>
      <c r="O460" s="87"/>
      <c r="P460" s="216">
        <f>O460*H460</f>
        <v>0</v>
      </c>
      <c r="Q460" s="216">
        <v>0.00198</v>
      </c>
      <c r="R460" s="216">
        <f>Q460*H460</f>
        <v>0.0685476</v>
      </c>
      <c r="S460" s="216">
        <v>6.0000000000000002E-05</v>
      </c>
      <c r="T460" s="217">
        <f>S460*H460</f>
        <v>0.0020772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236</v>
      </c>
      <c r="AT460" s="218" t="s">
        <v>142</v>
      </c>
      <c r="AU460" s="218" t="s">
        <v>82</v>
      </c>
      <c r="AY460" s="20" t="s">
        <v>140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80</v>
      </c>
      <c r="BK460" s="219">
        <f>ROUND(I460*H460,2)</f>
        <v>0</v>
      </c>
      <c r="BL460" s="20" t="s">
        <v>236</v>
      </c>
      <c r="BM460" s="218" t="s">
        <v>724</v>
      </c>
    </row>
    <row r="461" s="2" customFormat="1">
      <c r="A461" s="41"/>
      <c r="B461" s="42"/>
      <c r="C461" s="43"/>
      <c r="D461" s="220" t="s">
        <v>149</v>
      </c>
      <c r="E461" s="43"/>
      <c r="F461" s="221" t="s">
        <v>725</v>
      </c>
      <c r="G461" s="43"/>
      <c r="H461" s="43"/>
      <c r="I461" s="222"/>
      <c r="J461" s="43"/>
      <c r="K461" s="43"/>
      <c r="L461" s="47"/>
      <c r="M461" s="223"/>
      <c r="N461" s="224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149</v>
      </c>
      <c r="AU461" s="20" t="s">
        <v>82</v>
      </c>
    </row>
    <row r="462" s="13" customFormat="1">
      <c r="A462" s="13"/>
      <c r="B462" s="225"/>
      <c r="C462" s="226"/>
      <c r="D462" s="227" t="s">
        <v>151</v>
      </c>
      <c r="E462" s="228" t="s">
        <v>19</v>
      </c>
      <c r="F462" s="229" t="s">
        <v>726</v>
      </c>
      <c r="G462" s="226"/>
      <c r="H462" s="230">
        <v>30</v>
      </c>
      <c r="I462" s="231"/>
      <c r="J462" s="226"/>
      <c r="K462" s="226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151</v>
      </c>
      <c r="AU462" s="236" t="s">
        <v>82</v>
      </c>
      <c r="AV462" s="13" t="s">
        <v>82</v>
      </c>
      <c r="AW462" s="13" t="s">
        <v>33</v>
      </c>
      <c r="AX462" s="13" t="s">
        <v>72</v>
      </c>
      <c r="AY462" s="236" t="s">
        <v>140</v>
      </c>
    </row>
    <row r="463" s="13" customFormat="1">
      <c r="A463" s="13"/>
      <c r="B463" s="225"/>
      <c r="C463" s="226"/>
      <c r="D463" s="227" t="s">
        <v>151</v>
      </c>
      <c r="E463" s="228" t="s">
        <v>19</v>
      </c>
      <c r="F463" s="229" t="s">
        <v>727</v>
      </c>
      <c r="G463" s="226"/>
      <c r="H463" s="230">
        <v>4.6200000000000001</v>
      </c>
      <c r="I463" s="231"/>
      <c r="J463" s="226"/>
      <c r="K463" s="226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151</v>
      </c>
      <c r="AU463" s="236" t="s">
        <v>82</v>
      </c>
      <c r="AV463" s="13" t="s">
        <v>82</v>
      </c>
      <c r="AW463" s="13" t="s">
        <v>33</v>
      </c>
      <c r="AX463" s="13" t="s">
        <v>72</v>
      </c>
      <c r="AY463" s="236" t="s">
        <v>140</v>
      </c>
    </row>
    <row r="464" s="14" customFormat="1">
      <c r="A464" s="14"/>
      <c r="B464" s="237"/>
      <c r="C464" s="238"/>
      <c r="D464" s="227" t="s">
        <v>151</v>
      </c>
      <c r="E464" s="239" t="s">
        <v>19</v>
      </c>
      <c r="F464" s="240" t="s">
        <v>153</v>
      </c>
      <c r="G464" s="238"/>
      <c r="H464" s="241">
        <v>34.619999999999997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7" t="s">
        <v>151</v>
      </c>
      <c r="AU464" s="247" t="s">
        <v>82</v>
      </c>
      <c r="AV464" s="14" t="s">
        <v>154</v>
      </c>
      <c r="AW464" s="14" t="s">
        <v>33</v>
      </c>
      <c r="AX464" s="14" t="s">
        <v>80</v>
      </c>
      <c r="AY464" s="247" t="s">
        <v>140</v>
      </c>
    </row>
    <row r="465" s="2" customFormat="1" ht="16.5" customHeight="1">
      <c r="A465" s="41"/>
      <c r="B465" s="42"/>
      <c r="C465" s="207" t="s">
        <v>728</v>
      </c>
      <c r="D465" s="207" t="s">
        <v>142</v>
      </c>
      <c r="E465" s="208" t="s">
        <v>729</v>
      </c>
      <c r="F465" s="209" t="s">
        <v>730</v>
      </c>
      <c r="G465" s="210" t="s">
        <v>186</v>
      </c>
      <c r="H465" s="211">
        <v>105.49500000000001</v>
      </c>
      <c r="I465" s="212"/>
      <c r="J465" s="213">
        <f>ROUND(I465*H465,2)</f>
        <v>0</v>
      </c>
      <c r="K465" s="209" t="s">
        <v>146</v>
      </c>
      <c r="L465" s="47"/>
      <c r="M465" s="214" t="s">
        <v>19</v>
      </c>
      <c r="N465" s="215" t="s">
        <v>43</v>
      </c>
      <c r="O465" s="87"/>
      <c r="P465" s="216">
        <f>O465*H465</f>
        <v>0</v>
      </c>
      <c r="Q465" s="216">
        <v>0.001</v>
      </c>
      <c r="R465" s="216">
        <f>Q465*H465</f>
        <v>0.10549500000000001</v>
      </c>
      <c r="S465" s="216">
        <v>0.00031</v>
      </c>
      <c r="T465" s="217">
        <f>S465*H465</f>
        <v>0.032703450000000002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236</v>
      </c>
      <c r="AT465" s="218" t="s">
        <v>142</v>
      </c>
      <c r="AU465" s="218" t="s">
        <v>82</v>
      </c>
      <c r="AY465" s="20" t="s">
        <v>140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80</v>
      </c>
      <c r="BK465" s="219">
        <f>ROUND(I465*H465,2)</f>
        <v>0</v>
      </c>
      <c r="BL465" s="20" t="s">
        <v>236</v>
      </c>
      <c r="BM465" s="218" t="s">
        <v>731</v>
      </c>
    </row>
    <row r="466" s="2" customFormat="1">
      <c r="A466" s="41"/>
      <c r="B466" s="42"/>
      <c r="C466" s="43"/>
      <c r="D466" s="220" t="s">
        <v>149</v>
      </c>
      <c r="E466" s="43"/>
      <c r="F466" s="221" t="s">
        <v>732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149</v>
      </c>
      <c r="AU466" s="20" t="s">
        <v>82</v>
      </c>
    </row>
    <row r="467" s="15" customFormat="1">
      <c r="A467" s="15"/>
      <c r="B467" s="248"/>
      <c r="C467" s="249"/>
      <c r="D467" s="227" t="s">
        <v>151</v>
      </c>
      <c r="E467" s="250" t="s">
        <v>19</v>
      </c>
      <c r="F467" s="251" t="s">
        <v>733</v>
      </c>
      <c r="G467" s="249"/>
      <c r="H467" s="250" t="s">
        <v>19</v>
      </c>
      <c r="I467" s="252"/>
      <c r="J467" s="249"/>
      <c r="K467" s="249"/>
      <c r="L467" s="253"/>
      <c r="M467" s="254"/>
      <c r="N467" s="255"/>
      <c r="O467" s="255"/>
      <c r="P467" s="255"/>
      <c r="Q467" s="255"/>
      <c r="R467" s="255"/>
      <c r="S467" s="255"/>
      <c r="T467" s="25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7" t="s">
        <v>151</v>
      </c>
      <c r="AU467" s="257" t="s">
        <v>82</v>
      </c>
      <c r="AV467" s="15" t="s">
        <v>80</v>
      </c>
      <c r="AW467" s="15" t="s">
        <v>33</v>
      </c>
      <c r="AX467" s="15" t="s">
        <v>72</v>
      </c>
      <c r="AY467" s="257" t="s">
        <v>140</v>
      </c>
    </row>
    <row r="468" s="13" customFormat="1">
      <c r="A468" s="13"/>
      <c r="B468" s="225"/>
      <c r="C468" s="226"/>
      <c r="D468" s="227" t="s">
        <v>151</v>
      </c>
      <c r="E468" s="228" t="s">
        <v>19</v>
      </c>
      <c r="F468" s="229" t="s">
        <v>285</v>
      </c>
      <c r="G468" s="226"/>
      <c r="H468" s="230">
        <v>33.548000000000002</v>
      </c>
      <c r="I468" s="231"/>
      <c r="J468" s="226"/>
      <c r="K468" s="226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151</v>
      </c>
      <c r="AU468" s="236" t="s">
        <v>82</v>
      </c>
      <c r="AV468" s="13" t="s">
        <v>82</v>
      </c>
      <c r="AW468" s="13" t="s">
        <v>33</v>
      </c>
      <c r="AX468" s="13" t="s">
        <v>72</v>
      </c>
      <c r="AY468" s="236" t="s">
        <v>140</v>
      </c>
    </row>
    <row r="469" s="15" customFormat="1">
      <c r="A469" s="15"/>
      <c r="B469" s="248"/>
      <c r="C469" s="249"/>
      <c r="D469" s="227" t="s">
        <v>151</v>
      </c>
      <c r="E469" s="250" t="s">
        <v>19</v>
      </c>
      <c r="F469" s="251" t="s">
        <v>734</v>
      </c>
      <c r="G469" s="249"/>
      <c r="H469" s="250" t="s">
        <v>19</v>
      </c>
      <c r="I469" s="252"/>
      <c r="J469" s="249"/>
      <c r="K469" s="249"/>
      <c r="L469" s="253"/>
      <c r="M469" s="254"/>
      <c r="N469" s="255"/>
      <c r="O469" s="255"/>
      <c r="P469" s="255"/>
      <c r="Q469" s="255"/>
      <c r="R469" s="255"/>
      <c r="S469" s="255"/>
      <c r="T469" s="25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7" t="s">
        <v>151</v>
      </c>
      <c r="AU469" s="257" t="s">
        <v>82</v>
      </c>
      <c r="AV469" s="15" t="s">
        <v>80</v>
      </c>
      <c r="AW469" s="15" t="s">
        <v>33</v>
      </c>
      <c r="AX469" s="15" t="s">
        <v>72</v>
      </c>
      <c r="AY469" s="257" t="s">
        <v>140</v>
      </c>
    </row>
    <row r="470" s="13" customFormat="1">
      <c r="A470" s="13"/>
      <c r="B470" s="225"/>
      <c r="C470" s="226"/>
      <c r="D470" s="227" t="s">
        <v>151</v>
      </c>
      <c r="E470" s="228" t="s">
        <v>19</v>
      </c>
      <c r="F470" s="229" t="s">
        <v>735</v>
      </c>
      <c r="G470" s="226"/>
      <c r="H470" s="230">
        <v>72.709999999999994</v>
      </c>
      <c r="I470" s="231"/>
      <c r="J470" s="226"/>
      <c r="K470" s="226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151</v>
      </c>
      <c r="AU470" s="236" t="s">
        <v>82</v>
      </c>
      <c r="AV470" s="13" t="s">
        <v>82</v>
      </c>
      <c r="AW470" s="13" t="s">
        <v>33</v>
      </c>
      <c r="AX470" s="13" t="s">
        <v>72</v>
      </c>
      <c r="AY470" s="236" t="s">
        <v>140</v>
      </c>
    </row>
    <row r="471" s="13" customFormat="1">
      <c r="A471" s="13"/>
      <c r="B471" s="225"/>
      <c r="C471" s="226"/>
      <c r="D471" s="227" t="s">
        <v>151</v>
      </c>
      <c r="E471" s="228" t="s">
        <v>19</v>
      </c>
      <c r="F471" s="229" t="s">
        <v>736</v>
      </c>
      <c r="G471" s="226"/>
      <c r="H471" s="230">
        <v>-7.048</v>
      </c>
      <c r="I471" s="231"/>
      <c r="J471" s="226"/>
      <c r="K471" s="226"/>
      <c r="L471" s="232"/>
      <c r="M471" s="233"/>
      <c r="N471" s="234"/>
      <c r="O471" s="234"/>
      <c r="P471" s="234"/>
      <c r="Q471" s="234"/>
      <c r="R471" s="234"/>
      <c r="S471" s="234"/>
      <c r="T471" s="23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6" t="s">
        <v>151</v>
      </c>
      <c r="AU471" s="236" t="s">
        <v>82</v>
      </c>
      <c r="AV471" s="13" t="s">
        <v>82</v>
      </c>
      <c r="AW471" s="13" t="s">
        <v>33</v>
      </c>
      <c r="AX471" s="13" t="s">
        <v>72</v>
      </c>
      <c r="AY471" s="236" t="s">
        <v>140</v>
      </c>
    </row>
    <row r="472" s="15" customFormat="1">
      <c r="A472" s="15"/>
      <c r="B472" s="248"/>
      <c r="C472" s="249"/>
      <c r="D472" s="227" t="s">
        <v>151</v>
      </c>
      <c r="E472" s="250" t="s">
        <v>19</v>
      </c>
      <c r="F472" s="251" t="s">
        <v>737</v>
      </c>
      <c r="G472" s="249"/>
      <c r="H472" s="250" t="s">
        <v>19</v>
      </c>
      <c r="I472" s="252"/>
      <c r="J472" s="249"/>
      <c r="K472" s="249"/>
      <c r="L472" s="253"/>
      <c r="M472" s="254"/>
      <c r="N472" s="255"/>
      <c r="O472" s="255"/>
      <c r="P472" s="255"/>
      <c r="Q472" s="255"/>
      <c r="R472" s="255"/>
      <c r="S472" s="255"/>
      <c r="T472" s="256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7" t="s">
        <v>151</v>
      </c>
      <c r="AU472" s="257" t="s">
        <v>82</v>
      </c>
      <c r="AV472" s="15" t="s">
        <v>80</v>
      </c>
      <c r="AW472" s="15" t="s">
        <v>33</v>
      </c>
      <c r="AX472" s="15" t="s">
        <v>72</v>
      </c>
      <c r="AY472" s="257" t="s">
        <v>140</v>
      </c>
    </row>
    <row r="473" s="13" customFormat="1">
      <c r="A473" s="13"/>
      <c r="B473" s="225"/>
      <c r="C473" s="226"/>
      <c r="D473" s="227" t="s">
        <v>151</v>
      </c>
      <c r="E473" s="228" t="s">
        <v>19</v>
      </c>
      <c r="F473" s="229" t="s">
        <v>738</v>
      </c>
      <c r="G473" s="226"/>
      <c r="H473" s="230">
        <v>6.2850000000000001</v>
      </c>
      <c r="I473" s="231"/>
      <c r="J473" s="226"/>
      <c r="K473" s="226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151</v>
      </c>
      <c r="AU473" s="236" t="s">
        <v>82</v>
      </c>
      <c r="AV473" s="13" t="s">
        <v>82</v>
      </c>
      <c r="AW473" s="13" t="s">
        <v>33</v>
      </c>
      <c r="AX473" s="13" t="s">
        <v>72</v>
      </c>
      <c r="AY473" s="236" t="s">
        <v>140</v>
      </c>
    </row>
    <row r="474" s="14" customFormat="1">
      <c r="A474" s="14"/>
      <c r="B474" s="237"/>
      <c r="C474" s="238"/>
      <c r="D474" s="227" t="s">
        <v>151</v>
      </c>
      <c r="E474" s="239" t="s">
        <v>19</v>
      </c>
      <c r="F474" s="240" t="s">
        <v>153</v>
      </c>
      <c r="G474" s="238"/>
      <c r="H474" s="241">
        <v>105.49499999999999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151</v>
      </c>
      <c r="AU474" s="247" t="s">
        <v>82</v>
      </c>
      <c r="AV474" s="14" t="s">
        <v>154</v>
      </c>
      <c r="AW474" s="14" t="s">
        <v>33</v>
      </c>
      <c r="AX474" s="14" t="s">
        <v>80</v>
      </c>
      <c r="AY474" s="247" t="s">
        <v>140</v>
      </c>
    </row>
    <row r="475" s="2" customFormat="1" ht="16.5" customHeight="1">
      <c r="A475" s="41"/>
      <c r="B475" s="42"/>
      <c r="C475" s="207" t="s">
        <v>739</v>
      </c>
      <c r="D475" s="207" t="s">
        <v>142</v>
      </c>
      <c r="E475" s="208" t="s">
        <v>740</v>
      </c>
      <c r="F475" s="209" t="s">
        <v>741</v>
      </c>
      <c r="G475" s="210" t="s">
        <v>186</v>
      </c>
      <c r="H475" s="211">
        <v>112.54300000000001</v>
      </c>
      <c r="I475" s="212"/>
      <c r="J475" s="213">
        <f>ROUND(I475*H475,2)</f>
        <v>0</v>
      </c>
      <c r="K475" s="209" t="s">
        <v>146</v>
      </c>
      <c r="L475" s="47"/>
      <c r="M475" s="214" t="s">
        <v>19</v>
      </c>
      <c r="N475" s="215" t="s">
        <v>43</v>
      </c>
      <c r="O475" s="87"/>
      <c r="P475" s="216">
        <f>O475*H475</f>
        <v>0</v>
      </c>
      <c r="Q475" s="216">
        <v>0</v>
      </c>
      <c r="R475" s="216">
        <f>Q475*H475</f>
        <v>0</v>
      </c>
      <c r="S475" s="216">
        <v>0</v>
      </c>
      <c r="T475" s="217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218" t="s">
        <v>236</v>
      </c>
      <c r="AT475" s="218" t="s">
        <v>142</v>
      </c>
      <c r="AU475" s="218" t="s">
        <v>82</v>
      </c>
      <c r="AY475" s="20" t="s">
        <v>140</v>
      </c>
      <c r="BE475" s="219">
        <f>IF(N475="základní",J475,0)</f>
        <v>0</v>
      </c>
      <c r="BF475" s="219">
        <f>IF(N475="snížená",J475,0)</f>
        <v>0</v>
      </c>
      <c r="BG475" s="219">
        <f>IF(N475="zákl. přenesená",J475,0)</f>
        <v>0</v>
      </c>
      <c r="BH475" s="219">
        <f>IF(N475="sníž. přenesená",J475,0)</f>
        <v>0</v>
      </c>
      <c r="BI475" s="219">
        <f>IF(N475="nulová",J475,0)</f>
        <v>0</v>
      </c>
      <c r="BJ475" s="20" t="s">
        <v>80</v>
      </c>
      <c r="BK475" s="219">
        <f>ROUND(I475*H475,2)</f>
        <v>0</v>
      </c>
      <c r="BL475" s="20" t="s">
        <v>236</v>
      </c>
      <c r="BM475" s="218" t="s">
        <v>742</v>
      </c>
    </row>
    <row r="476" s="2" customFormat="1">
      <c r="A476" s="41"/>
      <c r="B476" s="42"/>
      <c r="C476" s="43"/>
      <c r="D476" s="220" t="s">
        <v>149</v>
      </c>
      <c r="E476" s="43"/>
      <c r="F476" s="221" t="s">
        <v>743</v>
      </c>
      <c r="G476" s="43"/>
      <c r="H476" s="43"/>
      <c r="I476" s="222"/>
      <c r="J476" s="43"/>
      <c r="K476" s="43"/>
      <c r="L476" s="47"/>
      <c r="M476" s="223"/>
      <c r="N476" s="224"/>
      <c r="O476" s="87"/>
      <c r="P476" s="87"/>
      <c r="Q476" s="87"/>
      <c r="R476" s="87"/>
      <c r="S476" s="87"/>
      <c r="T476" s="88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T476" s="20" t="s">
        <v>149</v>
      </c>
      <c r="AU476" s="20" t="s">
        <v>82</v>
      </c>
    </row>
    <row r="477" s="2" customFormat="1" ht="16.5" customHeight="1">
      <c r="A477" s="41"/>
      <c r="B477" s="42"/>
      <c r="C477" s="258" t="s">
        <v>744</v>
      </c>
      <c r="D477" s="258" t="s">
        <v>251</v>
      </c>
      <c r="E477" s="259" t="s">
        <v>745</v>
      </c>
      <c r="F477" s="260" t="s">
        <v>746</v>
      </c>
      <c r="G477" s="261" t="s">
        <v>747</v>
      </c>
      <c r="H477" s="262">
        <v>4.5019999999999998</v>
      </c>
      <c r="I477" s="263"/>
      <c r="J477" s="264">
        <f>ROUND(I477*H477,2)</f>
        <v>0</v>
      </c>
      <c r="K477" s="260" t="s">
        <v>146</v>
      </c>
      <c r="L477" s="265"/>
      <c r="M477" s="266" t="s">
        <v>19</v>
      </c>
      <c r="N477" s="267" t="s">
        <v>43</v>
      </c>
      <c r="O477" s="87"/>
      <c r="P477" s="216">
        <f>O477*H477</f>
        <v>0</v>
      </c>
      <c r="Q477" s="216">
        <v>0.0011999999999999999</v>
      </c>
      <c r="R477" s="216">
        <f>Q477*H477</f>
        <v>0.005402399999999999</v>
      </c>
      <c r="S477" s="216">
        <v>0</v>
      </c>
      <c r="T477" s="217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8" t="s">
        <v>340</v>
      </c>
      <c r="AT477" s="218" t="s">
        <v>251</v>
      </c>
      <c r="AU477" s="218" t="s">
        <v>82</v>
      </c>
      <c r="AY477" s="20" t="s">
        <v>140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20" t="s">
        <v>80</v>
      </c>
      <c r="BK477" s="219">
        <f>ROUND(I477*H477,2)</f>
        <v>0</v>
      </c>
      <c r="BL477" s="20" t="s">
        <v>236</v>
      </c>
      <c r="BM477" s="218" t="s">
        <v>748</v>
      </c>
    </row>
    <row r="478" s="13" customFormat="1">
      <c r="A478" s="13"/>
      <c r="B478" s="225"/>
      <c r="C478" s="226"/>
      <c r="D478" s="227" t="s">
        <v>151</v>
      </c>
      <c r="E478" s="226"/>
      <c r="F478" s="229" t="s">
        <v>749</v>
      </c>
      <c r="G478" s="226"/>
      <c r="H478" s="230">
        <v>4.5019999999999998</v>
      </c>
      <c r="I478" s="231"/>
      <c r="J478" s="226"/>
      <c r="K478" s="226"/>
      <c r="L478" s="232"/>
      <c r="M478" s="233"/>
      <c r="N478" s="234"/>
      <c r="O478" s="234"/>
      <c r="P478" s="234"/>
      <c r="Q478" s="234"/>
      <c r="R478" s="234"/>
      <c r="S478" s="234"/>
      <c r="T478" s="23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6" t="s">
        <v>151</v>
      </c>
      <c r="AU478" s="236" t="s">
        <v>82</v>
      </c>
      <c r="AV478" s="13" t="s">
        <v>82</v>
      </c>
      <c r="AW478" s="13" t="s">
        <v>4</v>
      </c>
      <c r="AX478" s="13" t="s">
        <v>80</v>
      </c>
      <c r="AY478" s="236" t="s">
        <v>140</v>
      </c>
    </row>
    <row r="479" s="2" customFormat="1" ht="24.15" customHeight="1">
      <c r="A479" s="41"/>
      <c r="B479" s="42"/>
      <c r="C479" s="207" t="s">
        <v>750</v>
      </c>
      <c r="D479" s="207" t="s">
        <v>142</v>
      </c>
      <c r="E479" s="208" t="s">
        <v>751</v>
      </c>
      <c r="F479" s="209" t="s">
        <v>752</v>
      </c>
      <c r="G479" s="210" t="s">
        <v>186</v>
      </c>
      <c r="H479" s="211">
        <v>112.54300000000001</v>
      </c>
      <c r="I479" s="212"/>
      <c r="J479" s="213">
        <f>ROUND(I479*H479,2)</f>
        <v>0</v>
      </c>
      <c r="K479" s="209" t="s">
        <v>146</v>
      </c>
      <c r="L479" s="47"/>
      <c r="M479" s="214" t="s">
        <v>19</v>
      </c>
      <c r="N479" s="215" t="s">
        <v>43</v>
      </c>
      <c r="O479" s="87"/>
      <c r="P479" s="216">
        <f>O479*H479</f>
        <v>0</v>
      </c>
      <c r="Q479" s="216">
        <v>0.00029</v>
      </c>
      <c r="R479" s="216">
        <f>Q479*H479</f>
        <v>0.032637470000000002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236</v>
      </c>
      <c r="AT479" s="218" t="s">
        <v>142</v>
      </c>
      <c r="AU479" s="218" t="s">
        <v>82</v>
      </c>
      <c r="AY479" s="20" t="s">
        <v>140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80</v>
      </c>
      <c r="BK479" s="219">
        <f>ROUND(I479*H479,2)</f>
        <v>0</v>
      </c>
      <c r="BL479" s="20" t="s">
        <v>236</v>
      </c>
      <c r="BM479" s="218" t="s">
        <v>753</v>
      </c>
    </row>
    <row r="480" s="2" customFormat="1">
      <c r="A480" s="41"/>
      <c r="B480" s="42"/>
      <c r="C480" s="43"/>
      <c r="D480" s="220" t="s">
        <v>149</v>
      </c>
      <c r="E480" s="43"/>
      <c r="F480" s="221" t="s">
        <v>754</v>
      </c>
      <c r="G480" s="43"/>
      <c r="H480" s="43"/>
      <c r="I480" s="222"/>
      <c r="J480" s="43"/>
      <c r="K480" s="43"/>
      <c r="L480" s="47"/>
      <c r="M480" s="223"/>
      <c r="N480" s="224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149</v>
      </c>
      <c r="AU480" s="20" t="s">
        <v>82</v>
      </c>
    </row>
    <row r="481" s="15" customFormat="1">
      <c r="A481" s="15"/>
      <c r="B481" s="248"/>
      <c r="C481" s="249"/>
      <c r="D481" s="227" t="s">
        <v>151</v>
      </c>
      <c r="E481" s="250" t="s">
        <v>19</v>
      </c>
      <c r="F481" s="251" t="s">
        <v>733</v>
      </c>
      <c r="G481" s="249"/>
      <c r="H481" s="250" t="s">
        <v>19</v>
      </c>
      <c r="I481" s="252"/>
      <c r="J481" s="249"/>
      <c r="K481" s="249"/>
      <c r="L481" s="253"/>
      <c r="M481" s="254"/>
      <c r="N481" s="255"/>
      <c r="O481" s="255"/>
      <c r="P481" s="255"/>
      <c r="Q481" s="255"/>
      <c r="R481" s="255"/>
      <c r="S481" s="255"/>
      <c r="T481" s="256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7" t="s">
        <v>151</v>
      </c>
      <c r="AU481" s="257" t="s">
        <v>82</v>
      </c>
      <c r="AV481" s="15" t="s">
        <v>80</v>
      </c>
      <c r="AW481" s="15" t="s">
        <v>33</v>
      </c>
      <c r="AX481" s="15" t="s">
        <v>72</v>
      </c>
      <c r="AY481" s="257" t="s">
        <v>140</v>
      </c>
    </row>
    <row r="482" s="13" customFormat="1">
      <c r="A482" s="13"/>
      <c r="B482" s="225"/>
      <c r="C482" s="226"/>
      <c r="D482" s="227" t="s">
        <v>151</v>
      </c>
      <c r="E482" s="228" t="s">
        <v>19</v>
      </c>
      <c r="F482" s="229" t="s">
        <v>285</v>
      </c>
      <c r="G482" s="226"/>
      <c r="H482" s="230">
        <v>33.548000000000002</v>
      </c>
      <c r="I482" s="231"/>
      <c r="J482" s="226"/>
      <c r="K482" s="226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151</v>
      </c>
      <c r="AU482" s="236" t="s">
        <v>82</v>
      </c>
      <c r="AV482" s="13" t="s">
        <v>82</v>
      </c>
      <c r="AW482" s="13" t="s">
        <v>33</v>
      </c>
      <c r="AX482" s="13" t="s">
        <v>72</v>
      </c>
      <c r="AY482" s="236" t="s">
        <v>140</v>
      </c>
    </row>
    <row r="483" s="15" customFormat="1">
      <c r="A483" s="15"/>
      <c r="B483" s="248"/>
      <c r="C483" s="249"/>
      <c r="D483" s="227" t="s">
        <v>151</v>
      </c>
      <c r="E483" s="250" t="s">
        <v>19</v>
      </c>
      <c r="F483" s="251" t="s">
        <v>734</v>
      </c>
      <c r="G483" s="249"/>
      <c r="H483" s="250" t="s">
        <v>19</v>
      </c>
      <c r="I483" s="252"/>
      <c r="J483" s="249"/>
      <c r="K483" s="249"/>
      <c r="L483" s="253"/>
      <c r="M483" s="254"/>
      <c r="N483" s="255"/>
      <c r="O483" s="255"/>
      <c r="P483" s="255"/>
      <c r="Q483" s="255"/>
      <c r="R483" s="255"/>
      <c r="S483" s="255"/>
      <c r="T483" s="256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57" t="s">
        <v>151</v>
      </c>
      <c r="AU483" s="257" t="s">
        <v>82</v>
      </c>
      <c r="AV483" s="15" t="s">
        <v>80</v>
      </c>
      <c r="AW483" s="15" t="s">
        <v>33</v>
      </c>
      <c r="AX483" s="15" t="s">
        <v>72</v>
      </c>
      <c r="AY483" s="257" t="s">
        <v>140</v>
      </c>
    </row>
    <row r="484" s="13" customFormat="1">
      <c r="A484" s="13"/>
      <c r="B484" s="225"/>
      <c r="C484" s="226"/>
      <c r="D484" s="227" t="s">
        <v>151</v>
      </c>
      <c r="E484" s="228" t="s">
        <v>19</v>
      </c>
      <c r="F484" s="229" t="s">
        <v>735</v>
      </c>
      <c r="G484" s="226"/>
      <c r="H484" s="230">
        <v>72.709999999999994</v>
      </c>
      <c r="I484" s="231"/>
      <c r="J484" s="226"/>
      <c r="K484" s="226"/>
      <c r="L484" s="232"/>
      <c r="M484" s="233"/>
      <c r="N484" s="234"/>
      <c r="O484" s="234"/>
      <c r="P484" s="234"/>
      <c r="Q484" s="234"/>
      <c r="R484" s="234"/>
      <c r="S484" s="234"/>
      <c r="T484" s="23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6" t="s">
        <v>151</v>
      </c>
      <c r="AU484" s="236" t="s">
        <v>82</v>
      </c>
      <c r="AV484" s="13" t="s">
        <v>82</v>
      </c>
      <c r="AW484" s="13" t="s">
        <v>33</v>
      </c>
      <c r="AX484" s="13" t="s">
        <v>72</v>
      </c>
      <c r="AY484" s="236" t="s">
        <v>140</v>
      </c>
    </row>
    <row r="485" s="15" customFormat="1">
      <c r="A485" s="15"/>
      <c r="B485" s="248"/>
      <c r="C485" s="249"/>
      <c r="D485" s="227" t="s">
        <v>151</v>
      </c>
      <c r="E485" s="250" t="s">
        <v>19</v>
      </c>
      <c r="F485" s="251" t="s">
        <v>737</v>
      </c>
      <c r="G485" s="249"/>
      <c r="H485" s="250" t="s">
        <v>19</v>
      </c>
      <c r="I485" s="252"/>
      <c r="J485" s="249"/>
      <c r="K485" s="249"/>
      <c r="L485" s="253"/>
      <c r="M485" s="254"/>
      <c r="N485" s="255"/>
      <c r="O485" s="255"/>
      <c r="P485" s="255"/>
      <c r="Q485" s="255"/>
      <c r="R485" s="255"/>
      <c r="S485" s="255"/>
      <c r="T485" s="25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57" t="s">
        <v>151</v>
      </c>
      <c r="AU485" s="257" t="s">
        <v>82</v>
      </c>
      <c r="AV485" s="15" t="s">
        <v>80</v>
      </c>
      <c r="AW485" s="15" t="s">
        <v>33</v>
      </c>
      <c r="AX485" s="15" t="s">
        <v>72</v>
      </c>
      <c r="AY485" s="257" t="s">
        <v>140</v>
      </c>
    </row>
    <row r="486" s="13" customFormat="1">
      <c r="A486" s="13"/>
      <c r="B486" s="225"/>
      <c r="C486" s="226"/>
      <c r="D486" s="227" t="s">
        <v>151</v>
      </c>
      <c r="E486" s="228" t="s">
        <v>19</v>
      </c>
      <c r="F486" s="229" t="s">
        <v>738</v>
      </c>
      <c r="G486" s="226"/>
      <c r="H486" s="230">
        <v>6.2850000000000001</v>
      </c>
      <c r="I486" s="231"/>
      <c r="J486" s="226"/>
      <c r="K486" s="226"/>
      <c r="L486" s="232"/>
      <c r="M486" s="233"/>
      <c r="N486" s="234"/>
      <c r="O486" s="234"/>
      <c r="P486" s="234"/>
      <c r="Q486" s="234"/>
      <c r="R486" s="234"/>
      <c r="S486" s="234"/>
      <c r="T486" s="23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6" t="s">
        <v>151</v>
      </c>
      <c r="AU486" s="236" t="s">
        <v>82</v>
      </c>
      <c r="AV486" s="13" t="s">
        <v>82</v>
      </c>
      <c r="AW486" s="13" t="s">
        <v>33</v>
      </c>
      <c r="AX486" s="13" t="s">
        <v>72</v>
      </c>
      <c r="AY486" s="236" t="s">
        <v>140</v>
      </c>
    </row>
    <row r="487" s="14" customFormat="1">
      <c r="A487" s="14"/>
      <c r="B487" s="237"/>
      <c r="C487" s="238"/>
      <c r="D487" s="227" t="s">
        <v>151</v>
      </c>
      <c r="E487" s="239" t="s">
        <v>19</v>
      </c>
      <c r="F487" s="240" t="s">
        <v>153</v>
      </c>
      <c r="G487" s="238"/>
      <c r="H487" s="241">
        <v>112.54299999999999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7" t="s">
        <v>151</v>
      </c>
      <c r="AU487" s="247" t="s">
        <v>82</v>
      </c>
      <c r="AV487" s="14" t="s">
        <v>154</v>
      </c>
      <c r="AW487" s="14" t="s">
        <v>33</v>
      </c>
      <c r="AX487" s="14" t="s">
        <v>80</v>
      </c>
      <c r="AY487" s="247" t="s">
        <v>140</v>
      </c>
    </row>
    <row r="488" s="12" customFormat="1" ht="25.92" customHeight="1">
      <c r="A488" s="12"/>
      <c r="B488" s="191"/>
      <c r="C488" s="192"/>
      <c r="D488" s="193" t="s">
        <v>71</v>
      </c>
      <c r="E488" s="194" t="s">
        <v>755</v>
      </c>
      <c r="F488" s="194" t="s">
        <v>756</v>
      </c>
      <c r="G488" s="192"/>
      <c r="H488" s="192"/>
      <c r="I488" s="195"/>
      <c r="J488" s="196">
        <f>BK488</f>
        <v>0</v>
      </c>
      <c r="K488" s="192"/>
      <c r="L488" s="197"/>
      <c r="M488" s="198"/>
      <c r="N488" s="199"/>
      <c r="O488" s="199"/>
      <c r="P488" s="200">
        <f>P489</f>
        <v>0</v>
      </c>
      <c r="Q488" s="199"/>
      <c r="R488" s="200">
        <f>R489</f>
        <v>0</v>
      </c>
      <c r="S488" s="199"/>
      <c r="T488" s="201">
        <f>T489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02" t="s">
        <v>147</v>
      </c>
      <c r="AT488" s="203" t="s">
        <v>71</v>
      </c>
      <c r="AU488" s="203" t="s">
        <v>72</v>
      </c>
      <c r="AY488" s="202" t="s">
        <v>140</v>
      </c>
      <c r="BK488" s="204">
        <f>BK489</f>
        <v>0</v>
      </c>
    </row>
    <row r="489" s="2" customFormat="1" ht="37.8" customHeight="1">
      <c r="A489" s="41"/>
      <c r="B489" s="42"/>
      <c r="C489" s="207" t="s">
        <v>757</v>
      </c>
      <c r="D489" s="207" t="s">
        <v>142</v>
      </c>
      <c r="E489" s="208" t="s">
        <v>758</v>
      </c>
      <c r="F489" s="209" t="s">
        <v>759</v>
      </c>
      <c r="G489" s="210" t="s">
        <v>760</v>
      </c>
      <c r="H489" s="211">
        <v>25</v>
      </c>
      <c r="I489" s="212"/>
      <c r="J489" s="213">
        <f>ROUND(I489*H489,2)</f>
        <v>0</v>
      </c>
      <c r="K489" s="209" t="s">
        <v>19</v>
      </c>
      <c r="L489" s="47"/>
      <c r="M489" s="269" t="s">
        <v>19</v>
      </c>
      <c r="N489" s="270" t="s">
        <v>43</v>
      </c>
      <c r="O489" s="271"/>
      <c r="P489" s="272">
        <f>O489*H489</f>
        <v>0</v>
      </c>
      <c r="Q489" s="272">
        <v>0</v>
      </c>
      <c r="R489" s="272">
        <f>Q489*H489</f>
        <v>0</v>
      </c>
      <c r="S489" s="272">
        <v>0</v>
      </c>
      <c r="T489" s="273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18" t="s">
        <v>761</v>
      </c>
      <c r="AT489" s="218" t="s">
        <v>142</v>
      </c>
      <c r="AU489" s="218" t="s">
        <v>80</v>
      </c>
      <c r="AY489" s="20" t="s">
        <v>140</v>
      </c>
      <c r="BE489" s="219">
        <f>IF(N489="základní",J489,0)</f>
        <v>0</v>
      </c>
      <c r="BF489" s="219">
        <f>IF(N489="snížená",J489,0)</f>
        <v>0</v>
      </c>
      <c r="BG489" s="219">
        <f>IF(N489="zákl. přenesená",J489,0)</f>
        <v>0</v>
      </c>
      <c r="BH489" s="219">
        <f>IF(N489="sníž. přenesená",J489,0)</f>
        <v>0</v>
      </c>
      <c r="BI489" s="219">
        <f>IF(N489="nulová",J489,0)</f>
        <v>0</v>
      </c>
      <c r="BJ489" s="20" t="s">
        <v>80</v>
      </c>
      <c r="BK489" s="219">
        <f>ROUND(I489*H489,2)</f>
        <v>0</v>
      </c>
      <c r="BL489" s="20" t="s">
        <v>761</v>
      </c>
      <c r="BM489" s="218" t="s">
        <v>762</v>
      </c>
    </row>
    <row r="490" s="2" customFormat="1" ht="6.96" customHeight="1">
      <c r="A490" s="41"/>
      <c r="B490" s="62"/>
      <c r="C490" s="63"/>
      <c r="D490" s="63"/>
      <c r="E490" s="63"/>
      <c r="F490" s="63"/>
      <c r="G490" s="63"/>
      <c r="H490" s="63"/>
      <c r="I490" s="63"/>
      <c r="J490" s="63"/>
      <c r="K490" s="63"/>
      <c r="L490" s="47"/>
      <c r="M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</sheetData>
  <sheetProtection sheet="1" autoFilter="0" formatColumns="0" formatRows="0" objects="1" scenarios="1" spinCount="100000" saltValue="6A0uk+gElOgsVnPdsVy9P+sTupMvmqsj1D7mMYC7ysyWySULTdeGrR4MxyoSCSfw2nM7nP43+ZwmHRCkg3ZiSw==" hashValue="RFK67sod7PDk/u9dgevaiAF+AxqMosDrknFUP+5QxvRSzAR+TTfiMQU57lTB1u64F6A2+gdPxryWK3lcEHrXZw==" algorithmName="SHA-512" password="CEE1"/>
  <autoFilter ref="C104:K489"/>
  <mergeCells count="9">
    <mergeCell ref="E7:H7"/>
    <mergeCell ref="E9:H9"/>
    <mergeCell ref="E18:H18"/>
    <mergeCell ref="E27:H27"/>
    <mergeCell ref="E48:H48"/>
    <mergeCell ref="E50:H50"/>
    <mergeCell ref="E95:H95"/>
    <mergeCell ref="E97:H97"/>
    <mergeCell ref="L2:V2"/>
  </mergeCells>
  <hyperlinks>
    <hyperlink ref="F109" r:id="rId1" display="https://podminky.urs.cz/item/CS_URS_2024_02/139711111"/>
    <hyperlink ref="F113" r:id="rId2" display="https://podminky.urs.cz/item/CS_URS_2024_02/162211201"/>
    <hyperlink ref="F115" r:id="rId3" display="https://podminky.urs.cz/item/CS_URS_2024_02/162751117"/>
    <hyperlink ref="F117" r:id="rId4" display="https://podminky.urs.cz/item/CS_URS_2024_02/171251201"/>
    <hyperlink ref="F119" r:id="rId5" display="https://podminky.urs.cz/item/CS_URS_2024_02/171201221"/>
    <hyperlink ref="F123" r:id="rId6" display="https://podminky.urs.cz/item/CS_URS_2024_02/919735112"/>
    <hyperlink ref="F127" r:id="rId7" display="https://podminky.urs.cz/item/CS_URS_2024_02/113107142"/>
    <hyperlink ref="F132" r:id="rId8" display="https://podminky.urs.cz/item/CS_URS_2024_02/113107342"/>
    <hyperlink ref="F137" r:id="rId9" display="https://podminky.urs.cz/item/CS_URS_2024_02/113107122"/>
    <hyperlink ref="F142" r:id="rId10" display="https://podminky.urs.cz/item/CS_URS_2024_02/113107322"/>
    <hyperlink ref="F148" r:id="rId11" display="https://podminky.urs.cz/item/CS_URS_2024_02/310231055"/>
    <hyperlink ref="F152" r:id="rId12" display="https://podminky.urs.cz/item/CS_URS_2024_02/310238411"/>
    <hyperlink ref="F156" r:id="rId13" display="https://podminky.urs.cz/item/CS_URS_2024_02/342244201"/>
    <hyperlink ref="F160" r:id="rId14" display="https://podminky.urs.cz/item/CS_URS_2024_02/342291121"/>
    <hyperlink ref="F164" r:id="rId15" display="https://podminky.urs.cz/item/CS_URS_2024_02/346244811"/>
    <hyperlink ref="F169" r:id="rId16" display="https://podminky.urs.cz/item/CS_URS_2024_02/451572111"/>
    <hyperlink ref="F175" r:id="rId17" display="https://podminky.urs.cz/item/CS_URS_2024_02/596211210"/>
    <hyperlink ref="F181" r:id="rId18" display="https://podminky.urs.cz/item/CS_URS_2024_02/564730001"/>
    <hyperlink ref="F185" r:id="rId19" display="https://podminky.urs.cz/item/CS_URS_2024_02/564730101"/>
    <hyperlink ref="F189" r:id="rId20" display="https://podminky.urs.cz/item/CS_URS_2024_02/174151101"/>
    <hyperlink ref="F197" r:id="rId21" display="https://podminky.urs.cz/item/CS_URS_2024_02/611325421"/>
    <hyperlink ref="F201" r:id="rId22" display="https://podminky.urs.cz/item/CS_URS_2024_02/612325422"/>
    <hyperlink ref="F206" r:id="rId23" display="https://podminky.urs.cz/item/CS_URS_2024_02/612325223"/>
    <hyperlink ref="F210" r:id="rId24" display="https://podminky.urs.cz/item/CS_URS_2024_02/612325225"/>
    <hyperlink ref="F215" r:id="rId25" display="https://podminky.urs.cz/item/CS_URS_2024_02/612325302"/>
    <hyperlink ref="F219" r:id="rId26" display="https://podminky.urs.cz/item/CS_URS_2024_02/619995001"/>
    <hyperlink ref="F225" r:id="rId27" display="https://podminky.urs.cz/item/CS_URS_2024_02/612325205"/>
    <hyperlink ref="F230" r:id="rId28" display="https://podminky.urs.cz/item/CS_URS_2024_02/612315212"/>
    <hyperlink ref="F236" r:id="rId29" display="https://podminky.urs.cz/item/CS_URS_2024_02/622385102"/>
    <hyperlink ref="F243" r:id="rId30" display="https://podminky.urs.cz/item/CS_URS_2024_02/631312141"/>
    <hyperlink ref="F254" r:id="rId31" display="https://podminky.urs.cz/item/CS_URS_2024_02/642942111"/>
    <hyperlink ref="F256" r:id="rId32" display="https://podminky.urs.cz/item/CS_URS_2024_02/644941111"/>
    <hyperlink ref="F265" r:id="rId33" display="https://podminky.urs.cz/item/CS_URS_2024_02/949101111"/>
    <hyperlink ref="F270" r:id="rId34" display="https://podminky.urs.cz/item/CS_URS_2024_02/952901111"/>
    <hyperlink ref="F274" r:id="rId35" display="https://podminky.urs.cz/item/CS_URS_2024_02/952901411"/>
    <hyperlink ref="F279" r:id="rId36" display="https://podminky.urs.cz/item/CS_URS_2024_02/953845113"/>
    <hyperlink ref="F281" r:id="rId37" display="https://podminky.urs.cz/item/CS_URS_2024_02/953845123"/>
    <hyperlink ref="F286" r:id="rId38" display="https://podminky.urs.cz/item/CS_URS_2024_02/963012510"/>
    <hyperlink ref="F290" r:id="rId39" display="https://podminky.urs.cz/item/CS_URS_2024_02/968072456"/>
    <hyperlink ref="F295" r:id="rId40" display="https://podminky.urs.cz/item/CS_URS_2024_02/967031142"/>
    <hyperlink ref="F300" r:id="rId41" display="https://podminky.urs.cz/item/CS_URS_2024_02/977151125"/>
    <hyperlink ref="F305" r:id="rId42" display="https://podminky.urs.cz/item/CS_URS_2024_02/919735124"/>
    <hyperlink ref="F309" r:id="rId43" display="https://podminky.urs.cz/item/CS_URS_2024_02/974042587"/>
    <hyperlink ref="F313" r:id="rId44" display="https://podminky.urs.cz/item/CS_URS_2024_02/971033471"/>
    <hyperlink ref="F317" r:id="rId45" display="https://podminky.urs.cz/item/CS_URS_2024_02/978011121"/>
    <hyperlink ref="F321" r:id="rId46" display="https://podminky.urs.cz/item/CS_URS_2024_02/978013141"/>
    <hyperlink ref="F326" r:id="rId47" display="https://podminky.urs.cz/item/CS_URS_2024_02/766411811"/>
    <hyperlink ref="F330" r:id="rId48" display="https://podminky.urs.cz/item/CS_URS_2024_02/766411822"/>
    <hyperlink ref="F333" r:id="rId49" display="https://podminky.urs.cz/item/CS_URS_2024_02/977331111"/>
    <hyperlink ref="F339" r:id="rId50" display="https://podminky.urs.cz/item/CS_URS_2024_02/997006012"/>
    <hyperlink ref="F341" r:id="rId51" display="https://podminky.urs.cz/item/CS_URS_2024_02/997013211"/>
    <hyperlink ref="F343" r:id="rId52" display="https://podminky.urs.cz/item/CS_URS_2024_02/997013501"/>
    <hyperlink ref="F345" r:id="rId53" display="https://podminky.urs.cz/item/CS_URS_2024_02/997013509"/>
    <hyperlink ref="F348" r:id="rId54" display="https://podminky.urs.cz/item/CS_URS_2024_02/997013871"/>
    <hyperlink ref="F351" r:id="rId55" display="https://podminky.urs.cz/item/CS_URS_2024_02/998012021"/>
    <hyperlink ref="F355" r:id="rId56" display="https://podminky.urs.cz/item/CS_URS_2024_02/711111001"/>
    <hyperlink ref="F362" r:id="rId57" display="https://podminky.urs.cz/item/CS_URS_2024_02/711141559"/>
    <hyperlink ref="F368" r:id="rId58" display="https://podminky.urs.cz/item/CS_URS_2024_02/711112001"/>
    <hyperlink ref="F374" r:id="rId59" display="https://podminky.urs.cz/item/CS_URS_2024_02/711142559"/>
    <hyperlink ref="F382" r:id="rId60" display="https://podminky.urs.cz/item/CS_URS_2024_02/711199095"/>
    <hyperlink ref="F387" r:id="rId61" display="https://podminky.urs.cz/item/CS_URS_2024_02/711199097"/>
    <hyperlink ref="F392" r:id="rId62" display="https://podminky.urs.cz/item/CS_URS_2024_02/998711121"/>
    <hyperlink ref="F395" r:id="rId63" display="https://podminky.urs.cz/item/CS_URS_2024_02/751398022"/>
    <hyperlink ref="F400" r:id="rId64" display="https://podminky.urs.cz/item/CS_URS_2024_02/751398024"/>
    <hyperlink ref="F405" r:id="rId65" display="https://podminky.urs.cz/item/CS_URS_2024_02/998751121"/>
    <hyperlink ref="F411" r:id="rId66" display="https://podminky.urs.cz/item/CS_URS_2024_02/998766311"/>
    <hyperlink ref="F414" r:id="rId67" display="https://podminky.urs.cz/item/CS_URS_2024_02/767646510"/>
    <hyperlink ref="F417" r:id="rId68" display="https://podminky.urs.cz/item/CS_URS_2024_02/767649191"/>
    <hyperlink ref="F420" r:id="rId69" display="https://podminky.urs.cz/item/CS_URS_2024_02/998767121"/>
    <hyperlink ref="F423" r:id="rId70" display="https://podminky.urs.cz/item/CS_URS_2024_02/771571810"/>
    <hyperlink ref="F427" r:id="rId71" display="https://podminky.urs.cz/item/CS_URS_2024_02/771573932"/>
    <hyperlink ref="F434" r:id="rId72" display="https://podminky.urs.cz/item/CS_URS_2024_02/771574906"/>
    <hyperlink ref="F441" r:id="rId73" display="https://podminky.urs.cz/item/CS_URS_2024_02/998771121"/>
    <hyperlink ref="F444" r:id="rId74" display="https://podminky.urs.cz/item/CS_URS_2024_02/783314203"/>
    <hyperlink ref="F448" r:id="rId75" display="https://podminky.urs.cz/item/CS_URS_2024_02/783315101"/>
    <hyperlink ref="F452" r:id="rId76" display="https://podminky.urs.cz/item/CS_URS_2024_02/783317101"/>
    <hyperlink ref="F455" r:id="rId77" display="https://podminky.urs.cz/item/CS_URS_2024_02/619991001"/>
    <hyperlink ref="F461" r:id="rId78" display="https://podminky.urs.cz/item/CS_URS_2024_02/619991011"/>
    <hyperlink ref="F466" r:id="rId79" display="https://podminky.urs.cz/item/CS_URS_2024_02/784121001"/>
    <hyperlink ref="F476" r:id="rId80" display="https://podminky.urs.cz/item/CS_URS_2024_02/784185001"/>
    <hyperlink ref="F480" r:id="rId81" display="https://podminky.urs.cz/item/CS_URS_2024_02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Oprava plynové kotelny ZŠ Havlíčkova 71, Jihlava - změna III/2025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763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10. 11. 2024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32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ROUND((SUM(BE94:BE496)),  2)</f>
        <v>0</v>
      </c>
      <c r="G33" s="41"/>
      <c r="H33" s="41"/>
      <c r="I33" s="151">
        <v>0.20999999999999999</v>
      </c>
      <c r="J33" s="150">
        <f>ROUND(((SUM(BE94:BE496))*I33),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ROUND((SUM(BF94:BF496)),  2)</f>
        <v>0</v>
      </c>
      <c r="G34" s="41"/>
      <c r="H34" s="41"/>
      <c r="I34" s="151">
        <v>0.12</v>
      </c>
      <c r="J34" s="150">
        <f>ROUND(((SUM(BF94:BF496))*I34),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ROUND((SUM(BG94:BG496)),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ROUND((SUM(BH94:BH496)),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ROUND((SUM(BI94:BI496)),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Oprava plynové kotelny ZŠ Havlíčkova 71, Jihlava - změna III/2025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ZTI, kotelna a strojní zařízení, vytápění, vzduchotechnika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Jihlava</v>
      </c>
      <c r="G52" s="43"/>
      <c r="H52" s="43"/>
      <c r="I52" s="35" t="s">
        <v>23</v>
      </c>
      <c r="J52" s="75" t="str">
        <f>IF(J12="","",J12)</f>
        <v>10. 11. 2024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Jihlava, Masarykovo náměstí 97/1</v>
      </c>
      <c r="G54" s="43"/>
      <c r="H54" s="43"/>
      <c r="I54" s="35" t="s">
        <v>31</v>
      </c>
      <c r="J54" s="39" t="str">
        <f>E21</f>
        <v>Ing.Lubomír Jonáš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Ing.Lubomír Jonáš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116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764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765</v>
      </c>
      <c r="E62" s="177"/>
      <c r="F62" s="177"/>
      <c r="G62" s="177"/>
      <c r="H62" s="177"/>
      <c r="I62" s="177"/>
      <c r="J62" s="178">
        <f>J123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766</v>
      </c>
      <c r="E63" s="177"/>
      <c r="F63" s="177"/>
      <c r="G63" s="177"/>
      <c r="H63" s="177"/>
      <c r="I63" s="177"/>
      <c r="J63" s="178">
        <f>J149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767</v>
      </c>
      <c r="E64" s="177"/>
      <c r="F64" s="177"/>
      <c r="G64" s="177"/>
      <c r="H64" s="177"/>
      <c r="I64" s="177"/>
      <c r="J64" s="178">
        <f>J204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768</v>
      </c>
      <c r="E65" s="177"/>
      <c r="F65" s="177"/>
      <c r="G65" s="177"/>
      <c r="H65" s="177"/>
      <c r="I65" s="177"/>
      <c r="J65" s="178">
        <f>J251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769</v>
      </c>
      <c r="E66" s="177"/>
      <c r="F66" s="177"/>
      <c r="G66" s="177"/>
      <c r="H66" s="177"/>
      <c r="I66" s="177"/>
      <c r="J66" s="178">
        <f>J261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770</v>
      </c>
      <c r="E67" s="177"/>
      <c r="F67" s="177"/>
      <c r="G67" s="177"/>
      <c r="H67" s="177"/>
      <c r="I67" s="177"/>
      <c r="J67" s="178">
        <f>J271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771</v>
      </c>
      <c r="E68" s="177"/>
      <c r="F68" s="177"/>
      <c r="G68" s="177"/>
      <c r="H68" s="177"/>
      <c r="I68" s="177"/>
      <c r="J68" s="178">
        <f>J279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772</v>
      </c>
      <c r="E69" s="177"/>
      <c r="F69" s="177"/>
      <c r="G69" s="177"/>
      <c r="H69" s="177"/>
      <c r="I69" s="177"/>
      <c r="J69" s="178">
        <f>J324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773</v>
      </c>
      <c r="E70" s="177"/>
      <c r="F70" s="177"/>
      <c r="G70" s="177"/>
      <c r="H70" s="177"/>
      <c r="I70" s="177"/>
      <c r="J70" s="178">
        <f>J375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774</v>
      </c>
      <c r="E71" s="177"/>
      <c r="F71" s="177"/>
      <c r="G71" s="177"/>
      <c r="H71" s="177"/>
      <c r="I71" s="177"/>
      <c r="J71" s="178">
        <f>J436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118</v>
      </c>
      <c r="E72" s="177"/>
      <c r="F72" s="177"/>
      <c r="G72" s="177"/>
      <c r="H72" s="177"/>
      <c r="I72" s="177"/>
      <c r="J72" s="178">
        <f>J448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122</v>
      </c>
      <c r="E73" s="177"/>
      <c r="F73" s="177"/>
      <c r="G73" s="177"/>
      <c r="H73" s="177"/>
      <c r="I73" s="177"/>
      <c r="J73" s="178">
        <f>J467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8"/>
      <c r="C74" s="169"/>
      <c r="D74" s="170" t="s">
        <v>124</v>
      </c>
      <c r="E74" s="171"/>
      <c r="F74" s="171"/>
      <c r="G74" s="171"/>
      <c r="H74" s="171"/>
      <c r="I74" s="171"/>
      <c r="J74" s="172">
        <f>J486</f>
        <v>0</v>
      </c>
      <c r="K74" s="169"/>
      <c r="L74" s="173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125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Oprava plynové kotelny ZŠ Havlíčkova 71, Jihlava - změna III/2025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93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02 - ZTI, kotelna a strojní zařízení, vytápění, vzduchotechnika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>Jihlava</v>
      </c>
      <c r="G88" s="43"/>
      <c r="H88" s="43"/>
      <c r="I88" s="35" t="s">
        <v>23</v>
      </c>
      <c r="J88" s="75" t="str">
        <f>IF(J12="","",J12)</f>
        <v>10. 11. 2024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Statutární město Jihlava, Masarykovo náměstí 97/1</v>
      </c>
      <c r="G90" s="43"/>
      <c r="H90" s="43"/>
      <c r="I90" s="35" t="s">
        <v>31</v>
      </c>
      <c r="J90" s="39" t="str">
        <f>E21</f>
        <v>Ing.Lubomír Jonáš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29</v>
      </c>
      <c r="D91" s="43"/>
      <c r="E91" s="43"/>
      <c r="F91" s="30" t="str">
        <f>IF(E18="","",E18)</f>
        <v>Vyplň údaj</v>
      </c>
      <c r="G91" s="43"/>
      <c r="H91" s="43"/>
      <c r="I91" s="35" t="s">
        <v>34</v>
      </c>
      <c r="J91" s="39" t="str">
        <f>E24</f>
        <v>Ing.Lubomír Jonáš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126</v>
      </c>
      <c r="D93" s="183" t="s">
        <v>57</v>
      </c>
      <c r="E93" s="183" t="s">
        <v>53</v>
      </c>
      <c r="F93" s="183" t="s">
        <v>54</v>
      </c>
      <c r="G93" s="183" t="s">
        <v>127</v>
      </c>
      <c r="H93" s="183" t="s">
        <v>128</v>
      </c>
      <c r="I93" s="183" t="s">
        <v>129</v>
      </c>
      <c r="J93" s="183" t="s">
        <v>97</v>
      </c>
      <c r="K93" s="184" t="s">
        <v>130</v>
      </c>
      <c r="L93" s="185"/>
      <c r="M93" s="95" t="s">
        <v>19</v>
      </c>
      <c r="N93" s="96" t="s">
        <v>42</v>
      </c>
      <c r="O93" s="96" t="s">
        <v>131</v>
      </c>
      <c r="P93" s="96" t="s">
        <v>132</v>
      </c>
      <c r="Q93" s="96" t="s">
        <v>133</v>
      </c>
      <c r="R93" s="96" t="s">
        <v>134</v>
      </c>
      <c r="S93" s="96" t="s">
        <v>135</v>
      </c>
      <c r="T93" s="97" t="s">
        <v>136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137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P95+P486</f>
        <v>0</v>
      </c>
      <c r="Q94" s="99"/>
      <c r="R94" s="188">
        <f>R95+R486</f>
        <v>2.2992928000000004</v>
      </c>
      <c r="S94" s="99"/>
      <c r="T94" s="189">
        <f>T95+T486</f>
        <v>2.8066100000000005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98</v>
      </c>
      <c r="BK94" s="190">
        <f>BK95+BK486</f>
        <v>0</v>
      </c>
    </row>
    <row r="95" s="12" customFormat="1" ht="25.92" customHeight="1">
      <c r="A95" s="12"/>
      <c r="B95" s="191"/>
      <c r="C95" s="192"/>
      <c r="D95" s="193" t="s">
        <v>71</v>
      </c>
      <c r="E95" s="194" t="s">
        <v>532</v>
      </c>
      <c r="F95" s="194" t="s">
        <v>533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P96+P123+P149+P204+P251+P261+P271+P279+P324+P375+P436+P448+P467</f>
        <v>0</v>
      </c>
      <c r="Q95" s="199"/>
      <c r="R95" s="200">
        <f>R96+R123+R149+R204+R251+R261+R271+R279+R324+R375+R436+R448+R467</f>
        <v>2.2992928000000004</v>
      </c>
      <c r="S95" s="199"/>
      <c r="T95" s="201">
        <f>T96+T123+T149+T204+T251+T261+T271+T279+T324+T375+T436+T448+T467</f>
        <v>2.8066100000000005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82</v>
      </c>
      <c r="AT95" s="203" t="s">
        <v>71</v>
      </c>
      <c r="AU95" s="203" t="s">
        <v>72</v>
      </c>
      <c r="AY95" s="202" t="s">
        <v>140</v>
      </c>
      <c r="BK95" s="204">
        <f>BK96+BK123+BK149+BK204+BK251+BK261+BK271+BK279+BK324+BK375+BK436+BK448+BK467</f>
        <v>0</v>
      </c>
    </row>
    <row r="96" s="12" customFormat="1" ht="22.8" customHeight="1">
      <c r="A96" s="12"/>
      <c r="B96" s="191"/>
      <c r="C96" s="192"/>
      <c r="D96" s="193" t="s">
        <v>71</v>
      </c>
      <c r="E96" s="205" t="s">
        <v>775</v>
      </c>
      <c r="F96" s="205" t="s">
        <v>776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SUM(P97:P122)</f>
        <v>0</v>
      </c>
      <c r="Q96" s="199"/>
      <c r="R96" s="200">
        <f>SUM(R97:R122)</f>
        <v>0.13688880000000001</v>
      </c>
      <c r="S96" s="199"/>
      <c r="T96" s="201">
        <f>SUM(T97:T122)</f>
        <v>0.10724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82</v>
      </c>
      <c r="AT96" s="203" t="s">
        <v>71</v>
      </c>
      <c r="AU96" s="203" t="s">
        <v>80</v>
      </c>
      <c r="AY96" s="202" t="s">
        <v>140</v>
      </c>
      <c r="BK96" s="204">
        <f>SUM(BK97:BK122)</f>
        <v>0</v>
      </c>
    </row>
    <row r="97" s="2" customFormat="1" ht="16.5" customHeight="1">
      <c r="A97" s="41"/>
      <c r="B97" s="42"/>
      <c r="C97" s="207" t="s">
        <v>80</v>
      </c>
      <c r="D97" s="207" t="s">
        <v>142</v>
      </c>
      <c r="E97" s="208" t="s">
        <v>777</v>
      </c>
      <c r="F97" s="209" t="s">
        <v>778</v>
      </c>
      <c r="G97" s="210" t="s">
        <v>186</v>
      </c>
      <c r="H97" s="211">
        <v>4</v>
      </c>
      <c r="I97" s="212"/>
      <c r="J97" s="213">
        <f>ROUND(I97*H97,2)</f>
        <v>0</v>
      </c>
      <c r="K97" s="209" t="s">
        <v>146</v>
      </c>
      <c r="L97" s="47"/>
      <c r="M97" s="214" t="s">
        <v>19</v>
      </c>
      <c r="N97" s="215" t="s">
        <v>43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0.0023999999999999998</v>
      </c>
      <c r="T97" s="217">
        <f>S97*H97</f>
        <v>0.0095999999999999992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236</v>
      </c>
      <c r="AT97" s="218" t="s">
        <v>142</v>
      </c>
      <c r="AU97" s="218" t="s">
        <v>82</v>
      </c>
      <c r="AY97" s="20" t="s">
        <v>140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236</v>
      </c>
      <c r="BM97" s="218" t="s">
        <v>779</v>
      </c>
    </row>
    <row r="98" s="2" customFormat="1">
      <c r="A98" s="41"/>
      <c r="B98" s="42"/>
      <c r="C98" s="43"/>
      <c r="D98" s="220" t="s">
        <v>149</v>
      </c>
      <c r="E98" s="43"/>
      <c r="F98" s="221" t="s">
        <v>780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149</v>
      </c>
      <c r="AU98" s="20" t="s">
        <v>82</v>
      </c>
    </row>
    <row r="99" s="2" customFormat="1" ht="33" customHeight="1">
      <c r="A99" s="41"/>
      <c r="B99" s="42"/>
      <c r="C99" s="207" t="s">
        <v>82</v>
      </c>
      <c r="D99" s="207" t="s">
        <v>142</v>
      </c>
      <c r="E99" s="208" t="s">
        <v>781</v>
      </c>
      <c r="F99" s="209" t="s">
        <v>782</v>
      </c>
      <c r="G99" s="210" t="s">
        <v>186</v>
      </c>
      <c r="H99" s="211">
        <v>7</v>
      </c>
      <c r="I99" s="212"/>
      <c r="J99" s="213">
        <f>ROUND(I99*H99,2)</f>
        <v>0</v>
      </c>
      <c r="K99" s="209" t="s">
        <v>146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0.00018000000000000001</v>
      </c>
      <c r="R99" s="216">
        <f>Q99*H99</f>
        <v>0.0012600000000000001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236</v>
      </c>
      <c r="AT99" s="218" t="s">
        <v>142</v>
      </c>
      <c r="AU99" s="218" t="s">
        <v>82</v>
      </c>
      <c r="AY99" s="20" t="s">
        <v>140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236</v>
      </c>
      <c r="BM99" s="218" t="s">
        <v>783</v>
      </c>
    </row>
    <row r="100" s="2" customFormat="1">
      <c r="A100" s="41"/>
      <c r="B100" s="42"/>
      <c r="C100" s="43"/>
      <c r="D100" s="220" t="s">
        <v>149</v>
      </c>
      <c r="E100" s="43"/>
      <c r="F100" s="221" t="s">
        <v>784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149</v>
      </c>
      <c r="AU100" s="20" t="s">
        <v>82</v>
      </c>
    </row>
    <row r="101" s="2" customFormat="1" ht="16.5" customHeight="1">
      <c r="A101" s="41"/>
      <c r="B101" s="42"/>
      <c r="C101" s="258" t="s">
        <v>154</v>
      </c>
      <c r="D101" s="258" t="s">
        <v>251</v>
      </c>
      <c r="E101" s="259" t="s">
        <v>785</v>
      </c>
      <c r="F101" s="260" t="s">
        <v>786</v>
      </c>
      <c r="G101" s="261" t="s">
        <v>186</v>
      </c>
      <c r="H101" s="262">
        <v>4</v>
      </c>
      <c r="I101" s="263"/>
      <c r="J101" s="264">
        <f>ROUND(I101*H101,2)</f>
        <v>0</v>
      </c>
      <c r="K101" s="260" t="s">
        <v>146</v>
      </c>
      <c r="L101" s="265"/>
      <c r="M101" s="266" t="s">
        <v>19</v>
      </c>
      <c r="N101" s="267" t="s">
        <v>43</v>
      </c>
      <c r="O101" s="87"/>
      <c r="P101" s="216">
        <f>O101*H101</f>
        <v>0</v>
      </c>
      <c r="Q101" s="216">
        <v>0.0038999999999999998</v>
      </c>
      <c r="R101" s="216">
        <f>Q101*H101</f>
        <v>0.015599999999999999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340</v>
      </c>
      <c r="AT101" s="218" t="s">
        <v>251</v>
      </c>
      <c r="AU101" s="218" t="s">
        <v>82</v>
      </c>
      <c r="AY101" s="20" t="s">
        <v>140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236</v>
      </c>
      <c r="BM101" s="218" t="s">
        <v>787</v>
      </c>
    </row>
    <row r="102" s="13" customFormat="1">
      <c r="A102" s="13"/>
      <c r="B102" s="225"/>
      <c r="C102" s="226"/>
      <c r="D102" s="227" t="s">
        <v>151</v>
      </c>
      <c r="E102" s="226"/>
      <c r="F102" s="229" t="s">
        <v>788</v>
      </c>
      <c r="G102" s="226"/>
      <c r="H102" s="230">
        <v>4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151</v>
      </c>
      <c r="AU102" s="236" t="s">
        <v>82</v>
      </c>
      <c r="AV102" s="13" t="s">
        <v>82</v>
      </c>
      <c r="AW102" s="13" t="s">
        <v>4</v>
      </c>
      <c r="AX102" s="13" t="s">
        <v>80</v>
      </c>
      <c r="AY102" s="236" t="s">
        <v>140</v>
      </c>
    </row>
    <row r="103" s="2" customFormat="1" ht="16.5" customHeight="1">
      <c r="A103" s="41"/>
      <c r="B103" s="42"/>
      <c r="C103" s="258" t="s">
        <v>147</v>
      </c>
      <c r="D103" s="258" t="s">
        <v>251</v>
      </c>
      <c r="E103" s="259" t="s">
        <v>789</v>
      </c>
      <c r="F103" s="260" t="s">
        <v>790</v>
      </c>
      <c r="G103" s="261" t="s">
        <v>186</v>
      </c>
      <c r="H103" s="262">
        <v>3</v>
      </c>
      <c r="I103" s="263"/>
      <c r="J103" s="264">
        <f>ROUND(I103*H103,2)</f>
        <v>0</v>
      </c>
      <c r="K103" s="260" t="s">
        <v>146</v>
      </c>
      <c r="L103" s="265"/>
      <c r="M103" s="266" t="s">
        <v>19</v>
      </c>
      <c r="N103" s="267" t="s">
        <v>43</v>
      </c>
      <c r="O103" s="87"/>
      <c r="P103" s="216">
        <f>O103*H103</f>
        <v>0</v>
      </c>
      <c r="Q103" s="216">
        <v>0.0025999999999999999</v>
      </c>
      <c r="R103" s="216">
        <f>Q103*H103</f>
        <v>0.0077999999999999996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340</v>
      </c>
      <c r="AT103" s="218" t="s">
        <v>251</v>
      </c>
      <c r="AU103" s="218" t="s">
        <v>82</v>
      </c>
      <c r="AY103" s="20" t="s">
        <v>140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236</v>
      </c>
      <c r="BM103" s="218" t="s">
        <v>791</v>
      </c>
    </row>
    <row r="104" s="2" customFormat="1" ht="24.15" customHeight="1">
      <c r="A104" s="41"/>
      <c r="B104" s="42"/>
      <c r="C104" s="207" t="s">
        <v>167</v>
      </c>
      <c r="D104" s="207" t="s">
        <v>142</v>
      </c>
      <c r="E104" s="208" t="s">
        <v>792</v>
      </c>
      <c r="F104" s="209" t="s">
        <v>793</v>
      </c>
      <c r="G104" s="210" t="s">
        <v>179</v>
      </c>
      <c r="H104" s="211">
        <v>10</v>
      </c>
      <c r="I104" s="212"/>
      <c r="J104" s="213">
        <f>ROUND(I104*H104,2)</f>
        <v>0</v>
      </c>
      <c r="K104" s="209" t="s">
        <v>146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0.0053</v>
      </c>
      <c r="T104" s="217">
        <f>S104*H104</f>
        <v>0.052999999999999998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236</v>
      </c>
      <c r="AT104" s="218" t="s">
        <v>142</v>
      </c>
      <c r="AU104" s="218" t="s">
        <v>82</v>
      </c>
      <c r="AY104" s="20" t="s">
        <v>140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236</v>
      </c>
      <c r="BM104" s="218" t="s">
        <v>794</v>
      </c>
    </row>
    <row r="105" s="2" customFormat="1">
      <c r="A105" s="41"/>
      <c r="B105" s="42"/>
      <c r="C105" s="43"/>
      <c r="D105" s="220" t="s">
        <v>149</v>
      </c>
      <c r="E105" s="43"/>
      <c r="F105" s="221" t="s">
        <v>795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149</v>
      </c>
      <c r="AU105" s="20" t="s">
        <v>82</v>
      </c>
    </row>
    <row r="106" s="2" customFormat="1" ht="24.15" customHeight="1">
      <c r="A106" s="41"/>
      <c r="B106" s="42"/>
      <c r="C106" s="207" t="s">
        <v>176</v>
      </c>
      <c r="D106" s="207" t="s">
        <v>142</v>
      </c>
      <c r="E106" s="208" t="s">
        <v>796</v>
      </c>
      <c r="F106" s="209" t="s">
        <v>797</v>
      </c>
      <c r="G106" s="210" t="s">
        <v>179</v>
      </c>
      <c r="H106" s="211">
        <v>8</v>
      </c>
      <c r="I106" s="212"/>
      <c r="J106" s="213">
        <f>ROUND(I106*H106,2)</f>
        <v>0</v>
      </c>
      <c r="K106" s="209" t="s">
        <v>146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0.0055799999999999999</v>
      </c>
      <c r="T106" s="217">
        <f>S106*H106</f>
        <v>0.044639999999999999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236</v>
      </c>
      <c r="AT106" s="218" t="s">
        <v>142</v>
      </c>
      <c r="AU106" s="218" t="s">
        <v>82</v>
      </c>
      <c r="AY106" s="20" t="s">
        <v>140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236</v>
      </c>
      <c r="BM106" s="218" t="s">
        <v>798</v>
      </c>
    </row>
    <row r="107" s="2" customFormat="1">
      <c r="A107" s="41"/>
      <c r="B107" s="42"/>
      <c r="C107" s="43"/>
      <c r="D107" s="220" t="s">
        <v>149</v>
      </c>
      <c r="E107" s="43"/>
      <c r="F107" s="221" t="s">
        <v>799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149</v>
      </c>
      <c r="AU107" s="20" t="s">
        <v>82</v>
      </c>
    </row>
    <row r="108" s="2" customFormat="1" ht="37.8" customHeight="1">
      <c r="A108" s="41"/>
      <c r="B108" s="42"/>
      <c r="C108" s="207" t="s">
        <v>183</v>
      </c>
      <c r="D108" s="207" t="s">
        <v>142</v>
      </c>
      <c r="E108" s="208" t="s">
        <v>800</v>
      </c>
      <c r="F108" s="209" t="s">
        <v>801</v>
      </c>
      <c r="G108" s="210" t="s">
        <v>179</v>
      </c>
      <c r="H108" s="211">
        <v>70</v>
      </c>
      <c r="I108" s="212"/>
      <c r="J108" s="213">
        <f>ROUND(I108*H108,2)</f>
        <v>0</v>
      </c>
      <c r="K108" s="209" t="s">
        <v>146</v>
      </c>
      <c r="L108" s="47"/>
      <c r="M108" s="214" t="s">
        <v>19</v>
      </c>
      <c r="N108" s="215" t="s">
        <v>43</v>
      </c>
      <c r="O108" s="87"/>
      <c r="P108" s="216">
        <f>O108*H108</f>
        <v>0</v>
      </c>
      <c r="Q108" s="216">
        <v>0.00019000000000000001</v>
      </c>
      <c r="R108" s="216">
        <f>Q108*H108</f>
        <v>0.013300000000000001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236</v>
      </c>
      <c r="AT108" s="218" t="s">
        <v>142</v>
      </c>
      <c r="AU108" s="218" t="s">
        <v>82</v>
      </c>
      <c r="AY108" s="20" t="s">
        <v>140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236</v>
      </c>
      <c r="BM108" s="218" t="s">
        <v>802</v>
      </c>
    </row>
    <row r="109" s="2" customFormat="1">
      <c r="A109" s="41"/>
      <c r="B109" s="42"/>
      <c r="C109" s="43"/>
      <c r="D109" s="220" t="s">
        <v>149</v>
      </c>
      <c r="E109" s="43"/>
      <c r="F109" s="221" t="s">
        <v>803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149</v>
      </c>
      <c r="AU109" s="20" t="s">
        <v>82</v>
      </c>
    </row>
    <row r="110" s="2" customFormat="1" ht="16.5" customHeight="1">
      <c r="A110" s="41"/>
      <c r="B110" s="42"/>
      <c r="C110" s="258" t="s">
        <v>191</v>
      </c>
      <c r="D110" s="258" t="s">
        <v>251</v>
      </c>
      <c r="E110" s="259" t="s">
        <v>804</v>
      </c>
      <c r="F110" s="260" t="s">
        <v>805</v>
      </c>
      <c r="G110" s="261" t="s">
        <v>179</v>
      </c>
      <c r="H110" s="262">
        <v>6</v>
      </c>
      <c r="I110" s="263"/>
      <c r="J110" s="264">
        <f>ROUND(I110*H110,2)</f>
        <v>0</v>
      </c>
      <c r="K110" s="260" t="s">
        <v>146</v>
      </c>
      <c r="L110" s="265"/>
      <c r="M110" s="266" t="s">
        <v>19</v>
      </c>
      <c r="N110" s="267" t="s">
        <v>43</v>
      </c>
      <c r="O110" s="87"/>
      <c r="P110" s="216">
        <f>O110*H110</f>
        <v>0</v>
      </c>
      <c r="Q110" s="216">
        <v>0.00029</v>
      </c>
      <c r="R110" s="216">
        <f>Q110*H110</f>
        <v>0.00174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340</v>
      </c>
      <c r="AT110" s="218" t="s">
        <v>251</v>
      </c>
      <c r="AU110" s="218" t="s">
        <v>82</v>
      </c>
      <c r="AY110" s="20" t="s">
        <v>140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236</v>
      </c>
      <c r="BM110" s="218" t="s">
        <v>806</v>
      </c>
    </row>
    <row r="111" s="13" customFormat="1">
      <c r="A111" s="13"/>
      <c r="B111" s="225"/>
      <c r="C111" s="226"/>
      <c r="D111" s="227" t="s">
        <v>151</v>
      </c>
      <c r="E111" s="226"/>
      <c r="F111" s="229" t="s">
        <v>807</v>
      </c>
      <c r="G111" s="226"/>
      <c r="H111" s="230">
        <v>6</v>
      </c>
      <c r="I111" s="231"/>
      <c r="J111" s="226"/>
      <c r="K111" s="226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151</v>
      </c>
      <c r="AU111" s="236" t="s">
        <v>82</v>
      </c>
      <c r="AV111" s="13" t="s">
        <v>82</v>
      </c>
      <c r="AW111" s="13" t="s">
        <v>4</v>
      </c>
      <c r="AX111" s="13" t="s">
        <v>80</v>
      </c>
      <c r="AY111" s="236" t="s">
        <v>140</v>
      </c>
    </row>
    <row r="112" s="2" customFormat="1" ht="16.5" customHeight="1">
      <c r="A112" s="41"/>
      <c r="B112" s="42"/>
      <c r="C112" s="258" t="s">
        <v>196</v>
      </c>
      <c r="D112" s="258" t="s">
        <v>251</v>
      </c>
      <c r="E112" s="259" t="s">
        <v>808</v>
      </c>
      <c r="F112" s="260" t="s">
        <v>809</v>
      </c>
      <c r="G112" s="261" t="s">
        <v>179</v>
      </c>
      <c r="H112" s="262">
        <v>26</v>
      </c>
      <c r="I112" s="263"/>
      <c r="J112" s="264">
        <f>ROUND(I112*H112,2)</f>
        <v>0</v>
      </c>
      <c r="K112" s="260" t="s">
        <v>146</v>
      </c>
      <c r="L112" s="265"/>
      <c r="M112" s="266" t="s">
        <v>19</v>
      </c>
      <c r="N112" s="267" t="s">
        <v>43</v>
      </c>
      <c r="O112" s="87"/>
      <c r="P112" s="216">
        <f>O112*H112</f>
        <v>0</v>
      </c>
      <c r="Q112" s="216">
        <v>0.00032000000000000003</v>
      </c>
      <c r="R112" s="216">
        <f>Q112*H112</f>
        <v>0.008320000000000001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340</v>
      </c>
      <c r="AT112" s="218" t="s">
        <v>251</v>
      </c>
      <c r="AU112" s="218" t="s">
        <v>82</v>
      </c>
      <c r="AY112" s="20" t="s">
        <v>140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236</v>
      </c>
      <c r="BM112" s="218" t="s">
        <v>810</v>
      </c>
    </row>
    <row r="113" s="2" customFormat="1" ht="16.5" customHeight="1">
      <c r="A113" s="41"/>
      <c r="B113" s="42"/>
      <c r="C113" s="258" t="s">
        <v>201</v>
      </c>
      <c r="D113" s="258" t="s">
        <v>251</v>
      </c>
      <c r="E113" s="259" t="s">
        <v>811</v>
      </c>
      <c r="F113" s="260" t="s">
        <v>812</v>
      </c>
      <c r="G113" s="261" t="s">
        <v>179</v>
      </c>
      <c r="H113" s="262">
        <v>6</v>
      </c>
      <c r="I113" s="263"/>
      <c r="J113" s="264">
        <f>ROUND(I113*H113,2)</f>
        <v>0</v>
      </c>
      <c r="K113" s="260" t="s">
        <v>146</v>
      </c>
      <c r="L113" s="265"/>
      <c r="M113" s="266" t="s">
        <v>19</v>
      </c>
      <c r="N113" s="267" t="s">
        <v>43</v>
      </c>
      <c r="O113" s="87"/>
      <c r="P113" s="216">
        <f>O113*H113</f>
        <v>0</v>
      </c>
      <c r="Q113" s="216">
        <v>0.00036999999999999999</v>
      </c>
      <c r="R113" s="216">
        <f>Q113*H113</f>
        <v>0.0022199999999999998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340</v>
      </c>
      <c r="AT113" s="218" t="s">
        <v>251</v>
      </c>
      <c r="AU113" s="218" t="s">
        <v>82</v>
      </c>
      <c r="AY113" s="20" t="s">
        <v>140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236</v>
      </c>
      <c r="BM113" s="218" t="s">
        <v>813</v>
      </c>
    </row>
    <row r="114" s="2" customFormat="1" ht="16.5" customHeight="1">
      <c r="A114" s="41"/>
      <c r="B114" s="42"/>
      <c r="C114" s="258" t="s">
        <v>174</v>
      </c>
      <c r="D114" s="258" t="s">
        <v>251</v>
      </c>
      <c r="E114" s="259" t="s">
        <v>814</v>
      </c>
      <c r="F114" s="260" t="s">
        <v>815</v>
      </c>
      <c r="G114" s="261" t="s">
        <v>179</v>
      </c>
      <c r="H114" s="262">
        <v>6</v>
      </c>
      <c r="I114" s="263"/>
      <c r="J114" s="264">
        <f>ROUND(I114*H114,2)</f>
        <v>0</v>
      </c>
      <c r="K114" s="260" t="s">
        <v>146</v>
      </c>
      <c r="L114" s="265"/>
      <c r="M114" s="266" t="s">
        <v>19</v>
      </c>
      <c r="N114" s="267" t="s">
        <v>43</v>
      </c>
      <c r="O114" s="87"/>
      <c r="P114" s="216">
        <f>O114*H114</f>
        <v>0</v>
      </c>
      <c r="Q114" s="216">
        <v>0.00083000000000000001</v>
      </c>
      <c r="R114" s="216">
        <f>Q114*H114</f>
        <v>0.0049800000000000001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340</v>
      </c>
      <c r="AT114" s="218" t="s">
        <v>251</v>
      </c>
      <c r="AU114" s="218" t="s">
        <v>82</v>
      </c>
      <c r="AY114" s="20" t="s">
        <v>140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236</v>
      </c>
      <c r="BM114" s="218" t="s">
        <v>816</v>
      </c>
    </row>
    <row r="115" s="2" customFormat="1" ht="16.5" customHeight="1">
      <c r="A115" s="41"/>
      <c r="B115" s="42"/>
      <c r="C115" s="258" t="s">
        <v>8</v>
      </c>
      <c r="D115" s="258" t="s">
        <v>251</v>
      </c>
      <c r="E115" s="259" t="s">
        <v>817</v>
      </c>
      <c r="F115" s="260" t="s">
        <v>818</v>
      </c>
      <c r="G115" s="261" t="s">
        <v>179</v>
      </c>
      <c r="H115" s="262">
        <v>6</v>
      </c>
      <c r="I115" s="263"/>
      <c r="J115" s="264">
        <f>ROUND(I115*H115,2)</f>
        <v>0</v>
      </c>
      <c r="K115" s="260" t="s">
        <v>146</v>
      </c>
      <c r="L115" s="265"/>
      <c r="M115" s="266" t="s">
        <v>19</v>
      </c>
      <c r="N115" s="267" t="s">
        <v>43</v>
      </c>
      <c r="O115" s="87"/>
      <c r="P115" s="216">
        <f>O115*H115</f>
        <v>0</v>
      </c>
      <c r="Q115" s="216">
        <v>0.00139</v>
      </c>
      <c r="R115" s="216">
        <f>Q115*H115</f>
        <v>0.0083400000000000002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340</v>
      </c>
      <c r="AT115" s="218" t="s">
        <v>251</v>
      </c>
      <c r="AU115" s="218" t="s">
        <v>82</v>
      </c>
      <c r="AY115" s="20" t="s">
        <v>140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236</v>
      </c>
      <c r="BM115" s="218" t="s">
        <v>819</v>
      </c>
    </row>
    <row r="116" s="2" customFormat="1" ht="16.5" customHeight="1">
      <c r="A116" s="41"/>
      <c r="B116" s="42"/>
      <c r="C116" s="258" t="s">
        <v>217</v>
      </c>
      <c r="D116" s="258" t="s">
        <v>251</v>
      </c>
      <c r="E116" s="259" t="s">
        <v>820</v>
      </c>
      <c r="F116" s="260" t="s">
        <v>821</v>
      </c>
      <c r="G116" s="261" t="s">
        <v>179</v>
      </c>
      <c r="H116" s="262">
        <v>20</v>
      </c>
      <c r="I116" s="263"/>
      <c r="J116" s="264">
        <f>ROUND(I116*H116,2)</f>
        <v>0</v>
      </c>
      <c r="K116" s="260" t="s">
        <v>146</v>
      </c>
      <c r="L116" s="265"/>
      <c r="M116" s="266" t="s">
        <v>19</v>
      </c>
      <c r="N116" s="267" t="s">
        <v>43</v>
      </c>
      <c r="O116" s="87"/>
      <c r="P116" s="216">
        <f>O116*H116</f>
        <v>0</v>
      </c>
      <c r="Q116" s="216">
        <v>0.0015100000000000001</v>
      </c>
      <c r="R116" s="216">
        <f>Q116*H116</f>
        <v>0.030200000000000001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340</v>
      </c>
      <c r="AT116" s="218" t="s">
        <v>251</v>
      </c>
      <c r="AU116" s="218" t="s">
        <v>82</v>
      </c>
      <c r="AY116" s="20" t="s">
        <v>140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236</v>
      </c>
      <c r="BM116" s="218" t="s">
        <v>822</v>
      </c>
    </row>
    <row r="117" s="2" customFormat="1" ht="37.8" customHeight="1">
      <c r="A117" s="41"/>
      <c r="B117" s="42"/>
      <c r="C117" s="207" t="s">
        <v>223</v>
      </c>
      <c r="D117" s="207" t="s">
        <v>142</v>
      </c>
      <c r="E117" s="208" t="s">
        <v>823</v>
      </c>
      <c r="F117" s="209" t="s">
        <v>824</v>
      </c>
      <c r="G117" s="210" t="s">
        <v>179</v>
      </c>
      <c r="H117" s="211">
        <v>22</v>
      </c>
      <c r="I117" s="212"/>
      <c r="J117" s="213">
        <f>ROUND(I117*H117,2)</f>
        <v>0</v>
      </c>
      <c r="K117" s="209" t="s">
        <v>146</v>
      </c>
      <c r="L117" s="47"/>
      <c r="M117" s="214" t="s">
        <v>19</v>
      </c>
      <c r="N117" s="215" t="s">
        <v>43</v>
      </c>
      <c r="O117" s="87"/>
      <c r="P117" s="216">
        <f>O117*H117</f>
        <v>0</v>
      </c>
      <c r="Q117" s="216">
        <v>0.00040999999999999999</v>
      </c>
      <c r="R117" s="216">
        <f>Q117*H117</f>
        <v>0.0090200000000000002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236</v>
      </c>
      <c r="AT117" s="218" t="s">
        <v>142</v>
      </c>
      <c r="AU117" s="218" t="s">
        <v>82</v>
      </c>
      <c r="AY117" s="20" t="s">
        <v>140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236</v>
      </c>
      <c r="BM117" s="218" t="s">
        <v>825</v>
      </c>
    </row>
    <row r="118" s="2" customFormat="1">
      <c r="A118" s="41"/>
      <c r="B118" s="42"/>
      <c r="C118" s="43"/>
      <c r="D118" s="220" t="s">
        <v>149</v>
      </c>
      <c r="E118" s="43"/>
      <c r="F118" s="221" t="s">
        <v>826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149</v>
      </c>
      <c r="AU118" s="20" t="s">
        <v>82</v>
      </c>
    </row>
    <row r="119" s="2" customFormat="1" ht="16.5" customHeight="1">
      <c r="A119" s="41"/>
      <c r="B119" s="42"/>
      <c r="C119" s="258" t="s">
        <v>229</v>
      </c>
      <c r="D119" s="258" t="s">
        <v>251</v>
      </c>
      <c r="E119" s="259" t="s">
        <v>827</v>
      </c>
      <c r="F119" s="260" t="s">
        <v>828</v>
      </c>
      <c r="G119" s="261" t="s">
        <v>179</v>
      </c>
      <c r="H119" s="262">
        <v>22.440000000000001</v>
      </c>
      <c r="I119" s="263"/>
      <c r="J119" s="264">
        <f>ROUND(I119*H119,2)</f>
        <v>0</v>
      </c>
      <c r="K119" s="260" t="s">
        <v>146</v>
      </c>
      <c r="L119" s="265"/>
      <c r="M119" s="266" t="s">
        <v>19</v>
      </c>
      <c r="N119" s="267" t="s">
        <v>43</v>
      </c>
      <c r="O119" s="87"/>
      <c r="P119" s="216">
        <f>O119*H119</f>
        <v>0</v>
      </c>
      <c r="Q119" s="216">
        <v>0.0015200000000000001</v>
      </c>
      <c r="R119" s="216">
        <f>Q119*H119</f>
        <v>0.034108800000000002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340</v>
      </c>
      <c r="AT119" s="218" t="s">
        <v>251</v>
      </c>
      <c r="AU119" s="218" t="s">
        <v>82</v>
      </c>
      <c r="AY119" s="20" t="s">
        <v>140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236</v>
      </c>
      <c r="BM119" s="218" t="s">
        <v>829</v>
      </c>
    </row>
    <row r="120" s="13" customFormat="1">
      <c r="A120" s="13"/>
      <c r="B120" s="225"/>
      <c r="C120" s="226"/>
      <c r="D120" s="227" t="s">
        <v>151</v>
      </c>
      <c r="E120" s="226"/>
      <c r="F120" s="229" t="s">
        <v>830</v>
      </c>
      <c r="G120" s="226"/>
      <c r="H120" s="230">
        <v>22.440000000000001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151</v>
      </c>
      <c r="AU120" s="236" t="s">
        <v>82</v>
      </c>
      <c r="AV120" s="13" t="s">
        <v>82</v>
      </c>
      <c r="AW120" s="13" t="s">
        <v>4</v>
      </c>
      <c r="AX120" s="13" t="s">
        <v>80</v>
      </c>
      <c r="AY120" s="236" t="s">
        <v>140</v>
      </c>
    </row>
    <row r="121" s="2" customFormat="1" ht="24.15" customHeight="1">
      <c r="A121" s="41"/>
      <c r="B121" s="42"/>
      <c r="C121" s="207" t="s">
        <v>236</v>
      </c>
      <c r="D121" s="207" t="s">
        <v>142</v>
      </c>
      <c r="E121" s="208" t="s">
        <v>831</v>
      </c>
      <c r="F121" s="209" t="s">
        <v>832</v>
      </c>
      <c r="G121" s="210" t="s">
        <v>170</v>
      </c>
      <c r="H121" s="211">
        <v>0.13700000000000001</v>
      </c>
      <c r="I121" s="212"/>
      <c r="J121" s="213">
        <f>ROUND(I121*H121,2)</f>
        <v>0</v>
      </c>
      <c r="K121" s="209" t="s">
        <v>146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236</v>
      </c>
      <c r="AT121" s="218" t="s">
        <v>142</v>
      </c>
      <c r="AU121" s="218" t="s">
        <v>82</v>
      </c>
      <c r="AY121" s="20" t="s">
        <v>140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236</v>
      </c>
      <c r="BM121" s="218" t="s">
        <v>833</v>
      </c>
    </row>
    <row r="122" s="2" customFormat="1">
      <c r="A122" s="41"/>
      <c r="B122" s="42"/>
      <c r="C122" s="43"/>
      <c r="D122" s="220" t="s">
        <v>149</v>
      </c>
      <c r="E122" s="43"/>
      <c r="F122" s="221" t="s">
        <v>834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149</v>
      </c>
      <c r="AU122" s="20" t="s">
        <v>82</v>
      </c>
    </row>
    <row r="123" s="12" customFormat="1" ht="22.8" customHeight="1">
      <c r="A123" s="12"/>
      <c r="B123" s="191"/>
      <c r="C123" s="192"/>
      <c r="D123" s="193" t="s">
        <v>71</v>
      </c>
      <c r="E123" s="205" t="s">
        <v>835</v>
      </c>
      <c r="F123" s="205" t="s">
        <v>836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SUM(P124:P148)</f>
        <v>0</v>
      </c>
      <c r="Q123" s="199"/>
      <c r="R123" s="200">
        <f>SUM(R124:R148)</f>
        <v>0.037350000000000001</v>
      </c>
      <c r="S123" s="199"/>
      <c r="T123" s="201">
        <f>SUM(T124:T148)</f>
        <v>0.023289999999999998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82</v>
      </c>
      <c r="AT123" s="203" t="s">
        <v>71</v>
      </c>
      <c r="AU123" s="203" t="s">
        <v>80</v>
      </c>
      <c r="AY123" s="202" t="s">
        <v>140</v>
      </c>
      <c r="BK123" s="204">
        <f>SUM(BK124:BK148)</f>
        <v>0</v>
      </c>
    </row>
    <row r="124" s="2" customFormat="1" ht="16.5" customHeight="1">
      <c r="A124" s="41"/>
      <c r="B124" s="42"/>
      <c r="C124" s="207" t="s">
        <v>244</v>
      </c>
      <c r="D124" s="207" t="s">
        <v>142</v>
      </c>
      <c r="E124" s="208" t="s">
        <v>837</v>
      </c>
      <c r="F124" s="209" t="s">
        <v>838</v>
      </c>
      <c r="G124" s="210" t="s">
        <v>296</v>
      </c>
      <c r="H124" s="211">
        <v>1</v>
      </c>
      <c r="I124" s="212"/>
      <c r="J124" s="213">
        <f>ROUND(I124*H124,2)</f>
        <v>0</v>
      </c>
      <c r="K124" s="209" t="s">
        <v>146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0.012019999999999999</v>
      </c>
      <c r="R124" s="216">
        <f>Q124*H124</f>
        <v>0.012019999999999999</v>
      </c>
      <c r="S124" s="216">
        <v>0.012019999999999999</v>
      </c>
      <c r="T124" s="217">
        <f>S124*H124</f>
        <v>0.012019999999999999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236</v>
      </c>
      <c r="AT124" s="218" t="s">
        <v>142</v>
      </c>
      <c r="AU124" s="218" t="s">
        <v>82</v>
      </c>
      <c r="AY124" s="20" t="s">
        <v>140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236</v>
      </c>
      <c r="BM124" s="218" t="s">
        <v>839</v>
      </c>
    </row>
    <row r="125" s="2" customFormat="1">
      <c r="A125" s="41"/>
      <c r="B125" s="42"/>
      <c r="C125" s="43"/>
      <c r="D125" s="220" t="s">
        <v>149</v>
      </c>
      <c r="E125" s="43"/>
      <c r="F125" s="221" t="s">
        <v>840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149</v>
      </c>
      <c r="AU125" s="20" t="s">
        <v>82</v>
      </c>
    </row>
    <row r="126" s="2" customFormat="1" ht="16.5" customHeight="1">
      <c r="A126" s="41"/>
      <c r="B126" s="42"/>
      <c r="C126" s="207" t="s">
        <v>250</v>
      </c>
      <c r="D126" s="207" t="s">
        <v>142</v>
      </c>
      <c r="E126" s="208" t="s">
        <v>841</v>
      </c>
      <c r="F126" s="209" t="s">
        <v>842</v>
      </c>
      <c r="G126" s="210" t="s">
        <v>296</v>
      </c>
      <c r="H126" s="211">
        <v>1</v>
      </c>
      <c r="I126" s="212"/>
      <c r="J126" s="213">
        <f>ROUND(I126*H126,2)</f>
        <v>0</v>
      </c>
      <c r="K126" s="209" t="s">
        <v>146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0.011270000000000001</v>
      </c>
      <c r="R126" s="216">
        <f>Q126*H126</f>
        <v>0.011270000000000001</v>
      </c>
      <c r="S126" s="216">
        <v>0.011270000000000001</v>
      </c>
      <c r="T126" s="217">
        <f>S126*H126</f>
        <v>0.011270000000000001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236</v>
      </c>
      <c r="AT126" s="218" t="s">
        <v>142</v>
      </c>
      <c r="AU126" s="218" t="s">
        <v>82</v>
      </c>
      <c r="AY126" s="20" t="s">
        <v>140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236</v>
      </c>
      <c r="BM126" s="218" t="s">
        <v>843</v>
      </c>
    </row>
    <row r="127" s="2" customFormat="1">
      <c r="A127" s="41"/>
      <c r="B127" s="42"/>
      <c r="C127" s="43"/>
      <c r="D127" s="220" t="s">
        <v>149</v>
      </c>
      <c r="E127" s="43"/>
      <c r="F127" s="221" t="s">
        <v>844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149</v>
      </c>
      <c r="AU127" s="20" t="s">
        <v>82</v>
      </c>
    </row>
    <row r="128" s="2" customFormat="1" ht="16.5" customHeight="1">
      <c r="A128" s="41"/>
      <c r="B128" s="42"/>
      <c r="C128" s="207" t="s">
        <v>256</v>
      </c>
      <c r="D128" s="207" t="s">
        <v>142</v>
      </c>
      <c r="E128" s="208" t="s">
        <v>845</v>
      </c>
      <c r="F128" s="209" t="s">
        <v>846</v>
      </c>
      <c r="G128" s="210" t="s">
        <v>296</v>
      </c>
      <c r="H128" s="211">
        <v>1</v>
      </c>
      <c r="I128" s="212"/>
      <c r="J128" s="213">
        <f>ROUND(I128*H128,2)</f>
        <v>0</v>
      </c>
      <c r="K128" s="209" t="s">
        <v>146</v>
      </c>
      <c r="L128" s="47"/>
      <c r="M128" s="214" t="s">
        <v>19</v>
      </c>
      <c r="N128" s="215" t="s">
        <v>43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236</v>
      </c>
      <c r="AT128" s="218" t="s">
        <v>142</v>
      </c>
      <c r="AU128" s="218" t="s">
        <v>82</v>
      </c>
      <c r="AY128" s="20" t="s">
        <v>140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236</v>
      </c>
      <c r="BM128" s="218" t="s">
        <v>847</v>
      </c>
    </row>
    <row r="129" s="2" customFormat="1">
      <c r="A129" s="41"/>
      <c r="B129" s="42"/>
      <c r="C129" s="43"/>
      <c r="D129" s="220" t="s">
        <v>149</v>
      </c>
      <c r="E129" s="43"/>
      <c r="F129" s="221" t="s">
        <v>848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149</v>
      </c>
      <c r="AU129" s="20" t="s">
        <v>82</v>
      </c>
    </row>
    <row r="130" s="2" customFormat="1" ht="16.5" customHeight="1">
      <c r="A130" s="41"/>
      <c r="B130" s="42"/>
      <c r="C130" s="207" t="s">
        <v>261</v>
      </c>
      <c r="D130" s="207" t="s">
        <v>142</v>
      </c>
      <c r="E130" s="208" t="s">
        <v>849</v>
      </c>
      <c r="F130" s="209" t="s">
        <v>850</v>
      </c>
      <c r="G130" s="210" t="s">
        <v>179</v>
      </c>
      <c r="H130" s="211">
        <v>2</v>
      </c>
      <c r="I130" s="212"/>
      <c r="J130" s="213">
        <f>ROUND(I130*H130,2)</f>
        <v>0</v>
      </c>
      <c r="K130" s="209" t="s">
        <v>146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0.00142</v>
      </c>
      <c r="R130" s="216">
        <f>Q130*H130</f>
        <v>0.0028400000000000001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236</v>
      </c>
      <c r="AT130" s="218" t="s">
        <v>142</v>
      </c>
      <c r="AU130" s="218" t="s">
        <v>82</v>
      </c>
      <c r="AY130" s="20" t="s">
        <v>140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236</v>
      </c>
      <c r="BM130" s="218" t="s">
        <v>851</v>
      </c>
    </row>
    <row r="131" s="2" customFormat="1">
      <c r="A131" s="41"/>
      <c r="B131" s="42"/>
      <c r="C131" s="43"/>
      <c r="D131" s="220" t="s">
        <v>149</v>
      </c>
      <c r="E131" s="43"/>
      <c r="F131" s="221" t="s">
        <v>852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149</v>
      </c>
      <c r="AU131" s="20" t="s">
        <v>82</v>
      </c>
    </row>
    <row r="132" s="2" customFormat="1" ht="16.5" customHeight="1">
      <c r="A132" s="41"/>
      <c r="B132" s="42"/>
      <c r="C132" s="207" t="s">
        <v>7</v>
      </c>
      <c r="D132" s="207" t="s">
        <v>142</v>
      </c>
      <c r="E132" s="208" t="s">
        <v>853</v>
      </c>
      <c r="F132" s="209" t="s">
        <v>854</v>
      </c>
      <c r="G132" s="210" t="s">
        <v>179</v>
      </c>
      <c r="H132" s="211">
        <v>2</v>
      </c>
      <c r="I132" s="212"/>
      <c r="J132" s="213">
        <f>ROUND(I132*H132,2)</f>
        <v>0</v>
      </c>
      <c r="K132" s="209" t="s">
        <v>146</v>
      </c>
      <c r="L132" s="47"/>
      <c r="M132" s="214" t="s">
        <v>19</v>
      </c>
      <c r="N132" s="215" t="s">
        <v>43</v>
      </c>
      <c r="O132" s="87"/>
      <c r="P132" s="216">
        <f>O132*H132</f>
        <v>0</v>
      </c>
      <c r="Q132" s="216">
        <v>0.00042999999999999999</v>
      </c>
      <c r="R132" s="216">
        <f>Q132*H132</f>
        <v>0.00085999999999999998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236</v>
      </c>
      <c r="AT132" s="218" t="s">
        <v>142</v>
      </c>
      <c r="AU132" s="218" t="s">
        <v>82</v>
      </c>
      <c r="AY132" s="20" t="s">
        <v>140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236</v>
      </c>
      <c r="BM132" s="218" t="s">
        <v>855</v>
      </c>
    </row>
    <row r="133" s="2" customFormat="1">
      <c r="A133" s="41"/>
      <c r="B133" s="42"/>
      <c r="C133" s="43"/>
      <c r="D133" s="220" t="s">
        <v>149</v>
      </c>
      <c r="E133" s="43"/>
      <c r="F133" s="221" t="s">
        <v>856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149</v>
      </c>
      <c r="AU133" s="20" t="s">
        <v>82</v>
      </c>
    </row>
    <row r="134" s="2" customFormat="1" ht="16.5" customHeight="1">
      <c r="A134" s="41"/>
      <c r="B134" s="42"/>
      <c r="C134" s="207" t="s">
        <v>272</v>
      </c>
      <c r="D134" s="207" t="s">
        <v>142</v>
      </c>
      <c r="E134" s="208" t="s">
        <v>857</v>
      </c>
      <c r="F134" s="209" t="s">
        <v>858</v>
      </c>
      <c r="G134" s="210" t="s">
        <v>179</v>
      </c>
      <c r="H134" s="211">
        <v>12</v>
      </c>
      <c r="I134" s="212"/>
      <c r="J134" s="213">
        <f>ROUND(I134*H134,2)</f>
        <v>0</v>
      </c>
      <c r="K134" s="209" t="s">
        <v>146</v>
      </c>
      <c r="L134" s="47"/>
      <c r="M134" s="214" t="s">
        <v>19</v>
      </c>
      <c r="N134" s="215" t="s">
        <v>43</v>
      </c>
      <c r="O134" s="87"/>
      <c r="P134" s="216">
        <f>O134*H134</f>
        <v>0</v>
      </c>
      <c r="Q134" s="216">
        <v>0.00050000000000000001</v>
      </c>
      <c r="R134" s="216">
        <f>Q134*H134</f>
        <v>0.0060000000000000001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236</v>
      </c>
      <c r="AT134" s="218" t="s">
        <v>142</v>
      </c>
      <c r="AU134" s="218" t="s">
        <v>82</v>
      </c>
      <c r="AY134" s="20" t="s">
        <v>140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236</v>
      </c>
      <c r="BM134" s="218" t="s">
        <v>859</v>
      </c>
    </row>
    <row r="135" s="2" customFormat="1">
      <c r="A135" s="41"/>
      <c r="B135" s="42"/>
      <c r="C135" s="43"/>
      <c r="D135" s="220" t="s">
        <v>149</v>
      </c>
      <c r="E135" s="43"/>
      <c r="F135" s="221" t="s">
        <v>860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149</v>
      </c>
      <c r="AU135" s="20" t="s">
        <v>82</v>
      </c>
    </row>
    <row r="136" s="2" customFormat="1" ht="16.5" customHeight="1">
      <c r="A136" s="41"/>
      <c r="B136" s="42"/>
      <c r="C136" s="207" t="s">
        <v>280</v>
      </c>
      <c r="D136" s="207" t="s">
        <v>142</v>
      </c>
      <c r="E136" s="208" t="s">
        <v>861</v>
      </c>
      <c r="F136" s="209" t="s">
        <v>862</v>
      </c>
      <c r="G136" s="210" t="s">
        <v>296</v>
      </c>
      <c r="H136" s="211">
        <v>3</v>
      </c>
      <c r="I136" s="212"/>
      <c r="J136" s="213">
        <f>ROUND(I136*H136,2)</f>
        <v>0</v>
      </c>
      <c r="K136" s="209" t="s">
        <v>146</v>
      </c>
      <c r="L136" s="47"/>
      <c r="M136" s="214" t="s">
        <v>19</v>
      </c>
      <c r="N136" s="215" t="s">
        <v>43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236</v>
      </c>
      <c r="AT136" s="218" t="s">
        <v>142</v>
      </c>
      <c r="AU136" s="218" t="s">
        <v>82</v>
      </c>
      <c r="AY136" s="20" t="s">
        <v>140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236</v>
      </c>
      <c r="BM136" s="218" t="s">
        <v>863</v>
      </c>
    </row>
    <row r="137" s="2" customFormat="1">
      <c r="A137" s="41"/>
      <c r="B137" s="42"/>
      <c r="C137" s="43"/>
      <c r="D137" s="220" t="s">
        <v>149</v>
      </c>
      <c r="E137" s="43"/>
      <c r="F137" s="221" t="s">
        <v>864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149</v>
      </c>
      <c r="AU137" s="20" t="s">
        <v>82</v>
      </c>
    </row>
    <row r="138" s="2" customFormat="1" ht="24.15" customHeight="1">
      <c r="A138" s="41"/>
      <c r="B138" s="42"/>
      <c r="C138" s="207" t="s">
        <v>286</v>
      </c>
      <c r="D138" s="207" t="s">
        <v>142</v>
      </c>
      <c r="E138" s="208" t="s">
        <v>865</v>
      </c>
      <c r="F138" s="209" t="s">
        <v>866</v>
      </c>
      <c r="G138" s="210" t="s">
        <v>296</v>
      </c>
      <c r="H138" s="211">
        <v>1</v>
      </c>
      <c r="I138" s="212"/>
      <c r="J138" s="213">
        <f>ROUND(I138*H138,2)</f>
        <v>0</v>
      </c>
      <c r="K138" s="209" t="s">
        <v>146</v>
      </c>
      <c r="L138" s="47"/>
      <c r="M138" s="214" t="s">
        <v>19</v>
      </c>
      <c r="N138" s="215" t="s">
        <v>43</v>
      </c>
      <c r="O138" s="87"/>
      <c r="P138" s="216">
        <f>O138*H138</f>
        <v>0</v>
      </c>
      <c r="Q138" s="216">
        <v>0.0039100000000000003</v>
      </c>
      <c r="R138" s="216">
        <f>Q138*H138</f>
        <v>0.0039100000000000003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236</v>
      </c>
      <c r="AT138" s="218" t="s">
        <v>142</v>
      </c>
      <c r="AU138" s="218" t="s">
        <v>82</v>
      </c>
      <c r="AY138" s="20" t="s">
        <v>140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236</v>
      </c>
      <c r="BM138" s="218" t="s">
        <v>867</v>
      </c>
    </row>
    <row r="139" s="2" customFormat="1">
      <c r="A139" s="41"/>
      <c r="B139" s="42"/>
      <c r="C139" s="43"/>
      <c r="D139" s="220" t="s">
        <v>149</v>
      </c>
      <c r="E139" s="43"/>
      <c r="F139" s="221" t="s">
        <v>868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149</v>
      </c>
      <c r="AU139" s="20" t="s">
        <v>82</v>
      </c>
    </row>
    <row r="140" s="2" customFormat="1" ht="16.5" customHeight="1">
      <c r="A140" s="41"/>
      <c r="B140" s="42"/>
      <c r="C140" s="207" t="s">
        <v>293</v>
      </c>
      <c r="D140" s="207" t="s">
        <v>142</v>
      </c>
      <c r="E140" s="208" t="s">
        <v>869</v>
      </c>
      <c r="F140" s="209" t="s">
        <v>870</v>
      </c>
      <c r="G140" s="210" t="s">
        <v>296</v>
      </c>
      <c r="H140" s="211">
        <v>3</v>
      </c>
      <c r="I140" s="212"/>
      <c r="J140" s="213">
        <f>ROUND(I140*H140,2)</f>
        <v>0</v>
      </c>
      <c r="K140" s="209" t="s">
        <v>146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6.0000000000000002E-05</v>
      </c>
      <c r="R140" s="216">
        <f>Q140*H140</f>
        <v>0.00018000000000000001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236</v>
      </c>
      <c r="AT140" s="218" t="s">
        <v>142</v>
      </c>
      <c r="AU140" s="218" t="s">
        <v>82</v>
      </c>
      <c r="AY140" s="20" t="s">
        <v>140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236</v>
      </c>
      <c r="BM140" s="218" t="s">
        <v>871</v>
      </c>
    </row>
    <row r="141" s="2" customFormat="1">
      <c r="A141" s="41"/>
      <c r="B141" s="42"/>
      <c r="C141" s="43"/>
      <c r="D141" s="220" t="s">
        <v>149</v>
      </c>
      <c r="E141" s="43"/>
      <c r="F141" s="221" t="s">
        <v>872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149</v>
      </c>
      <c r="AU141" s="20" t="s">
        <v>82</v>
      </c>
    </row>
    <row r="142" s="2" customFormat="1" ht="16.5" customHeight="1">
      <c r="A142" s="41"/>
      <c r="B142" s="42"/>
      <c r="C142" s="258" t="s">
        <v>300</v>
      </c>
      <c r="D142" s="258" t="s">
        <v>251</v>
      </c>
      <c r="E142" s="259" t="s">
        <v>873</v>
      </c>
      <c r="F142" s="260" t="s">
        <v>874</v>
      </c>
      <c r="G142" s="261" t="s">
        <v>296</v>
      </c>
      <c r="H142" s="262">
        <v>3</v>
      </c>
      <c r="I142" s="263"/>
      <c r="J142" s="264">
        <f>ROUND(I142*H142,2)</f>
        <v>0</v>
      </c>
      <c r="K142" s="260" t="s">
        <v>146</v>
      </c>
      <c r="L142" s="265"/>
      <c r="M142" s="266" t="s">
        <v>19</v>
      </c>
      <c r="N142" s="267" t="s">
        <v>43</v>
      </c>
      <c r="O142" s="87"/>
      <c r="P142" s="216">
        <f>O142*H142</f>
        <v>0</v>
      </c>
      <c r="Q142" s="216">
        <v>9.0000000000000006E-05</v>
      </c>
      <c r="R142" s="216">
        <f>Q142*H142</f>
        <v>0.00027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340</v>
      </c>
      <c r="AT142" s="218" t="s">
        <v>251</v>
      </c>
      <c r="AU142" s="218" t="s">
        <v>82</v>
      </c>
      <c r="AY142" s="20" t="s">
        <v>140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236</v>
      </c>
      <c r="BM142" s="218" t="s">
        <v>875</v>
      </c>
    </row>
    <row r="143" s="2" customFormat="1" ht="16.5" customHeight="1">
      <c r="A143" s="41"/>
      <c r="B143" s="42"/>
      <c r="C143" s="207" t="s">
        <v>307</v>
      </c>
      <c r="D143" s="207" t="s">
        <v>142</v>
      </c>
      <c r="E143" s="208" t="s">
        <v>876</v>
      </c>
      <c r="F143" s="209" t="s">
        <v>877</v>
      </c>
      <c r="G143" s="210" t="s">
        <v>179</v>
      </c>
      <c r="H143" s="211">
        <v>14</v>
      </c>
      <c r="I143" s="212"/>
      <c r="J143" s="213">
        <f>ROUND(I143*H143,2)</f>
        <v>0</v>
      </c>
      <c r="K143" s="209" t="s">
        <v>146</v>
      </c>
      <c r="L143" s="47"/>
      <c r="M143" s="214" t="s">
        <v>19</v>
      </c>
      <c r="N143" s="215" t="s">
        <v>43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236</v>
      </c>
      <c r="AT143" s="218" t="s">
        <v>142</v>
      </c>
      <c r="AU143" s="218" t="s">
        <v>82</v>
      </c>
      <c r="AY143" s="20" t="s">
        <v>140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236</v>
      </c>
      <c r="BM143" s="218" t="s">
        <v>878</v>
      </c>
    </row>
    <row r="144" s="2" customFormat="1">
      <c r="A144" s="41"/>
      <c r="B144" s="42"/>
      <c r="C144" s="43"/>
      <c r="D144" s="220" t="s">
        <v>149</v>
      </c>
      <c r="E144" s="43"/>
      <c r="F144" s="221" t="s">
        <v>879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149</v>
      </c>
      <c r="AU144" s="20" t="s">
        <v>82</v>
      </c>
    </row>
    <row r="145" s="2" customFormat="1" ht="16.5" customHeight="1">
      <c r="A145" s="41"/>
      <c r="B145" s="42"/>
      <c r="C145" s="207" t="s">
        <v>313</v>
      </c>
      <c r="D145" s="207" t="s">
        <v>142</v>
      </c>
      <c r="E145" s="208" t="s">
        <v>880</v>
      </c>
      <c r="F145" s="209" t="s">
        <v>881</v>
      </c>
      <c r="G145" s="210" t="s">
        <v>179</v>
      </c>
      <c r="H145" s="211">
        <v>10</v>
      </c>
      <c r="I145" s="212"/>
      <c r="J145" s="213">
        <f>ROUND(I145*H145,2)</f>
        <v>0</v>
      </c>
      <c r="K145" s="209" t="s">
        <v>146</v>
      </c>
      <c r="L145" s="47"/>
      <c r="M145" s="214" t="s">
        <v>19</v>
      </c>
      <c r="N145" s="215" t="s">
        <v>43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236</v>
      </c>
      <c r="AT145" s="218" t="s">
        <v>142</v>
      </c>
      <c r="AU145" s="218" t="s">
        <v>82</v>
      </c>
      <c r="AY145" s="20" t="s">
        <v>140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236</v>
      </c>
      <c r="BM145" s="218" t="s">
        <v>882</v>
      </c>
    </row>
    <row r="146" s="2" customFormat="1">
      <c r="A146" s="41"/>
      <c r="B146" s="42"/>
      <c r="C146" s="43"/>
      <c r="D146" s="220" t="s">
        <v>149</v>
      </c>
      <c r="E146" s="43"/>
      <c r="F146" s="221" t="s">
        <v>883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149</v>
      </c>
      <c r="AU146" s="20" t="s">
        <v>82</v>
      </c>
    </row>
    <row r="147" s="2" customFormat="1" ht="24.15" customHeight="1">
      <c r="A147" s="41"/>
      <c r="B147" s="42"/>
      <c r="C147" s="207" t="s">
        <v>319</v>
      </c>
      <c r="D147" s="207" t="s">
        <v>142</v>
      </c>
      <c r="E147" s="208" t="s">
        <v>884</v>
      </c>
      <c r="F147" s="209" t="s">
        <v>885</v>
      </c>
      <c r="G147" s="210" t="s">
        <v>170</v>
      </c>
      <c r="H147" s="211">
        <v>0.036999999999999998</v>
      </c>
      <c r="I147" s="212"/>
      <c r="J147" s="213">
        <f>ROUND(I147*H147,2)</f>
        <v>0</v>
      </c>
      <c r="K147" s="209" t="s">
        <v>146</v>
      </c>
      <c r="L147" s="47"/>
      <c r="M147" s="214" t="s">
        <v>19</v>
      </c>
      <c r="N147" s="215" t="s">
        <v>43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236</v>
      </c>
      <c r="AT147" s="218" t="s">
        <v>142</v>
      </c>
      <c r="AU147" s="218" t="s">
        <v>82</v>
      </c>
      <c r="AY147" s="20" t="s">
        <v>140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236</v>
      </c>
      <c r="BM147" s="218" t="s">
        <v>886</v>
      </c>
    </row>
    <row r="148" s="2" customFormat="1">
      <c r="A148" s="41"/>
      <c r="B148" s="42"/>
      <c r="C148" s="43"/>
      <c r="D148" s="220" t="s">
        <v>149</v>
      </c>
      <c r="E148" s="43"/>
      <c r="F148" s="221" t="s">
        <v>887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149</v>
      </c>
      <c r="AU148" s="20" t="s">
        <v>82</v>
      </c>
    </row>
    <row r="149" s="12" customFormat="1" ht="22.8" customHeight="1">
      <c r="A149" s="12"/>
      <c r="B149" s="191"/>
      <c r="C149" s="192"/>
      <c r="D149" s="193" t="s">
        <v>71</v>
      </c>
      <c r="E149" s="205" t="s">
        <v>888</v>
      </c>
      <c r="F149" s="205" t="s">
        <v>889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SUM(P150:P203)</f>
        <v>0</v>
      </c>
      <c r="Q149" s="199"/>
      <c r="R149" s="200">
        <f>SUM(R150:R203)</f>
        <v>0.090200000000000002</v>
      </c>
      <c r="S149" s="199"/>
      <c r="T149" s="201">
        <f>SUM(T150:T203)</f>
        <v>0.028119999999999999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82</v>
      </c>
      <c r="AT149" s="203" t="s">
        <v>71</v>
      </c>
      <c r="AU149" s="203" t="s">
        <v>80</v>
      </c>
      <c r="AY149" s="202" t="s">
        <v>140</v>
      </c>
      <c r="BK149" s="204">
        <f>SUM(BK150:BK203)</f>
        <v>0</v>
      </c>
    </row>
    <row r="150" s="2" customFormat="1" ht="16.5" customHeight="1">
      <c r="A150" s="41"/>
      <c r="B150" s="42"/>
      <c r="C150" s="207" t="s">
        <v>325</v>
      </c>
      <c r="D150" s="207" t="s">
        <v>142</v>
      </c>
      <c r="E150" s="208" t="s">
        <v>890</v>
      </c>
      <c r="F150" s="209" t="s">
        <v>891</v>
      </c>
      <c r="G150" s="210" t="s">
        <v>179</v>
      </c>
      <c r="H150" s="211">
        <v>20</v>
      </c>
      <c r="I150" s="212"/>
      <c r="J150" s="213">
        <f>ROUND(I150*H150,2)</f>
        <v>0</v>
      </c>
      <c r="K150" s="209" t="s">
        <v>146</v>
      </c>
      <c r="L150" s="47"/>
      <c r="M150" s="214" t="s">
        <v>19</v>
      </c>
      <c r="N150" s="215" t="s">
        <v>43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0.00027999999999999998</v>
      </c>
      <c r="T150" s="217">
        <f>S150*H150</f>
        <v>0.0055999999999999991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236</v>
      </c>
      <c r="AT150" s="218" t="s">
        <v>142</v>
      </c>
      <c r="AU150" s="218" t="s">
        <v>82</v>
      </c>
      <c r="AY150" s="20" t="s">
        <v>140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236</v>
      </c>
      <c r="BM150" s="218" t="s">
        <v>892</v>
      </c>
    </row>
    <row r="151" s="2" customFormat="1">
      <c r="A151" s="41"/>
      <c r="B151" s="42"/>
      <c r="C151" s="43"/>
      <c r="D151" s="220" t="s">
        <v>149</v>
      </c>
      <c r="E151" s="43"/>
      <c r="F151" s="221" t="s">
        <v>893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149</v>
      </c>
      <c r="AU151" s="20" t="s">
        <v>82</v>
      </c>
    </row>
    <row r="152" s="2" customFormat="1" ht="16.5" customHeight="1">
      <c r="A152" s="41"/>
      <c r="B152" s="42"/>
      <c r="C152" s="207" t="s">
        <v>332</v>
      </c>
      <c r="D152" s="207" t="s">
        <v>142</v>
      </c>
      <c r="E152" s="208" t="s">
        <v>894</v>
      </c>
      <c r="F152" s="209" t="s">
        <v>895</v>
      </c>
      <c r="G152" s="210" t="s">
        <v>179</v>
      </c>
      <c r="H152" s="211">
        <v>20</v>
      </c>
      <c r="I152" s="212"/>
      <c r="J152" s="213">
        <f>ROUND(I152*H152,2)</f>
        <v>0</v>
      </c>
      <c r="K152" s="209" t="s">
        <v>146</v>
      </c>
      <c r="L152" s="47"/>
      <c r="M152" s="214" t="s">
        <v>19</v>
      </c>
      <c r="N152" s="215" t="s">
        <v>43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0.00029</v>
      </c>
      <c r="T152" s="217">
        <f>S152*H152</f>
        <v>0.0057999999999999996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236</v>
      </c>
      <c r="AT152" s="218" t="s">
        <v>142</v>
      </c>
      <c r="AU152" s="218" t="s">
        <v>82</v>
      </c>
      <c r="AY152" s="20" t="s">
        <v>140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236</v>
      </c>
      <c r="BM152" s="218" t="s">
        <v>896</v>
      </c>
    </row>
    <row r="153" s="2" customFormat="1">
      <c r="A153" s="41"/>
      <c r="B153" s="42"/>
      <c r="C153" s="43"/>
      <c r="D153" s="220" t="s">
        <v>149</v>
      </c>
      <c r="E153" s="43"/>
      <c r="F153" s="221" t="s">
        <v>897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149</v>
      </c>
      <c r="AU153" s="20" t="s">
        <v>82</v>
      </c>
    </row>
    <row r="154" s="2" customFormat="1" ht="21.75" customHeight="1">
      <c r="A154" s="41"/>
      <c r="B154" s="42"/>
      <c r="C154" s="207" t="s">
        <v>340</v>
      </c>
      <c r="D154" s="207" t="s">
        <v>142</v>
      </c>
      <c r="E154" s="208" t="s">
        <v>898</v>
      </c>
      <c r="F154" s="209" t="s">
        <v>899</v>
      </c>
      <c r="G154" s="210" t="s">
        <v>179</v>
      </c>
      <c r="H154" s="211">
        <v>4</v>
      </c>
      <c r="I154" s="212"/>
      <c r="J154" s="213">
        <f>ROUND(I154*H154,2)</f>
        <v>0</v>
      </c>
      <c r="K154" s="209" t="s">
        <v>146</v>
      </c>
      <c r="L154" s="47"/>
      <c r="M154" s="214" t="s">
        <v>19</v>
      </c>
      <c r="N154" s="215" t="s">
        <v>43</v>
      </c>
      <c r="O154" s="87"/>
      <c r="P154" s="216">
        <f>O154*H154</f>
        <v>0</v>
      </c>
      <c r="Q154" s="216">
        <v>0.00075000000000000002</v>
      </c>
      <c r="R154" s="216">
        <f>Q154*H154</f>
        <v>0.0030000000000000001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236</v>
      </c>
      <c r="AT154" s="218" t="s">
        <v>142</v>
      </c>
      <c r="AU154" s="218" t="s">
        <v>82</v>
      </c>
      <c r="AY154" s="20" t="s">
        <v>140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236</v>
      </c>
      <c r="BM154" s="218" t="s">
        <v>900</v>
      </c>
    </row>
    <row r="155" s="2" customFormat="1">
      <c r="A155" s="41"/>
      <c r="B155" s="42"/>
      <c r="C155" s="43"/>
      <c r="D155" s="220" t="s">
        <v>149</v>
      </c>
      <c r="E155" s="43"/>
      <c r="F155" s="221" t="s">
        <v>901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149</v>
      </c>
      <c r="AU155" s="20" t="s">
        <v>82</v>
      </c>
    </row>
    <row r="156" s="2" customFormat="1" ht="21.75" customHeight="1">
      <c r="A156" s="41"/>
      <c r="B156" s="42"/>
      <c r="C156" s="207" t="s">
        <v>347</v>
      </c>
      <c r="D156" s="207" t="s">
        <v>142</v>
      </c>
      <c r="E156" s="208" t="s">
        <v>902</v>
      </c>
      <c r="F156" s="209" t="s">
        <v>903</v>
      </c>
      <c r="G156" s="210" t="s">
        <v>179</v>
      </c>
      <c r="H156" s="211">
        <v>6</v>
      </c>
      <c r="I156" s="212"/>
      <c r="J156" s="213">
        <f>ROUND(I156*H156,2)</f>
        <v>0</v>
      </c>
      <c r="K156" s="209" t="s">
        <v>146</v>
      </c>
      <c r="L156" s="47"/>
      <c r="M156" s="214" t="s">
        <v>19</v>
      </c>
      <c r="N156" s="215" t="s">
        <v>43</v>
      </c>
      <c r="O156" s="87"/>
      <c r="P156" s="216">
        <f>O156*H156</f>
        <v>0</v>
      </c>
      <c r="Q156" s="216">
        <v>0.00115</v>
      </c>
      <c r="R156" s="216">
        <f>Q156*H156</f>
        <v>0.0068999999999999999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236</v>
      </c>
      <c r="AT156" s="218" t="s">
        <v>142</v>
      </c>
      <c r="AU156" s="218" t="s">
        <v>82</v>
      </c>
      <c r="AY156" s="20" t="s">
        <v>140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236</v>
      </c>
      <c r="BM156" s="218" t="s">
        <v>904</v>
      </c>
    </row>
    <row r="157" s="2" customFormat="1">
      <c r="A157" s="41"/>
      <c r="B157" s="42"/>
      <c r="C157" s="43"/>
      <c r="D157" s="220" t="s">
        <v>149</v>
      </c>
      <c r="E157" s="43"/>
      <c r="F157" s="221" t="s">
        <v>905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149</v>
      </c>
      <c r="AU157" s="20" t="s">
        <v>82</v>
      </c>
    </row>
    <row r="158" s="2" customFormat="1" ht="21.75" customHeight="1">
      <c r="A158" s="41"/>
      <c r="B158" s="42"/>
      <c r="C158" s="207" t="s">
        <v>356</v>
      </c>
      <c r="D158" s="207" t="s">
        <v>142</v>
      </c>
      <c r="E158" s="208" t="s">
        <v>906</v>
      </c>
      <c r="F158" s="209" t="s">
        <v>907</v>
      </c>
      <c r="G158" s="210" t="s">
        <v>179</v>
      </c>
      <c r="H158" s="211">
        <v>10</v>
      </c>
      <c r="I158" s="212"/>
      <c r="J158" s="213">
        <f>ROUND(I158*H158,2)</f>
        <v>0</v>
      </c>
      <c r="K158" s="209" t="s">
        <v>146</v>
      </c>
      <c r="L158" s="47"/>
      <c r="M158" s="214" t="s">
        <v>19</v>
      </c>
      <c r="N158" s="215" t="s">
        <v>43</v>
      </c>
      <c r="O158" s="87"/>
      <c r="P158" s="216">
        <f>O158*H158</f>
        <v>0</v>
      </c>
      <c r="Q158" s="216">
        <v>0.0012999999999999999</v>
      </c>
      <c r="R158" s="216">
        <f>Q158*H158</f>
        <v>0.012999999999999999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236</v>
      </c>
      <c r="AT158" s="218" t="s">
        <v>142</v>
      </c>
      <c r="AU158" s="218" t="s">
        <v>82</v>
      </c>
      <c r="AY158" s="20" t="s">
        <v>140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236</v>
      </c>
      <c r="BM158" s="218" t="s">
        <v>908</v>
      </c>
    </row>
    <row r="159" s="2" customFormat="1">
      <c r="A159" s="41"/>
      <c r="B159" s="42"/>
      <c r="C159" s="43"/>
      <c r="D159" s="220" t="s">
        <v>149</v>
      </c>
      <c r="E159" s="43"/>
      <c r="F159" s="221" t="s">
        <v>909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149</v>
      </c>
      <c r="AU159" s="20" t="s">
        <v>82</v>
      </c>
    </row>
    <row r="160" s="2" customFormat="1" ht="21.75" customHeight="1">
      <c r="A160" s="41"/>
      <c r="B160" s="42"/>
      <c r="C160" s="207" t="s">
        <v>363</v>
      </c>
      <c r="D160" s="207" t="s">
        <v>142</v>
      </c>
      <c r="E160" s="208" t="s">
        <v>910</v>
      </c>
      <c r="F160" s="209" t="s">
        <v>911</v>
      </c>
      <c r="G160" s="210" t="s">
        <v>179</v>
      </c>
      <c r="H160" s="211">
        <v>12</v>
      </c>
      <c r="I160" s="212"/>
      <c r="J160" s="213">
        <f>ROUND(I160*H160,2)</f>
        <v>0</v>
      </c>
      <c r="K160" s="209" t="s">
        <v>146</v>
      </c>
      <c r="L160" s="47"/>
      <c r="M160" s="214" t="s">
        <v>19</v>
      </c>
      <c r="N160" s="215" t="s">
        <v>43</v>
      </c>
      <c r="O160" s="87"/>
      <c r="P160" s="216">
        <f>O160*H160</f>
        <v>0</v>
      </c>
      <c r="Q160" s="216">
        <v>0.0025500000000000002</v>
      </c>
      <c r="R160" s="216">
        <f>Q160*H160</f>
        <v>0.030600000000000002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236</v>
      </c>
      <c r="AT160" s="218" t="s">
        <v>142</v>
      </c>
      <c r="AU160" s="218" t="s">
        <v>82</v>
      </c>
      <c r="AY160" s="20" t="s">
        <v>140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236</v>
      </c>
      <c r="BM160" s="218" t="s">
        <v>912</v>
      </c>
    </row>
    <row r="161" s="2" customFormat="1">
      <c r="A161" s="41"/>
      <c r="B161" s="42"/>
      <c r="C161" s="43"/>
      <c r="D161" s="220" t="s">
        <v>149</v>
      </c>
      <c r="E161" s="43"/>
      <c r="F161" s="221" t="s">
        <v>913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149</v>
      </c>
      <c r="AU161" s="20" t="s">
        <v>82</v>
      </c>
    </row>
    <row r="162" s="2" customFormat="1" ht="24.15" customHeight="1">
      <c r="A162" s="41"/>
      <c r="B162" s="42"/>
      <c r="C162" s="207" t="s">
        <v>368</v>
      </c>
      <c r="D162" s="207" t="s">
        <v>142</v>
      </c>
      <c r="E162" s="208" t="s">
        <v>914</v>
      </c>
      <c r="F162" s="209" t="s">
        <v>915</v>
      </c>
      <c r="G162" s="210" t="s">
        <v>179</v>
      </c>
      <c r="H162" s="211">
        <v>8</v>
      </c>
      <c r="I162" s="212"/>
      <c r="J162" s="213">
        <f>ROUND(I162*H162,2)</f>
        <v>0</v>
      </c>
      <c r="K162" s="209" t="s">
        <v>146</v>
      </c>
      <c r="L162" s="47"/>
      <c r="M162" s="214" t="s">
        <v>19</v>
      </c>
      <c r="N162" s="215" t="s">
        <v>43</v>
      </c>
      <c r="O162" s="87"/>
      <c r="P162" s="216">
        <f>O162*H162</f>
        <v>0</v>
      </c>
      <c r="Q162" s="216">
        <v>0.00034000000000000002</v>
      </c>
      <c r="R162" s="216">
        <f>Q162*H162</f>
        <v>0.0027200000000000002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236</v>
      </c>
      <c r="AT162" s="218" t="s">
        <v>142</v>
      </c>
      <c r="AU162" s="218" t="s">
        <v>82</v>
      </c>
      <c r="AY162" s="20" t="s">
        <v>140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236</v>
      </c>
      <c r="BM162" s="218" t="s">
        <v>916</v>
      </c>
    </row>
    <row r="163" s="2" customFormat="1">
      <c r="A163" s="41"/>
      <c r="B163" s="42"/>
      <c r="C163" s="43"/>
      <c r="D163" s="220" t="s">
        <v>149</v>
      </c>
      <c r="E163" s="43"/>
      <c r="F163" s="221" t="s">
        <v>917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149</v>
      </c>
      <c r="AU163" s="20" t="s">
        <v>82</v>
      </c>
    </row>
    <row r="164" s="2" customFormat="1" ht="33" customHeight="1">
      <c r="A164" s="41"/>
      <c r="B164" s="42"/>
      <c r="C164" s="207" t="s">
        <v>375</v>
      </c>
      <c r="D164" s="207" t="s">
        <v>142</v>
      </c>
      <c r="E164" s="208" t="s">
        <v>918</v>
      </c>
      <c r="F164" s="209" t="s">
        <v>919</v>
      </c>
      <c r="G164" s="210" t="s">
        <v>179</v>
      </c>
      <c r="H164" s="211">
        <v>60</v>
      </c>
      <c r="I164" s="212"/>
      <c r="J164" s="213">
        <f>ROUND(I164*H164,2)</f>
        <v>0</v>
      </c>
      <c r="K164" s="209" t="s">
        <v>146</v>
      </c>
      <c r="L164" s="47"/>
      <c r="M164" s="214" t="s">
        <v>19</v>
      </c>
      <c r="N164" s="215" t="s">
        <v>43</v>
      </c>
      <c r="O164" s="87"/>
      <c r="P164" s="216">
        <f>O164*H164</f>
        <v>0</v>
      </c>
      <c r="Q164" s="216">
        <v>0.00010000000000000001</v>
      </c>
      <c r="R164" s="216">
        <f>Q164*H164</f>
        <v>0.0060000000000000001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236</v>
      </c>
      <c r="AT164" s="218" t="s">
        <v>142</v>
      </c>
      <c r="AU164" s="218" t="s">
        <v>82</v>
      </c>
      <c r="AY164" s="20" t="s">
        <v>140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236</v>
      </c>
      <c r="BM164" s="218" t="s">
        <v>920</v>
      </c>
    </row>
    <row r="165" s="2" customFormat="1">
      <c r="A165" s="41"/>
      <c r="B165" s="42"/>
      <c r="C165" s="43"/>
      <c r="D165" s="220" t="s">
        <v>149</v>
      </c>
      <c r="E165" s="43"/>
      <c r="F165" s="221" t="s">
        <v>921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149</v>
      </c>
      <c r="AU165" s="20" t="s">
        <v>82</v>
      </c>
    </row>
    <row r="166" s="2" customFormat="1" ht="16.5" customHeight="1">
      <c r="A166" s="41"/>
      <c r="B166" s="42"/>
      <c r="C166" s="207" t="s">
        <v>379</v>
      </c>
      <c r="D166" s="207" t="s">
        <v>142</v>
      </c>
      <c r="E166" s="208" t="s">
        <v>922</v>
      </c>
      <c r="F166" s="209" t="s">
        <v>923</v>
      </c>
      <c r="G166" s="210" t="s">
        <v>179</v>
      </c>
      <c r="H166" s="211">
        <v>4</v>
      </c>
      <c r="I166" s="212"/>
      <c r="J166" s="213">
        <f>ROUND(I166*H166,2)</f>
        <v>0</v>
      </c>
      <c r="K166" s="209" t="s">
        <v>146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0.00025000000000000001</v>
      </c>
      <c r="R166" s="216">
        <f>Q166*H166</f>
        <v>0.001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236</v>
      </c>
      <c r="AT166" s="218" t="s">
        <v>142</v>
      </c>
      <c r="AU166" s="218" t="s">
        <v>82</v>
      </c>
      <c r="AY166" s="20" t="s">
        <v>140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236</v>
      </c>
      <c r="BM166" s="218" t="s">
        <v>924</v>
      </c>
    </row>
    <row r="167" s="2" customFormat="1">
      <c r="A167" s="41"/>
      <c r="B167" s="42"/>
      <c r="C167" s="43"/>
      <c r="D167" s="220" t="s">
        <v>149</v>
      </c>
      <c r="E167" s="43"/>
      <c r="F167" s="221" t="s">
        <v>925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149</v>
      </c>
      <c r="AU167" s="20" t="s">
        <v>82</v>
      </c>
    </row>
    <row r="168" s="2" customFormat="1" ht="16.5" customHeight="1">
      <c r="A168" s="41"/>
      <c r="B168" s="42"/>
      <c r="C168" s="207" t="s">
        <v>386</v>
      </c>
      <c r="D168" s="207" t="s">
        <v>142</v>
      </c>
      <c r="E168" s="208" t="s">
        <v>926</v>
      </c>
      <c r="F168" s="209" t="s">
        <v>927</v>
      </c>
      <c r="G168" s="210" t="s">
        <v>179</v>
      </c>
      <c r="H168" s="211">
        <v>30</v>
      </c>
      <c r="I168" s="212"/>
      <c r="J168" s="213">
        <f>ROUND(I168*H168,2)</f>
        <v>0</v>
      </c>
      <c r="K168" s="209" t="s">
        <v>146</v>
      </c>
      <c r="L168" s="47"/>
      <c r="M168" s="214" t="s">
        <v>19</v>
      </c>
      <c r="N168" s="215" t="s">
        <v>43</v>
      </c>
      <c r="O168" s="87"/>
      <c r="P168" s="216">
        <f>O168*H168</f>
        <v>0</v>
      </c>
      <c r="Q168" s="216">
        <v>0.00025999999999999998</v>
      </c>
      <c r="R168" s="216">
        <f>Q168*H168</f>
        <v>0.0077999999999999996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236</v>
      </c>
      <c r="AT168" s="218" t="s">
        <v>142</v>
      </c>
      <c r="AU168" s="218" t="s">
        <v>82</v>
      </c>
      <c r="AY168" s="20" t="s">
        <v>140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236</v>
      </c>
      <c r="BM168" s="218" t="s">
        <v>928</v>
      </c>
    </row>
    <row r="169" s="2" customFormat="1">
      <c r="A169" s="41"/>
      <c r="B169" s="42"/>
      <c r="C169" s="43"/>
      <c r="D169" s="220" t="s">
        <v>149</v>
      </c>
      <c r="E169" s="43"/>
      <c r="F169" s="221" t="s">
        <v>929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149</v>
      </c>
      <c r="AU169" s="20" t="s">
        <v>82</v>
      </c>
    </row>
    <row r="170" s="2" customFormat="1" ht="16.5" customHeight="1">
      <c r="A170" s="41"/>
      <c r="B170" s="42"/>
      <c r="C170" s="207" t="s">
        <v>394</v>
      </c>
      <c r="D170" s="207" t="s">
        <v>142</v>
      </c>
      <c r="E170" s="208" t="s">
        <v>930</v>
      </c>
      <c r="F170" s="209" t="s">
        <v>931</v>
      </c>
      <c r="G170" s="210" t="s">
        <v>179</v>
      </c>
      <c r="H170" s="211">
        <v>30</v>
      </c>
      <c r="I170" s="212"/>
      <c r="J170" s="213">
        <f>ROUND(I170*H170,2)</f>
        <v>0</v>
      </c>
      <c r="K170" s="209" t="s">
        <v>146</v>
      </c>
      <c r="L170" s="47"/>
      <c r="M170" s="214" t="s">
        <v>19</v>
      </c>
      <c r="N170" s="215" t="s">
        <v>43</v>
      </c>
      <c r="O170" s="87"/>
      <c r="P170" s="216">
        <f>O170*H170</f>
        <v>0</v>
      </c>
      <c r="Q170" s="216">
        <v>0.00027</v>
      </c>
      <c r="R170" s="216">
        <f>Q170*H170</f>
        <v>0.0080999999999999996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236</v>
      </c>
      <c r="AT170" s="218" t="s">
        <v>142</v>
      </c>
      <c r="AU170" s="218" t="s">
        <v>82</v>
      </c>
      <c r="AY170" s="20" t="s">
        <v>140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236</v>
      </c>
      <c r="BM170" s="218" t="s">
        <v>932</v>
      </c>
    </row>
    <row r="171" s="2" customFormat="1">
      <c r="A171" s="41"/>
      <c r="B171" s="42"/>
      <c r="C171" s="43"/>
      <c r="D171" s="220" t="s">
        <v>149</v>
      </c>
      <c r="E171" s="43"/>
      <c r="F171" s="221" t="s">
        <v>933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149</v>
      </c>
      <c r="AU171" s="20" t="s">
        <v>82</v>
      </c>
    </row>
    <row r="172" s="2" customFormat="1" ht="16.5" customHeight="1">
      <c r="A172" s="41"/>
      <c r="B172" s="42"/>
      <c r="C172" s="207" t="s">
        <v>399</v>
      </c>
      <c r="D172" s="207" t="s">
        <v>142</v>
      </c>
      <c r="E172" s="208" t="s">
        <v>934</v>
      </c>
      <c r="F172" s="209" t="s">
        <v>935</v>
      </c>
      <c r="G172" s="210" t="s">
        <v>296</v>
      </c>
      <c r="H172" s="211">
        <v>5</v>
      </c>
      <c r="I172" s="212"/>
      <c r="J172" s="213">
        <f>ROUND(I172*H172,2)</f>
        <v>0</v>
      </c>
      <c r="K172" s="209" t="s">
        <v>146</v>
      </c>
      <c r="L172" s="47"/>
      <c r="M172" s="214" t="s">
        <v>19</v>
      </c>
      <c r="N172" s="215" t="s">
        <v>43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236</v>
      </c>
      <c r="AT172" s="218" t="s">
        <v>142</v>
      </c>
      <c r="AU172" s="218" t="s">
        <v>82</v>
      </c>
      <c r="AY172" s="20" t="s">
        <v>140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236</v>
      </c>
      <c r="BM172" s="218" t="s">
        <v>936</v>
      </c>
    </row>
    <row r="173" s="2" customFormat="1">
      <c r="A173" s="41"/>
      <c r="B173" s="42"/>
      <c r="C173" s="43"/>
      <c r="D173" s="220" t="s">
        <v>149</v>
      </c>
      <c r="E173" s="43"/>
      <c r="F173" s="221" t="s">
        <v>937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149</v>
      </c>
      <c r="AU173" s="20" t="s">
        <v>82</v>
      </c>
    </row>
    <row r="174" s="2" customFormat="1" ht="16.5" customHeight="1">
      <c r="A174" s="41"/>
      <c r="B174" s="42"/>
      <c r="C174" s="207" t="s">
        <v>405</v>
      </c>
      <c r="D174" s="207" t="s">
        <v>142</v>
      </c>
      <c r="E174" s="208" t="s">
        <v>938</v>
      </c>
      <c r="F174" s="209" t="s">
        <v>939</v>
      </c>
      <c r="G174" s="210" t="s">
        <v>296</v>
      </c>
      <c r="H174" s="211">
        <v>4</v>
      </c>
      <c r="I174" s="212"/>
      <c r="J174" s="213">
        <f>ROUND(I174*H174,2)</f>
        <v>0</v>
      </c>
      <c r="K174" s="209" t="s">
        <v>146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236</v>
      </c>
      <c r="AT174" s="218" t="s">
        <v>142</v>
      </c>
      <c r="AU174" s="218" t="s">
        <v>82</v>
      </c>
      <c r="AY174" s="20" t="s">
        <v>140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236</v>
      </c>
      <c r="BM174" s="218" t="s">
        <v>940</v>
      </c>
    </row>
    <row r="175" s="2" customFormat="1">
      <c r="A175" s="41"/>
      <c r="B175" s="42"/>
      <c r="C175" s="43"/>
      <c r="D175" s="220" t="s">
        <v>149</v>
      </c>
      <c r="E175" s="43"/>
      <c r="F175" s="221" t="s">
        <v>941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149</v>
      </c>
      <c r="AU175" s="20" t="s">
        <v>82</v>
      </c>
    </row>
    <row r="176" s="2" customFormat="1" ht="16.5" customHeight="1">
      <c r="A176" s="41"/>
      <c r="B176" s="42"/>
      <c r="C176" s="207" t="s">
        <v>409</v>
      </c>
      <c r="D176" s="207" t="s">
        <v>142</v>
      </c>
      <c r="E176" s="208" t="s">
        <v>942</v>
      </c>
      <c r="F176" s="209" t="s">
        <v>943</v>
      </c>
      <c r="G176" s="210" t="s">
        <v>296</v>
      </c>
      <c r="H176" s="211">
        <v>1</v>
      </c>
      <c r="I176" s="212"/>
      <c r="J176" s="213">
        <f>ROUND(I176*H176,2)</f>
        <v>0</v>
      </c>
      <c r="K176" s="209" t="s">
        <v>146</v>
      </c>
      <c r="L176" s="47"/>
      <c r="M176" s="214" t="s">
        <v>19</v>
      </c>
      <c r="N176" s="215" t="s">
        <v>43</v>
      </c>
      <c r="O176" s="87"/>
      <c r="P176" s="216">
        <f>O176*H176</f>
        <v>0</v>
      </c>
      <c r="Q176" s="216">
        <v>0.00012999999999999999</v>
      </c>
      <c r="R176" s="216">
        <f>Q176*H176</f>
        <v>0.00012999999999999999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236</v>
      </c>
      <c r="AT176" s="218" t="s">
        <v>142</v>
      </c>
      <c r="AU176" s="218" t="s">
        <v>82</v>
      </c>
      <c r="AY176" s="20" t="s">
        <v>140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80</v>
      </c>
      <c r="BK176" s="219">
        <f>ROUND(I176*H176,2)</f>
        <v>0</v>
      </c>
      <c r="BL176" s="20" t="s">
        <v>236</v>
      </c>
      <c r="BM176" s="218" t="s">
        <v>944</v>
      </c>
    </row>
    <row r="177" s="2" customFormat="1">
      <c r="A177" s="41"/>
      <c r="B177" s="42"/>
      <c r="C177" s="43"/>
      <c r="D177" s="220" t="s">
        <v>149</v>
      </c>
      <c r="E177" s="43"/>
      <c r="F177" s="221" t="s">
        <v>945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149</v>
      </c>
      <c r="AU177" s="20" t="s">
        <v>82</v>
      </c>
    </row>
    <row r="178" s="2" customFormat="1" ht="16.5" customHeight="1">
      <c r="A178" s="41"/>
      <c r="B178" s="42"/>
      <c r="C178" s="207" t="s">
        <v>415</v>
      </c>
      <c r="D178" s="207" t="s">
        <v>142</v>
      </c>
      <c r="E178" s="208" t="s">
        <v>946</v>
      </c>
      <c r="F178" s="209" t="s">
        <v>947</v>
      </c>
      <c r="G178" s="210" t="s">
        <v>296</v>
      </c>
      <c r="H178" s="211">
        <v>2</v>
      </c>
      <c r="I178" s="212"/>
      <c r="J178" s="213">
        <f>ROUND(I178*H178,2)</f>
        <v>0</v>
      </c>
      <c r="K178" s="209" t="s">
        <v>146</v>
      </c>
      <c r="L178" s="47"/>
      <c r="M178" s="214" t="s">
        <v>19</v>
      </c>
      <c r="N178" s="215" t="s">
        <v>43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0.00068999999999999997</v>
      </c>
      <c r="T178" s="217">
        <f>S178*H178</f>
        <v>0.0013799999999999999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236</v>
      </c>
      <c r="AT178" s="218" t="s">
        <v>142</v>
      </c>
      <c r="AU178" s="218" t="s">
        <v>82</v>
      </c>
      <c r="AY178" s="20" t="s">
        <v>140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236</v>
      </c>
      <c r="BM178" s="218" t="s">
        <v>948</v>
      </c>
    </row>
    <row r="179" s="2" customFormat="1">
      <c r="A179" s="41"/>
      <c r="B179" s="42"/>
      <c r="C179" s="43"/>
      <c r="D179" s="220" t="s">
        <v>149</v>
      </c>
      <c r="E179" s="43"/>
      <c r="F179" s="221" t="s">
        <v>949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149</v>
      </c>
      <c r="AU179" s="20" t="s">
        <v>82</v>
      </c>
    </row>
    <row r="180" s="2" customFormat="1" ht="16.5" customHeight="1">
      <c r="A180" s="41"/>
      <c r="B180" s="42"/>
      <c r="C180" s="207" t="s">
        <v>423</v>
      </c>
      <c r="D180" s="207" t="s">
        <v>142</v>
      </c>
      <c r="E180" s="208" t="s">
        <v>950</v>
      </c>
      <c r="F180" s="209" t="s">
        <v>951</v>
      </c>
      <c r="G180" s="210" t="s">
        <v>296</v>
      </c>
      <c r="H180" s="211">
        <v>4</v>
      </c>
      <c r="I180" s="212"/>
      <c r="J180" s="213">
        <f>ROUND(I180*H180,2)</f>
        <v>0</v>
      </c>
      <c r="K180" s="209" t="s">
        <v>146</v>
      </c>
      <c r="L180" s="47"/>
      <c r="M180" s="214" t="s">
        <v>19</v>
      </c>
      <c r="N180" s="215" t="s">
        <v>43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0.00052999999999999998</v>
      </c>
      <c r="T180" s="217">
        <f>S180*H180</f>
        <v>0.0021199999999999999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236</v>
      </c>
      <c r="AT180" s="218" t="s">
        <v>142</v>
      </c>
      <c r="AU180" s="218" t="s">
        <v>82</v>
      </c>
      <c r="AY180" s="20" t="s">
        <v>140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236</v>
      </c>
      <c r="BM180" s="218" t="s">
        <v>952</v>
      </c>
    </row>
    <row r="181" s="2" customFormat="1">
      <c r="A181" s="41"/>
      <c r="B181" s="42"/>
      <c r="C181" s="43"/>
      <c r="D181" s="220" t="s">
        <v>149</v>
      </c>
      <c r="E181" s="43"/>
      <c r="F181" s="221" t="s">
        <v>953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149</v>
      </c>
      <c r="AU181" s="20" t="s">
        <v>82</v>
      </c>
    </row>
    <row r="182" s="2" customFormat="1" ht="16.5" customHeight="1">
      <c r="A182" s="41"/>
      <c r="B182" s="42"/>
      <c r="C182" s="207" t="s">
        <v>429</v>
      </c>
      <c r="D182" s="207" t="s">
        <v>142</v>
      </c>
      <c r="E182" s="208" t="s">
        <v>954</v>
      </c>
      <c r="F182" s="209" t="s">
        <v>955</v>
      </c>
      <c r="G182" s="210" t="s">
        <v>296</v>
      </c>
      <c r="H182" s="211">
        <v>6</v>
      </c>
      <c r="I182" s="212"/>
      <c r="J182" s="213">
        <f>ROUND(I182*H182,2)</f>
        <v>0</v>
      </c>
      <c r="K182" s="209" t="s">
        <v>146</v>
      </c>
      <c r="L182" s="47"/>
      <c r="M182" s="214" t="s">
        <v>19</v>
      </c>
      <c r="N182" s="215" t="s">
        <v>43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0.00123</v>
      </c>
      <c r="T182" s="217">
        <f>S182*H182</f>
        <v>0.0073799999999999994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236</v>
      </c>
      <c r="AT182" s="218" t="s">
        <v>142</v>
      </c>
      <c r="AU182" s="218" t="s">
        <v>82</v>
      </c>
      <c r="AY182" s="20" t="s">
        <v>140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236</v>
      </c>
      <c r="BM182" s="218" t="s">
        <v>956</v>
      </c>
    </row>
    <row r="183" s="2" customFormat="1">
      <c r="A183" s="41"/>
      <c r="B183" s="42"/>
      <c r="C183" s="43"/>
      <c r="D183" s="220" t="s">
        <v>149</v>
      </c>
      <c r="E183" s="43"/>
      <c r="F183" s="221" t="s">
        <v>957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149</v>
      </c>
      <c r="AU183" s="20" t="s">
        <v>82</v>
      </c>
    </row>
    <row r="184" s="2" customFormat="1" ht="16.5" customHeight="1">
      <c r="A184" s="41"/>
      <c r="B184" s="42"/>
      <c r="C184" s="207" t="s">
        <v>436</v>
      </c>
      <c r="D184" s="207" t="s">
        <v>142</v>
      </c>
      <c r="E184" s="208" t="s">
        <v>958</v>
      </c>
      <c r="F184" s="209" t="s">
        <v>959</v>
      </c>
      <c r="G184" s="210" t="s">
        <v>296</v>
      </c>
      <c r="H184" s="211">
        <v>4</v>
      </c>
      <c r="I184" s="212"/>
      <c r="J184" s="213">
        <f>ROUND(I184*H184,2)</f>
        <v>0</v>
      </c>
      <c r="K184" s="209" t="s">
        <v>146</v>
      </c>
      <c r="L184" s="47"/>
      <c r="M184" s="214" t="s">
        <v>19</v>
      </c>
      <c r="N184" s="215" t="s">
        <v>43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0.0014599999999999999</v>
      </c>
      <c r="T184" s="217">
        <f>S184*H184</f>
        <v>0.0058399999999999997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236</v>
      </c>
      <c r="AT184" s="218" t="s">
        <v>142</v>
      </c>
      <c r="AU184" s="218" t="s">
        <v>82</v>
      </c>
      <c r="AY184" s="20" t="s">
        <v>140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236</v>
      </c>
      <c r="BM184" s="218" t="s">
        <v>960</v>
      </c>
    </row>
    <row r="185" s="2" customFormat="1">
      <c r="A185" s="41"/>
      <c r="B185" s="42"/>
      <c r="C185" s="43"/>
      <c r="D185" s="220" t="s">
        <v>149</v>
      </c>
      <c r="E185" s="43"/>
      <c r="F185" s="221" t="s">
        <v>961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149</v>
      </c>
      <c r="AU185" s="20" t="s">
        <v>82</v>
      </c>
    </row>
    <row r="186" s="2" customFormat="1" ht="16.5" customHeight="1">
      <c r="A186" s="41"/>
      <c r="B186" s="42"/>
      <c r="C186" s="207" t="s">
        <v>443</v>
      </c>
      <c r="D186" s="207" t="s">
        <v>142</v>
      </c>
      <c r="E186" s="208" t="s">
        <v>962</v>
      </c>
      <c r="F186" s="209" t="s">
        <v>963</v>
      </c>
      <c r="G186" s="210" t="s">
        <v>296</v>
      </c>
      <c r="H186" s="211">
        <v>4</v>
      </c>
      <c r="I186" s="212"/>
      <c r="J186" s="213">
        <f>ROUND(I186*H186,2)</f>
        <v>0</v>
      </c>
      <c r="K186" s="209" t="s">
        <v>146</v>
      </c>
      <c r="L186" s="47"/>
      <c r="M186" s="214" t="s">
        <v>19</v>
      </c>
      <c r="N186" s="215" t="s">
        <v>43</v>
      </c>
      <c r="O186" s="87"/>
      <c r="P186" s="216">
        <f>O186*H186</f>
        <v>0</v>
      </c>
      <c r="Q186" s="216">
        <v>0.00022000000000000001</v>
      </c>
      <c r="R186" s="216">
        <f>Q186*H186</f>
        <v>0.00088000000000000003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236</v>
      </c>
      <c r="AT186" s="218" t="s">
        <v>142</v>
      </c>
      <c r="AU186" s="218" t="s">
        <v>82</v>
      </c>
      <c r="AY186" s="20" t="s">
        <v>140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80</v>
      </c>
      <c r="BK186" s="219">
        <f>ROUND(I186*H186,2)</f>
        <v>0</v>
      </c>
      <c r="BL186" s="20" t="s">
        <v>236</v>
      </c>
      <c r="BM186" s="218" t="s">
        <v>964</v>
      </c>
    </row>
    <row r="187" s="2" customFormat="1">
      <c r="A187" s="41"/>
      <c r="B187" s="42"/>
      <c r="C187" s="43"/>
      <c r="D187" s="220" t="s">
        <v>149</v>
      </c>
      <c r="E187" s="43"/>
      <c r="F187" s="221" t="s">
        <v>965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149</v>
      </c>
      <c r="AU187" s="20" t="s">
        <v>82</v>
      </c>
    </row>
    <row r="188" s="2" customFormat="1" ht="16.5" customHeight="1">
      <c r="A188" s="41"/>
      <c r="B188" s="42"/>
      <c r="C188" s="207" t="s">
        <v>450</v>
      </c>
      <c r="D188" s="207" t="s">
        <v>142</v>
      </c>
      <c r="E188" s="208" t="s">
        <v>966</v>
      </c>
      <c r="F188" s="209" t="s">
        <v>967</v>
      </c>
      <c r="G188" s="210" t="s">
        <v>296</v>
      </c>
      <c r="H188" s="211">
        <v>1</v>
      </c>
      <c r="I188" s="212"/>
      <c r="J188" s="213">
        <f>ROUND(I188*H188,2)</f>
        <v>0</v>
      </c>
      <c r="K188" s="209" t="s">
        <v>146</v>
      </c>
      <c r="L188" s="47"/>
      <c r="M188" s="214" t="s">
        <v>19</v>
      </c>
      <c r="N188" s="215" t="s">
        <v>43</v>
      </c>
      <c r="O188" s="87"/>
      <c r="P188" s="216">
        <f>O188*H188</f>
        <v>0</v>
      </c>
      <c r="Q188" s="216">
        <v>0.00022000000000000001</v>
      </c>
      <c r="R188" s="216">
        <f>Q188*H188</f>
        <v>0.00022000000000000001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236</v>
      </c>
      <c r="AT188" s="218" t="s">
        <v>142</v>
      </c>
      <c r="AU188" s="218" t="s">
        <v>82</v>
      </c>
      <c r="AY188" s="20" t="s">
        <v>140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236</v>
      </c>
      <c r="BM188" s="218" t="s">
        <v>968</v>
      </c>
    </row>
    <row r="189" s="2" customFormat="1">
      <c r="A189" s="41"/>
      <c r="B189" s="42"/>
      <c r="C189" s="43"/>
      <c r="D189" s="220" t="s">
        <v>149</v>
      </c>
      <c r="E189" s="43"/>
      <c r="F189" s="221" t="s">
        <v>969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149</v>
      </c>
      <c r="AU189" s="20" t="s">
        <v>82</v>
      </c>
    </row>
    <row r="190" s="2" customFormat="1" ht="16.5" customHeight="1">
      <c r="A190" s="41"/>
      <c r="B190" s="42"/>
      <c r="C190" s="207" t="s">
        <v>456</v>
      </c>
      <c r="D190" s="207" t="s">
        <v>142</v>
      </c>
      <c r="E190" s="208" t="s">
        <v>970</v>
      </c>
      <c r="F190" s="209" t="s">
        <v>971</v>
      </c>
      <c r="G190" s="210" t="s">
        <v>296</v>
      </c>
      <c r="H190" s="211">
        <v>1</v>
      </c>
      <c r="I190" s="212"/>
      <c r="J190" s="213">
        <f>ROUND(I190*H190,2)</f>
        <v>0</v>
      </c>
      <c r="K190" s="209" t="s">
        <v>146</v>
      </c>
      <c r="L190" s="47"/>
      <c r="M190" s="214" t="s">
        <v>19</v>
      </c>
      <c r="N190" s="215" t="s">
        <v>43</v>
      </c>
      <c r="O190" s="87"/>
      <c r="P190" s="216">
        <f>O190*H190</f>
        <v>0</v>
      </c>
      <c r="Q190" s="216">
        <v>0.00051999999999999995</v>
      </c>
      <c r="R190" s="216">
        <f>Q190*H190</f>
        <v>0.00051999999999999995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236</v>
      </c>
      <c r="AT190" s="218" t="s">
        <v>142</v>
      </c>
      <c r="AU190" s="218" t="s">
        <v>82</v>
      </c>
      <c r="AY190" s="20" t="s">
        <v>140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236</v>
      </c>
      <c r="BM190" s="218" t="s">
        <v>972</v>
      </c>
    </row>
    <row r="191" s="2" customFormat="1">
      <c r="A191" s="41"/>
      <c r="B191" s="42"/>
      <c r="C191" s="43"/>
      <c r="D191" s="220" t="s">
        <v>149</v>
      </c>
      <c r="E191" s="43"/>
      <c r="F191" s="221" t="s">
        <v>973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149</v>
      </c>
      <c r="AU191" s="20" t="s">
        <v>82</v>
      </c>
    </row>
    <row r="192" s="2" customFormat="1" ht="16.5" customHeight="1">
      <c r="A192" s="41"/>
      <c r="B192" s="42"/>
      <c r="C192" s="207" t="s">
        <v>462</v>
      </c>
      <c r="D192" s="207" t="s">
        <v>142</v>
      </c>
      <c r="E192" s="208" t="s">
        <v>974</v>
      </c>
      <c r="F192" s="209" t="s">
        <v>975</v>
      </c>
      <c r="G192" s="210" t="s">
        <v>296</v>
      </c>
      <c r="H192" s="211">
        <v>1</v>
      </c>
      <c r="I192" s="212"/>
      <c r="J192" s="213">
        <f>ROUND(I192*H192,2)</f>
        <v>0</v>
      </c>
      <c r="K192" s="209" t="s">
        <v>146</v>
      </c>
      <c r="L192" s="47"/>
      <c r="M192" s="214" t="s">
        <v>19</v>
      </c>
      <c r="N192" s="215" t="s">
        <v>43</v>
      </c>
      <c r="O192" s="87"/>
      <c r="P192" s="216">
        <f>O192*H192</f>
        <v>0</v>
      </c>
      <c r="Q192" s="216">
        <v>0.00033</v>
      </c>
      <c r="R192" s="216">
        <f>Q192*H192</f>
        <v>0.00033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236</v>
      </c>
      <c r="AT192" s="218" t="s">
        <v>142</v>
      </c>
      <c r="AU192" s="218" t="s">
        <v>82</v>
      </c>
      <c r="AY192" s="20" t="s">
        <v>140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236</v>
      </c>
      <c r="BM192" s="218" t="s">
        <v>976</v>
      </c>
    </row>
    <row r="193" s="2" customFormat="1">
      <c r="A193" s="41"/>
      <c r="B193" s="42"/>
      <c r="C193" s="43"/>
      <c r="D193" s="220" t="s">
        <v>149</v>
      </c>
      <c r="E193" s="43"/>
      <c r="F193" s="221" t="s">
        <v>977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149</v>
      </c>
      <c r="AU193" s="20" t="s">
        <v>82</v>
      </c>
    </row>
    <row r="194" s="2" customFormat="1" ht="16.5" customHeight="1">
      <c r="A194" s="41"/>
      <c r="B194" s="42"/>
      <c r="C194" s="207" t="s">
        <v>468</v>
      </c>
      <c r="D194" s="207" t="s">
        <v>142</v>
      </c>
      <c r="E194" s="208" t="s">
        <v>978</v>
      </c>
      <c r="F194" s="209" t="s">
        <v>979</v>
      </c>
      <c r="G194" s="210" t="s">
        <v>296</v>
      </c>
      <c r="H194" s="211">
        <v>3</v>
      </c>
      <c r="I194" s="212"/>
      <c r="J194" s="213">
        <f>ROUND(I194*H194,2)</f>
        <v>0</v>
      </c>
      <c r="K194" s="209" t="s">
        <v>146</v>
      </c>
      <c r="L194" s="47"/>
      <c r="M194" s="214" t="s">
        <v>19</v>
      </c>
      <c r="N194" s="215" t="s">
        <v>43</v>
      </c>
      <c r="O194" s="87"/>
      <c r="P194" s="216">
        <f>O194*H194</f>
        <v>0</v>
      </c>
      <c r="Q194" s="216">
        <v>0.00034000000000000002</v>
      </c>
      <c r="R194" s="216">
        <f>Q194*H194</f>
        <v>0.0010200000000000001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236</v>
      </c>
      <c r="AT194" s="218" t="s">
        <v>142</v>
      </c>
      <c r="AU194" s="218" t="s">
        <v>82</v>
      </c>
      <c r="AY194" s="20" t="s">
        <v>140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236</v>
      </c>
      <c r="BM194" s="218" t="s">
        <v>980</v>
      </c>
    </row>
    <row r="195" s="2" customFormat="1">
      <c r="A195" s="41"/>
      <c r="B195" s="42"/>
      <c r="C195" s="43"/>
      <c r="D195" s="220" t="s">
        <v>149</v>
      </c>
      <c r="E195" s="43"/>
      <c r="F195" s="221" t="s">
        <v>981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149</v>
      </c>
      <c r="AU195" s="20" t="s">
        <v>82</v>
      </c>
    </row>
    <row r="196" s="2" customFormat="1" ht="16.5" customHeight="1">
      <c r="A196" s="41"/>
      <c r="B196" s="42"/>
      <c r="C196" s="207" t="s">
        <v>473</v>
      </c>
      <c r="D196" s="207" t="s">
        <v>142</v>
      </c>
      <c r="E196" s="208" t="s">
        <v>982</v>
      </c>
      <c r="F196" s="209" t="s">
        <v>983</v>
      </c>
      <c r="G196" s="210" t="s">
        <v>296</v>
      </c>
      <c r="H196" s="211">
        <v>1</v>
      </c>
      <c r="I196" s="212"/>
      <c r="J196" s="213">
        <f>ROUND(I196*H196,2)</f>
        <v>0</v>
      </c>
      <c r="K196" s="209" t="s">
        <v>146</v>
      </c>
      <c r="L196" s="47"/>
      <c r="M196" s="214" t="s">
        <v>19</v>
      </c>
      <c r="N196" s="215" t="s">
        <v>43</v>
      </c>
      <c r="O196" s="87"/>
      <c r="P196" s="216">
        <f>O196*H196</f>
        <v>0</v>
      </c>
      <c r="Q196" s="216">
        <v>0.00050000000000000001</v>
      </c>
      <c r="R196" s="216">
        <f>Q196*H196</f>
        <v>0.00050000000000000001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236</v>
      </c>
      <c r="AT196" s="218" t="s">
        <v>142</v>
      </c>
      <c r="AU196" s="218" t="s">
        <v>82</v>
      </c>
      <c r="AY196" s="20" t="s">
        <v>140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236</v>
      </c>
      <c r="BM196" s="218" t="s">
        <v>984</v>
      </c>
    </row>
    <row r="197" s="2" customFormat="1">
      <c r="A197" s="41"/>
      <c r="B197" s="42"/>
      <c r="C197" s="43"/>
      <c r="D197" s="220" t="s">
        <v>149</v>
      </c>
      <c r="E197" s="43"/>
      <c r="F197" s="221" t="s">
        <v>985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149</v>
      </c>
      <c r="AU197" s="20" t="s">
        <v>82</v>
      </c>
    </row>
    <row r="198" s="2" customFormat="1" ht="16.5" customHeight="1">
      <c r="A198" s="41"/>
      <c r="B198" s="42"/>
      <c r="C198" s="207" t="s">
        <v>478</v>
      </c>
      <c r="D198" s="207" t="s">
        <v>142</v>
      </c>
      <c r="E198" s="208" t="s">
        <v>986</v>
      </c>
      <c r="F198" s="209" t="s">
        <v>987</v>
      </c>
      <c r="G198" s="210" t="s">
        <v>296</v>
      </c>
      <c r="H198" s="211">
        <v>2</v>
      </c>
      <c r="I198" s="212"/>
      <c r="J198" s="213">
        <f>ROUND(I198*H198,2)</f>
        <v>0</v>
      </c>
      <c r="K198" s="209" t="s">
        <v>146</v>
      </c>
      <c r="L198" s="47"/>
      <c r="M198" s="214" t="s">
        <v>19</v>
      </c>
      <c r="N198" s="215" t="s">
        <v>43</v>
      </c>
      <c r="O198" s="87"/>
      <c r="P198" s="216">
        <f>O198*H198</f>
        <v>0</v>
      </c>
      <c r="Q198" s="216">
        <v>0.00069999999999999999</v>
      </c>
      <c r="R198" s="216">
        <f>Q198*H198</f>
        <v>0.0014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236</v>
      </c>
      <c r="AT198" s="218" t="s">
        <v>142</v>
      </c>
      <c r="AU198" s="218" t="s">
        <v>82</v>
      </c>
      <c r="AY198" s="20" t="s">
        <v>140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236</v>
      </c>
      <c r="BM198" s="218" t="s">
        <v>988</v>
      </c>
    </row>
    <row r="199" s="2" customFormat="1">
      <c r="A199" s="41"/>
      <c r="B199" s="42"/>
      <c r="C199" s="43"/>
      <c r="D199" s="220" t="s">
        <v>149</v>
      </c>
      <c r="E199" s="43"/>
      <c r="F199" s="221" t="s">
        <v>989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149</v>
      </c>
      <c r="AU199" s="20" t="s">
        <v>82</v>
      </c>
    </row>
    <row r="200" s="2" customFormat="1" ht="24.15" customHeight="1">
      <c r="A200" s="41"/>
      <c r="B200" s="42"/>
      <c r="C200" s="207" t="s">
        <v>484</v>
      </c>
      <c r="D200" s="207" t="s">
        <v>142</v>
      </c>
      <c r="E200" s="208" t="s">
        <v>990</v>
      </c>
      <c r="F200" s="209" t="s">
        <v>991</v>
      </c>
      <c r="G200" s="210" t="s">
        <v>179</v>
      </c>
      <c r="H200" s="211">
        <v>32</v>
      </c>
      <c r="I200" s="212"/>
      <c r="J200" s="213">
        <f>ROUND(I200*H200,2)</f>
        <v>0</v>
      </c>
      <c r="K200" s="209" t="s">
        <v>146</v>
      </c>
      <c r="L200" s="47"/>
      <c r="M200" s="214" t="s">
        <v>19</v>
      </c>
      <c r="N200" s="215" t="s">
        <v>43</v>
      </c>
      <c r="O200" s="87"/>
      <c r="P200" s="216">
        <f>O200*H200</f>
        <v>0</v>
      </c>
      <c r="Q200" s="216">
        <v>0.00019000000000000001</v>
      </c>
      <c r="R200" s="216">
        <f>Q200*H200</f>
        <v>0.0060800000000000003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236</v>
      </c>
      <c r="AT200" s="218" t="s">
        <v>142</v>
      </c>
      <c r="AU200" s="218" t="s">
        <v>82</v>
      </c>
      <c r="AY200" s="20" t="s">
        <v>140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236</v>
      </c>
      <c r="BM200" s="218" t="s">
        <v>992</v>
      </c>
    </row>
    <row r="201" s="2" customFormat="1">
      <c r="A201" s="41"/>
      <c r="B201" s="42"/>
      <c r="C201" s="43"/>
      <c r="D201" s="220" t="s">
        <v>149</v>
      </c>
      <c r="E201" s="43"/>
      <c r="F201" s="221" t="s">
        <v>993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149</v>
      </c>
      <c r="AU201" s="20" t="s">
        <v>82</v>
      </c>
    </row>
    <row r="202" s="2" customFormat="1" ht="24.15" customHeight="1">
      <c r="A202" s="41"/>
      <c r="B202" s="42"/>
      <c r="C202" s="207" t="s">
        <v>489</v>
      </c>
      <c r="D202" s="207" t="s">
        <v>142</v>
      </c>
      <c r="E202" s="208" t="s">
        <v>994</v>
      </c>
      <c r="F202" s="209" t="s">
        <v>995</v>
      </c>
      <c r="G202" s="210" t="s">
        <v>170</v>
      </c>
      <c r="H202" s="211">
        <v>0.089999999999999997</v>
      </c>
      <c r="I202" s="212"/>
      <c r="J202" s="213">
        <f>ROUND(I202*H202,2)</f>
        <v>0</v>
      </c>
      <c r="K202" s="209" t="s">
        <v>146</v>
      </c>
      <c r="L202" s="47"/>
      <c r="M202" s="214" t="s">
        <v>19</v>
      </c>
      <c r="N202" s="215" t="s">
        <v>43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236</v>
      </c>
      <c r="AT202" s="218" t="s">
        <v>142</v>
      </c>
      <c r="AU202" s="218" t="s">
        <v>82</v>
      </c>
      <c r="AY202" s="20" t="s">
        <v>140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236</v>
      </c>
      <c r="BM202" s="218" t="s">
        <v>996</v>
      </c>
    </row>
    <row r="203" s="2" customFormat="1">
      <c r="A203" s="41"/>
      <c r="B203" s="42"/>
      <c r="C203" s="43"/>
      <c r="D203" s="220" t="s">
        <v>149</v>
      </c>
      <c r="E203" s="43"/>
      <c r="F203" s="221" t="s">
        <v>997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149</v>
      </c>
      <c r="AU203" s="20" t="s">
        <v>82</v>
      </c>
    </row>
    <row r="204" s="12" customFormat="1" ht="22.8" customHeight="1">
      <c r="A204" s="12"/>
      <c r="B204" s="191"/>
      <c r="C204" s="192"/>
      <c r="D204" s="193" t="s">
        <v>71</v>
      </c>
      <c r="E204" s="205" t="s">
        <v>998</v>
      </c>
      <c r="F204" s="205" t="s">
        <v>999</v>
      </c>
      <c r="G204" s="192"/>
      <c r="H204" s="192"/>
      <c r="I204" s="195"/>
      <c r="J204" s="206">
        <f>BK204</f>
        <v>0</v>
      </c>
      <c r="K204" s="192"/>
      <c r="L204" s="197"/>
      <c r="M204" s="198"/>
      <c r="N204" s="199"/>
      <c r="O204" s="199"/>
      <c r="P204" s="200">
        <f>SUM(P205:P250)</f>
        <v>0</v>
      </c>
      <c r="Q204" s="199"/>
      <c r="R204" s="200">
        <f>SUM(R205:R250)</f>
        <v>0.10700999999999998</v>
      </c>
      <c r="S204" s="199"/>
      <c r="T204" s="201">
        <f>SUM(T205:T250)</f>
        <v>0.041700000000000001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2" t="s">
        <v>82</v>
      </c>
      <c r="AT204" s="203" t="s">
        <v>71</v>
      </c>
      <c r="AU204" s="203" t="s">
        <v>80</v>
      </c>
      <c r="AY204" s="202" t="s">
        <v>140</v>
      </c>
      <c r="BK204" s="204">
        <f>SUM(BK205:BK250)</f>
        <v>0</v>
      </c>
    </row>
    <row r="205" s="2" customFormat="1" ht="16.5" customHeight="1">
      <c r="A205" s="41"/>
      <c r="B205" s="42"/>
      <c r="C205" s="207" t="s">
        <v>493</v>
      </c>
      <c r="D205" s="207" t="s">
        <v>142</v>
      </c>
      <c r="E205" s="208" t="s">
        <v>1000</v>
      </c>
      <c r="F205" s="209" t="s">
        <v>1001</v>
      </c>
      <c r="G205" s="210" t="s">
        <v>179</v>
      </c>
      <c r="H205" s="211">
        <v>1</v>
      </c>
      <c r="I205" s="212"/>
      <c r="J205" s="213">
        <f>ROUND(I205*H205,2)</f>
        <v>0</v>
      </c>
      <c r="K205" s="209" t="s">
        <v>146</v>
      </c>
      <c r="L205" s="47"/>
      <c r="M205" s="214" t="s">
        <v>19</v>
      </c>
      <c r="N205" s="215" t="s">
        <v>43</v>
      </c>
      <c r="O205" s="87"/>
      <c r="P205" s="216">
        <f>O205*H205</f>
        <v>0</v>
      </c>
      <c r="Q205" s="216">
        <v>0.00147</v>
      </c>
      <c r="R205" s="216">
        <f>Q205*H205</f>
        <v>0.00147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236</v>
      </c>
      <c r="AT205" s="218" t="s">
        <v>142</v>
      </c>
      <c r="AU205" s="218" t="s">
        <v>82</v>
      </c>
      <c r="AY205" s="20" t="s">
        <v>140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236</v>
      </c>
      <c r="BM205" s="218" t="s">
        <v>1002</v>
      </c>
    </row>
    <row r="206" s="2" customFormat="1">
      <c r="A206" s="41"/>
      <c r="B206" s="42"/>
      <c r="C206" s="43"/>
      <c r="D206" s="220" t="s">
        <v>149</v>
      </c>
      <c r="E206" s="43"/>
      <c r="F206" s="221" t="s">
        <v>1003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149</v>
      </c>
      <c r="AU206" s="20" t="s">
        <v>82</v>
      </c>
    </row>
    <row r="207" s="2" customFormat="1" ht="16.5" customHeight="1">
      <c r="A207" s="41"/>
      <c r="B207" s="42"/>
      <c r="C207" s="207" t="s">
        <v>502</v>
      </c>
      <c r="D207" s="207" t="s">
        <v>142</v>
      </c>
      <c r="E207" s="208" t="s">
        <v>1004</v>
      </c>
      <c r="F207" s="209" t="s">
        <v>1005</v>
      </c>
      <c r="G207" s="210" t="s">
        <v>179</v>
      </c>
      <c r="H207" s="211">
        <v>12</v>
      </c>
      <c r="I207" s="212"/>
      <c r="J207" s="213">
        <f>ROUND(I207*H207,2)</f>
        <v>0</v>
      </c>
      <c r="K207" s="209" t="s">
        <v>146</v>
      </c>
      <c r="L207" s="47"/>
      <c r="M207" s="214" t="s">
        <v>19</v>
      </c>
      <c r="N207" s="215" t="s">
        <v>43</v>
      </c>
      <c r="O207" s="87"/>
      <c r="P207" s="216">
        <f>O207*H207</f>
        <v>0</v>
      </c>
      <c r="Q207" s="216">
        <v>0.0018500000000000001</v>
      </c>
      <c r="R207" s="216">
        <f>Q207*H207</f>
        <v>0.022200000000000001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236</v>
      </c>
      <c r="AT207" s="218" t="s">
        <v>142</v>
      </c>
      <c r="AU207" s="218" t="s">
        <v>82</v>
      </c>
      <c r="AY207" s="20" t="s">
        <v>140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236</v>
      </c>
      <c r="BM207" s="218" t="s">
        <v>1006</v>
      </c>
    </row>
    <row r="208" s="2" customFormat="1">
      <c r="A208" s="41"/>
      <c r="B208" s="42"/>
      <c r="C208" s="43"/>
      <c r="D208" s="220" t="s">
        <v>149</v>
      </c>
      <c r="E208" s="43"/>
      <c r="F208" s="221" t="s">
        <v>1007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149</v>
      </c>
      <c r="AU208" s="20" t="s">
        <v>82</v>
      </c>
    </row>
    <row r="209" s="2" customFormat="1" ht="16.5" customHeight="1">
      <c r="A209" s="41"/>
      <c r="B209" s="42"/>
      <c r="C209" s="207" t="s">
        <v>507</v>
      </c>
      <c r="D209" s="207" t="s">
        <v>142</v>
      </c>
      <c r="E209" s="208" t="s">
        <v>1008</v>
      </c>
      <c r="F209" s="209" t="s">
        <v>1009</v>
      </c>
      <c r="G209" s="210" t="s">
        <v>179</v>
      </c>
      <c r="H209" s="211">
        <v>6</v>
      </c>
      <c r="I209" s="212"/>
      <c r="J209" s="213">
        <f>ROUND(I209*H209,2)</f>
        <v>0</v>
      </c>
      <c r="K209" s="209" t="s">
        <v>146</v>
      </c>
      <c r="L209" s="47"/>
      <c r="M209" s="214" t="s">
        <v>19</v>
      </c>
      <c r="N209" s="215" t="s">
        <v>43</v>
      </c>
      <c r="O209" s="87"/>
      <c r="P209" s="216">
        <f>O209*H209</f>
        <v>0</v>
      </c>
      <c r="Q209" s="216">
        <v>0.00396</v>
      </c>
      <c r="R209" s="216">
        <f>Q209*H209</f>
        <v>0.02376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236</v>
      </c>
      <c r="AT209" s="218" t="s">
        <v>142</v>
      </c>
      <c r="AU209" s="218" t="s">
        <v>82</v>
      </c>
      <c r="AY209" s="20" t="s">
        <v>140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236</v>
      </c>
      <c r="BM209" s="218" t="s">
        <v>1010</v>
      </c>
    </row>
    <row r="210" s="2" customFormat="1">
      <c r="A210" s="41"/>
      <c r="B210" s="42"/>
      <c r="C210" s="43"/>
      <c r="D210" s="220" t="s">
        <v>149</v>
      </c>
      <c r="E210" s="43"/>
      <c r="F210" s="221" t="s">
        <v>1011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149</v>
      </c>
      <c r="AU210" s="20" t="s">
        <v>82</v>
      </c>
    </row>
    <row r="211" s="2" customFormat="1" ht="16.5" customHeight="1">
      <c r="A211" s="41"/>
      <c r="B211" s="42"/>
      <c r="C211" s="207" t="s">
        <v>512</v>
      </c>
      <c r="D211" s="207" t="s">
        <v>142</v>
      </c>
      <c r="E211" s="208" t="s">
        <v>1012</v>
      </c>
      <c r="F211" s="209" t="s">
        <v>1013</v>
      </c>
      <c r="G211" s="210" t="s">
        <v>179</v>
      </c>
      <c r="H211" s="211">
        <v>6</v>
      </c>
      <c r="I211" s="212"/>
      <c r="J211" s="213">
        <f>ROUND(I211*H211,2)</f>
        <v>0</v>
      </c>
      <c r="K211" s="209" t="s">
        <v>146</v>
      </c>
      <c r="L211" s="47"/>
      <c r="M211" s="214" t="s">
        <v>19</v>
      </c>
      <c r="N211" s="215" t="s">
        <v>43</v>
      </c>
      <c r="O211" s="87"/>
      <c r="P211" s="216">
        <f>O211*H211</f>
        <v>0</v>
      </c>
      <c r="Q211" s="216">
        <v>0.00011</v>
      </c>
      <c r="R211" s="216">
        <f>Q211*H211</f>
        <v>0.00066</v>
      </c>
      <c r="S211" s="216">
        <v>0.00215</v>
      </c>
      <c r="T211" s="217">
        <f>S211*H211</f>
        <v>0.0129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236</v>
      </c>
      <c r="AT211" s="218" t="s">
        <v>142</v>
      </c>
      <c r="AU211" s="218" t="s">
        <v>82</v>
      </c>
      <c r="AY211" s="20" t="s">
        <v>140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236</v>
      </c>
      <c r="BM211" s="218" t="s">
        <v>1014</v>
      </c>
    </row>
    <row r="212" s="2" customFormat="1">
      <c r="A212" s="41"/>
      <c r="B212" s="42"/>
      <c r="C212" s="43"/>
      <c r="D212" s="220" t="s">
        <v>149</v>
      </c>
      <c r="E212" s="43"/>
      <c r="F212" s="221" t="s">
        <v>1015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149</v>
      </c>
      <c r="AU212" s="20" t="s">
        <v>82</v>
      </c>
    </row>
    <row r="213" s="2" customFormat="1" ht="16.5" customHeight="1">
      <c r="A213" s="41"/>
      <c r="B213" s="42"/>
      <c r="C213" s="207" t="s">
        <v>278</v>
      </c>
      <c r="D213" s="207" t="s">
        <v>142</v>
      </c>
      <c r="E213" s="208" t="s">
        <v>1016</v>
      </c>
      <c r="F213" s="209" t="s">
        <v>1017</v>
      </c>
      <c r="G213" s="210" t="s">
        <v>179</v>
      </c>
      <c r="H213" s="211">
        <v>6</v>
      </c>
      <c r="I213" s="212"/>
      <c r="J213" s="213">
        <f>ROUND(I213*H213,2)</f>
        <v>0</v>
      </c>
      <c r="K213" s="209" t="s">
        <v>146</v>
      </c>
      <c r="L213" s="47"/>
      <c r="M213" s="214" t="s">
        <v>19</v>
      </c>
      <c r="N213" s="215" t="s">
        <v>43</v>
      </c>
      <c r="O213" s="87"/>
      <c r="P213" s="216">
        <f>O213*H213</f>
        <v>0</v>
      </c>
      <c r="Q213" s="216">
        <v>0.00038999999999999999</v>
      </c>
      <c r="R213" s="216">
        <f>Q213*H213</f>
        <v>0.0023400000000000001</v>
      </c>
      <c r="S213" s="216">
        <v>0.0034199999999999999</v>
      </c>
      <c r="T213" s="217">
        <f>S213*H213</f>
        <v>0.02052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236</v>
      </c>
      <c r="AT213" s="218" t="s">
        <v>142</v>
      </c>
      <c r="AU213" s="218" t="s">
        <v>82</v>
      </c>
      <c r="AY213" s="20" t="s">
        <v>140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236</v>
      </c>
      <c r="BM213" s="218" t="s">
        <v>1018</v>
      </c>
    </row>
    <row r="214" s="2" customFormat="1">
      <c r="A214" s="41"/>
      <c r="B214" s="42"/>
      <c r="C214" s="43"/>
      <c r="D214" s="220" t="s">
        <v>149</v>
      </c>
      <c r="E214" s="43"/>
      <c r="F214" s="221" t="s">
        <v>1019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149</v>
      </c>
      <c r="AU214" s="20" t="s">
        <v>82</v>
      </c>
    </row>
    <row r="215" s="2" customFormat="1" ht="16.5" customHeight="1">
      <c r="A215" s="41"/>
      <c r="B215" s="42"/>
      <c r="C215" s="207" t="s">
        <v>323</v>
      </c>
      <c r="D215" s="207" t="s">
        <v>142</v>
      </c>
      <c r="E215" s="208" t="s">
        <v>1020</v>
      </c>
      <c r="F215" s="209" t="s">
        <v>1021</v>
      </c>
      <c r="G215" s="210" t="s">
        <v>179</v>
      </c>
      <c r="H215" s="211">
        <v>1</v>
      </c>
      <c r="I215" s="212"/>
      <c r="J215" s="213">
        <f>ROUND(I215*H215,2)</f>
        <v>0</v>
      </c>
      <c r="K215" s="209" t="s">
        <v>146</v>
      </c>
      <c r="L215" s="47"/>
      <c r="M215" s="214" t="s">
        <v>19</v>
      </c>
      <c r="N215" s="215" t="s">
        <v>43</v>
      </c>
      <c r="O215" s="87"/>
      <c r="P215" s="216">
        <f>O215*H215</f>
        <v>0</v>
      </c>
      <c r="Q215" s="216">
        <v>0.00038999999999999999</v>
      </c>
      <c r="R215" s="216">
        <f>Q215*H215</f>
        <v>0.00038999999999999999</v>
      </c>
      <c r="S215" s="216">
        <v>0.0082799999999999992</v>
      </c>
      <c r="T215" s="217">
        <f>S215*H215</f>
        <v>0.0082799999999999992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236</v>
      </c>
      <c r="AT215" s="218" t="s">
        <v>142</v>
      </c>
      <c r="AU215" s="218" t="s">
        <v>82</v>
      </c>
      <c r="AY215" s="20" t="s">
        <v>140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236</v>
      </c>
      <c r="BM215" s="218" t="s">
        <v>1022</v>
      </c>
    </row>
    <row r="216" s="2" customFormat="1">
      <c r="A216" s="41"/>
      <c r="B216" s="42"/>
      <c r="C216" s="43"/>
      <c r="D216" s="220" t="s">
        <v>149</v>
      </c>
      <c r="E216" s="43"/>
      <c r="F216" s="221" t="s">
        <v>1023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149</v>
      </c>
      <c r="AU216" s="20" t="s">
        <v>82</v>
      </c>
    </row>
    <row r="217" s="2" customFormat="1" ht="24.15" customHeight="1">
      <c r="A217" s="41"/>
      <c r="B217" s="42"/>
      <c r="C217" s="207" t="s">
        <v>345</v>
      </c>
      <c r="D217" s="207" t="s">
        <v>142</v>
      </c>
      <c r="E217" s="208" t="s">
        <v>1024</v>
      </c>
      <c r="F217" s="209" t="s">
        <v>1025</v>
      </c>
      <c r="G217" s="210" t="s">
        <v>412</v>
      </c>
      <c r="H217" s="211">
        <v>3</v>
      </c>
      <c r="I217" s="212"/>
      <c r="J217" s="213">
        <f>ROUND(I217*H217,2)</f>
        <v>0</v>
      </c>
      <c r="K217" s="209" t="s">
        <v>146</v>
      </c>
      <c r="L217" s="47"/>
      <c r="M217" s="214" t="s">
        <v>19</v>
      </c>
      <c r="N217" s="215" t="s">
        <v>43</v>
      </c>
      <c r="O217" s="87"/>
      <c r="P217" s="216">
        <f>O217*H217</f>
        <v>0</v>
      </c>
      <c r="Q217" s="216">
        <v>0.00428</v>
      </c>
      <c r="R217" s="216">
        <f>Q217*H217</f>
        <v>0.012840000000000001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236</v>
      </c>
      <c r="AT217" s="218" t="s">
        <v>142</v>
      </c>
      <c r="AU217" s="218" t="s">
        <v>82</v>
      </c>
      <c r="AY217" s="20" t="s">
        <v>140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236</v>
      </c>
      <c r="BM217" s="218" t="s">
        <v>1026</v>
      </c>
    </row>
    <row r="218" s="2" customFormat="1">
      <c r="A218" s="41"/>
      <c r="B218" s="42"/>
      <c r="C218" s="43"/>
      <c r="D218" s="220" t="s">
        <v>149</v>
      </c>
      <c r="E218" s="43"/>
      <c r="F218" s="221" t="s">
        <v>1027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149</v>
      </c>
      <c r="AU218" s="20" t="s">
        <v>82</v>
      </c>
    </row>
    <row r="219" s="2" customFormat="1" ht="24.15" customHeight="1">
      <c r="A219" s="41"/>
      <c r="B219" s="42"/>
      <c r="C219" s="207" t="s">
        <v>361</v>
      </c>
      <c r="D219" s="207" t="s">
        <v>142</v>
      </c>
      <c r="E219" s="208" t="s">
        <v>1028</v>
      </c>
      <c r="F219" s="209" t="s">
        <v>1029</v>
      </c>
      <c r="G219" s="210" t="s">
        <v>412</v>
      </c>
      <c r="H219" s="211">
        <v>2</v>
      </c>
      <c r="I219" s="212"/>
      <c r="J219" s="213">
        <f>ROUND(I219*H219,2)</f>
        <v>0</v>
      </c>
      <c r="K219" s="209" t="s">
        <v>146</v>
      </c>
      <c r="L219" s="47"/>
      <c r="M219" s="214" t="s">
        <v>19</v>
      </c>
      <c r="N219" s="215" t="s">
        <v>43</v>
      </c>
      <c r="O219" s="87"/>
      <c r="P219" s="216">
        <f>O219*H219</f>
        <v>0</v>
      </c>
      <c r="Q219" s="216">
        <v>0.010789999999999999</v>
      </c>
      <c r="R219" s="216">
        <f>Q219*H219</f>
        <v>0.021579999999999998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236</v>
      </c>
      <c r="AT219" s="218" t="s">
        <v>142</v>
      </c>
      <c r="AU219" s="218" t="s">
        <v>82</v>
      </c>
      <c r="AY219" s="20" t="s">
        <v>140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236</v>
      </c>
      <c r="BM219" s="218" t="s">
        <v>1030</v>
      </c>
    </row>
    <row r="220" s="2" customFormat="1">
      <c r="A220" s="41"/>
      <c r="B220" s="42"/>
      <c r="C220" s="43"/>
      <c r="D220" s="220" t="s">
        <v>149</v>
      </c>
      <c r="E220" s="43"/>
      <c r="F220" s="221" t="s">
        <v>1031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149</v>
      </c>
      <c r="AU220" s="20" t="s">
        <v>82</v>
      </c>
    </row>
    <row r="221" s="2" customFormat="1" ht="16.5" customHeight="1">
      <c r="A221" s="41"/>
      <c r="B221" s="42"/>
      <c r="C221" s="207" t="s">
        <v>542</v>
      </c>
      <c r="D221" s="207" t="s">
        <v>142</v>
      </c>
      <c r="E221" s="208" t="s">
        <v>1032</v>
      </c>
      <c r="F221" s="209" t="s">
        <v>1033</v>
      </c>
      <c r="G221" s="210" t="s">
        <v>296</v>
      </c>
      <c r="H221" s="211">
        <v>1</v>
      </c>
      <c r="I221" s="212"/>
      <c r="J221" s="213">
        <f>ROUND(I221*H221,2)</f>
        <v>0</v>
      </c>
      <c r="K221" s="209" t="s">
        <v>146</v>
      </c>
      <c r="L221" s="47"/>
      <c r="M221" s="214" t="s">
        <v>19</v>
      </c>
      <c r="N221" s="215" t="s">
        <v>43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236</v>
      </c>
      <c r="AT221" s="218" t="s">
        <v>142</v>
      </c>
      <c r="AU221" s="218" t="s">
        <v>82</v>
      </c>
      <c r="AY221" s="20" t="s">
        <v>140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236</v>
      </c>
      <c r="BM221" s="218" t="s">
        <v>1034</v>
      </c>
    </row>
    <row r="222" s="2" customFormat="1">
      <c r="A222" s="41"/>
      <c r="B222" s="42"/>
      <c r="C222" s="43"/>
      <c r="D222" s="220" t="s">
        <v>149</v>
      </c>
      <c r="E222" s="43"/>
      <c r="F222" s="221" t="s">
        <v>1035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149</v>
      </c>
      <c r="AU222" s="20" t="s">
        <v>82</v>
      </c>
    </row>
    <row r="223" s="2" customFormat="1" ht="16.5" customHeight="1">
      <c r="A223" s="41"/>
      <c r="B223" s="42"/>
      <c r="C223" s="207" t="s">
        <v>547</v>
      </c>
      <c r="D223" s="207" t="s">
        <v>142</v>
      </c>
      <c r="E223" s="208" t="s">
        <v>1036</v>
      </c>
      <c r="F223" s="209" t="s">
        <v>1037</v>
      </c>
      <c r="G223" s="210" t="s">
        <v>179</v>
      </c>
      <c r="H223" s="211">
        <v>30</v>
      </c>
      <c r="I223" s="212"/>
      <c r="J223" s="213">
        <f>ROUND(I223*H223,2)</f>
        <v>0</v>
      </c>
      <c r="K223" s="209" t="s">
        <v>146</v>
      </c>
      <c r="L223" s="47"/>
      <c r="M223" s="214" t="s">
        <v>19</v>
      </c>
      <c r="N223" s="215" t="s">
        <v>43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236</v>
      </c>
      <c r="AT223" s="218" t="s">
        <v>142</v>
      </c>
      <c r="AU223" s="218" t="s">
        <v>82</v>
      </c>
      <c r="AY223" s="20" t="s">
        <v>140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236</v>
      </c>
      <c r="BM223" s="218" t="s">
        <v>1038</v>
      </c>
    </row>
    <row r="224" s="2" customFormat="1">
      <c r="A224" s="41"/>
      <c r="B224" s="42"/>
      <c r="C224" s="43"/>
      <c r="D224" s="220" t="s">
        <v>149</v>
      </c>
      <c r="E224" s="43"/>
      <c r="F224" s="221" t="s">
        <v>1039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149</v>
      </c>
      <c r="AU224" s="20" t="s">
        <v>82</v>
      </c>
    </row>
    <row r="225" s="2" customFormat="1" ht="16.5" customHeight="1">
      <c r="A225" s="41"/>
      <c r="B225" s="42"/>
      <c r="C225" s="207" t="s">
        <v>553</v>
      </c>
      <c r="D225" s="207" t="s">
        <v>142</v>
      </c>
      <c r="E225" s="208" t="s">
        <v>1040</v>
      </c>
      <c r="F225" s="209" t="s">
        <v>1041</v>
      </c>
      <c r="G225" s="210" t="s">
        <v>296</v>
      </c>
      <c r="H225" s="211">
        <v>2</v>
      </c>
      <c r="I225" s="212"/>
      <c r="J225" s="213">
        <f>ROUND(I225*H225,2)</f>
        <v>0</v>
      </c>
      <c r="K225" s="209" t="s">
        <v>146</v>
      </c>
      <c r="L225" s="47"/>
      <c r="M225" s="214" t="s">
        <v>19</v>
      </c>
      <c r="N225" s="215" t="s">
        <v>43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236</v>
      </c>
      <c r="AT225" s="218" t="s">
        <v>142</v>
      </c>
      <c r="AU225" s="218" t="s">
        <v>82</v>
      </c>
      <c r="AY225" s="20" t="s">
        <v>140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236</v>
      </c>
      <c r="BM225" s="218" t="s">
        <v>1042</v>
      </c>
    </row>
    <row r="226" s="2" customFormat="1">
      <c r="A226" s="41"/>
      <c r="B226" s="42"/>
      <c r="C226" s="43"/>
      <c r="D226" s="220" t="s">
        <v>149</v>
      </c>
      <c r="E226" s="43"/>
      <c r="F226" s="221" t="s">
        <v>1043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149</v>
      </c>
      <c r="AU226" s="20" t="s">
        <v>82</v>
      </c>
    </row>
    <row r="227" s="2" customFormat="1" ht="16.5" customHeight="1">
      <c r="A227" s="41"/>
      <c r="B227" s="42"/>
      <c r="C227" s="207" t="s">
        <v>558</v>
      </c>
      <c r="D227" s="207" t="s">
        <v>142</v>
      </c>
      <c r="E227" s="208" t="s">
        <v>1044</v>
      </c>
      <c r="F227" s="209" t="s">
        <v>1045</v>
      </c>
      <c r="G227" s="210" t="s">
        <v>296</v>
      </c>
      <c r="H227" s="211">
        <v>2</v>
      </c>
      <c r="I227" s="212"/>
      <c r="J227" s="213">
        <f>ROUND(I227*H227,2)</f>
        <v>0</v>
      </c>
      <c r="K227" s="209" t="s">
        <v>146</v>
      </c>
      <c r="L227" s="47"/>
      <c r="M227" s="214" t="s">
        <v>19</v>
      </c>
      <c r="N227" s="215" t="s">
        <v>43</v>
      </c>
      <c r="O227" s="87"/>
      <c r="P227" s="216">
        <f>O227*H227</f>
        <v>0</v>
      </c>
      <c r="Q227" s="216">
        <v>0.00025000000000000001</v>
      </c>
      <c r="R227" s="216">
        <f>Q227*H227</f>
        <v>0.00050000000000000001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236</v>
      </c>
      <c r="AT227" s="218" t="s">
        <v>142</v>
      </c>
      <c r="AU227" s="218" t="s">
        <v>82</v>
      </c>
      <c r="AY227" s="20" t="s">
        <v>140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236</v>
      </c>
      <c r="BM227" s="218" t="s">
        <v>1046</v>
      </c>
    </row>
    <row r="228" s="2" customFormat="1">
      <c r="A228" s="41"/>
      <c r="B228" s="42"/>
      <c r="C228" s="43"/>
      <c r="D228" s="220" t="s">
        <v>149</v>
      </c>
      <c r="E228" s="43"/>
      <c r="F228" s="221" t="s">
        <v>1047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149</v>
      </c>
      <c r="AU228" s="20" t="s">
        <v>82</v>
      </c>
    </row>
    <row r="229" s="2" customFormat="1" ht="16.5" customHeight="1">
      <c r="A229" s="41"/>
      <c r="B229" s="42"/>
      <c r="C229" s="207" t="s">
        <v>564</v>
      </c>
      <c r="D229" s="207" t="s">
        <v>142</v>
      </c>
      <c r="E229" s="208" t="s">
        <v>1048</v>
      </c>
      <c r="F229" s="209" t="s">
        <v>1049</v>
      </c>
      <c r="G229" s="210" t="s">
        <v>296</v>
      </c>
      <c r="H229" s="211">
        <v>2</v>
      </c>
      <c r="I229" s="212"/>
      <c r="J229" s="213">
        <f>ROUND(I229*H229,2)</f>
        <v>0</v>
      </c>
      <c r="K229" s="209" t="s">
        <v>146</v>
      </c>
      <c r="L229" s="47"/>
      <c r="M229" s="214" t="s">
        <v>19</v>
      </c>
      <c r="N229" s="215" t="s">
        <v>43</v>
      </c>
      <c r="O229" s="87"/>
      <c r="P229" s="216">
        <f>O229*H229</f>
        <v>0</v>
      </c>
      <c r="Q229" s="216">
        <v>0.00025000000000000001</v>
      </c>
      <c r="R229" s="216">
        <f>Q229*H229</f>
        <v>0.00050000000000000001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236</v>
      </c>
      <c r="AT229" s="218" t="s">
        <v>142</v>
      </c>
      <c r="AU229" s="218" t="s">
        <v>82</v>
      </c>
      <c r="AY229" s="20" t="s">
        <v>140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236</v>
      </c>
      <c r="BM229" s="218" t="s">
        <v>1050</v>
      </c>
    </row>
    <row r="230" s="2" customFormat="1">
      <c r="A230" s="41"/>
      <c r="B230" s="42"/>
      <c r="C230" s="43"/>
      <c r="D230" s="220" t="s">
        <v>149</v>
      </c>
      <c r="E230" s="43"/>
      <c r="F230" s="221" t="s">
        <v>1051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149</v>
      </c>
      <c r="AU230" s="20" t="s">
        <v>82</v>
      </c>
    </row>
    <row r="231" s="2" customFormat="1" ht="16.5" customHeight="1">
      <c r="A231" s="41"/>
      <c r="B231" s="42"/>
      <c r="C231" s="207" t="s">
        <v>567</v>
      </c>
      <c r="D231" s="207" t="s">
        <v>142</v>
      </c>
      <c r="E231" s="208" t="s">
        <v>1052</v>
      </c>
      <c r="F231" s="209" t="s">
        <v>1053</v>
      </c>
      <c r="G231" s="210" t="s">
        <v>296</v>
      </c>
      <c r="H231" s="211">
        <v>1</v>
      </c>
      <c r="I231" s="212"/>
      <c r="J231" s="213">
        <f>ROUND(I231*H231,2)</f>
        <v>0</v>
      </c>
      <c r="K231" s="209" t="s">
        <v>146</v>
      </c>
      <c r="L231" s="47"/>
      <c r="M231" s="214" t="s">
        <v>19</v>
      </c>
      <c r="N231" s="215" t="s">
        <v>43</v>
      </c>
      <c r="O231" s="87"/>
      <c r="P231" s="216">
        <f>O231*H231</f>
        <v>0</v>
      </c>
      <c r="Q231" s="216">
        <v>0.0072100000000000003</v>
      </c>
      <c r="R231" s="216">
        <f>Q231*H231</f>
        <v>0.0072100000000000003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236</v>
      </c>
      <c r="AT231" s="218" t="s">
        <v>142</v>
      </c>
      <c r="AU231" s="218" t="s">
        <v>82</v>
      </c>
      <c r="AY231" s="20" t="s">
        <v>140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236</v>
      </c>
      <c r="BM231" s="218" t="s">
        <v>1054</v>
      </c>
    </row>
    <row r="232" s="2" customFormat="1">
      <c r="A232" s="41"/>
      <c r="B232" s="42"/>
      <c r="C232" s="43"/>
      <c r="D232" s="220" t="s">
        <v>149</v>
      </c>
      <c r="E232" s="43"/>
      <c r="F232" s="221" t="s">
        <v>1055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149</v>
      </c>
      <c r="AU232" s="20" t="s">
        <v>82</v>
      </c>
    </row>
    <row r="233" s="2" customFormat="1" ht="16.5" customHeight="1">
      <c r="A233" s="41"/>
      <c r="B233" s="42"/>
      <c r="C233" s="258" t="s">
        <v>573</v>
      </c>
      <c r="D233" s="258" t="s">
        <v>251</v>
      </c>
      <c r="E233" s="259" t="s">
        <v>1056</v>
      </c>
      <c r="F233" s="260" t="s">
        <v>1057</v>
      </c>
      <c r="G233" s="261" t="s">
        <v>296</v>
      </c>
      <c r="H233" s="262">
        <v>1</v>
      </c>
      <c r="I233" s="263"/>
      <c r="J233" s="264">
        <f>ROUND(I233*H233,2)</f>
        <v>0</v>
      </c>
      <c r="K233" s="260" t="s">
        <v>19</v>
      </c>
      <c r="L233" s="265"/>
      <c r="M233" s="266" t="s">
        <v>19</v>
      </c>
      <c r="N233" s="267" t="s">
        <v>43</v>
      </c>
      <c r="O233" s="87"/>
      <c r="P233" s="216">
        <f>O233*H233</f>
        <v>0</v>
      </c>
      <c r="Q233" s="216">
        <v>0.0066</v>
      </c>
      <c r="R233" s="216">
        <f>Q233*H233</f>
        <v>0.0066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340</v>
      </c>
      <c r="AT233" s="218" t="s">
        <v>251</v>
      </c>
      <c r="AU233" s="218" t="s">
        <v>82</v>
      </c>
      <c r="AY233" s="20" t="s">
        <v>140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236</v>
      </c>
      <c r="BM233" s="218" t="s">
        <v>1058</v>
      </c>
    </row>
    <row r="234" s="15" customFormat="1">
      <c r="A234" s="15"/>
      <c r="B234" s="248"/>
      <c r="C234" s="249"/>
      <c r="D234" s="227" t="s">
        <v>151</v>
      </c>
      <c r="E234" s="250" t="s">
        <v>19</v>
      </c>
      <c r="F234" s="251" t="s">
        <v>1059</v>
      </c>
      <c r="G234" s="249"/>
      <c r="H234" s="250" t="s">
        <v>19</v>
      </c>
      <c r="I234" s="252"/>
      <c r="J234" s="249"/>
      <c r="K234" s="249"/>
      <c r="L234" s="253"/>
      <c r="M234" s="254"/>
      <c r="N234" s="255"/>
      <c r="O234" s="255"/>
      <c r="P234" s="255"/>
      <c r="Q234" s="255"/>
      <c r="R234" s="255"/>
      <c r="S234" s="255"/>
      <c r="T234" s="25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7" t="s">
        <v>151</v>
      </c>
      <c r="AU234" s="257" t="s">
        <v>82</v>
      </c>
      <c r="AV234" s="15" t="s">
        <v>80</v>
      </c>
      <c r="AW234" s="15" t="s">
        <v>33</v>
      </c>
      <c r="AX234" s="15" t="s">
        <v>72</v>
      </c>
      <c r="AY234" s="257" t="s">
        <v>140</v>
      </c>
    </row>
    <row r="235" s="13" customFormat="1">
      <c r="A235" s="13"/>
      <c r="B235" s="225"/>
      <c r="C235" s="226"/>
      <c r="D235" s="227" t="s">
        <v>151</v>
      </c>
      <c r="E235" s="228" t="s">
        <v>19</v>
      </c>
      <c r="F235" s="229" t="s">
        <v>80</v>
      </c>
      <c r="G235" s="226"/>
      <c r="H235" s="230">
        <v>1</v>
      </c>
      <c r="I235" s="231"/>
      <c r="J235" s="226"/>
      <c r="K235" s="226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151</v>
      </c>
      <c r="AU235" s="236" t="s">
        <v>82</v>
      </c>
      <c r="AV235" s="13" t="s">
        <v>82</v>
      </c>
      <c r="AW235" s="13" t="s">
        <v>33</v>
      </c>
      <c r="AX235" s="13" t="s">
        <v>80</v>
      </c>
      <c r="AY235" s="236" t="s">
        <v>140</v>
      </c>
    </row>
    <row r="236" s="2" customFormat="1" ht="16.5" customHeight="1">
      <c r="A236" s="41"/>
      <c r="B236" s="42"/>
      <c r="C236" s="258" t="s">
        <v>576</v>
      </c>
      <c r="D236" s="258" t="s">
        <v>251</v>
      </c>
      <c r="E236" s="259" t="s">
        <v>1060</v>
      </c>
      <c r="F236" s="260" t="s">
        <v>1061</v>
      </c>
      <c r="G236" s="261" t="s">
        <v>296</v>
      </c>
      <c r="H236" s="262">
        <v>2</v>
      </c>
      <c r="I236" s="263"/>
      <c r="J236" s="264">
        <f>ROUND(I236*H236,2)</f>
        <v>0</v>
      </c>
      <c r="K236" s="260" t="s">
        <v>19</v>
      </c>
      <c r="L236" s="265"/>
      <c r="M236" s="266" t="s">
        <v>19</v>
      </c>
      <c r="N236" s="267" t="s">
        <v>43</v>
      </c>
      <c r="O236" s="87"/>
      <c r="P236" s="216">
        <f>O236*H236</f>
        <v>0</v>
      </c>
      <c r="Q236" s="216">
        <v>0.00064999999999999997</v>
      </c>
      <c r="R236" s="216">
        <f>Q236*H236</f>
        <v>0.0012999999999999999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340</v>
      </c>
      <c r="AT236" s="218" t="s">
        <v>251</v>
      </c>
      <c r="AU236" s="218" t="s">
        <v>82</v>
      </c>
      <c r="AY236" s="20" t="s">
        <v>140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236</v>
      </c>
      <c r="BM236" s="218" t="s">
        <v>1062</v>
      </c>
    </row>
    <row r="237" s="2" customFormat="1" ht="16.5" customHeight="1">
      <c r="A237" s="41"/>
      <c r="B237" s="42"/>
      <c r="C237" s="258" t="s">
        <v>580</v>
      </c>
      <c r="D237" s="258" t="s">
        <v>251</v>
      </c>
      <c r="E237" s="259" t="s">
        <v>1063</v>
      </c>
      <c r="F237" s="260" t="s">
        <v>1064</v>
      </c>
      <c r="G237" s="261" t="s">
        <v>296</v>
      </c>
      <c r="H237" s="262">
        <v>2</v>
      </c>
      <c r="I237" s="263"/>
      <c r="J237" s="264">
        <f>ROUND(I237*H237,2)</f>
        <v>0</v>
      </c>
      <c r="K237" s="260" t="s">
        <v>146</v>
      </c>
      <c r="L237" s="265"/>
      <c r="M237" s="266" t="s">
        <v>19</v>
      </c>
      <c r="N237" s="267" t="s">
        <v>43</v>
      </c>
      <c r="O237" s="87"/>
      <c r="P237" s="216">
        <f>O237*H237</f>
        <v>0</v>
      </c>
      <c r="Q237" s="216">
        <v>0.00069999999999999999</v>
      </c>
      <c r="R237" s="216">
        <f>Q237*H237</f>
        <v>0.0014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340</v>
      </c>
      <c r="AT237" s="218" t="s">
        <v>251</v>
      </c>
      <c r="AU237" s="218" t="s">
        <v>82</v>
      </c>
      <c r="AY237" s="20" t="s">
        <v>140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236</v>
      </c>
      <c r="BM237" s="218" t="s">
        <v>1065</v>
      </c>
    </row>
    <row r="238" s="2" customFormat="1" ht="16.5" customHeight="1">
      <c r="A238" s="41"/>
      <c r="B238" s="42"/>
      <c r="C238" s="258" t="s">
        <v>587</v>
      </c>
      <c r="D238" s="258" t="s">
        <v>251</v>
      </c>
      <c r="E238" s="259" t="s">
        <v>1066</v>
      </c>
      <c r="F238" s="260" t="s">
        <v>1067</v>
      </c>
      <c r="G238" s="261" t="s">
        <v>296</v>
      </c>
      <c r="H238" s="262">
        <v>2</v>
      </c>
      <c r="I238" s="263"/>
      <c r="J238" s="264">
        <f>ROUND(I238*H238,2)</f>
        <v>0</v>
      </c>
      <c r="K238" s="260" t="s">
        <v>146</v>
      </c>
      <c r="L238" s="265"/>
      <c r="M238" s="266" t="s">
        <v>19</v>
      </c>
      <c r="N238" s="267" t="s">
        <v>43</v>
      </c>
      <c r="O238" s="87"/>
      <c r="P238" s="216">
        <f>O238*H238</f>
        <v>0</v>
      </c>
      <c r="Q238" s="216">
        <v>0.00010000000000000001</v>
      </c>
      <c r="R238" s="216">
        <f>Q238*H238</f>
        <v>0.00020000000000000001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340</v>
      </c>
      <c r="AT238" s="218" t="s">
        <v>251</v>
      </c>
      <c r="AU238" s="218" t="s">
        <v>82</v>
      </c>
      <c r="AY238" s="20" t="s">
        <v>140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80</v>
      </c>
      <c r="BK238" s="219">
        <f>ROUND(I238*H238,2)</f>
        <v>0</v>
      </c>
      <c r="BL238" s="20" t="s">
        <v>236</v>
      </c>
      <c r="BM238" s="218" t="s">
        <v>1068</v>
      </c>
    </row>
    <row r="239" s="2" customFormat="1" ht="16.5" customHeight="1">
      <c r="A239" s="41"/>
      <c r="B239" s="42"/>
      <c r="C239" s="207" t="s">
        <v>592</v>
      </c>
      <c r="D239" s="207" t="s">
        <v>142</v>
      </c>
      <c r="E239" s="208" t="s">
        <v>1069</v>
      </c>
      <c r="F239" s="209" t="s">
        <v>1070</v>
      </c>
      <c r="G239" s="210" t="s">
        <v>296</v>
      </c>
      <c r="H239" s="211">
        <v>2</v>
      </c>
      <c r="I239" s="212"/>
      <c r="J239" s="213">
        <f>ROUND(I239*H239,2)</f>
        <v>0</v>
      </c>
      <c r="K239" s="209" t="s">
        <v>146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0.00018000000000000001</v>
      </c>
      <c r="R239" s="216">
        <f>Q239*H239</f>
        <v>0.00036000000000000002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236</v>
      </c>
      <c r="AT239" s="218" t="s">
        <v>142</v>
      </c>
      <c r="AU239" s="218" t="s">
        <v>82</v>
      </c>
      <c r="AY239" s="20" t="s">
        <v>140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236</v>
      </c>
      <c r="BM239" s="218" t="s">
        <v>1071</v>
      </c>
    </row>
    <row r="240" s="2" customFormat="1">
      <c r="A240" s="41"/>
      <c r="B240" s="42"/>
      <c r="C240" s="43"/>
      <c r="D240" s="220" t="s">
        <v>149</v>
      </c>
      <c r="E240" s="43"/>
      <c r="F240" s="221" t="s">
        <v>1072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149</v>
      </c>
      <c r="AU240" s="20" t="s">
        <v>82</v>
      </c>
    </row>
    <row r="241" s="2" customFormat="1" ht="21.75" customHeight="1">
      <c r="A241" s="41"/>
      <c r="B241" s="42"/>
      <c r="C241" s="207" t="s">
        <v>599</v>
      </c>
      <c r="D241" s="207" t="s">
        <v>142</v>
      </c>
      <c r="E241" s="208" t="s">
        <v>1073</v>
      </c>
      <c r="F241" s="209" t="s">
        <v>1074</v>
      </c>
      <c r="G241" s="210" t="s">
        <v>296</v>
      </c>
      <c r="H241" s="211">
        <v>1</v>
      </c>
      <c r="I241" s="212"/>
      <c r="J241" s="213">
        <f>ROUND(I241*H241,2)</f>
        <v>0</v>
      </c>
      <c r="K241" s="209" t="s">
        <v>146</v>
      </c>
      <c r="L241" s="47"/>
      <c r="M241" s="214" t="s">
        <v>19</v>
      </c>
      <c r="N241" s="215" t="s">
        <v>43</v>
      </c>
      <c r="O241" s="87"/>
      <c r="P241" s="216">
        <f>O241*H241</f>
        <v>0</v>
      </c>
      <c r="Q241" s="216">
        <v>0.00024000000000000001</v>
      </c>
      <c r="R241" s="216">
        <f>Q241*H241</f>
        <v>0.00024000000000000001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236</v>
      </c>
      <c r="AT241" s="218" t="s">
        <v>142</v>
      </c>
      <c r="AU241" s="218" t="s">
        <v>82</v>
      </c>
      <c r="AY241" s="20" t="s">
        <v>140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236</v>
      </c>
      <c r="BM241" s="218" t="s">
        <v>1075</v>
      </c>
    </row>
    <row r="242" s="2" customFormat="1">
      <c r="A242" s="41"/>
      <c r="B242" s="42"/>
      <c r="C242" s="43"/>
      <c r="D242" s="220" t="s">
        <v>149</v>
      </c>
      <c r="E242" s="43"/>
      <c r="F242" s="221" t="s">
        <v>1076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149</v>
      </c>
      <c r="AU242" s="20" t="s">
        <v>82</v>
      </c>
    </row>
    <row r="243" s="2" customFormat="1" ht="21.75" customHeight="1">
      <c r="A243" s="41"/>
      <c r="B243" s="42"/>
      <c r="C243" s="207" t="s">
        <v>605</v>
      </c>
      <c r="D243" s="207" t="s">
        <v>142</v>
      </c>
      <c r="E243" s="208" t="s">
        <v>1077</v>
      </c>
      <c r="F243" s="209" t="s">
        <v>1078</v>
      </c>
      <c r="G243" s="210" t="s">
        <v>296</v>
      </c>
      <c r="H243" s="211">
        <v>2</v>
      </c>
      <c r="I243" s="212"/>
      <c r="J243" s="213">
        <f>ROUND(I243*H243,2)</f>
        <v>0</v>
      </c>
      <c r="K243" s="209" t="s">
        <v>146</v>
      </c>
      <c r="L243" s="47"/>
      <c r="M243" s="214" t="s">
        <v>19</v>
      </c>
      <c r="N243" s="215" t="s">
        <v>43</v>
      </c>
      <c r="O243" s="87"/>
      <c r="P243" s="216">
        <f>O243*H243</f>
        <v>0</v>
      </c>
      <c r="Q243" s="216">
        <v>0.00024000000000000001</v>
      </c>
      <c r="R243" s="216">
        <f>Q243*H243</f>
        <v>0.00048000000000000001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236</v>
      </c>
      <c r="AT243" s="218" t="s">
        <v>142</v>
      </c>
      <c r="AU243" s="218" t="s">
        <v>82</v>
      </c>
      <c r="AY243" s="20" t="s">
        <v>140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236</v>
      </c>
      <c r="BM243" s="218" t="s">
        <v>1079</v>
      </c>
    </row>
    <row r="244" s="2" customFormat="1">
      <c r="A244" s="41"/>
      <c r="B244" s="42"/>
      <c r="C244" s="43"/>
      <c r="D244" s="220" t="s">
        <v>149</v>
      </c>
      <c r="E244" s="43"/>
      <c r="F244" s="221" t="s">
        <v>1080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149</v>
      </c>
      <c r="AU244" s="20" t="s">
        <v>82</v>
      </c>
    </row>
    <row r="245" s="2" customFormat="1" ht="21.75" customHeight="1">
      <c r="A245" s="41"/>
      <c r="B245" s="42"/>
      <c r="C245" s="207" t="s">
        <v>609</v>
      </c>
      <c r="D245" s="207" t="s">
        <v>142</v>
      </c>
      <c r="E245" s="208" t="s">
        <v>1081</v>
      </c>
      <c r="F245" s="209" t="s">
        <v>1082</v>
      </c>
      <c r="G245" s="210" t="s">
        <v>296</v>
      </c>
      <c r="H245" s="211">
        <v>1</v>
      </c>
      <c r="I245" s="212"/>
      <c r="J245" s="213">
        <f>ROUND(I245*H245,2)</f>
        <v>0</v>
      </c>
      <c r="K245" s="209" t="s">
        <v>146</v>
      </c>
      <c r="L245" s="47"/>
      <c r="M245" s="214" t="s">
        <v>19</v>
      </c>
      <c r="N245" s="215" t="s">
        <v>43</v>
      </c>
      <c r="O245" s="87"/>
      <c r="P245" s="216">
        <f>O245*H245</f>
        <v>0</v>
      </c>
      <c r="Q245" s="216">
        <v>0.00038000000000000002</v>
      </c>
      <c r="R245" s="216">
        <f>Q245*H245</f>
        <v>0.00038000000000000002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236</v>
      </c>
      <c r="AT245" s="218" t="s">
        <v>142</v>
      </c>
      <c r="AU245" s="218" t="s">
        <v>82</v>
      </c>
      <c r="AY245" s="20" t="s">
        <v>140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236</v>
      </c>
      <c r="BM245" s="218" t="s">
        <v>1083</v>
      </c>
    </row>
    <row r="246" s="2" customFormat="1">
      <c r="A246" s="41"/>
      <c r="B246" s="42"/>
      <c r="C246" s="43"/>
      <c r="D246" s="220" t="s">
        <v>149</v>
      </c>
      <c r="E246" s="43"/>
      <c r="F246" s="221" t="s">
        <v>1084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149</v>
      </c>
      <c r="AU246" s="20" t="s">
        <v>82</v>
      </c>
    </row>
    <row r="247" s="2" customFormat="1" ht="21.75" customHeight="1">
      <c r="A247" s="41"/>
      <c r="B247" s="42"/>
      <c r="C247" s="207" t="s">
        <v>615</v>
      </c>
      <c r="D247" s="207" t="s">
        <v>142</v>
      </c>
      <c r="E247" s="208" t="s">
        <v>1085</v>
      </c>
      <c r="F247" s="209" t="s">
        <v>1086</v>
      </c>
      <c r="G247" s="210" t="s">
        <v>296</v>
      </c>
      <c r="H247" s="211">
        <v>2</v>
      </c>
      <c r="I247" s="212"/>
      <c r="J247" s="213">
        <f>ROUND(I247*H247,2)</f>
        <v>0</v>
      </c>
      <c r="K247" s="209" t="s">
        <v>146</v>
      </c>
      <c r="L247" s="47"/>
      <c r="M247" s="214" t="s">
        <v>19</v>
      </c>
      <c r="N247" s="215" t="s">
        <v>43</v>
      </c>
      <c r="O247" s="87"/>
      <c r="P247" s="216">
        <f>O247*H247</f>
        <v>0</v>
      </c>
      <c r="Q247" s="216">
        <v>0.0012999999999999999</v>
      </c>
      <c r="R247" s="216">
        <f>Q247*H247</f>
        <v>0.0025999999999999999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236</v>
      </c>
      <c r="AT247" s="218" t="s">
        <v>142</v>
      </c>
      <c r="AU247" s="218" t="s">
        <v>82</v>
      </c>
      <c r="AY247" s="20" t="s">
        <v>140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236</v>
      </c>
      <c r="BM247" s="218" t="s">
        <v>1087</v>
      </c>
    </row>
    <row r="248" s="2" customFormat="1">
      <c r="A248" s="41"/>
      <c r="B248" s="42"/>
      <c r="C248" s="43"/>
      <c r="D248" s="220" t="s">
        <v>149</v>
      </c>
      <c r="E248" s="43"/>
      <c r="F248" s="221" t="s">
        <v>1088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149</v>
      </c>
      <c r="AU248" s="20" t="s">
        <v>82</v>
      </c>
    </row>
    <row r="249" s="2" customFormat="1" ht="24.15" customHeight="1">
      <c r="A249" s="41"/>
      <c r="B249" s="42"/>
      <c r="C249" s="207" t="s">
        <v>619</v>
      </c>
      <c r="D249" s="207" t="s">
        <v>142</v>
      </c>
      <c r="E249" s="208" t="s">
        <v>1089</v>
      </c>
      <c r="F249" s="209" t="s">
        <v>1090</v>
      </c>
      <c r="G249" s="210" t="s">
        <v>170</v>
      </c>
      <c r="H249" s="211">
        <v>0.107</v>
      </c>
      <c r="I249" s="212"/>
      <c r="J249" s="213">
        <f>ROUND(I249*H249,2)</f>
        <v>0</v>
      </c>
      <c r="K249" s="209" t="s">
        <v>146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236</v>
      </c>
      <c r="AT249" s="218" t="s">
        <v>142</v>
      </c>
      <c r="AU249" s="218" t="s">
        <v>82</v>
      </c>
      <c r="AY249" s="20" t="s">
        <v>140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236</v>
      </c>
      <c r="BM249" s="218" t="s">
        <v>1091</v>
      </c>
    </row>
    <row r="250" s="2" customFormat="1">
      <c r="A250" s="41"/>
      <c r="B250" s="42"/>
      <c r="C250" s="43"/>
      <c r="D250" s="220" t="s">
        <v>149</v>
      </c>
      <c r="E250" s="43"/>
      <c r="F250" s="221" t="s">
        <v>1092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149</v>
      </c>
      <c r="AU250" s="20" t="s">
        <v>82</v>
      </c>
    </row>
    <row r="251" s="12" customFormat="1" ht="22.8" customHeight="1">
      <c r="A251" s="12"/>
      <c r="B251" s="191"/>
      <c r="C251" s="192"/>
      <c r="D251" s="193" t="s">
        <v>71</v>
      </c>
      <c r="E251" s="205" t="s">
        <v>1093</v>
      </c>
      <c r="F251" s="205" t="s">
        <v>1094</v>
      </c>
      <c r="G251" s="192"/>
      <c r="H251" s="192"/>
      <c r="I251" s="195"/>
      <c r="J251" s="206">
        <f>BK251</f>
        <v>0</v>
      </c>
      <c r="K251" s="192"/>
      <c r="L251" s="197"/>
      <c r="M251" s="198"/>
      <c r="N251" s="199"/>
      <c r="O251" s="199"/>
      <c r="P251" s="200">
        <f>SUM(P252:P260)</f>
        <v>0</v>
      </c>
      <c r="Q251" s="199"/>
      <c r="R251" s="200">
        <f>SUM(R252:R260)</f>
        <v>0.012870000000000001</v>
      </c>
      <c r="S251" s="199"/>
      <c r="T251" s="201">
        <f>SUM(T252:T260)</f>
        <v>0.11700000000000001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2" t="s">
        <v>82</v>
      </c>
      <c r="AT251" s="203" t="s">
        <v>71</v>
      </c>
      <c r="AU251" s="203" t="s">
        <v>80</v>
      </c>
      <c r="AY251" s="202" t="s">
        <v>140</v>
      </c>
      <c r="BK251" s="204">
        <f>SUM(BK252:BK260)</f>
        <v>0</v>
      </c>
    </row>
    <row r="252" s="2" customFormat="1" ht="24.15" customHeight="1">
      <c r="A252" s="41"/>
      <c r="B252" s="42"/>
      <c r="C252" s="207" t="s">
        <v>626</v>
      </c>
      <c r="D252" s="207" t="s">
        <v>142</v>
      </c>
      <c r="E252" s="208" t="s">
        <v>1095</v>
      </c>
      <c r="F252" s="209" t="s">
        <v>1096</v>
      </c>
      <c r="G252" s="210" t="s">
        <v>412</v>
      </c>
      <c r="H252" s="211">
        <v>1</v>
      </c>
      <c r="I252" s="212"/>
      <c r="J252" s="213">
        <f>ROUND(I252*H252,2)</f>
        <v>0</v>
      </c>
      <c r="K252" s="209" t="s">
        <v>146</v>
      </c>
      <c r="L252" s="47"/>
      <c r="M252" s="214" t="s">
        <v>19</v>
      </c>
      <c r="N252" s="215" t="s">
        <v>43</v>
      </c>
      <c r="O252" s="87"/>
      <c r="P252" s="216">
        <f>O252*H252</f>
        <v>0</v>
      </c>
      <c r="Q252" s="216">
        <v>0.0049300000000000004</v>
      </c>
      <c r="R252" s="216">
        <f>Q252*H252</f>
        <v>0.0049300000000000004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236</v>
      </c>
      <c r="AT252" s="218" t="s">
        <v>142</v>
      </c>
      <c r="AU252" s="218" t="s">
        <v>82</v>
      </c>
      <c r="AY252" s="20" t="s">
        <v>140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236</v>
      </c>
      <c r="BM252" s="218" t="s">
        <v>1097</v>
      </c>
    </row>
    <row r="253" s="2" customFormat="1">
      <c r="A253" s="41"/>
      <c r="B253" s="42"/>
      <c r="C253" s="43"/>
      <c r="D253" s="220" t="s">
        <v>149</v>
      </c>
      <c r="E253" s="43"/>
      <c r="F253" s="221" t="s">
        <v>1098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149</v>
      </c>
      <c r="AU253" s="20" t="s">
        <v>82</v>
      </c>
    </row>
    <row r="254" s="2" customFormat="1" ht="16.5" customHeight="1">
      <c r="A254" s="41"/>
      <c r="B254" s="42"/>
      <c r="C254" s="207" t="s">
        <v>631</v>
      </c>
      <c r="D254" s="207" t="s">
        <v>142</v>
      </c>
      <c r="E254" s="208" t="s">
        <v>1099</v>
      </c>
      <c r="F254" s="209" t="s">
        <v>1100</v>
      </c>
      <c r="G254" s="210" t="s">
        <v>412</v>
      </c>
      <c r="H254" s="211">
        <v>1</v>
      </c>
      <c r="I254" s="212"/>
      <c r="J254" s="213">
        <f>ROUND(I254*H254,2)</f>
        <v>0</v>
      </c>
      <c r="K254" s="209" t="s">
        <v>146</v>
      </c>
      <c r="L254" s="47"/>
      <c r="M254" s="214" t="s">
        <v>19</v>
      </c>
      <c r="N254" s="215" t="s">
        <v>43</v>
      </c>
      <c r="O254" s="87"/>
      <c r="P254" s="216">
        <f>O254*H254</f>
        <v>0</v>
      </c>
      <c r="Q254" s="216">
        <v>0.00233</v>
      </c>
      <c r="R254" s="216">
        <f>Q254*H254</f>
        <v>0.00233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236</v>
      </c>
      <c r="AT254" s="218" t="s">
        <v>142</v>
      </c>
      <c r="AU254" s="218" t="s">
        <v>82</v>
      </c>
      <c r="AY254" s="20" t="s">
        <v>140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236</v>
      </c>
      <c r="BM254" s="218" t="s">
        <v>1101</v>
      </c>
    </row>
    <row r="255" s="2" customFormat="1">
      <c r="A255" s="41"/>
      <c r="B255" s="42"/>
      <c r="C255" s="43"/>
      <c r="D255" s="220" t="s">
        <v>149</v>
      </c>
      <c r="E255" s="43"/>
      <c r="F255" s="221" t="s">
        <v>1102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149</v>
      </c>
      <c r="AU255" s="20" t="s">
        <v>82</v>
      </c>
    </row>
    <row r="256" s="2" customFormat="1" ht="16.5" customHeight="1">
      <c r="A256" s="41"/>
      <c r="B256" s="42"/>
      <c r="C256" s="207" t="s">
        <v>639</v>
      </c>
      <c r="D256" s="207" t="s">
        <v>142</v>
      </c>
      <c r="E256" s="208" t="s">
        <v>1103</v>
      </c>
      <c r="F256" s="209" t="s">
        <v>1104</v>
      </c>
      <c r="G256" s="210" t="s">
        <v>412</v>
      </c>
      <c r="H256" s="211">
        <v>1</v>
      </c>
      <c r="I256" s="212"/>
      <c r="J256" s="213">
        <f>ROUND(I256*H256,2)</f>
        <v>0</v>
      </c>
      <c r="K256" s="209" t="s">
        <v>146</v>
      </c>
      <c r="L256" s="47"/>
      <c r="M256" s="214" t="s">
        <v>19</v>
      </c>
      <c r="N256" s="215" t="s">
        <v>43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0.11700000000000001</v>
      </c>
      <c r="T256" s="217">
        <f>S256*H256</f>
        <v>0.11700000000000001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236</v>
      </c>
      <c r="AT256" s="218" t="s">
        <v>142</v>
      </c>
      <c r="AU256" s="218" t="s">
        <v>82</v>
      </c>
      <c r="AY256" s="20" t="s">
        <v>140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236</v>
      </c>
      <c r="BM256" s="218" t="s">
        <v>1105</v>
      </c>
    </row>
    <row r="257" s="2" customFormat="1">
      <c r="A257" s="41"/>
      <c r="B257" s="42"/>
      <c r="C257" s="43"/>
      <c r="D257" s="220" t="s">
        <v>149</v>
      </c>
      <c r="E257" s="43"/>
      <c r="F257" s="221" t="s">
        <v>1106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149</v>
      </c>
      <c r="AU257" s="20" t="s">
        <v>82</v>
      </c>
    </row>
    <row r="258" s="2" customFormat="1" ht="24.15" customHeight="1">
      <c r="A258" s="41"/>
      <c r="B258" s="42"/>
      <c r="C258" s="207" t="s">
        <v>644</v>
      </c>
      <c r="D258" s="207" t="s">
        <v>142</v>
      </c>
      <c r="E258" s="208" t="s">
        <v>1107</v>
      </c>
      <c r="F258" s="209" t="s">
        <v>1108</v>
      </c>
      <c r="G258" s="210" t="s">
        <v>412</v>
      </c>
      <c r="H258" s="211">
        <v>1</v>
      </c>
      <c r="I258" s="212"/>
      <c r="J258" s="213">
        <f>ROUND(I258*H258,2)</f>
        <v>0</v>
      </c>
      <c r="K258" s="209" t="s">
        <v>19</v>
      </c>
      <c r="L258" s="47"/>
      <c r="M258" s="214" t="s">
        <v>19</v>
      </c>
      <c r="N258" s="215" t="s">
        <v>43</v>
      </c>
      <c r="O258" s="87"/>
      <c r="P258" s="216">
        <f>O258*H258</f>
        <v>0</v>
      </c>
      <c r="Q258" s="216">
        <v>0.0056100000000000004</v>
      </c>
      <c r="R258" s="216">
        <f>Q258*H258</f>
        <v>0.0056100000000000004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236</v>
      </c>
      <c r="AT258" s="218" t="s">
        <v>142</v>
      </c>
      <c r="AU258" s="218" t="s">
        <v>82</v>
      </c>
      <c r="AY258" s="20" t="s">
        <v>140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236</v>
      </c>
      <c r="BM258" s="218" t="s">
        <v>1109</v>
      </c>
    </row>
    <row r="259" s="2" customFormat="1" ht="24.15" customHeight="1">
      <c r="A259" s="41"/>
      <c r="B259" s="42"/>
      <c r="C259" s="207" t="s">
        <v>648</v>
      </c>
      <c r="D259" s="207" t="s">
        <v>142</v>
      </c>
      <c r="E259" s="208" t="s">
        <v>1110</v>
      </c>
      <c r="F259" s="209" t="s">
        <v>1111</v>
      </c>
      <c r="G259" s="210" t="s">
        <v>170</v>
      </c>
      <c r="H259" s="211">
        <v>0.13</v>
      </c>
      <c r="I259" s="212"/>
      <c r="J259" s="213">
        <f>ROUND(I259*H259,2)</f>
        <v>0</v>
      </c>
      <c r="K259" s="209" t="s">
        <v>146</v>
      </c>
      <c r="L259" s="47"/>
      <c r="M259" s="214" t="s">
        <v>19</v>
      </c>
      <c r="N259" s="215" t="s">
        <v>43</v>
      </c>
      <c r="O259" s="87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236</v>
      </c>
      <c r="AT259" s="218" t="s">
        <v>142</v>
      </c>
      <c r="AU259" s="218" t="s">
        <v>82</v>
      </c>
      <c r="AY259" s="20" t="s">
        <v>140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80</v>
      </c>
      <c r="BK259" s="219">
        <f>ROUND(I259*H259,2)</f>
        <v>0</v>
      </c>
      <c r="BL259" s="20" t="s">
        <v>236</v>
      </c>
      <c r="BM259" s="218" t="s">
        <v>1112</v>
      </c>
    </row>
    <row r="260" s="2" customFormat="1">
      <c r="A260" s="41"/>
      <c r="B260" s="42"/>
      <c r="C260" s="43"/>
      <c r="D260" s="220" t="s">
        <v>149</v>
      </c>
      <c r="E260" s="43"/>
      <c r="F260" s="221" t="s">
        <v>1113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149</v>
      </c>
      <c r="AU260" s="20" t="s">
        <v>82</v>
      </c>
    </row>
    <row r="261" s="12" customFormat="1" ht="22.8" customHeight="1">
      <c r="A261" s="12"/>
      <c r="B261" s="191"/>
      <c r="C261" s="192"/>
      <c r="D261" s="193" t="s">
        <v>71</v>
      </c>
      <c r="E261" s="205" t="s">
        <v>1114</v>
      </c>
      <c r="F261" s="205" t="s">
        <v>1115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SUM(P262:P270)</f>
        <v>0</v>
      </c>
      <c r="Q261" s="199"/>
      <c r="R261" s="200">
        <f>SUM(R262:R270)</f>
        <v>0.28837000000000002</v>
      </c>
      <c r="S261" s="199"/>
      <c r="T261" s="201">
        <f>SUM(T262:T270)</f>
        <v>0.312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82</v>
      </c>
      <c r="AT261" s="203" t="s">
        <v>71</v>
      </c>
      <c r="AU261" s="203" t="s">
        <v>80</v>
      </c>
      <c r="AY261" s="202" t="s">
        <v>140</v>
      </c>
      <c r="BK261" s="204">
        <f>SUM(BK262:BK270)</f>
        <v>0</v>
      </c>
    </row>
    <row r="262" s="2" customFormat="1" ht="16.5" customHeight="1">
      <c r="A262" s="41"/>
      <c r="B262" s="42"/>
      <c r="C262" s="207" t="s">
        <v>653</v>
      </c>
      <c r="D262" s="207" t="s">
        <v>142</v>
      </c>
      <c r="E262" s="208" t="s">
        <v>1116</v>
      </c>
      <c r="F262" s="209" t="s">
        <v>1117</v>
      </c>
      <c r="G262" s="210" t="s">
        <v>412</v>
      </c>
      <c r="H262" s="211">
        <v>1</v>
      </c>
      <c r="I262" s="212"/>
      <c r="J262" s="213">
        <f>ROUND(I262*H262,2)</f>
        <v>0</v>
      </c>
      <c r="K262" s="209" t="s">
        <v>146</v>
      </c>
      <c r="L262" s="47"/>
      <c r="M262" s="214" t="s">
        <v>19</v>
      </c>
      <c r="N262" s="215" t="s">
        <v>43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0.312</v>
      </c>
      <c r="T262" s="217">
        <f>S262*H262</f>
        <v>0.312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236</v>
      </c>
      <c r="AT262" s="218" t="s">
        <v>142</v>
      </c>
      <c r="AU262" s="218" t="s">
        <v>82</v>
      </c>
      <c r="AY262" s="20" t="s">
        <v>140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236</v>
      </c>
      <c r="BM262" s="218" t="s">
        <v>1118</v>
      </c>
    </row>
    <row r="263" s="2" customFormat="1">
      <c r="A263" s="41"/>
      <c r="B263" s="42"/>
      <c r="C263" s="43"/>
      <c r="D263" s="220" t="s">
        <v>149</v>
      </c>
      <c r="E263" s="43"/>
      <c r="F263" s="221" t="s">
        <v>1119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149</v>
      </c>
      <c r="AU263" s="20" t="s">
        <v>82</v>
      </c>
    </row>
    <row r="264" s="2" customFormat="1" ht="24.15" customHeight="1">
      <c r="A264" s="41"/>
      <c r="B264" s="42"/>
      <c r="C264" s="207" t="s">
        <v>657</v>
      </c>
      <c r="D264" s="207" t="s">
        <v>142</v>
      </c>
      <c r="E264" s="208" t="s">
        <v>1120</v>
      </c>
      <c r="F264" s="209" t="s">
        <v>1121</v>
      </c>
      <c r="G264" s="210" t="s">
        <v>412</v>
      </c>
      <c r="H264" s="211">
        <v>1</v>
      </c>
      <c r="I264" s="212"/>
      <c r="J264" s="213">
        <f>ROUND(I264*H264,2)</f>
        <v>0</v>
      </c>
      <c r="K264" s="209" t="s">
        <v>146</v>
      </c>
      <c r="L264" s="47"/>
      <c r="M264" s="214" t="s">
        <v>19</v>
      </c>
      <c r="N264" s="215" t="s">
        <v>43</v>
      </c>
      <c r="O264" s="87"/>
      <c r="P264" s="216">
        <f>O264*H264</f>
        <v>0</v>
      </c>
      <c r="Q264" s="216">
        <v>0.021479999999999999</v>
      </c>
      <c r="R264" s="216">
        <f>Q264*H264</f>
        <v>0.021479999999999999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236</v>
      </c>
      <c r="AT264" s="218" t="s">
        <v>142</v>
      </c>
      <c r="AU264" s="218" t="s">
        <v>82</v>
      </c>
      <c r="AY264" s="20" t="s">
        <v>140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236</v>
      </c>
      <c r="BM264" s="218" t="s">
        <v>1122</v>
      </c>
    </row>
    <row r="265" s="2" customFormat="1">
      <c r="A265" s="41"/>
      <c r="B265" s="42"/>
      <c r="C265" s="43"/>
      <c r="D265" s="220" t="s">
        <v>149</v>
      </c>
      <c r="E265" s="43"/>
      <c r="F265" s="221" t="s">
        <v>1123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149</v>
      </c>
      <c r="AU265" s="20" t="s">
        <v>82</v>
      </c>
    </row>
    <row r="266" s="2" customFormat="1" ht="16.5" customHeight="1">
      <c r="A266" s="41"/>
      <c r="B266" s="42"/>
      <c r="C266" s="258" t="s">
        <v>664</v>
      </c>
      <c r="D266" s="258" t="s">
        <v>251</v>
      </c>
      <c r="E266" s="259" t="s">
        <v>1124</v>
      </c>
      <c r="F266" s="260" t="s">
        <v>1125</v>
      </c>
      <c r="G266" s="261" t="s">
        <v>296</v>
      </c>
      <c r="H266" s="262">
        <v>1</v>
      </c>
      <c r="I266" s="263"/>
      <c r="J266" s="264">
        <f>ROUND(I266*H266,2)</f>
        <v>0</v>
      </c>
      <c r="K266" s="260" t="s">
        <v>19</v>
      </c>
      <c r="L266" s="265"/>
      <c r="M266" s="266" t="s">
        <v>19</v>
      </c>
      <c r="N266" s="267" t="s">
        <v>43</v>
      </c>
      <c r="O266" s="87"/>
      <c r="P266" s="216">
        <f>O266*H266</f>
        <v>0</v>
      </c>
      <c r="Q266" s="216">
        <v>0.26500000000000001</v>
      </c>
      <c r="R266" s="216">
        <f>Q266*H266</f>
        <v>0.26500000000000001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340</v>
      </c>
      <c r="AT266" s="218" t="s">
        <v>251</v>
      </c>
      <c r="AU266" s="218" t="s">
        <v>82</v>
      </c>
      <c r="AY266" s="20" t="s">
        <v>140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236</v>
      </c>
      <c r="BM266" s="218" t="s">
        <v>1126</v>
      </c>
    </row>
    <row r="267" s="2" customFormat="1" ht="16.5" customHeight="1">
      <c r="A267" s="41"/>
      <c r="B267" s="42"/>
      <c r="C267" s="207" t="s">
        <v>670</v>
      </c>
      <c r="D267" s="207" t="s">
        <v>142</v>
      </c>
      <c r="E267" s="208" t="s">
        <v>1127</v>
      </c>
      <c r="F267" s="209" t="s">
        <v>1128</v>
      </c>
      <c r="G267" s="210" t="s">
        <v>412</v>
      </c>
      <c r="H267" s="211">
        <v>1</v>
      </c>
      <c r="I267" s="212"/>
      <c r="J267" s="213">
        <f>ROUND(I267*H267,2)</f>
        <v>0</v>
      </c>
      <c r="K267" s="209" t="s">
        <v>146</v>
      </c>
      <c r="L267" s="47"/>
      <c r="M267" s="214" t="s">
        <v>19</v>
      </c>
      <c r="N267" s="215" t="s">
        <v>43</v>
      </c>
      <c r="O267" s="87"/>
      <c r="P267" s="216">
        <f>O267*H267</f>
        <v>0</v>
      </c>
      <c r="Q267" s="216">
        <v>0.00189</v>
      </c>
      <c r="R267" s="216">
        <f>Q267*H267</f>
        <v>0.00189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236</v>
      </c>
      <c r="AT267" s="218" t="s">
        <v>142</v>
      </c>
      <c r="AU267" s="218" t="s">
        <v>82</v>
      </c>
      <c r="AY267" s="20" t="s">
        <v>140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236</v>
      </c>
      <c r="BM267" s="218" t="s">
        <v>1129</v>
      </c>
    </row>
    <row r="268" s="2" customFormat="1">
      <c r="A268" s="41"/>
      <c r="B268" s="42"/>
      <c r="C268" s="43"/>
      <c r="D268" s="220" t="s">
        <v>149</v>
      </c>
      <c r="E268" s="43"/>
      <c r="F268" s="221" t="s">
        <v>1130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149</v>
      </c>
      <c r="AU268" s="20" t="s">
        <v>82</v>
      </c>
    </row>
    <row r="269" s="2" customFormat="1" ht="24.15" customHeight="1">
      <c r="A269" s="41"/>
      <c r="B269" s="42"/>
      <c r="C269" s="207" t="s">
        <v>677</v>
      </c>
      <c r="D269" s="207" t="s">
        <v>142</v>
      </c>
      <c r="E269" s="208" t="s">
        <v>1131</v>
      </c>
      <c r="F269" s="209" t="s">
        <v>1132</v>
      </c>
      <c r="G269" s="210" t="s">
        <v>170</v>
      </c>
      <c r="H269" s="211">
        <v>0.28799999999999998</v>
      </c>
      <c r="I269" s="212"/>
      <c r="J269" s="213">
        <f>ROUND(I269*H269,2)</f>
        <v>0</v>
      </c>
      <c r="K269" s="209" t="s">
        <v>146</v>
      </c>
      <c r="L269" s="47"/>
      <c r="M269" s="214" t="s">
        <v>19</v>
      </c>
      <c r="N269" s="215" t="s">
        <v>43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236</v>
      </c>
      <c r="AT269" s="218" t="s">
        <v>142</v>
      </c>
      <c r="AU269" s="218" t="s">
        <v>82</v>
      </c>
      <c r="AY269" s="20" t="s">
        <v>140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236</v>
      </c>
      <c r="BM269" s="218" t="s">
        <v>1133</v>
      </c>
    </row>
    <row r="270" s="2" customFormat="1">
      <c r="A270" s="41"/>
      <c r="B270" s="42"/>
      <c r="C270" s="43"/>
      <c r="D270" s="220" t="s">
        <v>149</v>
      </c>
      <c r="E270" s="43"/>
      <c r="F270" s="221" t="s">
        <v>1134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149</v>
      </c>
      <c r="AU270" s="20" t="s">
        <v>82</v>
      </c>
    </row>
    <row r="271" s="12" customFormat="1" ht="22.8" customHeight="1">
      <c r="A271" s="12"/>
      <c r="B271" s="191"/>
      <c r="C271" s="192"/>
      <c r="D271" s="193" t="s">
        <v>71</v>
      </c>
      <c r="E271" s="205" t="s">
        <v>1135</v>
      </c>
      <c r="F271" s="205" t="s">
        <v>1136</v>
      </c>
      <c r="G271" s="192"/>
      <c r="H271" s="192"/>
      <c r="I271" s="195"/>
      <c r="J271" s="206">
        <f>BK271</f>
        <v>0</v>
      </c>
      <c r="K271" s="192"/>
      <c r="L271" s="197"/>
      <c r="M271" s="198"/>
      <c r="N271" s="199"/>
      <c r="O271" s="199"/>
      <c r="P271" s="200">
        <f>SUM(P272:P278)</f>
        <v>0</v>
      </c>
      <c r="Q271" s="199"/>
      <c r="R271" s="200">
        <f>SUM(R272:R278)</f>
        <v>0.050180000000000002</v>
      </c>
      <c r="S271" s="199"/>
      <c r="T271" s="201">
        <f>SUM(T272:T278)</f>
        <v>1.0845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82</v>
      </c>
      <c r="AT271" s="203" t="s">
        <v>71</v>
      </c>
      <c r="AU271" s="203" t="s">
        <v>80</v>
      </c>
      <c r="AY271" s="202" t="s">
        <v>140</v>
      </c>
      <c r="BK271" s="204">
        <f>SUM(BK272:BK278)</f>
        <v>0</v>
      </c>
    </row>
    <row r="272" s="2" customFormat="1" ht="16.5" customHeight="1">
      <c r="A272" s="41"/>
      <c r="B272" s="42"/>
      <c r="C272" s="207" t="s">
        <v>682</v>
      </c>
      <c r="D272" s="207" t="s">
        <v>142</v>
      </c>
      <c r="E272" s="208" t="s">
        <v>1137</v>
      </c>
      <c r="F272" s="209" t="s">
        <v>1138</v>
      </c>
      <c r="G272" s="210" t="s">
        <v>296</v>
      </c>
      <c r="H272" s="211">
        <v>2</v>
      </c>
      <c r="I272" s="212"/>
      <c r="J272" s="213">
        <f>ROUND(I272*H272,2)</f>
        <v>0</v>
      </c>
      <c r="K272" s="209" t="s">
        <v>19</v>
      </c>
      <c r="L272" s="47"/>
      <c r="M272" s="214" t="s">
        <v>19</v>
      </c>
      <c r="N272" s="215" t="s">
        <v>43</v>
      </c>
      <c r="O272" s="87"/>
      <c r="P272" s="216">
        <f>O272*H272</f>
        <v>0</v>
      </c>
      <c r="Q272" s="216">
        <v>0.00017000000000000001</v>
      </c>
      <c r="R272" s="216">
        <f>Q272*H272</f>
        <v>0.00034000000000000002</v>
      </c>
      <c r="S272" s="216">
        <v>0.54225000000000001</v>
      </c>
      <c r="T272" s="217">
        <f>S272*H272</f>
        <v>1.0845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236</v>
      </c>
      <c r="AT272" s="218" t="s">
        <v>142</v>
      </c>
      <c r="AU272" s="218" t="s">
        <v>82</v>
      </c>
      <c r="AY272" s="20" t="s">
        <v>140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80</v>
      </c>
      <c r="BK272" s="219">
        <f>ROUND(I272*H272,2)</f>
        <v>0</v>
      </c>
      <c r="BL272" s="20" t="s">
        <v>236</v>
      </c>
      <c r="BM272" s="218" t="s">
        <v>1139</v>
      </c>
    </row>
    <row r="273" s="2" customFormat="1" ht="16.5" customHeight="1">
      <c r="A273" s="41"/>
      <c r="B273" s="42"/>
      <c r="C273" s="207" t="s">
        <v>688</v>
      </c>
      <c r="D273" s="207" t="s">
        <v>142</v>
      </c>
      <c r="E273" s="208" t="s">
        <v>1140</v>
      </c>
      <c r="F273" s="209" t="s">
        <v>1141</v>
      </c>
      <c r="G273" s="210" t="s">
        <v>296</v>
      </c>
      <c r="H273" s="211">
        <v>2</v>
      </c>
      <c r="I273" s="212"/>
      <c r="J273" s="213">
        <f>ROUND(I273*H273,2)</f>
        <v>0</v>
      </c>
      <c r="K273" s="209" t="s">
        <v>146</v>
      </c>
      <c r="L273" s="47"/>
      <c r="M273" s="214" t="s">
        <v>19</v>
      </c>
      <c r="N273" s="215" t="s">
        <v>43</v>
      </c>
      <c r="O273" s="87"/>
      <c r="P273" s="216">
        <f>O273*H273</f>
        <v>0</v>
      </c>
      <c r="Q273" s="216">
        <v>0.0079000000000000008</v>
      </c>
      <c r="R273" s="216">
        <f>Q273*H273</f>
        <v>0.015800000000000002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236</v>
      </c>
      <c r="AT273" s="218" t="s">
        <v>142</v>
      </c>
      <c r="AU273" s="218" t="s">
        <v>82</v>
      </c>
      <c r="AY273" s="20" t="s">
        <v>140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80</v>
      </c>
      <c r="BK273" s="219">
        <f>ROUND(I273*H273,2)</f>
        <v>0</v>
      </c>
      <c r="BL273" s="20" t="s">
        <v>236</v>
      </c>
      <c r="BM273" s="218" t="s">
        <v>1142</v>
      </c>
    </row>
    <row r="274" s="2" customFormat="1">
      <c r="A274" s="41"/>
      <c r="B274" s="42"/>
      <c r="C274" s="43"/>
      <c r="D274" s="220" t="s">
        <v>149</v>
      </c>
      <c r="E274" s="43"/>
      <c r="F274" s="221" t="s">
        <v>1143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149</v>
      </c>
      <c r="AU274" s="20" t="s">
        <v>82</v>
      </c>
    </row>
    <row r="275" s="2" customFormat="1" ht="24.15" customHeight="1">
      <c r="A275" s="41"/>
      <c r="B275" s="42"/>
      <c r="C275" s="207" t="s">
        <v>692</v>
      </c>
      <c r="D275" s="207" t="s">
        <v>142</v>
      </c>
      <c r="E275" s="208" t="s">
        <v>1144</v>
      </c>
      <c r="F275" s="209" t="s">
        <v>1145</v>
      </c>
      <c r="G275" s="210" t="s">
        <v>412</v>
      </c>
      <c r="H275" s="211">
        <v>2</v>
      </c>
      <c r="I275" s="212"/>
      <c r="J275" s="213">
        <f>ROUND(I275*H275,2)</f>
        <v>0</v>
      </c>
      <c r="K275" s="209" t="s">
        <v>19</v>
      </c>
      <c r="L275" s="47"/>
      <c r="M275" s="214" t="s">
        <v>19</v>
      </c>
      <c r="N275" s="215" t="s">
        <v>43</v>
      </c>
      <c r="O275" s="87"/>
      <c r="P275" s="216">
        <f>O275*H275</f>
        <v>0</v>
      </c>
      <c r="Q275" s="216">
        <v>0.0025200000000000001</v>
      </c>
      <c r="R275" s="216">
        <f>Q275*H275</f>
        <v>0.0050400000000000002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236</v>
      </c>
      <c r="AT275" s="218" t="s">
        <v>142</v>
      </c>
      <c r="AU275" s="218" t="s">
        <v>82</v>
      </c>
      <c r="AY275" s="20" t="s">
        <v>140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80</v>
      </c>
      <c r="BK275" s="219">
        <f>ROUND(I275*H275,2)</f>
        <v>0</v>
      </c>
      <c r="BL275" s="20" t="s">
        <v>236</v>
      </c>
      <c r="BM275" s="218" t="s">
        <v>1146</v>
      </c>
    </row>
    <row r="276" s="2" customFormat="1" ht="24.15" customHeight="1">
      <c r="A276" s="41"/>
      <c r="B276" s="42"/>
      <c r="C276" s="258" t="s">
        <v>384</v>
      </c>
      <c r="D276" s="258" t="s">
        <v>251</v>
      </c>
      <c r="E276" s="259" t="s">
        <v>1147</v>
      </c>
      <c r="F276" s="260" t="s">
        <v>1148</v>
      </c>
      <c r="G276" s="261" t="s">
        <v>296</v>
      </c>
      <c r="H276" s="262">
        <v>1</v>
      </c>
      <c r="I276" s="263"/>
      <c r="J276" s="264">
        <f>ROUND(I276*H276,2)</f>
        <v>0</v>
      </c>
      <c r="K276" s="260" t="s">
        <v>19</v>
      </c>
      <c r="L276" s="265"/>
      <c r="M276" s="266" t="s">
        <v>19</v>
      </c>
      <c r="N276" s="267" t="s">
        <v>43</v>
      </c>
      <c r="O276" s="87"/>
      <c r="P276" s="216">
        <f>O276*H276</f>
        <v>0</v>
      </c>
      <c r="Q276" s="216">
        <v>0.029000000000000001</v>
      </c>
      <c r="R276" s="216">
        <f>Q276*H276</f>
        <v>0.029000000000000001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340</v>
      </c>
      <c r="AT276" s="218" t="s">
        <v>251</v>
      </c>
      <c r="AU276" s="218" t="s">
        <v>82</v>
      </c>
      <c r="AY276" s="20" t="s">
        <v>140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236</v>
      </c>
      <c r="BM276" s="218" t="s">
        <v>1149</v>
      </c>
    </row>
    <row r="277" s="2" customFormat="1" ht="24.15" customHeight="1">
      <c r="A277" s="41"/>
      <c r="B277" s="42"/>
      <c r="C277" s="207" t="s">
        <v>392</v>
      </c>
      <c r="D277" s="207" t="s">
        <v>142</v>
      </c>
      <c r="E277" s="208" t="s">
        <v>1150</v>
      </c>
      <c r="F277" s="209" t="s">
        <v>1151</v>
      </c>
      <c r="G277" s="210" t="s">
        <v>170</v>
      </c>
      <c r="H277" s="211">
        <v>0.050000000000000003</v>
      </c>
      <c r="I277" s="212"/>
      <c r="J277" s="213">
        <f>ROUND(I277*H277,2)</f>
        <v>0</v>
      </c>
      <c r="K277" s="209" t="s">
        <v>146</v>
      </c>
      <c r="L277" s="47"/>
      <c r="M277" s="214" t="s">
        <v>19</v>
      </c>
      <c r="N277" s="215" t="s">
        <v>43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236</v>
      </c>
      <c r="AT277" s="218" t="s">
        <v>142</v>
      </c>
      <c r="AU277" s="218" t="s">
        <v>82</v>
      </c>
      <c r="AY277" s="20" t="s">
        <v>140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236</v>
      </c>
      <c r="BM277" s="218" t="s">
        <v>1152</v>
      </c>
    </row>
    <row r="278" s="2" customFormat="1">
      <c r="A278" s="41"/>
      <c r="B278" s="42"/>
      <c r="C278" s="43"/>
      <c r="D278" s="220" t="s">
        <v>149</v>
      </c>
      <c r="E278" s="43"/>
      <c r="F278" s="221" t="s">
        <v>1153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149</v>
      </c>
      <c r="AU278" s="20" t="s">
        <v>82</v>
      </c>
    </row>
    <row r="279" s="12" customFormat="1" ht="22.8" customHeight="1">
      <c r="A279" s="12"/>
      <c r="B279" s="191"/>
      <c r="C279" s="192"/>
      <c r="D279" s="193" t="s">
        <v>71</v>
      </c>
      <c r="E279" s="205" t="s">
        <v>1154</v>
      </c>
      <c r="F279" s="205" t="s">
        <v>1155</v>
      </c>
      <c r="G279" s="192"/>
      <c r="H279" s="192"/>
      <c r="I279" s="195"/>
      <c r="J279" s="206">
        <f>BK279</f>
        <v>0</v>
      </c>
      <c r="K279" s="192"/>
      <c r="L279" s="197"/>
      <c r="M279" s="198"/>
      <c r="N279" s="199"/>
      <c r="O279" s="199"/>
      <c r="P279" s="200">
        <f>SUM(P280:P323)</f>
        <v>0</v>
      </c>
      <c r="Q279" s="199"/>
      <c r="R279" s="200">
        <f>SUM(R280:R323)</f>
        <v>0.21264</v>
      </c>
      <c r="S279" s="199"/>
      <c r="T279" s="201">
        <f>SUM(T280:T323)</f>
        <v>0.36250000000000004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2" t="s">
        <v>82</v>
      </c>
      <c r="AT279" s="203" t="s">
        <v>71</v>
      </c>
      <c r="AU279" s="203" t="s">
        <v>80</v>
      </c>
      <c r="AY279" s="202" t="s">
        <v>140</v>
      </c>
      <c r="BK279" s="204">
        <f>SUM(BK280:BK323)</f>
        <v>0</v>
      </c>
    </row>
    <row r="280" s="2" customFormat="1" ht="16.5" customHeight="1">
      <c r="A280" s="41"/>
      <c r="B280" s="42"/>
      <c r="C280" s="207" t="s">
        <v>421</v>
      </c>
      <c r="D280" s="207" t="s">
        <v>142</v>
      </c>
      <c r="E280" s="208" t="s">
        <v>1156</v>
      </c>
      <c r="F280" s="209" t="s">
        <v>1157</v>
      </c>
      <c r="G280" s="210" t="s">
        <v>296</v>
      </c>
      <c r="H280" s="211">
        <v>1</v>
      </c>
      <c r="I280" s="212"/>
      <c r="J280" s="213">
        <f>ROUND(I280*H280,2)</f>
        <v>0</v>
      </c>
      <c r="K280" s="209" t="s">
        <v>146</v>
      </c>
      <c r="L280" s="47"/>
      <c r="M280" s="214" t="s">
        <v>19</v>
      </c>
      <c r="N280" s="215" t="s">
        <v>43</v>
      </c>
      <c r="O280" s="87"/>
      <c r="P280" s="216">
        <f>O280*H280</f>
        <v>0</v>
      </c>
      <c r="Q280" s="216">
        <v>0.00067000000000000002</v>
      </c>
      <c r="R280" s="216">
        <f>Q280*H280</f>
        <v>0.00067000000000000002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236</v>
      </c>
      <c r="AT280" s="218" t="s">
        <v>142</v>
      </c>
      <c r="AU280" s="218" t="s">
        <v>82</v>
      </c>
      <c r="AY280" s="20" t="s">
        <v>140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80</v>
      </c>
      <c r="BK280" s="219">
        <f>ROUND(I280*H280,2)</f>
        <v>0</v>
      </c>
      <c r="BL280" s="20" t="s">
        <v>236</v>
      </c>
      <c r="BM280" s="218" t="s">
        <v>1158</v>
      </c>
    </row>
    <row r="281" s="2" customFormat="1">
      <c r="A281" s="41"/>
      <c r="B281" s="42"/>
      <c r="C281" s="43"/>
      <c r="D281" s="220" t="s">
        <v>149</v>
      </c>
      <c r="E281" s="43"/>
      <c r="F281" s="221" t="s">
        <v>1159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149</v>
      </c>
      <c r="AU281" s="20" t="s">
        <v>82</v>
      </c>
    </row>
    <row r="282" s="2" customFormat="1" ht="16.5" customHeight="1">
      <c r="A282" s="41"/>
      <c r="B282" s="42"/>
      <c r="C282" s="207" t="s">
        <v>714</v>
      </c>
      <c r="D282" s="207" t="s">
        <v>142</v>
      </c>
      <c r="E282" s="208" t="s">
        <v>1160</v>
      </c>
      <c r="F282" s="209" t="s">
        <v>1161</v>
      </c>
      <c r="G282" s="210" t="s">
        <v>296</v>
      </c>
      <c r="H282" s="211">
        <v>3</v>
      </c>
      <c r="I282" s="212"/>
      <c r="J282" s="213">
        <f>ROUND(I282*H282,2)</f>
        <v>0</v>
      </c>
      <c r="K282" s="209" t="s">
        <v>146</v>
      </c>
      <c r="L282" s="47"/>
      <c r="M282" s="214" t="s">
        <v>19</v>
      </c>
      <c r="N282" s="215" t="s">
        <v>43</v>
      </c>
      <c r="O282" s="87"/>
      <c r="P282" s="216">
        <f>O282*H282</f>
        <v>0</v>
      </c>
      <c r="Q282" s="216">
        <v>0.00077999999999999999</v>
      </c>
      <c r="R282" s="216">
        <f>Q282*H282</f>
        <v>0.0023400000000000001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236</v>
      </c>
      <c r="AT282" s="218" t="s">
        <v>142</v>
      </c>
      <c r="AU282" s="218" t="s">
        <v>82</v>
      </c>
      <c r="AY282" s="20" t="s">
        <v>140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236</v>
      </c>
      <c r="BM282" s="218" t="s">
        <v>1162</v>
      </c>
    </row>
    <row r="283" s="2" customFormat="1">
      <c r="A283" s="41"/>
      <c r="B283" s="42"/>
      <c r="C283" s="43"/>
      <c r="D283" s="220" t="s">
        <v>149</v>
      </c>
      <c r="E283" s="43"/>
      <c r="F283" s="221" t="s">
        <v>1163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149</v>
      </c>
      <c r="AU283" s="20" t="s">
        <v>82</v>
      </c>
    </row>
    <row r="284" s="2" customFormat="1" ht="16.5" customHeight="1">
      <c r="A284" s="41"/>
      <c r="B284" s="42"/>
      <c r="C284" s="207" t="s">
        <v>721</v>
      </c>
      <c r="D284" s="207" t="s">
        <v>142</v>
      </c>
      <c r="E284" s="208" t="s">
        <v>1164</v>
      </c>
      <c r="F284" s="209" t="s">
        <v>1165</v>
      </c>
      <c r="G284" s="210" t="s">
        <v>296</v>
      </c>
      <c r="H284" s="211">
        <v>2</v>
      </c>
      <c r="I284" s="212"/>
      <c r="J284" s="213">
        <f>ROUND(I284*H284,2)</f>
        <v>0</v>
      </c>
      <c r="K284" s="209" t="s">
        <v>146</v>
      </c>
      <c r="L284" s="47"/>
      <c r="M284" s="214" t="s">
        <v>19</v>
      </c>
      <c r="N284" s="215" t="s">
        <v>43</v>
      </c>
      <c r="O284" s="87"/>
      <c r="P284" s="216">
        <f>O284*H284</f>
        <v>0</v>
      </c>
      <c r="Q284" s="216">
        <v>0.0035000000000000001</v>
      </c>
      <c r="R284" s="216">
        <f>Q284*H284</f>
        <v>0.0070000000000000001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236</v>
      </c>
      <c r="AT284" s="218" t="s">
        <v>142</v>
      </c>
      <c r="AU284" s="218" t="s">
        <v>82</v>
      </c>
      <c r="AY284" s="20" t="s">
        <v>140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80</v>
      </c>
      <c r="BK284" s="219">
        <f>ROUND(I284*H284,2)</f>
        <v>0</v>
      </c>
      <c r="BL284" s="20" t="s">
        <v>236</v>
      </c>
      <c r="BM284" s="218" t="s">
        <v>1166</v>
      </c>
    </row>
    <row r="285" s="2" customFormat="1">
      <c r="A285" s="41"/>
      <c r="B285" s="42"/>
      <c r="C285" s="43"/>
      <c r="D285" s="220" t="s">
        <v>149</v>
      </c>
      <c r="E285" s="43"/>
      <c r="F285" s="221" t="s">
        <v>1167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149</v>
      </c>
      <c r="AU285" s="20" t="s">
        <v>82</v>
      </c>
    </row>
    <row r="286" s="2" customFormat="1" ht="16.5" customHeight="1">
      <c r="A286" s="41"/>
      <c r="B286" s="42"/>
      <c r="C286" s="207" t="s">
        <v>728</v>
      </c>
      <c r="D286" s="207" t="s">
        <v>142</v>
      </c>
      <c r="E286" s="208" t="s">
        <v>1168</v>
      </c>
      <c r="F286" s="209" t="s">
        <v>1169</v>
      </c>
      <c r="G286" s="210" t="s">
        <v>412</v>
      </c>
      <c r="H286" s="211">
        <v>14</v>
      </c>
      <c r="I286" s="212"/>
      <c r="J286" s="213">
        <f>ROUND(I286*H286,2)</f>
        <v>0</v>
      </c>
      <c r="K286" s="209" t="s">
        <v>146</v>
      </c>
      <c r="L286" s="47"/>
      <c r="M286" s="214" t="s">
        <v>19</v>
      </c>
      <c r="N286" s="215" t="s">
        <v>43</v>
      </c>
      <c r="O286" s="87"/>
      <c r="P286" s="216">
        <f>O286*H286</f>
        <v>0</v>
      </c>
      <c r="Q286" s="216">
        <v>0.00114</v>
      </c>
      <c r="R286" s="216">
        <f>Q286*H286</f>
        <v>0.015959999999999998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236</v>
      </c>
      <c r="AT286" s="218" t="s">
        <v>142</v>
      </c>
      <c r="AU286" s="218" t="s">
        <v>82</v>
      </c>
      <c r="AY286" s="20" t="s">
        <v>140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80</v>
      </c>
      <c r="BK286" s="219">
        <f>ROUND(I286*H286,2)</f>
        <v>0</v>
      </c>
      <c r="BL286" s="20" t="s">
        <v>236</v>
      </c>
      <c r="BM286" s="218" t="s">
        <v>1170</v>
      </c>
    </row>
    <row r="287" s="2" customFormat="1">
      <c r="A287" s="41"/>
      <c r="B287" s="42"/>
      <c r="C287" s="43"/>
      <c r="D287" s="220" t="s">
        <v>149</v>
      </c>
      <c r="E287" s="43"/>
      <c r="F287" s="221" t="s">
        <v>1171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149</v>
      </c>
      <c r="AU287" s="20" t="s">
        <v>82</v>
      </c>
    </row>
    <row r="288" s="2" customFormat="1" ht="21.75" customHeight="1">
      <c r="A288" s="41"/>
      <c r="B288" s="42"/>
      <c r="C288" s="207" t="s">
        <v>739</v>
      </c>
      <c r="D288" s="207" t="s">
        <v>142</v>
      </c>
      <c r="E288" s="208" t="s">
        <v>1172</v>
      </c>
      <c r="F288" s="209" t="s">
        <v>1173</v>
      </c>
      <c r="G288" s="210" t="s">
        <v>296</v>
      </c>
      <c r="H288" s="211">
        <v>2</v>
      </c>
      <c r="I288" s="212"/>
      <c r="J288" s="213">
        <f>ROUND(I288*H288,2)</f>
        <v>0</v>
      </c>
      <c r="K288" s="209" t="s">
        <v>146</v>
      </c>
      <c r="L288" s="47"/>
      <c r="M288" s="214" t="s">
        <v>19</v>
      </c>
      <c r="N288" s="215" t="s">
        <v>43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0.126</v>
      </c>
      <c r="T288" s="217">
        <f>S288*H288</f>
        <v>0.252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236</v>
      </c>
      <c r="AT288" s="218" t="s">
        <v>142</v>
      </c>
      <c r="AU288" s="218" t="s">
        <v>82</v>
      </c>
      <c r="AY288" s="20" t="s">
        <v>140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236</v>
      </c>
      <c r="BM288" s="218" t="s">
        <v>1174</v>
      </c>
    </row>
    <row r="289" s="2" customFormat="1">
      <c r="A289" s="41"/>
      <c r="B289" s="42"/>
      <c r="C289" s="43"/>
      <c r="D289" s="220" t="s">
        <v>149</v>
      </c>
      <c r="E289" s="43"/>
      <c r="F289" s="221" t="s">
        <v>1175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149</v>
      </c>
      <c r="AU289" s="20" t="s">
        <v>82</v>
      </c>
    </row>
    <row r="290" s="2" customFormat="1" ht="24.15" customHeight="1">
      <c r="A290" s="41"/>
      <c r="B290" s="42"/>
      <c r="C290" s="207" t="s">
        <v>744</v>
      </c>
      <c r="D290" s="207" t="s">
        <v>142</v>
      </c>
      <c r="E290" s="208" t="s">
        <v>1176</v>
      </c>
      <c r="F290" s="209" t="s">
        <v>1177</v>
      </c>
      <c r="G290" s="210" t="s">
        <v>412</v>
      </c>
      <c r="H290" s="211">
        <v>2</v>
      </c>
      <c r="I290" s="212"/>
      <c r="J290" s="213">
        <f>ROUND(I290*H290,2)</f>
        <v>0</v>
      </c>
      <c r="K290" s="209" t="s">
        <v>146</v>
      </c>
      <c r="L290" s="47"/>
      <c r="M290" s="214" t="s">
        <v>19</v>
      </c>
      <c r="N290" s="215" t="s">
        <v>43</v>
      </c>
      <c r="O290" s="87"/>
      <c r="P290" s="216">
        <f>O290*H290</f>
        <v>0</v>
      </c>
      <c r="Q290" s="216">
        <v>0.01137</v>
      </c>
      <c r="R290" s="216">
        <f>Q290*H290</f>
        <v>0.02274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236</v>
      </c>
      <c r="AT290" s="218" t="s">
        <v>142</v>
      </c>
      <c r="AU290" s="218" t="s">
        <v>82</v>
      </c>
      <c r="AY290" s="20" t="s">
        <v>140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80</v>
      </c>
      <c r="BK290" s="219">
        <f>ROUND(I290*H290,2)</f>
        <v>0</v>
      </c>
      <c r="BL290" s="20" t="s">
        <v>236</v>
      </c>
      <c r="BM290" s="218" t="s">
        <v>1178</v>
      </c>
    </row>
    <row r="291" s="2" customFormat="1">
      <c r="A291" s="41"/>
      <c r="B291" s="42"/>
      <c r="C291" s="43"/>
      <c r="D291" s="220" t="s">
        <v>149</v>
      </c>
      <c r="E291" s="43"/>
      <c r="F291" s="221" t="s">
        <v>1179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149</v>
      </c>
      <c r="AU291" s="20" t="s">
        <v>82</v>
      </c>
    </row>
    <row r="292" s="2" customFormat="1" ht="24.15" customHeight="1">
      <c r="A292" s="41"/>
      <c r="B292" s="42"/>
      <c r="C292" s="207" t="s">
        <v>750</v>
      </c>
      <c r="D292" s="207" t="s">
        <v>142</v>
      </c>
      <c r="E292" s="208" t="s">
        <v>1180</v>
      </c>
      <c r="F292" s="209" t="s">
        <v>1181</v>
      </c>
      <c r="G292" s="210" t="s">
        <v>412</v>
      </c>
      <c r="H292" s="211">
        <v>1</v>
      </c>
      <c r="I292" s="212"/>
      <c r="J292" s="213">
        <f>ROUND(I292*H292,2)</f>
        <v>0</v>
      </c>
      <c r="K292" s="209" t="s">
        <v>146</v>
      </c>
      <c r="L292" s="47"/>
      <c r="M292" s="214" t="s">
        <v>19</v>
      </c>
      <c r="N292" s="215" t="s">
        <v>43</v>
      </c>
      <c r="O292" s="87"/>
      <c r="P292" s="216">
        <f>O292*H292</f>
        <v>0</v>
      </c>
      <c r="Q292" s="216">
        <v>0.10387</v>
      </c>
      <c r="R292" s="216">
        <f>Q292*H292</f>
        <v>0.10387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236</v>
      </c>
      <c r="AT292" s="218" t="s">
        <v>142</v>
      </c>
      <c r="AU292" s="218" t="s">
        <v>82</v>
      </c>
      <c r="AY292" s="20" t="s">
        <v>140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236</v>
      </c>
      <c r="BM292" s="218" t="s">
        <v>1182</v>
      </c>
    </row>
    <row r="293" s="2" customFormat="1">
      <c r="A293" s="41"/>
      <c r="B293" s="42"/>
      <c r="C293" s="43"/>
      <c r="D293" s="220" t="s">
        <v>149</v>
      </c>
      <c r="E293" s="43"/>
      <c r="F293" s="221" t="s">
        <v>1183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149</v>
      </c>
      <c r="AU293" s="20" t="s">
        <v>82</v>
      </c>
    </row>
    <row r="294" s="2" customFormat="1" ht="24.15" customHeight="1">
      <c r="A294" s="41"/>
      <c r="B294" s="42"/>
      <c r="C294" s="207" t="s">
        <v>757</v>
      </c>
      <c r="D294" s="207" t="s">
        <v>142</v>
      </c>
      <c r="E294" s="208" t="s">
        <v>1184</v>
      </c>
      <c r="F294" s="209" t="s">
        <v>1185</v>
      </c>
      <c r="G294" s="210" t="s">
        <v>412</v>
      </c>
      <c r="H294" s="211">
        <v>1</v>
      </c>
      <c r="I294" s="212"/>
      <c r="J294" s="213">
        <f>ROUND(I294*H294,2)</f>
        <v>0</v>
      </c>
      <c r="K294" s="209" t="s">
        <v>146</v>
      </c>
      <c r="L294" s="47"/>
      <c r="M294" s="214" t="s">
        <v>19</v>
      </c>
      <c r="N294" s="215" t="s">
        <v>43</v>
      </c>
      <c r="O294" s="87"/>
      <c r="P294" s="216">
        <f>O294*H294</f>
        <v>0</v>
      </c>
      <c r="Q294" s="216">
        <v>0.00067000000000000002</v>
      </c>
      <c r="R294" s="216">
        <f>Q294*H294</f>
        <v>0.00067000000000000002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236</v>
      </c>
      <c r="AT294" s="218" t="s">
        <v>142</v>
      </c>
      <c r="AU294" s="218" t="s">
        <v>82</v>
      </c>
      <c r="AY294" s="20" t="s">
        <v>140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80</v>
      </c>
      <c r="BK294" s="219">
        <f>ROUND(I294*H294,2)</f>
        <v>0</v>
      </c>
      <c r="BL294" s="20" t="s">
        <v>236</v>
      </c>
      <c r="BM294" s="218" t="s">
        <v>1186</v>
      </c>
    </row>
    <row r="295" s="2" customFormat="1">
      <c r="A295" s="41"/>
      <c r="B295" s="42"/>
      <c r="C295" s="43"/>
      <c r="D295" s="220" t="s">
        <v>149</v>
      </c>
      <c r="E295" s="43"/>
      <c r="F295" s="221" t="s">
        <v>1187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149</v>
      </c>
      <c r="AU295" s="20" t="s">
        <v>82</v>
      </c>
    </row>
    <row r="296" s="15" customFormat="1">
      <c r="A296" s="15"/>
      <c r="B296" s="248"/>
      <c r="C296" s="249"/>
      <c r="D296" s="227" t="s">
        <v>151</v>
      </c>
      <c r="E296" s="250" t="s">
        <v>19</v>
      </c>
      <c r="F296" s="251" t="s">
        <v>1188</v>
      </c>
      <c r="G296" s="249"/>
      <c r="H296" s="250" t="s">
        <v>19</v>
      </c>
      <c r="I296" s="252"/>
      <c r="J296" s="249"/>
      <c r="K296" s="249"/>
      <c r="L296" s="253"/>
      <c r="M296" s="254"/>
      <c r="N296" s="255"/>
      <c r="O296" s="255"/>
      <c r="P296" s="255"/>
      <c r="Q296" s="255"/>
      <c r="R296" s="255"/>
      <c r="S296" s="255"/>
      <c r="T296" s="256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7" t="s">
        <v>151</v>
      </c>
      <c r="AU296" s="257" t="s">
        <v>82</v>
      </c>
      <c r="AV296" s="15" t="s">
        <v>80</v>
      </c>
      <c r="AW296" s="15" t="s">
        <v>33</v>
      </c>
      <c r="AX296" s="15" t="s">
        <v>72</v>
      </c>
      <c r="AY296" s="257" t="s">
        <v>140</v>
      </c>
    </row>
    <row r="297" s="13" customFormat="1">
      <c r="A297" s="13"/>
      <c r="B297" s="225"/>
      <c r="C297" s="226"/>
      <c r="D297" s="227" t="s">
        <v>151</v>
      </c>
      <c r="E297" s="228" t="s">
        <v>19</v>
      </c>
      <c r="F297" s="229" t="s">
        <v>80</v>
      </c>
      <c r="G297" s="226"/>
      <c r="H297" s="230">
        <v>1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151</v>
      </c>
      <c r="AU297" s="236" t="s">
        <v>82</v>
      </c>
      <c r="AV297" s="13" t="s">
        <v>82</v>
      </c>
      <c r="AW297" s="13" t="s">
        <v>33</v>
      </c>
      <c r="AX297" s="13" t="s">
        <v>80</v>
      </c>
      <c r="AY297" s="236" t="s">
        <v>140</v>
      </c>
    </row>
    <row r="298" s="2" customFormat="1" ht="24.15" customHeight="1">
      <c r="A298" s="41"/>
      <c r="B298" s="42"/>
      <c r="C298" s="207" t="s">
        <v>1189</v>
      </c>
      <c r="D298" s="207" t="s">
        <v>142</v>
      </c>
      <c r="E298" s="208" t="s">
        <v>1190</v>
      </c>
      <c r="F298" s="209" t="s">
        <v>1191</v>
      </c>
      <c r="G298" s="210" t="s">
        <v>412</v>
      </c>
      <c r="H298" s="211">
        <v>1</v>
      </c>
      <c r="I298" s="212"/>
      <c r="J298" s="213">
        <f>ROUND(I298*H298,2)</f>
        <v>0</v>
      </c>
      <c r="K298" s="209" t="s">
        <v>146</v>
      </c>
      <c r="L298" s="47"/>
      <c r="M298" s="214" t="s">
        <v>19</v>
      </c>
      <c r="N298" s="215" t="s">
        <v>43</v>
      </c>
      <c r="O298" s="87"/>
      <c r="P298" s="216">
        <f>O298*H298</f>
        <v>0</v>
      </c>
      <c r="Q298" s="216">
        <v>0.00147</v>
      </c>
      <c r="R298" s="216">
        <f>Q298*H298</f>
        <v>0.00147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236</v>
      </c>
      <c r="AT298" s="218" t="s">
        <v>142</v>
      </c>
      <c r="AU298" s="218" t="s">
        <v>82</v>
      </c>
      <c r="AY298" s="20" t="s">
        <v>140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80</v>
      </c>
      <c r="BK298" s="219">
        <f>ROUND(I298*H298,2)</f>
        <v>0</v>
      </c>
      <c r="BL298" s="20" t="s">
        <v>236</v>
      </c>
      <c r="BM298" s="218" t="s">
        <v>1192</v>
      </c>
    </row>
    <row r="299" s="2" customFormat="1">
      <c r="A299" s="41"/>
      <c r="B299" s="42"/>
      <c r="C299" s="43"/>
      <c r="D299" s="220" t="s">
        <v>149</v>
      </c>
      <c r="E299" s="43"/>
      <c r="F299" s="221" t="s">
        <v>1193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149</v>
      </c>
      <c r="AU299" s="20" t="s">
        <v>82</v>
      </c>
    </row>
    <row r="300" s="15" customFormat="1">
      <c r="A300" s="15"/>
      <c r="B300" s="248"/>
      <c r="C300" s="249"/>
      <c r="D300" s="227" t="s">
        <v>151</v>
      </c>
      <c r="E300" s="250" t="s">
        <v>19</v>
      </c>
      <c r="F300" s="251" t="s">
        <v>1188</v>
      </c>
      <c r="G300" s="249"/>
      <c r="H300" s="250" t="s">
        <v>19</v>
      </c>
      <c r="I300" s="252"/>
      <c r="J300" s="249"/>
      <c r="K300" s="249"/>
      <c r="L300" s="253"/>
      <c r="M300" s="254"/>
      <c r="N300" s="255"/>
      <c r="O300" s="255"/>
      <c r="P300" s="255"/>
      <c r="Q300" s="255"/>
      <c r="R300" s="255"/>
      <c r="S300" s="255"/>
      <c r="T300" s="25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7" t="s">
        <v>151</v>
      </c>
      <c r="AU300" s="257" t="s">
        <v>82</v>
      </c>
      <c r="AV300" s="15" t="s">
        <v>80</v>
      </c>
      <c r="AW300" s="15" t="s">
        <v>33</v>
      </c>
      <c r="AX300" s="15" t="s">
        <v>72</v>
      </c>
      <c r="AY300" s="257" t="s">
        <v>140</v>
      </c>
    </row>
    <row r="301" s="13" customFormat="1">
      <c r="A301" s="13"/>
      <c r="B301" s="225"/>
      <c r="C301" s="226"/>
      <c r="D301" s="227" t="s">
        <v>151</v>
      </c>
      <c r="E301" s="228" t="s">
        <v>19</v>
      </c>
      <c r="F301" s="229" t="s">
        <v>80</v>
      </c>
      <c r="G301" s="226"/>
      <c r="H301" s="230">
        <v>1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151</v>
      </c>
      <c r="AU301" s="236" t="s">
        <v>82</v>
      </c>
      <c r="AV301" s="13" t="s">
        <v>82</v>
      </c>
      <c r="AW301" s="13" t="s">
        <v>33</v>
      </c>
      <c r="AX301" s="13" t="s">
        <v>80</v>
      </c>
      <c r="AY301" s="236" t="s">
        <v>140</v>
      </c>
    </row>
    <row r="302" s="2" customFormat="1" ht="24.15" customHeight="1">
      <c r="A302" s="41"/>
      <c r="B302" s="42"/>
      <c r="C302" s="207" t="s">
        <v>1194</v>
      </c>
      <c r="D302" s="207" t="s">
        <v>142</v>
      </c>
      <c r="E302" s="208" t="s">
        <v>1195</v>
      </c>
      <c r="F302" s="209" t="s">
        <v>1196</v>
      </c>
      <c r="G302" s="210" t="s">
        <v>296</v>
      </c>
      <c r="H302" s="211">
        <v>4</v>
      </c>
      <c r="I302" s="212"/>
      <c r="J302" s="213">
        <f>ROUND(I302*H302,2)</f>
        <v>0</v>
      </c>
      <c r="K302" s="209" t="s">
        <v>146</v>
      </c>
      <c r="L302" s="47"/>
      <c r="M302" s="214" t="s">
        <v>19</v>
      </c>
      <c r="N302" s="215" t="s">
        <v>43</v>
      </c>
      <c r="O302" s="87"/>
      <c r="P302" s="216">
        <f>O302*H302</f>
        <v>0</v>
      </c>
      <c r="Q302" s="216">
        <v>0.00067000000000000002</v>
      </c>
      <c r="R302" s="216">
        <f>Q302*H302</f>
        <v>0.0026800000000000001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236</v>
      </c>
      <c r="AT302" s="218" t="s">
        <v>142</v>
      </c>
      <c r="AU302" s="218" t="s">
        <v>82</v>
      </c>
      <c r="AY302" s="20" t="s">
        <v>140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80</v>
      </c>
      <c r="BK302" s="219">
        <f>ROUND(I302*H302,2)</f>
        <v>0</v>
      </c>
      <c r="BL302" s="20" t="s">
        <v>236</v>
      </c>
      <c r="BM302" s="218" t="s">
        <v>1197</v>
      </c>
    </row>
    <row r="303" s="2" customFormat="1">
      <c r="A303" s="41"/>
      <c r="B303" s="42"/>
      <c r="C303" s="43"/>
      <c r="D303" s="220" t="s">
        <v>149</v>
      </c>
      <c r="E303" s="43"/>
      <c r="F303" s="221" t="s">
        <v>1198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149</v>
      </c>
      <c r="AU303" s="20" t="s">
        <v>82</v>
      </c>
    </row>
    <row r="304" s="2" customFormat="1" ht="16.5" customHeight="1">
      <c r="A304" s="41"/>
      <c r="B304" s="42"/>
      <c r="C304" s="207" t="s">
        <v>1199</v>
      </c>
      <c r="D304" s="207" t="s">
        <v>142</v>
      </c>
      <c r="E304" s="208" t="s">
        <v>1200</v>
      </c>
      <c r="F304" s="209" t="s">
        <v>1201</v>
      </c>
      <c r="G304" s="210" t="s">
        <v>296</v>
      </c>
      <c r="H304" s="211">
        <v>1</v>
      </c>
      <c r="I304" s="212"/>
      <c r="J304" s="213">
        <f>ROUND(I304*H304,2)</f>
        <v>0</v>
      </c>
      <c r="K304" s="209" t="s">
        <v>146</v>
      </c>
      <c r="L304" s="47"/>
      <c r="M304" s="214" t="s">
        <v>19</v>
      </c>
      <c r="N304" s="215" t="s">
        <v>43</v>
      </c>
      <c r="O304" s="87"/>
      <c r="P304" s="216">
        <f>O304*H304</f>
        <v>0</v>
      </c>
      <c r="Q304" s="216">
        <v>6.9999999999999994E-05</v>
      </c>
      <c r="R304" s="216">
        <f>Q304*H304</f>
        <v>6.9999999999999994E-05</v>
      </c>
      <c r="S304" s="216">
        <v>0.0044999999999999997</v>
      </c>
      <c r="T304" s="217">
        <f>S304*H304</f>
        <v>0.0044999999999999997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236</v>
      </c>
      <c r="AT304" s="218" t="s">
        <v>142</v>
      </c>
      <c r="AU304" s="218" t="s">
        <v>82</v>
      </c>
      <c r="AY304" s="20" t="s">
        <v>140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80</v>
      </c>
      <c r="BK304" s="219">
        <f>ROUND(I304*H304,2)</f>
        <v>0</v>
      </c>
      <c r="BL304" s="20" t="s">
        <v>236</v>
      </c>
      <c r="BM304" s="218" t="s">
        <v>1202</v>
      </c>
    </row>
    <row r="305" s="2" customFormat="1">
      <c r="A305" s="41"/>
      <c r="B305" s="42"/>
      <c r="C305" s="43"/>
      <c r="D305" s="220" t="s">
        <v>149</v>
      </c>
      <c r="E305" s="43"/>
      <c r="F305" s="221" t="s">
        <v>1203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149</v>
      </c>
      <c r="AU305" s="20" t="s">
        <v>82</v>
      </c>
    </row>
    <row r="306" s="2" customFormat="1" ht="16.5" customHeight="1">
      <c r="A306" s="41"/>
      <c r="B306" s="42"/>
      <c r="C306" s="207" t="s">
        <v>1204</v>
      </c>
      <c r="D306" s="207" t="s">
        <v>142</v>
      </c>
      <c r="E306" s="208" t="s">
        <v>1205</v>
      </c>
      <c r="F306" s="209" t="s">
        <v>1206</v>
      </c>
      <c r="G306" s="210" t="s">
        <v>296</v>
      </c>
      <c r="H306" s="211">
        <v>4</v>
      </c>
      <c r="I306" s="212"/>
      <c r="J306" s="213">
        <f>ROUND(I306*H306,2)</f>
        <v>0</v>
      </c>
      <c r="K306" s="209" t="s">
        <v>146</v>
      </c>
      <c r="L306" s="47"/>
      <c r="M306" s="214" t="s">
        <v>19</v>
      </c>
      <c r="N306" s="215" t="s">
        <v>43</v>
      </c>
      <c r="O306" s="87"/>
      <c r="P306" s="216">
        <f>O306*H306</f>
        <v>0</v>
      </c>
      <c r="Q306" s="216">
        <v>6.9999999999999994E-05</v>
      </c>
      <c r="R306" s="216">
        <f>Q306*H306</f>
        <v>0.00027999999999999998</v>
      </c>
      <c r="S306" s="216">
        <v>0.021000000000000001</v>
      </c>
      <c r="T306" s="217">
        <f>S306*H306</f>
        <v>0.084000000000000005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236</v>
      </c>
      <c r="AT306" s="218" t="s">
        <v>142</v>
      </c>
      <c r="AU306" s="218" t="s">
        <v>82</v>
      </c>
      <c r="AY306" s="20" t="s">
        <v>140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80</v>
      </c>
      <c r="BK306" s="219">
        <f>ROUND(I306*H306,2)</f>
        <v>0</v>
      </c>
      <c r="BL306" s="20" t="s">
        <v>236</v>
      </c>
      <c r="BM306" s="218" t="s">
        <v>1207</v>
      </c>
    </row>
    <row r="307" s="2" customFormat="1">
      <c r="A307" s="41"/>
      <c r="B307" s="42"/>
      <c r="C307" s="43"/>
      <c r="D307" s="220" t="s">
        <v>149</v>
      </c>
      <c r="E307" s="43"/>
      <c r="F307" s="221" t="s">
        <v>1208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149</v>
      </c>
      <c r="AU307" s="20" t="s">
        <v>82</v>
      </c>
    </row>
    <row r="308" s="2" customFormat="1" ht="16.5" customHeight="1">
      <c r="A308" s="41"/>
      <c r="B308" s="42"/>
      <c r="C308" s="207" t="s">
        <v>1209</v>
      </c>
      <c r="D308" s="207" t="s">
        <v>142</v>
      </c>
      <c r="E308" s="208" t="s">
        <v>1210</v>
      </c>
      <c r="F308" s="209" t="s">
        <v>1211</v>
      </c>
      <c r="G308" s="210" t="s">
        <v>296</v>
      </c>
      <c r="H308" s="211">
        <v>1</v>
      </c>
      <c r="I308" s="212"/>
      <c r="J308" s="213">
        <f>ROUND(I308*H308,2)</f>
        <v>0</v>
      </c>
      <c r="K308" s="209" t="s">
        <v>146</v>
      </c>
      <c r="L308" s="47"/>
      <c r="M308" s="214" t="s">
        <v>19</v>
      </c>
      <c r="N308" s="215" t="s">
        <v>43</v>
      </c>
      <c r="O308" s="87"/>
      <c r="P308" s="216">
        <f>O308*H308</f>
        <v>0</v>
      </c>
      <c r="Q308" s="216">
        <v>6.9999999999999994E-05</v>
      </c>
      <c r="R308" s="216">
        <f>Q308*H308</f>
        <v>6.9999999999999994E-05</v>
      </c>
      <c r="S308" s="216">
        <v>0.021999999999999999</v>
      </c>
      <c r="T308" s="217">
        <f>S308*H308</f>
        <v>0.021999999999999999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236</v>
      </c>
      <c r="AT308" s="218" t="s">
        <v>142</v>
      </c>
      <c r="AU308" s="218" t="s">
        <v>82</v>
      </c>
      <c r="AY308" s="20" t="s">
        <v>140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80</v>
      </c>
      <c r="BK308" s="219">
        <f>ROUND(I308*H308,2)</f>
        <v>0</v>
      </c>
      <c r="BL308" s="20" t="s">
        <v>236</v>
      </c>
      <c r="BM308" s="218" t="s">
        <v>1212</v>
      </c>
    </row>
    <row r="309" s="2" customFormat="1">
      <c r="A309" s="41"/>
      <c r="B309" s="42"/>
      <c r="C309" s="43"/>
      <c r="D309" s="220" t="s">
        <v>149</v>
      </c>
      <c r="E309" s="43"/>
      <c r="F309" s="221" t="s">
        <v>1213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149</v>
      </c>
      <c r="AU309" s="20" t="s">
        <v>82</v>
      </c>
    </row>
    <row r="310" s="2" customFormat="1" ht="16.5" customHeight="1">
      <c r="A310" s="41"/>
      <c r="B310" s="42"/>
      <c r="C310" s="207" t="s">
        <v>1214</v>
      </c>
      <c r="D310" s="207" t="s">
        <v>142</v>
      </c>
      <c r="E310" s="208" t="s">
        <v>1215</v>
      </c>
      <c r="F310" s="209" t="s">
        <v>1216</v>
      </c>
      <c r="G310" s="210" t="s">
        <v>296</v>
      </c>
      <c r="H310" s="211">
        <v>1</v>
      </c>
      <c r="I310" s="212"/>
      <c r="J310" s="213">
        <f>ROUND(I310*H310,2)</f>
        <v>0</v>
      </c>
      <c r="K310" s="209" t="s">
        <v>146</v>
      </c>
      <c r="L310" s="47"/>
      <c r="M310" s="214" t="s">
        <v>19</v>
      </c>
      <c r="N310" s="215" t="s">
        <v>43</v>
      </c>
      <c r="O310" s="87"/>
      <c r="P310" s="216">
        <f>O310*H310</f>
        <v>0</v>
      </c>
      <c r="Q310" s="216">
        <v>0.00055000000000000003</v>
      </c>
      <c r="R310" s="216">
        <f>Q310*H310</f>
        <v>0.00055000000000000003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236</v>
      </c>
      <c r="AT310" s="218" t="s">
        <v>142</v>
      </c>
      <c r="AU310" s="218" t="s">
        <v>82</v>
      </c>
      <c r="AY310" s="20" t="s">
        <v>140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80</v>
      </c>
      <c r="BK310" s="219">
        <f>ROUND(I310*H310,2)</f>
        <v>0</v>
      </c>
      <c r="BL310" s="20" t="s">
        <v>236</v>
      </c>
      <c r="BM310" s="218" t="s">
        <v>1217</v>
      </c>
    </row>
    <row r="311" s="2" customFormat="1">
      <c r="A311" s="41"/>
      <c r="B311" s="42"/>
      <c r="C311" s="43"/>
      <c r="D311" s="220" t="s">
        <v>149</v>
      </c>
      <c r="E311" s="43"/>
      <c r="F311" s="221" t="s">
        <v>1218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149</v>
      </c>
      <c r="AU311" s="20" t="s">
        <v>82</v>
      </c>
    </row>
    <row r="312" s="2" customFormat="1" ht="33" customHeight="1">
      <c r="A312" s="41"/>
      <c r="B312" s="42"/>
      <c r="C312" s="207" t="s">
        <v>1219</v>
      </c>
      <c r="D312" s="207" t="s">
        <v>142</v>
      </c>
      <c r="E312" s="208" t="s">
        <v>1220</v>
      </c>
      <c r="F312" s="209" t="s">
        <v>1221</v>
      </c>
      <c r="G312" s="210" t="s">
        <v>412</v>
      </c>
      <c r="H312" s="211">
        <v>1</v>
      </c>
      <c r="I312" s="212"/>
      <c r="J312" s="213">
        <f>ROUND(I312*H312,2)</f>
        <v>0</v>
      </c>
      <c r="K312" s="209" t="s">
        <v>146</v>
      </c>
      <c r="L312" s="47"/>
      <c r="M312" s="214" t="s">
        <v>19</v>
      </c>
      <c r="N312" s="215" t="s">
        <v>43</v>
      </c>
      <c r="O312" s="87"/>
      <c r="P312" s="216">
        <f>O312*H312</f>
        <v>0</v>
      </c>
      <c r="Q312" s="216">
        <v>0.0078799999999999999</v>
      </c>
      <c r="R312" s="216">
        <f>Q312*H312</f>
        <v>0.0078799999999999999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236</v>
      </c>
      <c r="AT312" s="218" t="s">
        <v>142</v>
      </c>
      <c r="AU312" s="218" t="s">
        <v>82</v>
      </c>
      <c r="AY312" s="20" t="s">
        <v>140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236</v>
      </c>
      <c r="BM312" s="218" t="s">
        <v>1222</v>
      </c>
    </row>
    <row r="313" s="2" customFormat="1">
      <c r="A313" s="41"/>
      <c r="B313" s="42"/>
      <c r="C313" s="43"/>
      <c r="D313" s="220" t="s">
        <v>149</v>
      </c>
      <c r="E313" s="43"/>
      <c r="F313" s="221" t="s">
        <v>1223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149</v>
      </c>
      <c r="AU313" s="20" t="s">
        <v>82</v>
      </c>
    </row>
    <row r="314" s="2" customFormat="1" ht="33" customHeight="1">
      <c r="A314" s="41"/>
      <c r="B314" s="42"/>
      <c r="C314" s="207" t="s">
        <v>1224</v>
      </c>
      <c r="D314" s="207" t="s">
        <v>142</v>
      </c>
      <c r="E314" s="208" t="s">
        <v>1225</v>
      </c>
      <c r="F314" s="209" t="s">
        <v>1226</v>
      </c>
      <c r="G314" s="210" t="s">
        <v>412</v>
      </c>
      <c r="H314" s="211">
        <v>1</v>
      </c>
      <c r="I314" s="212"/>
      <c r="J314" s="213">
        <f>ROUND(I314*H314,2)</f>
        <v>0</v>
      </c>
      <c r="K314" s="209" t="s">
        <v>146</v>
      </c>
      <c r="L314" s="47"/>
      <c r="M314" s="214" t="s">
        <v>19</v>
      </c>
      <c r="N314" s="215" t="s">
        <v>43</v>
      </c>
      <c r="O314" s="87"/>
      <c r="P314" s="216">
        <f>O314*H314</f>
        <v>0</v>
      </c>
      <c r="Q314" s="216">
        <v>0.0025400000000000002</v>
      </c>
      <c r="R314" s="216">
        <f>Q314*H314</f>
        <v>0.0025400000000000002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236</v>
      </c>
      <c r="AT314" s="218" t="s">
        <v>142</v>
      </c>
      <c r="AU314" s="218" t="s">
        <v>82</v>
      </c>
      <c r="AY314" s="20" t="s">
        <v>140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80</v>
      </c>
      <c r="BK314" s="219">
        <f>ROUND(I314*H314,2)</f>
        <v>0</v>
      </c>
      <c r="BL314" s="20" t="s">
        <v>236</v>
      </c>
      <c r="BM314" s="218" t="s">
        <v>1227</v>
      </c>
    </row>
    <row r="315" s="2" customFormat="1">
      <c r="A315" s="41"/>
      <c r="B315" s="42"/>
      <c r="C315" s="43"/>
      <c r="D315" s="220" t="s">
        <v>149</v>
      </c>
      <c r="E315" s="43"/>
      <c r="F315" s="221" t="s">
        <v>1228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149</v>
      </c>
      <c r="AU315" s="20" t="s">
        <v>82</v>
      </c>
    </row>
    <row r="316" s="2" customFormat="1" ht="33" customHeight="1">
      <c r="A316" s="41"/>
      <c r="B316" s="42"/>
      <c r="C316" s="207" t="s">
        <v>1229</v>
      </c>
      <c r="D316" s="207" t="s">
        <v>142</v>
      </c>
      <c r="E316" s="208" t="s">
        <v>1230</v>
      </c>
      <c r="F316" s="209" t="s">
        <v>1231</v>
      </c>
      <c r="G316" s="210" t="s">
        <v>412</v>
      </c>
      <c r="H316" s="211">
        <v>1</v>
      </c>
      <c r="I316" s="212"/>
      <c r="J316" s="213">
        <f>ROUND(I316*H316,2)</f>
        <v>0</v>
      </c>
      <c r="K316" s="209" t="s">
        <v>146</v>
      </c>
      <c r="L316" s="47"/>
      <c r="M316" s="214" t="s">
        <v>19</v>
      </c>
      <c r="N316" s="215" t="s">
        <v>43</v>
      </c>
      <c r="O316" s="87"/>
      <c r="P316" s="216">
        <f>O316*H316</f>
        <v>0</v>
      </c>
      <c r="Q316" s="216">
        <v>0.0065900000000000004</v>
      </c>
      <c r="R316" s="216">
        <f>Q316*H316</f>
        <v>0.0065900000000000004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236</v>
      </c>
      <c r="AT316" s="218" t="s">
        <v>142</v>
      </c>
      <c r="AU316" s="218" t="s">
        <v>82</v>
      </c>
      <c r="AY316" s="20" t="s">
        <v>140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80</v>
      </c>
      <c r="BK316" s="219">
        <f>ROUND(I316*H316,2)</f>
        <v>0</v>
      </c>
      <c r="BL316" s="20" t="s">
        <v>236</v>
      </c>
      <c r="BM316" s="218" t="s">
        <v>1232</v>
      </c>
    </row>
    <row r="317" s="2" customFormat="1">
      <c r="A317" s="41"/>
      <c r="B317" s="42"/>
      <c r="C317" s="43"/>
      <c r="D317" s="220" t="s">
        <v>149</v>
      </c>
      <c r="E317" s="43"/>
      <c r="F317" s="221" t="s">
        <v>1233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149</v>
      </c>
      <c r="AU317" s="20" t="s">
        <v>82</v>
      </c>
    </row>
    <row r="318" s="2" customFormat="1" ht="33" customHeight="1">
      <c r="A318" s="41"/>
      <c r="B318" s="42"/>
      <c r="C318" s="207" t="s">
        <v>1234</v>
      </c>
      <c r="D318" s="207" t="s">
        <v>142</v>
      </c>
      <c r="E318" s="208" t="s">
        <v>1235</v>
      </c>
      <c r="F318" s="209" t="s">
        <v>1236</v>
      </c>
      <c r="G318" s="210" t="s">
        <v>412</v>
      </c>
      <c r="H318" s="211">
        <v>1</v>
      </c>
      <c r="I318" s="212"/>
      <c r="J318" s="213">
        <f>ROUND(I318*H318,2)</f>
        <v>0</v>
      </c>
      <c r="K318" s="209" t="s">
        <v>146</v>
      </c>
      <c r="L318" s="47"/>
      <c r="M318" s="214" t="s">
        <v>19</v>
      </c>
      <c r="N318" s="215" t="s">
        <v>43</v>
      </c>
      <c r="O318" s="87"/>
      <c r="P318" s="216">
        <f>O318*H318</f>
        <v>0</v>
      </c>
      <c r="Q318" s="216">
        <v>0.01354</v>
      </c>
      <c r="R318" s="216">
        <f>Q318*H318</f>
        <v>0.01354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236</v>
      </c>
      <c r="AT318" s="218" t="s">
        <v>142</v>
      </c>
      <c r="AU318" s="218" t="s">
        <v>82</v>
      </c>
      <c r="AY318" s="20" t="s">
        <v>140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80</v>
      </c>
      <c r="BK318" s="219">
        <f>ROUND(I318*H318,2)</f>
        <v>0</v>
      </c>
      <c r="BL318" s="20" t="s">
        <v>236</v>
      </c>
      <c r="BM318" s="218" t="s">
        <v>1237</v>
      </c>
    </row>
    <row r="319" s="2" customFormat="1">
      <c r="A319" s="41"/>
      <c r="B319" s="42"/>
      <c r="C319" s="43"/>
      <c r="D319" s="220" t="s">
        <v>149</v>
      </c>
      <c r="E319" s="43"/>
      <c r="F319" s="221" t="s">
        <v>1238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149</v>
      </c>
      <c r="AU319" s="20" t="s">
        <v>82</v>
      </c>
    </row>
    <row r="320" s="2" customFormat="1" ht="33" customHeight="1">
      <c r="A320" s="41"/>
      <c r="B320" s="42"/>
      <c r="C320" s="207" t="s">
        <v>1239</v>
      </c>
      <c r="D320" s="207" t="s">
        <v>142</v>
      </c>
      <c r="E320" s="208" t="s">
        <v>1240</v>
      </c>
      <c r="F320" s="209" t="s">
        <v>1241</v>
      </c>
      <c r="G320" s="210" t="s">
        <v>412</v>
      </c>
      <c r="H320" s="211">
        <v>1</v>
      </c>
      <c r="I320" s="212"/>
      <c r="J320" s="213">
        <f>ROUND(I320*H320,2)</f>
        <v>0</v>
      </c>
      <c r="K320" s="209" t="s">
        <v>146</v>
      </c>
      <c r="L320" s="47"/>
      <c r="M320" s="214" t="s">
        <v>19</v>
      </c>
      <c r="N320" s="215" t="s">
        <v>43</v>
      </c>
      <c r="O320" s="87"/>
      <c r="P320" s="216">
        <f>O320*H320</f>
        <v>0</v>
      </c>
      <c r="Q320" s="216">
        <v>0.023720000000000002</v>
      </c>
      <c r="R320" s="216">
        <f>Q320*H320</f>
        <v>0.023720000000000002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236</v>
      </c>
      <c r="AT320" s="218" t="s">
        <v>142</v>
      </c>
      <c r="AU320" s="218" t="s">
        <v>82</v>
      </c>
      <c r="AY320" s="20" t="s">
        <v>140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80</v>
      </c>
      <c r="BK320" s="219">
        <f>ROUND(I320*H320,2)</f>
        <v>0</v>
      </c>
      <c r="BL320" s="20" t="s">
        <v>236</v>
      </c>
      <c r="BM320" s="218" t="s">
        <v>1242</v>
      </c>
    </row>
    <row r="321" s="2" customFormat="1">
      <c r="A321" s="41"/>
      <c r="B321" s="42"/>
      <c r="C321" s="43"/>
      <c r="D321" s="220" t="s">
        <v>149</v>
      </c>
      <c r="E321" s="43"/>
      <c r="F321" s="221" t="s">
        <v>1243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149</v>
      </c>
      <c r="AU321" s="20" t="s">
        <v>82</v>
      </c>
    </row>
    <row r="322" s="2" customFormat="1" ht="24.15" customHeight="1">
      <c r="A322" s="41"/>
      <c r="B322" s="42"/>
      <c r="C322" s="207" t="s">
        <v>1244</v>
      </c>
      <c r="D322" s="207" t="s">
        <v>142</v>
      </c>
      <c r="E322" s="208" t="s">
        <v>1245</v>
      </c>
      <c r="F322" s="209" t="s">
        <v>1246</v>
      </c>
      <c r="G322" s="210" t="s">
        <v>170</v>
      </c>
      <c r="H322" s="211">
        <v>0.213</v>
      </c>
      <c r="I322" s="212"/>
      <c r="J322" s="213">
        <f>ROUND(I322*H322,2)</f>
        <v>0</v>
      </c>
      <c r="K322" s="209" t="s">
        <v>146</v>
      </c>
      <c r="L322" s="47"/>
      <c r="M322" s="214" t="s">
        <v>19</v>
      </c>
      <c r="N322" s="215" t="s">
        <v>43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236</v>
      </c>
      <c r="AT322" s="218" t="s">
        <v>142</v>
      </c>
      <c r="AU322" s="218" t="s">
        <v>82</v>
      </c>
      <c r="AY322" s="20" t="s">
        <v>140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80</v>
      </c>
      <c r="BK322" s="219">
        <f>ROUND(I322*H322,2)</f>
        <v>0</v>
      </c>
      <c r="BL322" s="20" t="s">
        <v>236</v>
      </c>
      <c r="BM322" s="218" t="s">
        <v>1247</v>
      </c>
    </row>
    <row r="323" s="2" customFormat="1">
      <c r="A323" s="41"/>
      <c r="B323" s="42"/>
      <c r="C323" s="43"/>
      <c r="D323" s="220" t="s">
        <v>149</v>
      </c>
      <c r="E323" s="43"/>
      <c r="F323" s="221" t="s">
        <v>1248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149</v>
      </c>
      <c r="AU323" s="20" t="s">
        <v>82</v>
      </c>
    </row>
    <row r="324" s="12" customFormat="1" ht="22.8" customHeight="1">
      <c r="A324" s="12"/>
      <c r="B324" s="191"/>
      <c r="C324" s="192"/>
      <c r="D324" s="193" t="s">
        <v>71</v>
      </c>
      <c r="E324" s="205" t="s">
        <v>1249</v>
      </c>
      <c r="F324" s="205" t="s">
        <v>1250</v>
      </c>
      <c r="G324" s="192"/>
      <c r="H324" s="192"/>
      <c r="I324" s="195"/>
      <c r="J324" s="206">
        <f>BK324</f>
        <v>0</v>
      </c>
      <c r="K324" s="192"/>
      <c r="L324" s="197"/>
      <c r="M324" s="198"/>
      <c r="N324" s="199"/>
      <c r="O324" s="199"/>
      <c r="P324" s="200">
        <f>SUM(P325:P374)</f>
        <v>0</v>
      </c>
      <c r="Q324" s="199"/>
      <c r="R324" s="200">
        <f>SUM(R325:R374)</f>
        <v>0.44252000000000002</v>
      </c>
      <c r="S324" s="199"/>
      <c r="T324" s="201">
        <f>SUM(T325:T374)</f>
        <v>0.31144000000000005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2" t="s">
        <v>82</v>
      </c>
      <c r="AT324" s="203" t="s">
        <v>71</v>
      </c>
      <c r="AU324" s="203" t="s">
        <v>80</v>
      </c>
      <c r="AY324" s="202" t="s">
        <v>140</v>
      </c>
      <c r="BK324" s="204">
        <f>SUM(BK325:BK374)</f>
        <v>0</v>
      </c>
    </row>
    <row r="325" s="2" customFormat="1" ht="16.5" customHeight="1">
      <c r="A325" s="41"/>
      <c r="B325" s="42"/>
      <c r="C325" s="207" t="s">
        <v>1251</v>
      </c>
      <c r="D325" s="207" t="s">
        <v>142</v>
      </c>
      <c r="E325" s="208" t="s">
        <v>1252</v>
      </c>
      <c r="F325" s="209" t="s">
        <v>1253</v>
      </c>
      <c r="G325" s="210" t="s">
        <v>179</v>
      </c>
      <c r="H325" s="211">
        <v>12</v>
      </c>
      <c r="I325" s="212"/>
      <c r="J325" s="213">
        <f>ROUND(I325*H325,2)</f>
        <v>0</v>
      </c>
      <c r="K325" s="209" t="s">
        <v>146</v>
      </c>
      <c r="L325" s="47"/>
      <c r="M325" s="214" t="s">
        <v>19</v>
      </c>
      <c r="N325" s="215" t="s">
        <v>43</v>
      </c>
      <c r="O325" s="87"/>
      <c r="P325" s="216">
        <f>O325*H325</f>
        <v>0</v>
      </c>
      <c r="Q325" s="216">
        <v>2.0000000000000002E-05</v>
      </c>
      <c r="R325" s="216">
        <f>Q325*H325</f>
        <v>0.00024000000000000003</v>
      </c>
      <c r="S325" s="216">
        <v>0.001</v>
      </c>
      <c r="T325" s="217">
        <f>S325*H325</f>
        <v>0.012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236</v>
      </c>
      <c r="AT325" s="218" t="s">
        <v>142</v>
      </c>
      <c r="AU325" s="218" t="s">
        <v>82</v>
      </c>
      <c r="AY325" s="20" t="s">
        <v>140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80</v>
      </c>
      <c r="BK325" s="219">
        <f>ROUND(I325*H325,2)</f>
        <v>0</v>
      </c>
      <c r="BL325" s="20" t="s">
        <v>236</v>
      </c>
      <c r="BM325" s="218" t="s">
        <v>1254</v>
      </c>
    </row>
    <row r="326" s="2" customFormat="1">
      <c r="A326" s="41"/>
      <c r="B326" s="42"/>
      <c r="C326" s="43"/>
      <c r="D326" s="220" t="s">
        <v>149</v>
      </c>
      <c r="E326" s="43"/>
      <c r="F326" s="221" t="s">
        <v>1255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149</v>
      </c>
      <c r="AU326" s="20" t="s">
        <v>82</v>
      </c>
    </row>
    <row r="327" s="2" customFormat="1" ht="16.5" customHeight="1">
      <c r="A327" s="41"/>
      <c r="B327" s="42"/>
      <c r="C327" s="207" t="s">
        <v>1256</v>
      </c>
      <c r="D327" s="207" t="s">
        <v>142</v>
      </c>
      <c r="E327" s="208" t="s">
        <v>1257</v>
      </c>
      <c r="F327" s="209" t="s">
        <v>1258</v>
      </c>
      <c r="G327" s="210" t="s">
        <v>179</v>
      </c>
      <c r="H327" s="211">
        <v>20</v>
      </c>
      <c r="I327" s="212"/>
      <c r="J327" s="213">
        <f>ROUND(I327*H327,2)</f>
        <v>0</v>
      </c>
      <c r="K327" s="209" t="s">
        <v>146</v>
      </c>
      <c r="L327" s="47"/>
      <c r="M327" s="214" t="s">
        <v>19</v>
      </c>
      <c r="N327" s="215" t="s">
        <v>43</v>
      </c>
      <c r="O327" s="87"/>
      <c r="P327" s="216">
        <f>O327*H327</f>
        <v>0</v>
      </c>
      <c r="Q327" s="216">
        <v>2.0000000000000002E-05</v>
      </c>
      <c r="R327" s="216">
        <f>Q327*H327</f>
        <v>0.00040000000000000002</v>
      </c>
      <c r="S327" s="216">
        <v>0.0032000000000000002</v>
      </c>
      <c r="T327" s="217">
        <f>S327*H327</f>
        <v>0.064000000000000001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236</v>
      </c>
      <c r="AT327" s="218" t="s">
        <v>142</v>
      </c>
      <c r="AU327" s="218" t="s">
        <v>82</v>
      </c>
      <c r="AY327" s="20" t="s">
        <v>140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80</v>
      </c>
      <c r="BK327" s="219">
        <f>ROUND(I327*H327,2)</f>
        <v>0</v>
      </c>
      <c r="BL327" s="20" t="s">
        <v>236</v>
      </c>
      <c r="BM327" s="218" t="s">
        <v>1259</v>
      </c>
    </row>
    <row r="328" s="2" customFormat="1">
      <c r="A328" s="41"/>
      <c r="B328" s="42"/>
      <c r="C328" s="43"/>
      <c r="D328" s="220" t="s">
        <v>149</v>
      </c>
      <c r="E328" s="43"/>
      <c r="F328" s="221" t="s">
        <v>1260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149</v>
      </c>
      <c r="AU328" s="20" t="s">
        <v>82</v>
      </c>
    </row>
    <row r="329" s="2" customFormat="1" ht="16.5" customHeight="1">
      <c r="A329" s="41"/>
      <c r="B329" s="42"/>
      <c r="C329" s="207" t="s">
        <v>1261</v>
      </c>
      <c r="D329" s="207" t="s">
        <v>142</v>
      </c>
      <c r="E329" s="208" t="s">
        <v>1262</v>
      </c>
      <c r="F329" s="209" t="s">
        <v>1263</v>
      </c>
      <c r="G329" s="210" t="s">
        <v>179</v>
      </c>
      <c r="H329" s="211">
        <v>12</v>
      </c>
      <c r="I329" s="212"/>
      <c r="J329" s="213">
        <f>ROUND(I329*H329,2)</f>
        <v>0</v>
      </c>
      <c r="K329" s="209" t="s">
        <v>146</v>
      </c>
      <c r="L329" s="47"/>
      <c r="M329" s="214" t="s">
        <v>19</v>
      </c>
      <c r="N329" s="215" t="s">
        <v>43</v>
      </c>
      <c r="O329" s="87"/>
      <c r="P329" s="216">
        <f>O329*H329</f>
        <v>0</v>
      </c>
      <c r="Q329" s="216">
        <v>5.0000000000000002E-05</v>
      </c>
      <c r="R329" s="216">
        <f>Q329*H329</f>
        <v>0.00060000000000000006</v>
      </c>
      <c r="S329" s="216">
        <v>0.0053200000000000001</v>
      </c>
      <c r="T329" s="217">
        <f>S329*H329</f>
        <v>0.063840000000000008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236</v>
      </c>
      <c r="AT329" s="218" t="s">
        <v>142</v>
      </c>
      <c r="AU329" s="218" t="s">
        <v>82</v>
      </c>
      <c r="AY329" s="20" t="s">
        <v>140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80</v>
      </c>
      <c r="BK329" s="219">
        <f>ROUND(I329*H329,2)</f>
        <v>0</v>
      </c>
      <c r="BL329" s="20" t="s">
        <v>236</v>
      </c>
      <c r="BM329" s="218" t="s">
        <v>1264</v>
      </c>
    </row>
    <row r="330" s="2" customFormat="1">
      <c r="A330" s="41"/>
      <c r="B330" s="42"/>
      <c r="C330" s="43"/>
      <c r="D330" s="220" t="s">
        <v>149</v>
      </c>
      <c r="E330" s="43"/>
      <c r="F330" s="221" t="s">
        <v>1265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149</v>
      </c>
      <c r="AU330" s="20" t="s">
        <v>82</v>
      </c>
    </row>
    <row r="331" s="2" customFormat="1" ht="16.5" customHeight="1">
      <c r="A331" s="41"/>
      <c r="B331" s="42"/>
      <c r="C331" s="207" t="s">
        <v>1266</v>
      </c>
      <c r="D331" s="207" t="s">
        <v>142</v>
      </c>
      <c r="E331" s="208" t="s">
        <v>1267</v>
      </c>
      <c r="F331" s="209" t="s">
        <v>1268</v>
      </c>
      <c r="G331" s="210" t="s">
        <v>179</v>
      </c>
      <c r="H331" s="211">
        <v>20</v>
      </c>
      <c r="I331" s="212"/>
      <c r="J331" s="213">
        <f>ROUND(I331*H331,2)</f>
        <v>0</v>
      </c>
      <c r="K331" s="209" t="s">
        <v>146</v>
      </c>
      <c r="L331" s="47"/>
      <c r="M331" s="214" t="s">
        <v>19</v>
      </c>
      <c r="N331" s="215" t="s">
        <v>43</v>
      </c>
      <c r="O331" s="87"/>
      <c r="P331" s="216">
        <f>O331*H331</f>
        <v>0</v>
      </c>
      <c r="Q331" s="216">
        <v>9.0000000000000006E-05</v>
      </c>
      <c r="R331" s="216">
        <f>Q331*H331</f>
        <v>0.0018000000000000002</v>
      </c>
      <c r="S331" s="216">
        <v>0.0085800000000000008</v>
      </c>
      <c r="T331" s="217">
        <f>S331*H331</f>
        <v>0.17160000000000003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236</v>
      </c>
      <c r="AT331" s="218" t="s">
        <v>142</v>
      </c>
      <c r="AU331" s="218" t="s">
        <v>82</v>
      </c>
      <c r="AY331" s="20" t="s">
        <v>140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80</v>
      </c>
      <c r="BK331" s="219">
        <f>ROUND(I331*H331,2)</f>
        <v>0</v>
      </c>
      <c r="BL331" s="20" t="s">
        <v>236</v>
      </c>
      <c r="BM331" s="218" t="s">
        <v>1269</v>
      </c>
    </row>
    <row r="332" s="2" customFormat="1">
      <c r="A332" s="41"/>
      <c r="B332" s="42"/>
      <c r="C332" s="43"/>
      <c r="D332" s="220" t="s">
        <v>149</v>
      </c>
      <c r="E332" s="43"/>
      <c r="F332" s="221" t="s">
        <v>1270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149</v>
      </c>
      <c r="AU332" s="20" t="s">
        <v>82</v>
      </c>
    </row>
    <row r="333" s="2" customFormat="1" ht="24.15" customHeight="1">
      <c r="A333" s="41"/>
      <c r="B333" s="42"/>
      <c r="C333" s="207" t="s">
        <v>1271</v>
      </c>
      <c r="D333" s="207" t="s">
        <v>142</v>
      </c>
      <c r="E333" s="208" t="s">
        <v>1272</v>
      </c>
      <c r="F333" s="209" t="s">
        <v>1273</v>
      </c>
      <c r="G333" s="210" t="s">
        <v>179</v>
      </c>
      <c r="H333" s="211">
        <v>4</v>
      </c>
      <c r="I333" s="212"/>
      <c r="J333" s="213">
        <f>ROUND(I333*H333,2)</f>
        <v>0</v>
      </c>
      <c r="K333" s="209" t="s">
        <v>146</v>
      </c>
      <c r="L333" s="47"/>
      <c r="M333" s="214" t="s">
        <v>19</v>
      </c>
      <c r="N333" s="215" t="s">
        <v>43</v>
      </c>
      <c r="O333" s="87"/>
      <c r="P333" s="216">
        <f>O333*H333</f>
        <v>0</v>
      </c>
      <c r="Q333" s="216">
        <v>0.00158</v>
      </c>
      <c r="R333" s="216">
        <f>Q333*H333</f>
        <v>0.0063200000000000001</v>
      </c>
      <c r="S333" s="216">
        <v>0</v>
      </c>
      <c r="T333" s="217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236</v>
      </c>
      <c r="AT333" s="218" t="s">
        <v>142</v>
      </c>
      <c r="AU333" s="218" t="s">
        <v>82</v>
      </c>
      <c r="AY333" s="20" t="s">
        <v>140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80</v>
      </c>
      <c r="BK333" s="219">
        <f>ROUND(I333*H333,2)</f>
        <v>0</v>
      </c>
      <c r="BL333" s="20" t="s">
        <v>236</v>
      </c>
      <c r="BM333" s="218" t="s">
        <v>1274</v>
      </c>
    </row>
    <row r="334" s="2" customFormat="1">
      <c r="A334" s="41"/>
      <c r="B334" s="42"/>
      <c r="C334" s="43"/>
      <c r="D334" s="220" t="s">
        <v>149</v>
      </c>
      <c r="E334" s="43"/>
      <c r="F334" s="221" t="s">
        <v>1275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149</v>
      </c>
      <c r="AU334" s="20" t="s">
        <v>82</v>
      </c>
    </row>
    <row r="335" s="2" customFormat="1" ht="24.15" customHeight="1">
      <c r="A335" s="41"/>
      <c r="B335" s="42"/>
      <c r="C335" s="207" t="s">
        <v>1276</v>
      </c>
      <c r="D335" s="207" t="s">
        <v>142</v>
      </c>
      <c r="E335" s="208" t="s">
        <v>1277</v>
      </c>
      <c r="F335" s="209" t="s">
        <v>1278</v>
      </c>
      <c r="G335" s="210" t="s">
        <v>179</v>
      </c>
      <c r="H335" s="211">
        <v>4</v>
      </c>
      <c r="I335" s="212"/>
      <c r="J335" s="213">
        <f>ROUND(I335*H335,2)</f>
        <v>0</v>
      </c>
      <c r="K335" s="209" t="s">
        <v>146</v>
      </c>
      <c r="L335" s="47"/>
      <c r="M335" s="214" t="s">
        <v>19</v>
      </c>
      <c r="N335" s="215" t="s">
        <v>43</v>
      </c>
      <c r="O335" s="87"/>
      <c r="P335" s="216">
        <f>O335*H335</f>
        <v>0</v>
      </c>
      <c r="Q335" s="216">
        <v>0.00199</v>
      </c>
      <c r="R335" s="216">
        <f>Q335*H335</f>
        <v>0.0079600000000000001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236</v>
      </c>
      <c r="AT335" s="218" t="s">
        <v>142</v>
      </c>
      <c r="AU335" s="218" t="s">
        <v>82</v>
      </c>
      <c r="AY335" s="20" t="s">
        <v>140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80</v>
      </c>
      <c r="BK335" s="219">
        <f>ROUND(I335*H335,2)</f>
        <v>0</v>
      </c>
      <c r="BL335" s="20" t="s">
        <v>236</v>
      </c>
      <c r="BM335" s="218" t="s">
        <v>1279</v>
      </c>
    </row>
    <row r="336" s="2" customFormat="1">
      <c r="A336" s="41"/>
      <c r="B336" s="42"/>
      <c r="C336" s="43"/>
      <c r="D336" s="220" t="s">
        <v>149</v>
      </c>
      <c r="E336" s="43"/>
      <c r="F336" s="221" t="s">
        <v>1280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149</v>
      </c>
      <c r="AU336" s="20" t="s">
        <v>82</v>
      </c>
    </row>
    <row r="337" s="2" customFormat="1" ht="24.15" customHeight="1">
      <c r="A337" s="41"/>
      <c r="B337" s="42"/>
      <c r="C337" s="207" t="s">
        <v>1281</v>
      </c>
      <c r="D337" s="207" t="s">
        <v>142</v>
      </c>
      <c r="E337" s="208" t="s">
        <v>1282</v>
      </c>
      <c r="F337" s="209" t="s">
        <v>1283</v>
      </c>
      <c r="G337" s="210" t="s">
        <v>179</v>
      </c>
      <c r="H337" s="211">
        <v>6</v>
      </c>
      <c r="I337" s="212"/>
      <c r="J337" s="213">
        <f>ROUND(I337*H337,2)</f>
        <v>0</v>
      </c>
      <c r="K337" s="209" t="s">
        <v>146</v>
      </c>
      <c r="L337" s="47"/>
      <c r="M337" s="214" t="s">
        <v>19</v>
      </c>
      <c r="N337" s="215" t="s">
        <v>43</v>
      </c>
      <c r="O337" s="87"/>
      <c r="P337" s="216">
        <f>O337*H337</f>
        <v>0</v>
      </c>
      <c r="Q337" s="216">
        <v>0.00296</v>
      </c>
      <c r="R337" s="216">
        <f>Q337*H337</f>
        <v>0.017759999999999998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236</v>
      </c>
      <c r="AT337" s="218" t="s">
        <v>142</v>
      </c>
      <c r="AU337" s="218" t="s">
        <v>82</v>
      </c>
      <c r="AY337" s="20" t="s">
        <v>140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80</v>
      </c>
      <c r="BK337" s="219">
        <f>ROUND(I337*H337,2)</f>
        <v>0</v>
      </c>
      <c r="BL337" s="20" t="s">
        <v>236</v>
      </c>
      <c r="BM337" s="218" t="s">
        <v>1284</v>
      </c>
    </row>
    <row r="338" s="2" customFormat="1">
      <c r="A338" s="41"/>
      <c r="B338" s="42"/>
      <c r="C338" s="43"/>
      <c r="D338" s="220" t="s">
        <v>149</v>
      </c>
      <c r="E338" s="43"/>
      <c r="F338" s="221" t="s">
        <v>1285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149</v>
      </c>
      <c r="AU338" s="20" t="s">
        <v>82</v>
      </c>
    </row>
    <row r="339" s="2" customFormat="1" ht="24.15" customHeight="1">
      <c r="A339" s="41"/>
      <c r="B339" s="42"/>
      <c r="C339" s="207" t="s">
        <v>1286</v>
      </c>
      <c r="D339" s="207" t="s">
        <v>142</v>
      </c>
      <c r="E339" s="208" t="s">
        <v>1287</v>
      </c>
      <c r="F339" s="209" t="s">
        <v>1288</v>
      </c>
      <c r="G339" s="210" t="s">
        <v>179</v>
      </c>
      <c r="H339" s="211">
        <v>26</v>
      </c>
      <c r="I339" s="212"/>
      <c r="J339" s="213">
        <f>ROUND(I339*H339,2)</f>
        <v>0</v>
      </c>
      <c r="K339" s="209" t="s">
        <v>146</v>
      </c>
      <c r="L339" s="47"/>
      <c r="M339" s="214" t="s">
        <v>19</v>
      </c>
      <c r="N339" s="215" t="s">
        <v>43</v>
      </c>
      <c r="O339" s="87"/>
      <c r="P339" s="216">
        <f>O339*H339</f>
        <v>0</v>
      </c>
      <c r="Q339" s="216">
        <v>0.0037599999999999999</v>
      </c>
      <c r="R339" s="216">
        <f>Q339*H339</f>
        <v>0.09776</v>
      </c>
      <c r="S339" s="216">
        <v>0</v>
      </c>
      <c r="T339" s="21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236</v>
      </c>
      <c r="AT339" s="218" t="s">
        <v>142</v>
      </c>
      <c r="AU339" s="218" t="s">
        <v>82</v>
      </c>
      <c r="AY339" s="20" t="s">
        <v>140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80</v>
      </c>
      <c r="BK339" s="219">
        <f>ROUND(I339*H339,2)</f>
        <v>0</v>
      </c>
      <c r="BL339" s="20" t="s">
        <v>236</v>
      </c>
      <c r="BM339" s="218" t="s">
        <v>1289</v>
      </c>
    </row>
    <row r="340" s="2" customFormat="1">
      <c r="A340" s="41"/>
      <c r="B340" s="42"/>
      <c r="C340" s="43"/>
      <c r="D340" s="220" t="s">
        <v>149</v>
      </c>
      <c r="E340" s="43"/>
      <c r="F340" s="221" t="s">
        <v>1290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149</v>
      </c>
      <c r="AU340" s="20" t="s">
        <v>82</v>
      </c>
    </row>
    <row r="341" s="2" customFormat="1" ht="24.15" customHeight="1">
      <c r="A341" s="41"/>
      <c r="B341" s="42"/>
      <c r="C341" s="207" t="s">
        <v>1291</v>
      </c>
      <c r="D341" s="207" t="s">
        <v>142</v>
      </c>
      <c r="E341" s="208" t="s">
        <v>1292</v>
      </c>
      <c r="F341" s="209" t="s">
        <v>1293</v>
      </c>
      <c r="G341" s="210" t="s">
        <v>179</v>
      </c>
      <c r="H341" s="211">
        <v>6</v>
      </c>
      <c r="I341" s="212"/>
      <c r="J341" s="213">
        <f>ROUND(I341*H341,2)</f>
        <v>0</v>
      </c>
      <c r="K341" s="209" t="s">
        <v>146</v>
      </c>
      <c r="L341" s="47"/>
      <c r="M341" s="214" t="s">
        <v>19</v>
      </c>
      <c r="N341" s="215" t="s">
        <v>43</v>
      </c>
      <c r="O341" s="87"/>
      <c r="P341" s="216">
        <f>O341*H341</f>
        <v>0</v>
      </c>
      <c r="Q341" s="216">
        <v>0.0044000000000000003</v>
      </c>
      <c r="R341" s="216">
        <f>Q341*H341</f>
        <v>0.0264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236</v>
      </c>
      <c r="AT341" s="218" t="s">
        <v>142</v>
      </c>
      <c r="AU341" s="218" t="s">
        <v>82</v>
      </c>
      <c r="AY341" s="20" t="s">
        <v>140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80</v>
      </c>
      <c r="BK341" s="219">
        <f>ROUND(I341*H341,2)</f>
        <v>0</v>
      </c>
      <c r="BL341" s="20" t="s">
        <v>236</v>
      </c>
      <c r="BM341" s="218" t="s">
        <v>1294</v>
      </c>
    </row>
    <row r="342" s="2" customFormat="1">
      <c r="A342" s="41"/>
      <c r="B342" s="42"/>
      <c r="C342" s="43"/>
      <c r="D342" s="220" t="s">
        <v>149</v>
      </c>
      <c r="E342" s="43"/>
      <c r="F342" s="221" t="s">
        <v>1295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149</v>
      </c>
      <c r="AU342" s="20" t="s">
        <v>82</v>
      </c>
    </row>
    <row r="343" s="2" customFormat="1" ht="24.15" customHeight="1">
      <c r="A343" s="41"/>
      <c r="B343" s="42"/>
      <c r="C343" s="207" t="s">
        <v>1296</v>
      </c>
      <c r="D343" s="207" t="s">
        <v>142</v>
      </c>
      <c r="E343" s="208" t="s">
        <v>1297</v>
      </c>
      <c r="F343" s="209" t="s">
        <v>1298</v>
      </c>
      <c r="G343" s="210" t="s">
        <v>179</v>
      </c>
      <c r="H343" s="211">
        <v>6</v>
      </c>
      <c r="I343" s="212"/>
      <c r="J343" s="213">
        <f>ROUND(I343*H343,2)</f>
        <v>0</v>
      </c>
      <c r="K343" s="209" t="s">
        <v>146</v>
      </c>
      <c r="L343" s="47"/>
      <c r="M343" s="214" t="s">
        <v>19</v>
      </c>
      <c r="N343" s="215" t="s">
        <v>43</v>
      </c>
      <c r="O343" s="87"/>
      <c r="P343" s="216">
        <f>O343*H343</f>
        <v>0</v>
      </c>
      <c r="Q343" s="216">
        <v>0.0062899999999999996</v>
      </c>
      <c r="R343" s="216">
        <f>Q343*H343</f>
        <v>0.037739999999999996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236</v>
      </c>
      <c r="AT343" s="218" t="s">
        <v>142</v>
      </c>
      <c r="AU343" s="218" t="s">
        <v>82</v>
      </c>
      <c r="AY343" s="20" t="s">
        <v>140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80</v>
      </c>
      <c r="BK343" s="219">
        <f>ROUND(I343*H343,2)</f>
        <v>0</v>
      </c>
      <c r="BL343" s="20" t="s">
        <v>236</v>
      </c>
      <c r="BM343" s="218" t="s">
        <v>1299</v>
      </c>
    </row>
    <row r="344" s="2" customFormat="1">
      <c r="A344" s="41"/>
      <c r="B344" s="42"/>
      <c r="C344" s="43"/>
      <c r="D344" s="220" t="s">
        <v>149</v>
      </c>
      <c r="E344" s="43"/>
      <c r="F344" s="221" t="s">
        <v>1300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149</v>
      </c>
      <c r="AU344" s="20" t="s">
        <v>82</v>
      </c>
    </row>
    <row r="345" s="2" customFormat="1" ht="24.15" customHeight="1">
      <c r="A345" s="41"/>
      <c r="B345" s="42"/>
      <c r="C345" s="207" t="s">
        <v>1301</v>
      </c>
      <c r="D345" s="207" t="s">
        <v>142</v>
      </c>
      <c r="E345" s="208" t="s">
        <v>1302</v>
      </c>
      <c r="F345" s="209" t="s">
        <v>1303</v>
      </c>
      <c r="G345" s="210" t="s">
        <v>296</v>
      </c>
      <c r="H345" s="211">
        <v>8</v>
      </c>
      <c r="I345" s="212"/>
      <c r="J345" s="213">
        <f>ROUND(I345*H345,2)</f>
        <v>0</v>
      </c>
      <c r="K345" s="209" t="s">
        <v>146</v>
      </c>
      <c r="L345" s="47"/>
      <c r="M345" s="214" t="s">
        <v>19</v>
      </c>
      <c r="N345" s="215" t="s">
        <v>43</v>
      </c>
      <c r="O345" s="87"/>
      <c r="P345" s="216">
        <f>O345*H345</f>
        <v>0</v>
      </c>
      <c r="Q345" s="216">
        <v>0</v>
      </c>
      <c r="R345" s="216">
        <f>Q345*H345</f>
        <v>0</v>
      </c>
      <c r="S345" s="216">
        <v>0</v>
      </c>
      <c r="T345" s="217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8" t="s">
        <v>236</v>
      </c>
      <c r="AT345" s="218" t="s">
        <v>142</v>
      </c>
      <c r="AU345" s="218" t="s">
        <v>82</v>
      </c>
      <c r="AY345" s="20" t="s">
        <v>140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20" t="s">
        <v>80</v>
      </c>
      <c r="BK345" s="219">
        <f>ROUND(I345*H345,2)</f>
        <v>0</v>
      </c>
      <c r="BL345" s="20" t="s">
        <v>236</v>
      </c>
      <c r="BM345" s="218" t="s">
        <v>1304</v>
      </c>
    </row>
    <row r="346" s="2" customFormat="1">
      <c r="A346" s="41"/>
      <c r="B346" s="42"/>
      <c r="C346" s="43"/>
      <c r="D346" s="220" t="s">
        <v>149</v>
      </c>
      <c r="E346" s="43"/>
      <c r="F346" s="221" t="s">
        <v>1305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149</v>
      </c>
      <c r="AU346" s="20" t="s">
        <v>82</v>
      </c>
    </row>
    <row r="347" s="2" customFormat="1" ht="24.15" customHeight="1">
      <c r="A347" s="41"/>
      <c r="B347" s="42"/>
      <c r="C347" s="207" t="s">
        <v>1306</v>
      </c>
      <c r="D347" s="207" t="s">
        <v>142</v>
      </c>
      <c r="E347" s="208" t="s">
        <v>1307</v>
      </c>
      <c r="F347" s="209" t="s">
        <v>1308</v>
      </c>
      <c r="G347" s="210" t="s">
        <v>296</v>
      </c>
      <c r="H347" s="211">
        <v>2</v>
      </c>
      <c r="I347" s="212"/>
      <c r="J347" s="213">
        <f>ROUND(I347*H347,2)</f>
        <v>0</v>
      </c>
      <c r="K347" s="209" t="s">
        <v>146</v>
      </c>
      <c r="L347" s="47"/>
      <c r="M347" s="214" t="s">
        <v>19</v>
      </c>
      <c r="N347" s="215" t="s">
        <v>43</v>
      </c>
      <c r="O347" s="87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236</v>
      </c>
      <c r="AT347" s="218" t="s">
        <v>142</v>
      </c>
      <c r="AU347" s="218" t="s">
        <v>82</v>
      </c>
      <c r="AY347" s="20" t="s">
        <v>140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80</v>
      </c>
      <c r="BK347" s="219">
        <f>ROUND(I347*H347,2)</f>
        <v>0</v>
      </c>
      <c r="BL347" s="20" t="s">
        <v>236</v>
      </c>
      <c r="BM347" s="218" t="s">
        <v>1309</v>
      </c>
    </row>
    <row r="348" s="2" customFormat="1">
      <c r="A348" s="41"/>
      <c r="B348" s="42"/>
      <c r="C348" s="43"/>
      <c r="D348" s="220" t="s">
        <v>149</v>
      </c>
      <c r="E348" s="43"/>
      <c r="F348" s="221" t="s">
        <v>1310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149</v>
      </c>
      <c r="AU348" s="20" t="s">
        <v>82</v>
      </c>
    </row>
    <row r="349" s="2" customFormat="1" ht="24.15" customHeight="1">
      <c r="A349" s="41"/>
      <c r="B349" s="42"/>
      <c r="C349" s="207" t="s">
        <v>1311</v>
      </c>
      <c r="D349" s="207" t="s">
        <v>142</v>
      </c>
      <c r="E349" s="208" t="s">
        <v>1312</v>
      </c>
      <c r="F349" s="209" t="s">
        <v>1313</v>
      </c>
      <c r="G349" s="210" t="s">
        <v>296</v>
      </c>
      <c r="H349" s="211">
        <v>4</v>
      </c>
      <c r="I349" s="212"/>
      <c r="J349" s="213">
        <f>ROUND(I349*H349,2)</f>
        <v>0</v>
      </c>
      <c r="K349" s="209" t="s">
        <v>146</v>
      </c>
      <c r="L349" s="47"/>
      <c r="M349" s="214" t="s">
        <v>19</v>
      </c>
      <c r="N349" s="215" t="s">
        <v>43</v>
      </c>
      <c r="O349" s="87"/>
      <c r="P349" s="216">
        <f>O349*H349</f>
        <v>0</v>
      </c>
      <c r="Q349" s="216">
        <v>0</v>
      </c>
      <c r="R349" s="216">
        <f>Q349*H349</f>
        <v>0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236</v>
      </c>
      <c r="AT349" s="218" t="s">
        <v>142</v>
      </c>
      <c r="AU349" s="218" t="s">
        <v>82</v>
      </c>
      <c r="AY349" s="20" t="s">
        <v>140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80</v>
      </c>
      <c r="BK349" s="219">
        <f>ROUND(I349*H349,2)</f>
        <v>0</v>
      </c>
      <c r="BL349" s="20" t="s">
        <v>236</v>
      </c>
      <c r="BM349" s="218" t="s">
        <v>1314</v>
      </c>
    </row>
    <row r="350" s="2" customFormat="1">
      <c r="A350" s="41"/>
      <c r="B350" s="42"/>
      <c r="C350" s="43"/>
      <c r="D350" s="220" t="s">
        <v>149</v>
      </c>
      <c r="E350" s="43"/>
      <c r="F350" s="221" t="s">
        <v>1315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149</v>
      </c>
      <c r="AU350" s="20" t="s">
        <v>82</v>
      </c>
    </row>
    <row r="351" s="2" customFormat="1" ht="24.15" customHeight="1">
      <c r="A351" s="41"/>
      <c r="B351" s="42"/>
      <c r="C351" s="207" t="s">
        <v>1316</v>
      </c>
      <c r="D351" s="207" t="s">
        <v>142</v>
      </c>
      <c r="E351" s="208" t="s">
        <v>1317</v>
      </c>
      <c r="F351" s="209" t="s">
        <v>1318</v>
      </c>
      <c r="G351" s="210" t="s">
        <v>296</v>
      </c>
      <c r="H351" s="211">
        <v>4</v>
      </c>
      <c r="I351" s="212"/>
      <c r="J351" s="213">
        <f>ROUND(I351*H351,2)</f>
        <v>0</v>
      </c>
      <c r="K351" s="209" t="s">
        <v>146</v>
      </c>
      <c r="L351" s="47"/>
      <c r="M351" s="214" t="s">
        <v>19</v>
      </c>
      <c r="N351" s="215" t="s">
        <v>43</v>
      </c>
      <c r="O351" s="87"/>
      <c r="P351" s="216">
        <f>O351*H351</f>
        <v>0</v>
      </c>
      <c r="Q351" s="216">
        <v>0</v>
      </c>
      <c r="R351" s="216">
        <f>Q351*H351</f>
        <v>0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236</v>
      </c>
      <c r="AT351" s="218" t="s">
        <v>142</v>
      </c>
      <c r="AU351" s="218" t="s">
        <v>82</v>
      </c>
      <c r="AY351" s="20" t="s">
        <v>140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80</v>
      </c>
      <c r="BK351" s="219">
        <f>ROUND(I351*H351,2)</f>
        <v>0</v>
      </c>
      <c r="BL351" s="20" t="s">
        <v>236</v>
      </c>
      <c r="BM351" s="218" t="s">
        <v>1319</v>
      </c>
    </row>
    <row r="352" s="2" customFormat="1">
      <c r="A352" s="41"/>
      <c r="B352" s="42"/>
      <c r="C352" s="43"/>
      <c r="D352" s="220" t="s">
        <v>149</v>
      </c>
      <c r="E352" s="43"/>
      <c r="F352" s="221" t="s">
        <v>1320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149</v>
      </c>
      <c r="AU352" s="20" t="s">
        <v>82</v>
      </c>
    </row>
    <row r="353" s="2" customFormat="1" ht="24.15" customHeight="1">
      <c r="A353" s="41"/>
      <c r="B353" s="42"/>
      <c r="C353" s="207" t="s">
        <v>1321</v>
      </c>
      <c r="D353" s="207" t="s">
        <v>142</v>
      </c>
      <c r="E353" s="208" t="s">
        <v>1322</v>
      </c>
      <c r="F353" s="209" t="s">
        <v>1323</v>
      </c>
      <c r="G353" s="210" t="s">
        <v>296</v>
      </c>
      <c r="H353" s="211">
        <v>2</v>
      </c>
      <c r="I353" s="212"/>
      <c r="J353" s="213">
        <f>ROUND(I353*H353,2)</f>
        <v>0</v>
      </c>
      <c r="K353" s="209" t="s">
        <v>146</v>
      </c>
      <c r="L353" s="47"/>
      <c r="M353" s="214" t="s">
        <v>19</v>
      </c>
      <c r="N353" s="215" t="s">
        <v>43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236</v>
      </c>
      <c r="AT353" s="218" t="s">
        <v>142</v>
      </c>
      <c r="AU353" s="218" t="s">
        <v>82</v>
      </c>
      <c r="AY353" s="20" t="s">
        <v>140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80</v>
      </c>
      <c r="BK353" s="219">
        <f>ROUND(I353*H353,2)</f>
        <v>0</v>
      </c>
      <c r="BL353" s="20" t="s">
        <v>236</v>
      </c>
      <c r="BM353" s="218" t="s">
        <v>1324</v>
      </c>
    </row>
    <row r="354" s="2" customFormat="1">
      <c r="A354" s="41"/>
      <c r="B354" s="42"/>
      <c r="C354" s="43"/>
      <c r="D354" s="220" t="s">
        <v>149</v>
      </c>
      <c r="E354" s="43"/>
      <c r="F354" s="221" t="s">
        <v>1325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149</v>
      </c>
      <c r="AU354" s="20" t="s">
        <v>82</v>
      </c>
    </row>
    <row r="355" s="2" customFormat="1" ht="24.15" customHeight="1">
      <c r="A355" s="41"/>
      <c r="B355" s="42"/>
      <c r="C355" s="207" t="s">
        <v>1326</v>
      </c>
      <c r="D355" s="207" t="s">
        <v>142</v>
      </c>
      <c r="E355" s="208" t="s">
        <v>1327</v>
      </c>
      <c r="F355" s="209" t="s">
        <v>1328</v>
      </c>
      <c r="G355" s="210" t="s">
        <v>179</v>
      </c>
      <c r="H355" s="211">
        <v>6</v>
      </c>
      <c r="I355" s="212"/>
      <c r="J355" s="213">
        <f>ROUND(I355*H355,2)</f>
        <v>0</v>
      </c>
      <c r="K355" s="209" t="s">
        <v>146</v>
      </c>
      <c r="L355" s="47"/>
      <c r="M355" s="214" t="s">
        <v>19</v>
      </c>
      <c r="N355" s="215" t="s">
        <v>43</v>
      </c>
      <c r="O355" s="87"/>
      <c r="P355" s="216">
        <f>O355*H355</f>
        <v>0</v>
      </c>
      <c r="Q355" s="216">
        <v>0.00792</v>
      </c>
      <c r="R355" s="216">
        <f>Q355*H355</f>
        <v>0.04752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236</v>
      </c>
      <c r="AT355" s="218" t="s">
        <v>142</v>
      </c>
      <c r="AU355" s="218" t="s">
        <v>82</v>
      </c>
      <c r="AY355" s="20" t="s">
        <v>140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80</v>
      </c>
      <c r="BK355" s="219">
        <f>ROUND(I355*H355,2)</f>
        <v>0</v>
      </c>
      <c r="BL355" s="20" t="s">
        <v>236</v>
      </c>
      <c r="BM355" s="218" t="s">
        <v>1329</v>
      </c>
    </row>
    <row r="356" s="2" customFormat="1">
      <c r="A356" s="41"/>
      <c r="B356" s="42"/>
      <c r="C356" s="43"/>
      <c r="D356" s="220" t="s">
        <v>149</v>
      </c>
      <c r="E356" s="43"/>
      <c r="F356" s="221" t="s">
        <v>1330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149</v>
      </c>
      <c r="AU356" s="20" t="s">
        <v>82</v>
      </c>
    </row>
    <row r="357" s="2" customFormat="1" ht="24.15" customHeight="1">
      <c r="A357" s="41"/>
      <c r="B357" s="42"/>
      <c r="C357" s="207" t="s">
        <v>1331</v>
      </c>
      <c r="D357" s="207" t="s">
        <v>142</v>
      </c>
      <c r="E357" s="208" t="s">
        <v>1332</v>
      </c>
      <c r="F357" s="209" t="s">
        <v>1333</v>
      </c>
      <c r="G357" s="210" t="s">
        <v>179</v>
      </c>
      <c r="H357" s="211">
        <v>20</v>
      </c>
      <c r="I357" s="212"/>
      <c r="J357" s="213">
        <f>ROUND(I357*H357,2)</f>
        <v>0</v>
      </c>
      <c r="K357" s="209" t="s">
        <v>146</v>
      </c>
      <c r="L357" s="47"/>
      <c r="M357" s="214" t="s">
        <v>19</v>
      </c>
      <c r="N357" s="215" t="s">
        <v>43</v>
      </c>
      <c r="O357" s="87"/>
      <c r="P357" s="216">
        <f>O357*H357</f>
        <v>0</v>
      </c>
      <c r="Q357" s="216">
        <v>0.0095499999999999995</v>
      </c>
      <c r="R357" s="216">
        <f>Q357*H357</f>
        <v>0.191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236</v>
      </c>
      <c r="AT357" s="218" t="s">
        <v>142</v>
      </c>
      <c r="AU357" s="218" t="s">
        <v>82</v>
      </c>
      <c r="AY357" s="20" t="s">
        <v>140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80</v>
      </c>
      <c r="BK357" s="219">
        <f>ROUND(I357*H357,2)</f>
        <v>0</v>
      </c>
      <c r="BL357" s="20" t="s">
        <v>236</v>
      </c>
      <c r="BM357" s="218" t="s">
        <v>1334</v>
      </c>
    </row>
    <row r="358" s="2" customFormat="1">
      <c r="A358" s="41"/>
      <c r="B358" s="42"/>
      <c r="C358" s="43"/>
      <c r="D358" s="220" t="s">
        <v>149</v>
      </c>
      <c r="E358" s="43"/>
      <c r="F358" s="221" t="s">
        <v>1335</v>
      </c>
      <c r="G358" s="43"/>
      <c r="H358" s="43"/>
      <c r="I358" s="222"/>
      <c r="J358" s="43"/>
      <c r="K358" s="43"/>
      <c r="L358" s="47"/>
      <c r="M358" s="223"/>
      <c r="N358" s="22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149</v>
      </c>
      <c r="AU358" s="20" t="s">
        <v>82</v>
      </c>
    </row>
    <row r="359" s="2" customFormat="1" ht="24.15" customHeight="1">
      <c r="A359" s="41"/>
      <c r="B359" s="42"/>
      <c r="C359" s="207" t="s">
        <v>1336</v>
      </c>
      <c r="D359" s="207" t="s">
        <v>142</v>
      </c>
      <c r="E359" s="208" t="s">
        <v>1337</v>
      </c>
      <c r="F359" s="209" t="s">
        <v>1338</v>
      </c>
      <c r="G359" s="210" t="s">
        <v>296</v>
      </c>
      <c r="H359" s="211">
        <v>4</v>
      </c>
      <c r="I359" s="212"/>
      <c r="J359" s="213">
        <f>ROUND(I359*H359,2)</f>
        <v>0</v>
      </c>
      <c r="K359" s="209" t="s">
        <v>146</v>
      </c>
      <c r="L359" s="47"/>
      <c r="M359" s="214" t="s">
        <v>19</v>
      </c>
      <c r="N359" s="215" t="s">
        <v>43</v>
      </c>
      <c r="O359" s="87"/>
      <c r="P359" s="216">
        <f>O359*H359</f>
        <v>0</v>
      </c>
      <c r="Q359" s="216">
        <v>0</v>
      </c>
      <c r="R359" s="216">
        <f>Q359*H359</f>
        <v>0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236</v>
      </c>
      <c r="AT359" s="218" t="s">
        <v>142</v>
      </c>
      <c r="AU359" s="218" t="s">
        <v>82</v>
      </c>
      <c r="AY359" s="20" t="s">
        <v>140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80</v>
      </c>
      <c r="BK359" s="219">
        <f>ROUND(I359*H359,2)</f>
        <v>0</v>
      </c>
      <c r="BL359" s="20" t="s">
        <v>236</v>
      </c>
      <c r="BM359" s="218" t="s">
        <v>1339</v>
      </c>
    </row>
    <row r="360" s="2" customFormat="1">
      <c r="A360" s="41"/>
      <c r="B360" s="42"/>
      <c r="C360" s="43"/>
      <c r="D360" s="220" t="s">
        <v>149</v>
      </c>
      <c r="E360" s="43"/>
      <c r="F360" s="221" t="s">
        <v>1340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149</v>
      </c>
      <c r="AU360" s="20" t="s">
        <v>82</v>
      </c>
    </row>
    <row r="361" s="2" customFormat="1" ht="24.15" customHeight="1">
      <c r="A361" s="41"/>
      <c r="B361" s="42"/>
      <c r="C361" s="207" t="s">
        <v>1341</v>
      </c>
      <c r="D361" s="207" t="s">
        <v>142</v>
      </c>
      <c r="E361" s="208" t="s">
        <v>1342</v>
      </c>
      <c r="F361" s="209" t="s">
        <v>1343</v>
      </c>
      <c r="G361" s="210" t="s">
        <v>296</v>
      </c>
      <c r="H361" s="211">
        <v>2</v>
      </c>
      <c r="I361" s="212"/>
      <c r="J361" s="213">
        <f>ROUND(I361*H361,2)</f>
        <v>0</v>
      </c>
      <c r="K361" s="209" t="s">
        <v>146</v>
      </c>
      <c r="L361" s="47"/>
      <c r="M361" s="214" t="s">
        <v>19</v>
      </c>
      <c r="N361" s="215" t="s">
        <v>43</v>
      </c>
      <c r="O361" s="87"/>
      <c r="P361" s="216">
        <f>O361*H361</f>
        <v>0</v>
      </c>
      <c r="Q361" s="216">
        <v>0</v>
      </c>
      <c r="R361" s="216">
        <f>Q361*H361</f>
        <v>0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236</v>
      </c>
      <c r="AT361" s="218" t="s">
        <v>142</v>
      </c>
      <c r="AU361" s="218" t="s">
        <v>82</v>
      </c>
      <c r="AY361" s="20" t="s">
        <v>140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80</v>
      </c>
      <c r="BK361" s="219">
        <f>ROUND(I361*H361,2)</f>
        <v>0</v>
      </c>
      <c r="BL361" s="20" t="s">
        <v>236</v>
      </c>
      <c r="BM361" s="218" t="s">
        <v>1344</v>
      </c>
    </row>
    <row r="362" s="2" customFormat="1">
      <c r="A362" s="41"/>
      <c r="B362" s="42"/>
      <c r="C362" s="43"/>
      <c r="D362" s="220" t="s">
        <v>149</v>
      </c>
      <c r="E362" s="43"/>
      <c r="F362" s="221" t="s">
        <v>1345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149</v>
      </c>
      <c r="AU362" s="20" t="s">
        <v>82</v>
      </c>
    </row>
    <row r="363" s="2" customFormat="1" ht="16.5" customHeight="1">
      <c r="A363" s="41"/>
      <c r="B363" s="42"/>
      <c r="C363" s="207" t="s">
        <v>1346</v>
      </c>
      <c r="D363" s="207" t="s">
        <v>142</v>
      </c>
      <c r="E363" s="208" t="s">
        <v>1347</v>
      </c>
      <c r="F363" s="209" t="s">
        <v>1348</v>
      </c>
      <c r="G363" s="210" t="s">
        <v>296</v>
      </c>
      <c r="H363" s="211">
        <v>2</v>
      </c>
      <c r="I363" s="212"/>
      <c r="J363" s="213">
        <f>ROUND(I363*H363,2)</f>
        <v>0</v>
      </c>
      <c r="K363" s="209" t="s">
        <v>146</v>
      </c>
      <c r="L363" s="47"/>
      <c r="M363" s="214" t="s">
        <v>19</v>
      </c>
      <c r="N363" s="215" t="s">
        <v>43</v>
      </c>
      <c r="O363" s="87"/>
      <c r="P363" s="216">
        <f>O363*H363</f>
        <v>0</v>
      </c>
      <c r="Q363" s="216">
        <v>0.0016299999999999999</v>
      </c>
      <c r="R363" s="216">
        <f>Q363*H363</f>
        <v>0.0032599999999999999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236</v>
      </c>
      <c r="AT363" s="218" t="s">
        <v>142</v>
      </c>
      <c r="AU363" s="218" t="s">
        <v>82</v>
      </c>
      <c r="AY363" s="20" t="s">
        <v>140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80</v>
      </c>
      <c r="BK363" s="219">
        <f>ROUND(I363*H363,2)</f>
        <v>0</v>
      </c>
      <c r="BL363" s="20" t="s">
        <v>236</v>
      </c>
      <c r="BM363" s="218" t="s">
        <v>1349</v>
      </c>
    </row>
    <row r="364" s="2" customFormat="1">
      <c r="A364" s="41"/>
      <c r="B364" s="42"/>
      <c r="C364" s="43"/>
      <c r="D364" s="220" t="s">
        <v>149</v>
      </c>
      <c r="E364" s="43"/>
      <c r="F364" s="221" t="s">
        <v>1350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149</v>
      </c>
      <c r="AU364" s="20" t="s">
        <v>82</v>
      </c>
    </row>
    <row r="365" s="2" customFormat="1" ht="24.15" customHeight="1">
      <c r="A365" s="41"/>
      <c r="B365" s="42"/>
      <c r="C365" s="207" t="s">
        <v>1351</v>
      </c>
      <c r="D365" s="207" t="s">
        <v>142</v>
      </c>
      <c r="E365" s="208" t="s">
        <v>1352</v>
      </c>
      <c r="F365" s="209" t="s">
        <v>1353</v>
      </c>
      <c r="G365" s="210" t="s">
        <v>179</v>
      </c>
      <c r="H365" s="211">
        <v>46</v>
      </c>
      <c r="I365" s="212"/>
      <c r="J365" s="213">
        <f>ROUND(I365*H365,2)</f>
        <v>0</v>
      </c>
      <c r="K365" s="209" t="s">
        <v>146</v>
      </c>
      <c r="L365" s="47"/>
      <c r="M365" s="214" t="s">
        <v>19</v>
      </c>
      <c r="N365" s="215" t="s">
        <v>43</v>
      </c>
      <c r="O365" s="87"/>
      <c r="P365" s="216">
        <f>O365*H365</f>
        <v>0</v>
      </c>
      <c r="Q365" s="216">
        <v>0</v>
      </c>
      <c r="R365" s="216">
        <f>Q365*H365</f>
        <v>0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236</v>
      </c>
      <c r="AT365" s="218" t="s">
        <v>142</v>
      </c>
      <c r="AU365" s="218" t="s">
        <v>82</v>
      </c>
      <c r="AY365" s="20" t="s">
        <v>140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80</v>
      </c>
      <c r="BK365" s="219">
        <f>ROUND(I365*H365,2)</f>
        <v>0</v>
      </c>
      <c r="BL365" s="20" t="s">
        <v>236</v>
      </c>
      <c r="BM365" s="218" t="s">
        <v>1354</v>
      </c>
    </row>
    <row r="366" s="2" customFormat="1">
      <c r="A366" s="41"/>
      <c r="B366" s="42"/>
      <c r="C366" s="43"/>
      <c r="D366" s="220" t="s">
        <v>149</v>
      </c>
      <c r="E366" s="43"/>
      <c r="F366" s="221" t="s">
        <v>1355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149</v>
      </c>
      <c r="AU366" s="20" t="s">
        <v>82</v>
      </c>
    </row>
    <row r="367" s="2" customFormat="1" ht="24.15" customHeight="1">
      <c r="A367" s="41"/>
      <c r="B367" s="42"/>
      <c r="C367" s="207" t="s">
        <v>1356</v>
      </c>
      <c r="D367" s="207" t="s">
        <v>142</v>
      </c>
      <c r="E367" s="208" t="s">
        <v>1357</v>
      </c>
      <c r="F367" s="209" t="s">
        <v>1358</v>
      </c>
      <c r="G367" s="210" t="s">
        <v>179</v>
      </c>
      <c r="H367" s="211">
        <v>6</v>
      </c>
      <c r="I367" s="212"/>
      <c r="J367" s="213">
        <f>ROUND(I367*H367,2)</f>
        <v>0</v>
      </c>
      <c r="K367" s="209" t="s">
        <v>146</v>
      </c>
      <c r="L367" s="47"/>
      <c r="M367" s="214" t="s">
        <v>19</v>
      </c>
      <c r="N367" s="215" t="s">
        <v>43</v>
      </c>
      <c r="O367" s="87"/>
      <c r="P367" s="216">
        <f>O367*H367</f>
        <v>0</v>
      </c>
      <c r="Q367" s="216">
        <v>0</v>
      </c>
      <c r="R367" s="216">
        <f>Q367*H367</f>
        <v>0</v>
      </c>
      <c r="S367" s="216">
        <v>0</v>
      </c>
      <c r="T367" s="21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8" t="s">
        <v>236</v>
      </c>
      <c r="AT367" s="218" t="s">
        <v>142</v>
      </c>
      <c r="AU367" s="218" t="s">
        <v>82</v>
      </c>
      <c r="AY367" s="20" t="s">
        <v>140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20" t="s">
        <v>80</v>
      </c>
      <c r="BK367" s="219">
        <f>ROUND(I367*H367,2)</f>
        <v>0</v>
      </c>
      <c r="BL367" s="20" t="s">
        <v>236</v>
      </c>
      <c r="BM367" s="218" t="s">
        <v>1359</v>
      </c>
    </row>
    <row r="368" s="2" customFormat="1">
      <c r="A368" s="41"/>
      <c r="B368" s="42"/>
      <c r="C368" s="43"/>
      <c r="D368" s="220" t="s">
        <v>149</v>
      </c>
      <c r="E368" s="43"/>
      <c r="F368" s="221" t="s">
        <v>1360</v>
      </c>
      <c r="G368" s="43"/>
      <c r="H368" s="43"/>
      <c r="I368" s="222"/>
      <c r="J368" s="43"/>
      <c r="K368" s="43"/>
      <c r="L368" s="47"/>
      <c r="M368" s="223"/>
      <c r="N368" s="224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149</v>
      </c>
      <c r="AU368" s="20" t="s">
        <v>82</v>
      </c>
    </row>
    <row r="369" s="2" customFormat="1" ht="24.15" customHeight="1">
      <c r="A369" s="41"/>
      <c r="B369" s="42"/>
      <c r="C369" s="207" t="s">
        <v>1361</v>
      </c>
      <c r="D369" s="207" t="s">
        <v>142</v>
      </c>
      <c r="E369" s="208" t="s">
        <v>1362</v>
      </c>
      <c r="F369" s="209" t="s">
        <v>1363</v>
      </c>
      <c r="G369" s="210" t="s">
        <v>179</v>
      </c>
      <c r="H369" s="211">
        <v>26</v>
      </c>
      <c r="I369" s="212"/>
      <c r="J369" s="213">
        <f>ROUND(I369*H369,2)</f>
        <v>0</v>
      </c>
      <c r="K369" s="209" t="s">
        <v>146</v>
      </c>
      <c r="L369" s="47"/>
      <c r="M369" s="214" t="s">
        <v>19</v>
      </c>
      <c r="N369" s="215" t="s">
        <v>43</v>
      </c>
      <c r="O369" s="87"/>
      <c r="P369" s="216">
        <f>O369*H369</f>
        <v>0</v>
      </c>
      <c r="Q369" s="216">
        <v>0</v>
      </c>
      <c r="R369" s="216">
        <f>Q369*H369</f>
        <v>0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236</v>
      </c>
      <c r="AT369" s="218" t="s">
        <v>142</v>
      </c>
      <c r="AU369" s="218" t="s">
        <v>82</v>
      </c>
      <c r="AY369" s="20" t="s">
        <v>140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80</v>
      </c>
      <c r="BK369" s="219">
        <f>ROUND(I369*H369,2)</f>
        <v>0</v>
      </c>
      <c r="BL369" s="20" t="s">
        <v>236</v>
      </c>
      <c r="BM369" s="218" t="s">
        <v>1364</v>
      </c>
    </row>
    <row r="370" s="2" customFormat="1">
      <c r="A370" s="41"/>
      <c r="B370" s="42"/>
      <c r="C370" s="43"/>
      <c r="D370" s="220" t="s">
        <v>149</v>
      </c>
      <c r="E370" s="43"/>
      <c r="F370" s="221" t="s">
        <v>1365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149</v>
      </c>
      <c r="AU370" s="20" t="s">
        <v>82</v>
      </c>
    </row>
    <row r="371" s="2" customFormat="1" ht="24.15" customHeight="1">
      <c r="A371" s="41"/>
      <c r="B371" s="42"/>
      <c r="C371" s="207" t="s">
        <v>1366</v>
      </c>
      <c r="D371" s="207" t="s">
        <v>142</v>
      </c>
      <c r="E371" s="208" t="s">
        <v>1367</v>
      </c>
      <c r="F371" s="209" t="s">
        <v>1368</v>
      </c>
      <c r="G371" s="210" t="s">
        <v>296</v>
      </c>
      <c r="H371" s="211">
        <v>2</v>
      </c>
      <c r="I371" s="212"/>
      <c r="J371" s="213">
        <f>ROUND(I371*H371,2)</f>
        <v>0</v>
      </c>
      <c r="K371" s="209" t="s">
        <v>146</v>
      </c>
      <c r="L371" s="47"/>
      <c r="M371" s="214" t="s">
        <v>19</v>
      </c>
      <c r="N371" s="215" t="s">
        <v>43</v>
      </c>
      <c r="O371" s="87"/>
      <c r="P371" s="216">
        <f>O371*H371</f>
        <v>0</v>
      </c>
      <c r="Q371" s="216">
        <v>0.0018799999999999999</v>
      </c>
      <c r="R371" s="216">
        <f>Q371*H371</f>
        <v>0.0037599999999999999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236</v>
      </c>
      <c r="AT371" s="218" t="s">
        <v>142</v>
      </c>
      <c r="AU371" s="218" t="s">
        <v>82</v>
      </c>
      <c r="AY371" s="20" t="s">
        <v>140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80</v>
      </c>
      <c r="BK371" s="219">
        <f>ROUND(I371*H371,2)</f>
        <v>0</v>
      </c>
      <c r="BL371" s="20" t="s">
        <v>236</v>
      </c>
      <c r="BM371" s="218" t="s">
        <v>1369</v>
      </c>
    </row>
    <row r="372" s="2" customFormat="1">
      <c r="A372" s="41"/>
      <c r="B372" s="42"/>
      <c r="C372" s="43"/>
      <c r="D372" s="220" t="s">
        <v>149</v>
      </c>
      <c r="E372" s="43"/>
      <c r="F372" s="221" t="s">
        <v>1370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149</v>
      </c>
      <c r="AU372" s="20" t="s">
        <v>82</v>
      </c>
    </row>
    <row r="373" s="2" customFormat="1" ht="24.15" customHeight="1">
      <c r="A373" s="41"/>
      <c r="B373" s="42"/>
      <c r="C373" s="207" t="s">
        <v>1371</v>
      </c>
      <c r="D373" s="207" t="s">
        <v>142</v>
      </c>
      <c r="E373" s="208" t="s">
        <v>1372</v>
      </c>
      <c r="F373" s="209" t="s">
        <v>1373</v>
      </c>
      <c r="G373" s="210" t="s">
        <v>170</v>
      </c>
      <c r="H373" s="211">
        <v>0.443</v>
      </c>
      <c r="I373" s="212"/>
      <c r="J373" s="213">
        <f>ROUND(I373*H373,2)</f>
        <v>0</v>
      </c>
      <c r="K373" s="209" t="s">
        <v>146</v>
      </c>
      <c r="L373" s="47"/>
      <c r="M373" s="214" t="s">
        <v>19</v>
      </c>
      <c r="N373" s="215" t="s">
        <v>43</v>
      </c>
      <c r="O373" s="87"/>
      <c r="P373" s="216">
        <f>O373*H373</f>
        <v>0</v>
      </c>
      <c r="Q373" s="216">
        <v>0</v>
      </c>
      <c r="R373" s="216">
        <f>Q373*H373</f>
        <v>0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236</v>
      </c>
      <c r="AT373" s="218" t="s">
        <v>142</v>
      </c>
      <c r="AU373" s="218" t="s">
        <v>82</v>
      </c>
      <c r="AY373" s="20" t="s">
        <v>140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80</v>
      </c>
      <c r="BK373" s="219">
        <f>ROUND(I373*H373,2)</f>
        <v>0</v>
      </c>
      <c r="BL373" s="20" t="s">
        <v>236</v>
      </c>
      <c r="BM373" s="218" t="s">
        <v>1374</v>
      </c>
    </row>
    <row r="374" s="2" customFormat="1">
      <c r="A374" s="41"/>
      <c r="B374" s="42"/>
      <c r="C374" s="43"/>
      <c r="D374" s="220" t="s">
        <v>149</v>
      </c>
      <c r="E374" s="43"/>
      <c r="F374" s="221" t="s">
        <v>1375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149</v>
      </c>
      <c r="AU374" s="20" t="s">
        <v>82</v>
      </c>
    </row>
    <row r="375" s="12" customFormat="1" ht="22.8" customHeight="1">
      <c r="A375" s="12"/>
      <c r="B375" s="191"/>
      <c r="C375" s="192"/>
      <c r="D375" s="193" t="s">
        <v>71</v>
      </c>
      <c r="E375" s="205" t="s">
        <v>1376</v>
      </c>
      <c r="F375" s="205" t="s">
        <v>1377</v>
      </c>
      <c r="G375" s="192"/>
      <c r="H375" s="192"/>
      <c r="I375" s="195"/>
      <c r="J375" s="206">
        <f>BK375</f>
        <v>0</v>
      </c>
      <c r="K375" s="192"/>
      <c r="L375" s="197"/>
      <c r="M375" s="198"/>
      <c r="N375" s="199"/>
      <c r="O375" s="199"/>
      <c r="P375" s="200">
        <f>SUM(P376:P435)</f>
        <v>0</v>
      </c>
      <c r="Q375" s="199"/>
      <c r="R375" s="200">
        <f>SUM(R376:R435)</f>
        <v>0.25373000000000001</v>
      </c>
      <c r="S375" s="199"/>
      <c r="T375" s="201">
        <f>SUM(T376:T435)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2" t="s">
        <v>82</v>
      </c>
      <c r="AT375" s="203" t="s">
        <v>71</v>
      </c>
      <c r="AU375" s="203" t="s">
        <v>80</v>
      </c>
      <c r="AY375" s="202" t="s">
        <v>140</v>
      </c>
      <c r="BK375" s="204">
        <f>SUM(BK376:BK435)</f>
        <v>0</v>
      </c>
    </row>
    <row r="376" s="2" customFormat="1" ht="16.5" customHeight="1">
      <c r="A376" s="41"/>
      <c r="B376" s="42"/>
      <c r="C376" s="207" t="s">
        <v>1378</v>
      </c>
      <c r="D376" s="207" t="s">
        <v>142</v>
      </c>
      <c r="E376" s="208" t="s">
        <v>1379</v>
      </c>
      <c r="F376" s="209" t="s">
        <v>1380</v>
      </c>
      <c r="G376" s="210" t="s">
        <v>412</v>
      </c>
      <c r="H376" s="211">
        <v>1</v>
      </c>
      <c r="I376" s="212"/>
      <c r="J376" s="213">
        <f>ROUND(I376*H376,2)</f>
        <v>0</v>
      </c>
      <c r="K376" s="209" t="s">
        <v>19</v>
      </c>
      <c r="L376" s="47"/>
      <c r="M376" s="214" t="s">
        <v>19</v>
      </c>
      <c r="N376" s="215" t="s">
        <v>43</v>
      </c>
      <c r="O376" s="87"/>
      <c r="P376" s="216">
        <f>O376*H376</f>
        <v>0</v>
      </c>
      <c r="Q376" s="216">
        <v>0.029739999999999999</v>
      </c>
      <c r="R376" s="216">
        <f>Q376*H376</f>
        <v>0.029739999999999999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236</v>
      </c>
      <c r="AT376" s="218" t="s">
        <v>142</v>
      </c>
      <c r="AU376" s="218" t="s">
        <v>82</v>
      </c>
      <c r="AY376" s="20" t="s">
        <v>140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80</v>
      </c>
      <c r="BK376" s="219">
        <f>ROUND(I376*H376,2)</f>
        <v>0</v>
      </c>
      <c r="BL376" s="20" t="s">
        <v>236</v>
      </c>
      <c r="BM376" s="218" t="s">
        <v>1381</v>
      </c>
    </row>
    <row r="377" s="2" customFormat="1" ht="21.75" customHeight="1">
      <c r="A377" s="41"/>
      <c r="B377" s="42"/>
      <c r="C377" s="207" t="s">
        <v>1382</v>
      </c>
      <c r="D377" s="207" t="s">
        <v>142</v>
      </c>
      <c r="E377" s="208" t="s">
        <v>1383</v>
      </c>
      <c r="F377" s="209" t="s">
        <v>1384</v>
      </c>
      <c r="G377" s="210" t="s">
        <v>412</v>
      </c>
      <c r="H377" s="211">
        <v>4</v>
      </c>
      <c r="I377" s="212"/>
      <c r="J377" s="213">
        <f>ROUND(I377*H377,2)</f>
        <v>0</v>
      </c>
      <c r="K377" s="209" t="s">
        <v>146</v>
      </c>
      <c r="L377" s="47"/>
      <c r="M377" s="214" t="s">
        <v>19</v>
      </c>
      <c r="N377" s="215" t="s">
        <v>43</v>
      </c>
      <c r="O377" s="87"/>
      <c r="P377" s="216">
        <f>O377*H377</f>
        <v>0</v>
      </c>
      <c r="Q377" s="216">
        <v>0.01159</v>
      </c>
      <c r="R377" s="216">
        <f>Q377*H377</f>
        <v>0.046359999999999998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236</v>
      </c>
      <c r="AT377" s="218" t="s">
        <v>142</v>
      </c>
      <c r="AU377" s="218" t="s">
        <v>82</v>
      </c>
      <c r="AY377" s="20" t="s">
        <v>140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80</v>
      </c>
      <c r="BK377" s="219">
        <f>ROUND(I377*H377,2)</f>
        <v>0</v>
      </c>
      <c r="BL377" s="20" t="s">
        <v>236</v>
      </c>
      <c r="BM377" s="218" t="s">
        <v>1385</v>
      </c>
    </row>
    <row r="378" s="2" customFormat="1">
      <c r="A378" s="41"/>
      <c r="B378" s="42"/>
      <c r="C378" s="43"/>
      <c r="D378" s="220" t="s">
        <v>149</v>
      </c>
      <c r="E378" s="43"/>
      <c r="F378" s="221" t="s">
        <v>1386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149</v>
      </c>
      <c r="AU378" s="20" t="s">
        <v>82</v>
      </c>
    </row>
    <row r="379" s="2" customFormat="1" ht="21.75" customHeight="1">
      <c r="A379" s="41"/>
      <c r="B379" s="42"/>
      <c r="C379" s="207" t="s">
        <v>1387</v>
      </c>
      <c r="D379" s="207" t="s">
        <v>142</v>
      </c>
      <c r="E379" s="208" t="s">
        <v>1388</v>
      </c>
      <c r="F379" s="209" t="s">
        <v>1389</v>
      </c>
      <c r="G379" s="210" t="s">
        <v>412</v>
      </c>
      <c r="H379" s="211">
        <v>4</v>
      </c>
      <c r="I379" s="212"/>
      <c r="J379" s="213">
        <f>ROUND(I379*H379,2)</f>
        <v>0</v>
      </c>
      <c r="K379" s="209" t="s">
        <v>146</v>
      </c>
      <c r="L379" s="47"/>
      <c r="M379" s="214" t="s">
        <v>19</v>
      </c>
      <c r="N379" s="215" t="s">
        <v>43</v>
      </c>
      <c r="O379" s="87"/>
      <c r="P379" s="216">
        <f>O379*H379</f>
        <v>0</v>
      </c>
      <c r="Q379" s="216">
        <v>0.014670000000000001</v>
      </c>
      <c r="R379" s="216">
        <f>Q379*H379</f>
        <v>0.058680000000000003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236</v>
      </c>
      <c r="AT379" s="218" t="s">
        <v>142</v>
      </c>
      <c r="AU379" s="218" t="s">
        <v>82</v>
      </c>
      <c r="AY379" s="20" t="s">
        <v>140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80</v>
      </c>
      <c r="BK379" s="219">
        <f>ROUND(I379*H379,2)</f>
        <v>0</v>
      </c>
      <c r="BL379" s="20" t="s">
        <v>236</v>
      </c>
      <c r="BM379" s="218" t="s">
        <v>1390</v>
      </c>
    </row>
    <row r="380" s="2" customFormat="1">
      <c r="A380" s="41"/>
      <c r="B380" s="42"/>
      <c r="C380" s="43"/>
      <c r="D380" s="220" t="s">
        <v>149</v>
      </c>
      <c r="E380" s="43"/>
      <c r="F380" s="221" t="s">
        <v>1391</v>
      </c>
      <c r="G380" s="43"/>
      <c r="H380" s="43"/>
      <c r="I380" s="222"/>
      <c r="J380" s="43"/>
      <c r="K380" s="43"/>
      <c r="L380" s="47"/>
      <c r="M380" s="223"/>
      <c r="N380" s="22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149</v>
      </c>
      <c r="AU380" s="20" t="s">
        <v>82</v>
      </c>
    </row>
    <row r="381" s="2" customFormat="1" ht="16.5" customHeight="1">
      <c r="A381" s="41"/>
      <c r="B381" s="42"/>
      <c r="C381" s="207" t="s">
        <v>1392</v>
      </c>
      <c r="D381" s="207" t="s">
        <v>142</v>
      </c>
      <c r="E381" s="208" t="s">
        <v>1393</v>
      </c>
      <c r="F381" s="209" t="s">
        <v>1394</v>
      </c>
      <c r="G381" s="210" t="s">
        <v>296</v>
      </c>
      <c r="H381" s="211">
        <v>4</v>
      </c>
      <c r="I381" s="212"/>
      <c r="J381" s="213">
        <f>ROUND(I381*H381,2)</f>
        <v>0</v>
      </c>
      <c r="K381" s="209" t="s">
        <v>146</v>
      </c>
      <c r="L381" s="47"/>
      <c r="M381" s="214" t="s">
        <v>19</v>
      </c>
      <c r="N381" s="215" t="s">
        <v>43</v>
      </c>
      <c r="O381" s="87"/>
      <c r="P381" s="216">
        <f>O381*H381</f>
        <v>0</v>
      </c>
      <c r="Q381" s="216">
        <v>5.0000000000000002E-05</v>
      </c>
      <c r="R381" s="216">
        <f>Q381*H381</f>
        <v>0.00020000000000000001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236</v>
      </c>
      <c r="AT381" s="218" t="s">
        <v>142</v>
      </c>
      <c r="AU381" s="218" t="s">
        <v>82</v>
      </c>
      <c r="AY381" s="20" t="s">
        <v>140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80</v>
      </c>
      <c r="BK381" s="219">
        <f>ROUND(I381*H381,2)</f>
        <v>0</v>
      </c>
      <c r="BL381" s="20" t="s">
        <v>236</v>
      </c>
      <c r="BM381" s="218" t="s">
        <v>1395</v>
      </c>
    </row>
    <row r="382" s="2" customFormat="1">
      <c r="A382" s="41"/>
      <c r="B382" s="42"/>
      <c r="C382" s="43"/>
      <c r="D382" s="220" t="s">
        <v>149</v>
      </c>
      <c r="E382" s="43"/>
      <c r="F382" s="221" t="s">
        <v>1396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149</v>
      </c>
      <c r="AU382" s="20" t="s">
        <v>82</v>
      </c>
    </row>
    <row r="383" s="2" customFormat="1" ht="16.5" customHeight="1">
      <c r="A383" s="41"/>
      <c r="B383" s="42"/>
      <c r="C383" s="207" t="s">
        <v>1397</v>
      </c>
      <c r="D383" s="207" t="s">
        <v>142</v>
      </c>
      <c r="E383" s="208" t="s">
        <v>1398</v>
      </c>
      <c r="F383" s="209" t="s">
        <v>1399</v>
      </c>
      <c r="G383" s="210" t="s">
        <v>296</v>
      </c>
      <c r="H383" s="211">
        <v>2</v>
      </c>
      <c r="I383" s="212"/>
      <c r="J383" s="213">
        <f>ROUND(I383*H383,2)</f>
        <v>0</v>
      </c>
      <c r="K383" s="209" t="s">
        <v>146</v>
      </c>
      <c r="L383" s="47"/>
      <c r="M383" s="214" t="s">
        <v>19</v>
      </c>
      <c r="N383" s="215" t="s">
        <v>43</v>
      </c>
      <c r="O383" s="87"/>
      <c r="P383" s="216">
        <f>O383*H383</f>
        <v>0</v>
      </c>
      <c r="Q383" s="216">
        <v>0.00027</v>
      </c>
      <c r="R383" s="216">
        <f>Q383*H383</f>
        <v>0.00054000000000000001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236</v>
      </c>
      <c r="AT383" s="218" t="s">
        <v>142</v>
      </c>
      <c r="AU383" s="218" t="s">
        <v>82</v>
      </c>
      <c r="AY383" s="20" t="s">
        <v>140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80</v>
      </c>
      <c r="BK383" s="219">
        <f>ROUND(I383*H383,2)</f>
        <v>0</v>
      </c>
      <c r="BL383" s="20" t="s">
        <v>236</v>
      </c>
      <c r="BM383" s="218" t="s">
        <v>1400</v>
      </c>
    </row>
    <row r="384" s="2" customFormat="1">
      <c r="A384" s="41"/>
      <c r="B384" s="42"/>
      <c r="C384" s="43"/>
      <c r="D384" s="220" t="s">
        <v>149</v>
      </c>
      <c r="E384" s="43"/>
      <c r="F384" s="221" t="s">
        <v>1401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149</v>
      </c>
      <c r="AU384" s="20" t="s">
        <v>82</v>
      </c>
    </row>
    <row r="385" s="2" customFormat="1" ht="24.15" customHeight="1">
      <c r="A385" s="41"/>
      <c r="B385" s="42"/>
      <c r="C385" s="207" t="s">
        <v>1402</v>
      </c>
      <c r="D385" s="207" t="s">
        <v>142</v>
      </c>
      <c r="E385" s="208" t="s">
        <v>1403</v>
      </c>
      <c r="F385" s="209" t="s">
        <v>1404</v>
      </c>
      <c r="G385" s="210" t="s">
        <v>296</v>
      </c>
      <c r="H385" s="211">
        <v>4</v>
      </c>
      <c r="I385" s="212"/>
      <c r="J385" s="213">
        <f>ROUND(I385*H385,2)</f>
        <v>0</v>
      </c>
      <c r="K385" s="209" t="s">
        <v>146</v>
      </c>
      <c r="L385" s="47"/>
      <c r="M385" s="214" t="s">
        <v>19</v>
      </c>
      <c r="N385" s="215" t="s">
        <v>43</v>
      </c>
      <c r="O385" s="87"/>
      <c r="P385" s="216">
        <f>O385*H385</f>
        <v>0</v>
      </c>
      <c r="Q385" s="216">
        <v>0.00013999999999999999</v>
      </c>
      <c r="R385" s="216">
        <f>Q385*H385</f>
        <v>0.00055999999999999995</v>
      </c>
      <c r="S385" s="216">
        <v>0</v>
      </c>
      <c r="T385" s="217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8" t="s">
        <v>236</v>
      </c>
      <c r="AT385" s="218" t="s">
        <v>142</v>
      </c>
      <c r="AU385" s="218" t="s">
        <v>82</v>
      </c>
      <c r="AY385" s="20" t="s">
        <v>140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20" t="s">
        <v>80</v>
      </c>
      <c r="BK385" s="219">
        <f>ROUND(I385*H385,2)</f>
        <v>0</v>
      </c>
      <c r="BL385" s="20" t="s">
        <v>236</v>
      </c>
      <c r="BM385" s="218" t="s">
        <v>1405</v>
      </c>
    </row>
    <row r="386" s="2" customFormat="1">
      <c r="A386" s="41"/>
      <c r="B386" s="42"/>
      <c r="C386" s="43"/>
      <c r="D386" s="220" t="s">
        <v>149</v>
      </c>
      <c r="E386" s="43"/>
      <c r="F386" s="221" t="s">
        <v>1406</v>
      </c>
      <c r="G386" s="43"/>
      <c r="H386" s="43"/>
      <c r="I386" s="222"/>
      <c r="J386" s="43"/>
      <c r="K386" s="43"/>
      <c r="L386" s="47"/>
      <c r="M386" s="223"/>
      <c r="N386" s="224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149</v>
      </c>
      <c r="AU386" s="20" t="s">
        <v>82</v>
      </c>
    </row>
    <row r="387" s="2" customFormat="1" ht="16.5" customHeight="1">
      <c r="A387" s="41"/>
      <c r="B387" s="42"/>
      <c r="C387" s="207" t="s">
        <v>1407</v>
      </c>
      <c r="D387" s="207" t="s">
        <v>142</v>
      </c>
      <c r="E387" s="208" t="s">
        <v>1408</v>
      </c>
      <c r="F387" s="209" t="s">
        <v>1409</v>
      </c>
      <c r="G387" s="210" t="s">
        <v>296</v>
      </c>
      <c r="H387" s="211">
        <v>1</v>
      </c>
      <c r="I387" s="212"/>
      <c r="J387" s="213">
        <f>ROUND(I387*H387,2)</f>
        <v>0</v>
      </c>
      <c r="K387" s="209" t="s">
        <v>146</v>
      </c>
      <c r="L387" s="47"/>
      <c r="M387" s="214" t="s">
        <v>19</v>
      </c>
      <c r="N387" s="215" t="s">
        <v>43</v>
      </c>
      <c r="O387" s="87"/>
      <c r="P387" s="216">
        <f>O387*H387</f>
        <v>0</v>
      </c>
      <c r="Q387" s="216">
        <v>0.00052999999999999998</v>
      </c>
      <c r="R387" s="216">
        <f>Q387*H387</f>
        <v>0.00052999999999999998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236</v>
      </c>
      <c r="AT387" s="218" t="s">
        <v>142</v>
      </c>
      <c r="AU387" s="218" t="s">
        <v>82</v>
      </c>
      <c r="AY387" s="20" t="s">
        <v>140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80</v>
      </c>
      <c r="BK387" s="219">
        <f>ROUND(I387*H387,2)</f>
        <v>0</v>
      </c>
      <c r="BL387" s="20" t="s">
        <v>236</v>
      </c>
      <c r="BM387" s="218" t="s">
        <v>1410</v>
      </c>
    </row>
    <row r="388" s="2" customFormat="1">
      <c r="A388" s="41"/>
      <c r="B388" s="42"/>
      <c r="C388" s="43"/>
      <c r="D388" s="220" t="s">
        <v>149</v>
      </c>
      <c r="E388" s="43"/>
      <c r="F388" s="221" t="s">
        <v>1411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149</v>
      </c>
      <c r="AU388" s="20" t="s">
        <v>82</v>
      </c>
    </row>
    <row r="389" s="2" customFormat="1" ht="16.5" customHeight="1">
      <c r="A389" s="41"/>
      <c r="B389" s="42"/>
      <c r="C389" s="207" t="s">
        <v>1412</v>
      </c>
      <c r="D389" s="207" t="s">
        <v>142</v>
      </c>
      <c r="E389" s="208" t="s">
        <v>1413</v>
      </c>
      <c r="F389" s="209" t="s">
        <v>1414</v>
      </c>
      <c r="G389" s="210" t="s">
        <v>296</v>
      </c>
      <c r="H389" s="211">
        <v>2</v>
      </c>
      <c r="I389" s="212"/>
      <c r="J389" s="213">
        <f>ROUND(I389*H389,2)</f>
        <v>0</v>
      </c>
      <c r="K389" s="209" t="s">
        <v>146</v>
      </c>
      <c r="L389" s="47"/>
      <c r="M389" s="214" t="s">
        <v>19</v>
      </c>
      <c r="N389" s="215" t="s">
        <v>43</v>
      </c>
      <c r="O389" s="87"/>
      <c r="P389" s="216">
        <f>O389*H389</f>
        <v>0</v>
      </c>
      <c r="Q389" s="216">
        <v>0.00058</v>
      </c>
      <c r="R389" s="216">
        <f>Q389*H389</f>
        <v>0.00116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236</v>
      </c>
      <c r="AT389" s="218" t="s">
        <v>142</v>
      </c>
      <c r="AU389" s="218" t="s">
        <v>82</v>
      </c>
      <c r="AY389" s="20" t="s">
        <v>140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80</v>
      </c>
      <c r="BK389" s="219">
        <f>ROUND(I389*H389,2)</f>
        <v>0</v>
      </c>
      <c r="BL389" s="20" t="s">
        <v>236</v>
      </c>
      <c r="BM389" s="218" t="s">
        <v>1415</v>
      </c>
    </row>
    <row r="390" s="2" customFormat="1">
      <c r="A390" s="41"/>
      <c r="B390" s="42"/>
      <c r="C390" s="43"/>
      <c r="D390" s="220" t="s">
        <v>149</v>
      </c>
      <c r="E390" s="43"/>
      <c r="F390" s="221" t="s">
        <v>1416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149</v>
      </c>
      <c r="AU390" s="20" t="s">
        <v>82</v>
      </c>
    </row>
    <row r="391" s="2" customFormat="1" ht="16.5" customHeight="1">
      <c r="A391" s="41"/>
      <c r="B391" s="42"/>
      <c r="C391" s="207" t="s">
        <v>1417</v>
      </c>
      <c r="D391" s="207" t="s">
        <v>142</v>
      </c>
      <c r="E391" s="208" t="s">
        <v>1418</v>
      </c>
      <c r="F391" s="209" t="s">
        <v>1419</v>
      </c>
      <c r="G391" s="210" t="s">
        <v>296</v>
      </c>
      <c r="H391" s="211">
        <v>1</v>
      </c>
      <c r="I391" s="212"/>
      <c r="J391" s="213">
        <f>ROUND(I391*H391,2)</f>
        <v>0</v>
      </c>
      <c r="K391" s="209" t="s">
        <v>146</v>
      </c>
      <c r="L391" s="47"/>
      <c r="M391" s="214" t="s">
        <v>19</v>
      </c>
      <c r="N391" s="215" t="s">
        <v>43</v>
      </c>
      <c r="O391" s="87"/>
      <c r="P391" s="216">
        <f>O391*H391</f>
        <v>0</v>
      </c>
      <c r="Q391" s="216">
        <v>0.00069999999999999999</v>
      </c>
      <c r="R391" s="216">
        <f>Q391*H391</f>
        <v>0.00069999999999999999</v>
      </c>
      <c r="S391" s="216">
        <v>0</v>
      </c>
      <c r="T391" s="217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8" t="s">
        <v>236</v>
      </c>
      <c r="AT391" s="218" t="s">
        <v>142</v>
      </c>
      <c r="AU391" s="218" t="s">
        <v>82</v>
      </c>
      <c r="AY391" s="20" t="s">
        <v>140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20" t="s">
        <v>80</v>
      </c>
      <c r="BK391" s="219">
        <f>ROUND(I391*H391,2)</f>
        <v>0</v>
      </c>
      <c r="BL391" s="20" t="s">
        <v>236</v>
      </c>
      <c r="BM391" s="218" t="s">
        <v>1420</v>
      </c>
    </row>
    <row r="392" s="2" customFormat="1">
      <c r="A392" s="41"/>
      <c r="B392" s="42"/>
      <c r="C392" s="43"/>
      <c r="D392" s="220" t="s">
        <v>149</v>
      </c>
      <c r="E392" s="43"/>
      <c r="F392" s="221" t="s">
        <v>1421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149</v>
      </c>
      <c r="AU392" s="20" t="s">
        <v>82</v>
      </c>
    </row>
    <row r="393" s="2" customFormat="1" ht="16.5" customHeight="1">
      <c r="A393" s="41"/>
      <c r="B393" s="42"/>
      <c r="C393" s="207" t="s">
        <v>1422</v>
      </c>
      <c r="D393" s="207" t="s">
        <v>142</v>
      </c>
      <c r="E393" s="208" t="s">
        <v>1423</v>
      </c>
      <c r="F393" s="209" t="s">
        <v>1424</v>
      </c>
      <c r="G393" s="210" t="s">
        <v>296</v>
      </c>
      <c r="H393" s="211">
        <v>1</v>
      </c>
      <c r="I393" s="212"/>
      <c r="J393" s="213">
        <f>ROUND(I393*H393,2)</f>
        <v>0</v>
      </c>
      <c r="K393" s="209" t="s">
        <v>146</v>
      </c>
      <c r="L393" s="47"/>
      <c r="M393" s="214" t="s">
        <v>19</v>
      </c>
      <c r="N393" s="215" t="s">
        <v>43</v>
      </c>
      <c r="O393" s="87"/>
      <c r="P393" s="216">
        <f>O393*H393</f>
        <v>0</v>
      </c>
      <c r="Q393" s="216">
        <v>0.00077999999999999999</v>
      </c>
      <c r="R393" s="216">
        <f>Q393*H393</f>
        <v>0.00077999999999999999</v>
      </c>
      <c r="S393" s="216">
        <v>0</v>
      </c>
      <c r="T393" s="217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8" t="s">
        <v>236</v>
      </c>
      <c r="AT393" s="218" t="s">
        <v>142</v>
      </c>
      <c r="AU393" s="218" t="s">
        <v>82</v>
      </c>
      <c r="AY393" s="20" t="s">
        <v>140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20" t="s">
        <v>80</v>
      </c>
      <c r="BK393" s="219">
        <f>ROUND(I393*H393,2)</f>
        <v>0</v>
      </c>
      <c r="BL393" s="20" t="s">
        <v>236</v>
      </c>
      <c r="BM393" s="218" t="s">
        <v>1425</v>
      </c>
    </row>
    <row r="394" s="2" customFormat="1">
      <c r="A394" s="41"/>
      <c r="B394" s="42"/>
      <c r="C394" s="43"/>
      <c r="D394" s="220" t="s">
        <v>149</v>
      </c>
      <c r="E394" s="43"/>
      <c r="F394" s="221" t="s">
        <v>1426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149</v>
      </c>
      <c r="AU394" s="20" t="s">
        <v>82</v>
      </c>
    </row>
    <row r="395" s="2" customFormat="1" ht="16.5" customHeight="1">
      <c r="A395" s="41"/>
      <c r="B395" s="42"/>
      <c r="C395" s="207" t="s">
        <v>1427</v>
      </c>
      <c r="D395" s="207" t="s">
        <v>142</v>
      </c>
      <c r="E395" s="208" t="s">
        <v>1428</v>
      </c>
      <c r="F395" s="209" t="s">
        <v>1429</v>
      </c>
      <c r="G395" s="210" t="s">
        <v>296</v>
      </c>
      <c r="H395" s="211">
        <v>2</v>
      </c>
      <c r="I395" s="212"/>
      <c r="J395" s="213">
        <f>ROUND(I395*H395,2)</f>
        <v>0</v>
      </c>
      <c r="K395" s="209" t="s">
        <v>146</v>
      </c>
      <c r="L395" s="47"/>
      <c r="M395" s="214" t="s">
        <v>19</v>
      </c>
      <c r="N395" s="215" t="s">
        <v>43</v>
      </c>
      <c r="O395" s="87"/>
      <c r="P395" s="216">
        <f>O395*H395</f>
        <v>0</v>
      </c>
      <c r="Q395" s="216">
        <v>0.00093999999999999997</v>
      </c>
      <c r="R395" s="216">
        <f>Q395*H395</f>
        <v>0.0018799999999999999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236</v>
      </c>
      <c r="AT395" s="218" t="s">
        <v>142</v>
      </c>
      <c r="AU395" s="218" t="s">
        <v>82</v>
      </c>
      <c r="AY395" s="20" t="s">
        <v>140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80</v>
      </c>
      <c r="BK395" s="219">
        <f>ROUND(I395*H395,2)</f>
        <v>0</v>
      </c>
      <c r="BL395" s="20" t="s">
        <v>236</v>
      </c>
      <c r="BM395" s="218" t="s">
        <v>1430</v>
      </c>
    </row>
    <row r="396" s="2" customFormat="1">
      <c r="A396" s="41"/>
      <c r="B396" s="42"/>
      <c r="C396" s="43"/>
      <c r="D396" s="220" t="s">
        <v>149</v>
      </c>
      <c r="E396" s="43"/>
      <c r="F396" s="221" t="s">
        <v>1431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149</v>
      </c>
      <c r="AU396" s="20" t="s">
        <v>82</v>
      </c>
    </row>
    <row r="397" s="2" customFormat="1" ht="16.5" customHeight="1">
      <c r="A397" s="41"/>
      <c r="B397" s="42"/>
      <c r="C397" s="207" t="s">
        <v>1432</v>
      </c>
      <c r="D397" s="207" t="s">
        <v>142</v>
      </c>
      <c r="E397" s="208" t="s">
        <v>1433</v>
      </c>
      <c r="F397" s="209" t="s">
        <v>1434</v>
      </c>
      <c r="G397" s="210" t="s">
        <v>296</v>
      </c>
      <c r="H397" s="211">
        <v>4</v>
      </c>
      <c r="I397" s="212"/>
      <c r="J397" s="213">
        <f>ROUND(I397*H397,2)</f>
        <v>0</v>
      </c>
      <c r="K397" s="209" t="s">
        <v>146</v>
      </c>
      <c r="L397" s="47"/>
      <c r="M397" s="214" t="s">
        <v>19</v>
      </c>
      <c r="N397" s="215" t="s">
        <v>43</v>
      </c>
      <c r="O397" s="87"/>
      <c r="P397" s="216">
        <f>O397*H397</f>
        <v>0</v>
      </c>
      <c r="Q397" s="216">
        <v>0.00025999999999999998</v>
      </c>
      <c r="R397" s="216">
        <f>Q397*H397</f>
        <v>0.0010399999999999999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236</v>
      </c>
      <c r="AT397" s="218" t="s">
        <v>142</v>
      </c>
      <c r="AU397" s="218" t="s">
        <v>82</v>
      </c>
      <c r="AY397" s="20" t="s">
        <v>140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80</v>
      </c>
      <c r="BK397" s="219">
        <f>ROUND(I397*H397,2)</f>
        <v>0</v>
      </c>
      <c r="BL397" s="20" t="s">
        <v>236</v>
      </c>
      <c r="BM397" s="218" t="s">
        <v>1435</v>
      </c>
    </row>
    <row r="398" s="2" customFormat="1">
      <c r="A398" s="41"/>
      <c r="B398" s="42"/>
      <c r="C398" s="43"/>
      <c r="D398" s="220" t="s">
        <v>149</v>
      </c>
      <c r="E398" s="43"/>
      <c r="F398" s="221" t="s">
        <v>1436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149</v>
      </c>
      <c r="AU398" s="20" t="s">
        <v>82</v>
      </c>
    </row>
    <row r="399" s="2" customFormat="1" ht="16.5" customHeight="1">
      <c r="A399" s="41"/>
      <c r="B399" s="42"/>
      <c r="C399" s="207" t="s">
        <v>1437</v>
      </c>
      <c r="D399" s="207" t="s">
        <v>142</v>
      </c>
      <c r="E399" s="208" t="s">
        <v>1438</v>
      </c>
      <c r="F399" s="209" t="s">
        <v>1439</v>
      </c>
      <c r="G399" s="210" t="s">
        <v>296</v>
      </c>
      <c r="H399" s="211">
        <v>18</v>
      </c>
      <c r="I399" s="212"/>
      <c r="J399" s="213">
        <f>ROUND(I399*H399,2)</f>
        <v>0</v>
      </c>
      <c r="K399" s="209" t="s">
        <v>146</v>
      </c>
      <c r="L399" s="47"/>
      <c r="M399" s="214" t="s">
        <v>19</v>
      </c>
      <c r="N399" s="215" t="s">
        <v>43</v>
      </c>
      <c r="O399" s="87"/>
      <c r="P399" s="216">
        <f>O399*H399</f>
        <v>0</v>
      </c>
      <c r="Q399" s="216">
        <v>0.00022000000000000001</v>
      </c>
      <c r="R399" s="216">
        <f>Q399*H399</f>
        <v>0.00396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236</v>
      </c>
      <c r="AT399" s="218" t="s">
        <v>142</v>
      </c>
      <c r="AU399" s="218" t="s">
        <v>82</v>
      </c>
      <c r="AY399" s="20" t="s">
        <v>140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80</v>
      </c>
      <c r="BK399" s="219">
        <f>ROUND(I399*H399,2)</f>
        <v>0</v>
      </c>
      <c r="BL399" s="20" t="s">
        <v>236</v>
      </c>
      <c r="BM399" s="218" t="s">
        <v>1440</v>
      </c>
    </row>
    <row r="400" s="2" customFormat="1">
      <c r="A400" s="41"/>
      <c r="B400" s="42"/>
      <c r="C400" s="43"/>
      <c r="D400" s="220" t="s">
        <v>149</v>
      </c>
      <c r="E400" s="43"/>
      <c r="F400" s="221" t="s">
        <v>1441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149</v>
      </c>
      <c r="AU400" s="20" t="s">
        <v>82</v>
      </c>
    </row>
    <row r="401" s="2" customFormat="1" ht="24.15" customHeight="1">
      <c r="A401" s="41"/>
      <c r="B401" s="42"/>
      <c r="C401" s="207" t="s">
        <v>1442</v>
      </c>
      <c r="D401" s="207" t="s">
        <v>142</v>
      </c>
      <c r="E401" s="208" t="s">
        <v>1443</v>
      </c>
      <c r="F401" s="209" t="s">
        <v>1444</v>
      </c>
      <c r="G401" s="210" t="s">
        <v>296</v>
      </c>
      <c r="H401" s="211">
        <v>1</v>
      </c>
      <c r="I401" s="212"/>
      <c r="J401" s="213">
        <f>ROUND(I401*H401,2)</f>
        <v>0</v>
      </c>
      <c r="K401" s="209" t="s">
        <v>146</v>
      </c>
      <c r="L401" s="47"/>
      <c r="M401" s="214" t="s">
        <v>19</v>
      </c>
      <c r="N401" s="215" t="s">
        <v>43</v>
      </c>
      <c r="O401" s="87"/>
      <c r="P401" s="216">
        <f>O401*H401</f>
        <v>0</v>
      </c>
      <c r="Q401" s="216">
        <v>0.00056999999999999998</v>
      </c>
      <c r="R401" s="216">
        <f>Q401*H401</f>
        <v>0.00056999999999999998</v>
      </c>
      <c r="S401" s="216">
        <v>0</v>
      </c>
      <c r="T401" s="21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236</v>
      </c>
      <c r="AT401" s="218" t="s">
        <v>142</v>
      </c>
      <c r="AU401" s="218" t="s">
        <v>82</v>
      </c>
      <c r="AY401" s="20" t="s">
        <v>140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80</v>
      </c>
      <c r="BK401" s="219">
        <f>ROUND(I401*H401,2)</f>
        <v>0</v>
      </c>
      <c r="BL401" s="20" t="s">
        <v>236</v>
      </c>
      <c r="BM401" s="218" t="s">
        <v>1445</v>
      </c>
    </row>
    <row r="402" s="2" customFormat="1">
      <c r="A402" s="41"/>
      <c r="B402" s="42"/>
      <c r="C402" s="43"/>
      <c r="D402" s="220" t="s">
        <v>149</v>
      </c>
      <c r="E402" s="43"/>
      <c r="F402" s="221" t="s">
        <v>1446</v>
      </c>
      <c r="G402" s="43"/>
      <c r="H402" s="43"/>
      <c r="I402" s="222"/>
      <c r="J402" s="43"/>
      <c r="K402" s="43"/>
      <c r="L402" s="47"/>
      <c r="M402" s="223"/>
      <c r="N402" s="224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149</v>
      </c>
      <c r="AU402" s="20" t="s">
        <v>82</v>
      </c>
    </row>
    <row r="403" s="2" customFormat="1" ht="24.15" customHeight="1">
      <c r="A403" s="41"/>
      <c r="B403" s="42"/>
      <c r="C403" s="207" t="s">
        <v>1447</v>
      </c>
      <c r="D403" s="207" t="s">
        <v>142</v>
      </c>
      <c r="E403" s="208" t="s">
        <v>1448</v>
      </c>
      <c r="F403" s="209" t="s">
        <v>1449</v>
      </c>
      <c r="G403" s="210" t="s">
        <v>296</v>
      </c>
      <c r="H403" s="211">
        <v>2</v>
      </c>
      <c r="I403" s="212"/>
      <c r="J403" s="213">
        <f>ROUND(I403*H403,2)</f>
        <v>0</v>
      </c>
      <c r="K403" s="209" t="s">
        <v>146</v>
      </c>
      <c r="L403" s="47"/>
      <c r="M403" s="214" t="s">
        <v>19</v>
      </c>
      <c r="N403" s="215" t="s">
        <v>43</v>
      </c>
      <c r="O403" s="87"/>
      <c r="P403" s="216">
        <f>O403*H403</f>
        <v>0</v>
      </c>
      <c r="Q403" s="216">
        <v>0.00114</v>
      </c>
      <c r="R403" s="216">
        <f>Q403*H403</f>
        <v>0.0022799999999999999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236</v>
      </c>
      <c r="AT403" s="218" t="s">
        <v>142</v>
      </c>
      <c r="AU403" s="218" t="s">
        <v>82</v>
      </c>
      <c r="AY403" s="20" t="s">
        <v>140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80</v>
      </c>
      <c r="BK403" s="219">
        <f>ROUND(I403*H403,2)</f>
        <v>0</v>
      </c>
      <c r="BL403" s="20" t="s">
        <v>236</v>
      </c>
      <c r="BM403" s="218" t="s">
        <v>1450</v>
      </c>
    </row>
    <row r="404" s="2" customFormat="1">
      <c r="A404" s="41"/>
      <c r="B404" s="42"/>
      <c r="C404" s="43"/>
      <c r="D404" s="220" t="s">
        <v>149</v>
      </c>
      <c r="E404" s="43"/>
      <c r="F404" s="221" t="s">
        <v>1451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149</v>
      </c>
      <c r="AU404" s="20" t="s">
        <v>82</v>
      </c>
    </row>
    <row r="405" s="2" customFormat="1" ht="24.15" customHeight="1">
      <c r="A405" s="41"/>
      <c r="B405" s="42"/>
      <c r="C405" s="207" t="s">
        <v>1452</v>
      </c>
      <c r="D405" s="207" t="s">
        <v>142</v>
      </c>
      <c r="E405" s="208" t="s">
        <v>1453</v>
      </c>
      <c r="F405" s="209" t="s">
        <v>1454</v>
      </c>
      <c r="G405" s="210" t="s">
        <v>296</v>
      </c>
      <c r="H405" s="211">
        <v>1</v>
      </c>
      <c r="I405" s="212"/>
      <c r="J405" s="213">
        <f>ROUND(I405*H405,2)</f>
        <v>0</v>
      </c>
      <c r="K405" s="209" t="s">
        <v>146</v>
      </c>
      <c r="L405" s="47"/>
      <c r="M405" s="214" t="s">
        <v>19</v>
      </c>
      <c r="N405" s="215" t="s">
        <v>43</v>
      </c>
      <c r="O405" s="87"/>
      <c r="P405" s="216">
        <f>O405*H405</f>
        <v>0</v>
      </c>
      <c r="Q405" s="216">
        <v>0.00124</v>
      </c>
      <c r="R405" s="216">
        <f>Q405*H405</f>
        <v>0.00124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236</v>
      </c>
      <c r="AT405" s="218" t="s">
        <v>142</v>
      </c>
      <c r="AU405" s="218" t="s">
        <v>82</v>
      </c>
      <c r="AY405" s="20" t="s">
        <v>140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80</v>
      </c>
      <c r="BK405" s="219">
        <f>ROUND(I405*H405,2)</f>
        <v>0</v>
      </c>
      <c r="BL405" s="20" t="s">
        <v>236</v>
      </c>
      <c r="BM405" s="218" t="s">
        <v>1455</v>
      </c>
    </row>
    <row r="406" s="2" customFormat="1">
      <c r="A406" s="41"/>
      <c r="B406" s="42"/>
      <c r="C406" s="43"/>
      <c r="D406" s="220" t="s">
        <v>149</v>
      </c>
      <c r="E406" s="43"/>
      <c r="F406" s="221" t="s">
        <v>1456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149</v>
      </c>
      <c r="AU406" s="20" t="s">
        <v>82</v>
      </c>
    </row>
    <row r="407" s="2" customFormat="1" ht="24.15" customHeight="1">
      <c r="A407" s="41"/>
      <c r="B407" s="42"/>
      <c r="C407" s="207" t="s">
        <v>1457</v>
      </c>
      <c r="D407" s="207" t="s">
        <v>142</v>
      </c>
      <c r="E407" s="208" t="s">
        <v>1458</v>
      </c>
      <c r="F407" s="209" t="s">
        <v>1459</v>
      </c>
      <c r="G407" s="210" t="s">
        <v>296</v>
      </c>
      <c r="H407" s="211">
        <v>1</v>
      </c>
      <c r="I407" s="212"/>
      <c r="J407" s="213">
        <f>ROUND(I407*H407,2)</f>
        <v>0</v>
      </c>
      <c r="K407" s="209" t="s">
        <v>146</v>
      </c>
      <c r="L407" s="47"/>
      <c r="M407" s="214" t="s">
        <v>19</v>
      </c>
      <c r="N407" s="215" t="s">
        <v>43</v>
      </c>
      <c r="O407" s="87"/>
      <c r="P407" s="216">
        <f>O407*H407</f>
        <v>0</v>
      </c>
      <c r="Q407" s="216">
        <v>0.00173</v>
      </c>
      <c r="R407" s="216">
        <f>Q407*H407</f>
        <v>0.00173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236</v>
      </c>
      <c r="AT407" s="218" t="s">
        <v>142</v>
      </c>
      <c r="AU407" s="218" t="s">
        <v>82</v>
      </c>
      <c r="AY407" s="20" t="s">
        <v>140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80</v>
      </c>
      <c r="BK407" s="219">
        <f>ROUND(I407*H407,2)</f>
        <v>0</v>
      </c>
      <c r="BL407" s="20" t="s">
        <v>236</v>
      </c>
      <c r="BM407" s="218" t="s">
        <v>1460</v>
      </c>
    </row>
    <row r="408" s="2" customFormat="1">
      <c r="A408" s="41"/>
      <c r="B408" s="42"/>
      <c r="C408" s="43"/>
      <c r="D408" s="220" t="s">
        <v>149</v>
      </c>
      <c r="E408" s="43"/>
      <c r="F408" s="221" t="s">
        <v>1461</v>
      </c>
      <c r="G408" s="43"/>
      <c r="H408" s="43"/>
      <c r="I408" s="222"/>
      <c r="J408" s="43"/>
      <c r="K408" s="43"/>
      <c r="L408" s="47"/>
      <c r="M408" s="223"/>
      <c r="N408" s="224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149</v>
      </c>
      <c r="AU408" s="20" t="s">
        <v>82</v>
      </c>
    </row>
    <row r="409" s="2" customFormat="1" ht="16.5" customHeight="1">
      <c r="A409" s="41"/>
      <c r="B409" s="42"/>
      <c r="C409" s="207" t="s">
        <v>1462</v>
      </c>
      <c r="D409" s="207" t="s">
        <v>142</v>
      </c>
      <c r="E409" s="208" t="s">
        <v>1463</v>
      </c>
      <c r="F409" s="209" t="s">
        <v>1464</v>
      </c>
      <c r="G409" s="210" t="s">
        <v>296</v>
      </c>
      <c r="H409" s="211">
        <v>5</v>
      </c>
      <c r="I409" s="212"/>
      <c r="J409" s="213">
        <f>ROUND(I409*H409,2)</f>
        <v>0</v>
      </c>
      <c r="K409" s="209" t="s">
        <v>146</v>
      </c>
      <c r="L409" s="47"/>
      <c r="M409" s="214" t="s">
        <v>19</v>
      </c>
      <c r="N409" s="215" t="s">
        <v>43</v>
      </c>
      <c r="O409" s="87"/>
      <c r="P409" s="216">
        <f>O409*H409</f>
        <v>0</v>
      </c>
      <c r="Q409" s="216">
        <v>0.00050000000000000001</v>
      </c>
      <c r="R409" s="216">
        <f>Q409*H409</f>
        <v>0.0025000000000000001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236</v>
      </c>
      <c r="AT409" s="218" t="s">
        <v>142</v>
      </c>
      <c r="AU409" s="218" t="s">
        <v>82</v>
      </c>
      <c r="AY409" s="20" t="s">
        <v>140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80</v>
      </c>
      <c r="BK409" s="219">
        <f>ROUND(I409*H409,2)</f>
        <v>0</v>
      </c>
      <c r="BL409" s="20" t="s">
        <v>236</v>
      </c>
      <c r="BM409" s="218" t="s">
        <v>1465</v>
      </c>
    </row>
    <row r="410" s="2" customFormat="1">
      <c r="A410" s="41"/>
      <c r="B410" s="42"/>
      <c r="C410" s="43"/>
      <c r="D410" s="220" t="s">
        <v>149</v>
      </c>
      <c r="E410" s="43"/>
      <c r="F410" s="221" t="s">
        <v>1466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149</v>
      </c>
      <c r="AU410" s="20" t="s">
        <v>82</v>
      </c>
    </row>
    <row r="411" s="2" customFormat="1" ht="16.5" customHeight="1">
      <c r="A411" s="41"/>
      <c r="B411" s="42"/>
      <c r="C411" s="207" t="s">
        <v>1467</v>
      </c>
      <c r="D411" s="207" t="s">
        <v>142</v>
      </c>
      <c r="E411" s="208" t="s">
        <v>1468</v>
      </c>
      <c r="F411" s="209" t="s">
        <v>1469</v>
      </c>
      <c r="G411" s="210" t="s">
        <v>296</v>
      </c>
      <c r="H411" s="211">
        <v>8</v>
      </c>
      <c r="I411" s="212"/>
      <c r="J411" s="213">
        <f>ROUND(I411*H411,2)</f>
        <v>0</v>
      </c>
      <c r="K411" s="209" t="s">
        <v>146</v>
      </c>
      <c r="L411" s="47"/>
      <c r="M411" s="214" t="s">
        <v>19</v>
      </c>
      <c r="N411" s="215" t="s">
        <v>43</v>
      </c>
      <c r="O411" s="87"/>
      <c r="P411" s="216">
        <f>O411*H411</f>
        <v>0</v>
      </c>
      <c r="Q411" s="216">
        <v>0.00069999999999999999</v>
      </c>
      <c r="R411" s="216">
        <f>Q411*H411</f>
        <v>0.0055999999999999999</v>
      </c>
      <c r="S411" s="216">
        <v>0</v>
      </c>
      <c r="T411" s="217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8" t="s">
        <v>236</v>
      </c>
      <c r="AT411" s="218" t="s">
        <v>142</v>
      </c>
      <c r="AU411" s="218" t="s">
        <v>82</v>
      </c>
      <c r="AY411" s="20" t="s">
        <v>140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20" t="s">
        <v>80</v>
      </c>
      <c r="BK411" s="219">
        <f>ROUND(I411*H411,2)</f>
        <v>0</v>
      </c>
      <c r="BL411" s="20" t="s">
        <v>236</v>
      </c>
      <c r="BM411" s="218" t="s">
        <v>1470</v>
      </c>
    </row>
    <row r="412" s="2" customFormat="1">
      <c r="A412" s="41"/>
      <c r="B412" s="42"/>
      <c r="C412" s="43"/>
      <c r="D412" s="220" t="s">
        <v>149</v>
      </c>
      <c r="E412" s="43"/>
      <c r="F412" s="221" t="s">
        <v>1471</v>
      </c>
      <c r="G412" s="43"/>
      <c r="H412" s="43"/>
      <c r="I412" s="222"/>
      <c r="J412" s="43"/>
      <c r="K412" s="43"/>
      <c r="L412" s="47"/>
      <c r="M412" s="223"/>
      <c r="N412" s="224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149</v>
      </c>
      <c r="AU412" s="20" t="s">
        <v>82</v>
      </c>
    </row>
    <row r="413" s="2" customFormat="1" ht="16.5" customHeight="1">
      <c r="A413" s="41"/>
      <c r="B413" s="42"/>
      <c r="C413" s="207" t="s">
        <v>1472</v>
      </c>
      <c r="D413" s="207" t="s">
        <v>142</v>
      </c>
      <c r="E413" s="208" t="s">
        <v>1473</v>
      </c>
      <c r="F413" s="209" t="s">
        <v>1474</v>
      </c>
      <c r="G413" s="210" t="s">
        <v>296</v>
      </c>
      <c r="H413" s="211">
        <v>4</v>
      </c>
      <c r="I413" s="212"/>
      <c r="J413" s="213">
        <f>ROUND(I413*H413,2)</f>
        <v>0</v>
      </c>
      <c r="K413" s="209" t="s">
        <v>146</v>
      </c>
      <c r="L413" s="47"/>
      <c r="M413" s="214" t="s">
        <v>19</v>
      </c>
      <c r="N413" s="215" t="s">
        <v>43</v>
      </c>
      <c r="O413" s="87"/>
      <c r="P413" s="216">
        <f>O413*H413</f>
        <v>0</v>
      </c>
      <c r="Q413" s="216">
        <v>0.00107</v>
      </c>
      <c r="R413" s="216">
        <f>Q413*H413</f>
        <v>0.00428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236</v>
      </c>
      <c r="AT413" s="218" t="s">
        <v>142</v>
      </c>
      <c r="AU413" s="218" t="s">
        <v>82</v>
      </c>
      <c r="AY413" s="20" t="s">
        <v>140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80</v>
      </c>
      <c r="BK413" s="219">
        <f>ROUND(I413*H413,2)</f>
        <v>0</v>
      </c>
      <c r="BL413" s="20" t="s">
        <v>236</v>
      </c>
      <c r="BM413" s="218" t="s">
        <v>1475</v>
      </c>
    </row>
    <row r="414" s="2" customFormat="1">
      <c r="A414" s="41"/>
      <c r="B414" s="42"/>
      <c r="C414" s="43"/>
      <c r="D414" s="220" t="s">
        <v>149</v>
      </c>
      <c r="E414" s="43"/>
      <c r="F414" s="221" t="s">
        <v>1476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149</v>
      </c>
      <c r="AU414" s="20" t="s">
        <v>82</v>
      </c>
    </row>
    <row r="415" s="2" customFormat="1" ht="16.5" customHeight="1">
      <c r="A415" s="41"/>
      <c r="B415" s="42"/>
      <c r="C415" s="207" t="s">
        <v>1477</v>
      </c>
      <c r="D415" s="207" t="s">
        <v>142</v>
      </c>
      <c r="E415" s="208" t="s">
        <v>1478</v>
      </c>
      <c r="F415" s="209" t="s">
        <v>1479</v>
      </c>
      <c r="G415" s="210" t="s">
        <v>296</v>
      </c>
      <c r="H415" s="211">
        <v>4</v>
      </c>
      <c r="I415" s="212"/>
      <c r="J415" s="213">
        <f>ROUND(I415*H415,2)</f>
        <v>0</v>
      </c>
      <c r="K415" s="209" t="s">
        <v>146</v>
      </c>
      <c r="L415" s="47"/>
      <c r="M415" s="214" t="s">
        <v>19</v>
      </c>
      <c r="N415" s="215" t="s">
        <v>43</v>
      </c>
      <c r="O415" s="87"/>
      <c r="P415" s="216">
        <f>O415*H415</f>
        <v>0</v>
      </c>
      <c r="Q415" s="216">
        <v>0.0016800000000000001</v>
      </c>
      <c r="R415" s="216">
        <f>Q415*H415</f>
        <v>0.0067200000000000003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236</v>
      </c>
      <c r="AT415" s="218" t="s">
        <v>142</v>
      </c>
      <c r="AU415" s="218" t="s">
        <v>82</v>
      </c>
      <c r="AY415" s="20" t="s">
        <v>140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80</v>
      </c>
      <c r="BK415" s="219">
        <f>ROUND(I415*H415,2)</f>
        <v>0</v>
      </c>
      <c r="BL415" s="20" t="s">
        <v>236</v>
      </c>
      <c r="BM415" s="218" t="s">
        <v>1480</v>
      </c>
    </row>
    <row r="416" s="2" customFormat="1">
      <c r="A416" s="41"/>
      <c r="B416" s="42"/>
      <c r="C416" s="43"/>
      <c r="D416" s="220" t="s">
        <v>149</v>
      </c>
      <c r="E416" s="43"/>
      <c r="F416" s="221" t="s">
        <v>1481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149</v>
      </c>
      <c r="AU416" s="20" t="s">
        <v>82</v>
      </c>
    </row>
    <row r="417" s="2" customFormat="1" ht="24.15" customHeight="1">
      <c r="A417" s="41"/>
      <c r="B417" s="42"/>
      <c r="C417" s="207" t="s">
        <v>1482</v>
      </c>
      <c r="D417" s="207" t="s">
        <v>142</v>
      </c>
      <c r="E417" s="208" t="s">
        <v>1483</v>
      </c>
      <c r="F417" s="209" t="s">
        <v>1484</v>
      </c>
      <c r="G417" s="210" t="s">
        <v>296</v>
      </c>
      <c r="H417" s="211">
        <v>2</v>
      </c>
      <c r="I417" s="212"/>
      <c r="J417" s="213">
        <f>ROUND(I417*H417,2)</f>
        <v>0</v>
      </c>
      <c r="K417" s="209" t="s">
        <v>146</v>
      </c>
      <c r="L417" s="47"/>
      <c r="M417" s="214" t="s">
        <v>19</v>
      </c>
      <c r="N417" s="215" t="s">
        <v>43</v>
      </c>
      <c r="O417" s="87"/>
      <c r="P417" s="216">
        <f>O417*H417</f>
        <v>0</v>
      </c>
      <c r="Q417" s="216">
        <v>0.00095</v>
      </c>
      <c r="R417" s="216">
        <f>Q417*H417</f>
        <v>0.0019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236</v>
      </c>
      <c r="AT417" s="218" t="s">
        <v>142</v>
      </c>
      <c r="AU417" s="218" t="s">
        <v>82</v>
      </c>
      <c r="AY417" s="20" t="s">
        <v>140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80</v>
      </c>
      <c r="BK417" s="219">
        <f>ROUND(I417*H417,2)</f>
        <v>0</v>
      </c>
      <c r="BL417" s="20" t="s">
        <v>236</v>
      </c>
      <c r="BM417" s="218" t="s">
        <v>1485</v>
      </c>
    </row>
    <row r="418" s="2" customFormat="1">
      <c r="A418" s="41"/>
      <c r="B418" s="42"/>
      <c r="C418" s="43"/>
      <c r="D418" s="220" t="s">
        <v>149</v>
      </c>
      <c r="E418" s="43"/>
      <c r="F418" s="221" t="s">
        <v>1486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149</v>
      </c>
      <c r="AU418" s="20" t="s">
        <v>82</v>
      </c>
    </row>
    <row r="419" s="2" customFormat="1" ht="24.15" customHeight="1">
      <c r="A419" s="41"/>
      <c r="B419" s="42"/>
      <c r="C419" s="207" t="s">
        <v>1487</v>
      </c>
      <c r="D419" s="207" t="s">
        <v>142</v>
      </c>
      <c r="E419" s="208" t="s">
        <v>1488</v>
      </c>
      <c r="F419" s="209" t="s">
        <v>1489</v>
      </c>
      <c r="G419" s="210" t="s">
        <v>296</v>
      </c>
      <c r="H419" s="211">
        <v>1</v>
      </c>
      <c r="I419" s="212"/>
      <c r="J419" s="213">
        <f>ROUND(I419*H419,2)</f>
        <v>0</v>
      </c>
      <c r="K419" s="209" t="s">
        <v>146</v>
      </c>
      <c r="L419" s="47"/>
      <c r="M419" s="214" t="s">
        <v>19</v>
      </c>
      <c r="N419" s="215" t="s">
        <v>43</v>
      </c>
      <c r="O419" s="87"/>
      <c r="P419" s="216">
        <f>O419*H419</f>
        <v>0</v>
      </c>
      <c r="Q419" s="216">
        <v>0.0011299999999999999</v>
      </c>
      <c r="R419" s="216">
        <f>Q419*H419</f>
        <v>0.0011299999999999999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236</v>
      </c>
      <c r="AT419" s="218" t="s">
        <v>142</v>
      </c>
      <c r="AU419" s="218" t="s">
        <v>82</v>
      </c>
      <c r="AY419" s="20" t="s">
        <v>140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80</v>
      </c>
      <c r="BK419" s="219">
        <f>ROUND(I419*H419,2)</f>
        <v>0</v>
      </c>
      <c r="BL419" s="20" t="s">
        <v>236</v>
      </c>
      <c r="BM419" s="218" t="s">
        <v>1490</v>
      </c>
    </row>
    <row r="420" s="2" customFormat="1">
      <c r="A420" s="41"/>
      <c r="B420" s="42"/>
      <c r="C420" s="43"/>
      <c r="D420" s="220" t="s">
        <v>149</v>
      </c>
      <c r="E420" s="43"/>
      <c r="F420" s="221" t="s">
        <v>1491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149</v>
      </c>
      <c r="AU420" s="20" t="s">
        <v>82</v>
      </c>
    </row>
    <row r="421" s="2" customFormat="1" ht="24.15" customHeight="1">
      <c r="A421" s="41"/>
      <c r="B421" s="42"/>
      <c r="C421" s="207" t="s">
        <v>1492</v>
      </c>
      <c r="D421" s="207" t="s">
        <v>142</v>
      </c>
      <c r="E421" s="208" t="s">
        <v>1493</v>
      </c>
      <c r="F421" s="209" t="s">
        <v>1494</v>
      </c>
      <c r="G421" s="210" t="s">
        <v>296</v>
      </c>
      <c r="H421" s="211">
        <v>1</v>
      </c>
      <c r="I421" s="212"/>
      <c r="J421" s="213">
        <f>ROUND(I421*H421,2)</f>
        <v>0</v>
      </c>
      <c r="K421" s="209" t="s">
        <v>146</v>
      </c>
      <c r="L421" s="47"/>
      <c r="M421" s="214" t="s">
        <v>19</v>
      </c>
      <c r="N421" s="215" t="s">
        <v>43</v>
      </c>
      <c r="O421" s="87"/>
      <c r="P421" s="216">
        <f>O421*H421</f>
        <v>0</v>
      </c>
      <c r="Q421" s="216">
        <v>0.0031800000000000001</v>
      </c>
      <c r="R421" s="216">
        <f>Q421*H421</f>
        <v>0.0031800000000000001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236</v>
      </c>
      <c r="AT421" s="218" t="s">
        <v>142</v>
      </c>
      <c r="AU421" s="218" t="s">
        <v>82</v>
      </c>
      <c r="AY421" s="20" t="s">
        <v>140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80</v>
      </c>
      <c r="BK421" s="219">
        <f>ROUND(I421*H421,2)</f>
        <v>0</v>
      </c>
      <c r="BL421" s="20" t="s">
        <v>236</v>
      </c>
      <c r="BM421" s="218" t="s">
        <v>1495</v>
      </c>
    </row>
    <row r="422" s="2" customFormat="1">
      <c r="A422" s="41"/>
      <c r="B422" s="42"/>
      <c r="C422" s="43"/>
      <c r="D422" s="220" t="s">
        <v>149</v>
      </c>
      <c r="E422" s="43"/>
      <c r="F422" s="221" t="s">
        <v>1496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149</v>
      </c>
      <c r="AU422" s="20" t="s">
        <v>82</v>
      </c>
    </row>
    <row r="423" s="2" customFormat="1" ht="24.15" customHeight="1">
      <c r="A423" s="41"/>
      <c r="B423" s="42"/>
      <c r="C423" s="207" t="s">
        <v>1497</v>
      </c>
      <c r="D423" s="207" t="s">
        <v>142</v>
      </c>
      <c r="E423" s="208" t="s">
        <v>1498</v>
      </c>
      <c r="F423" s="209" t="s">
        <v>1499</v>
      </c>
      <c r="G423" s="210" t="s">
        <v>296</v>
      </c>
      <c r="H423" s="211">
        <v>14</v>
      </c>
      <c r="I423" s="212"/>
      <c r="J423" s="213">
        <f>ROUND(I423*H423,2)</f>
        <v>0</v>
      </c>
      <c r="K423" s="209" t="s">
        <v>146</v>
      </c>
      <c r="L423" s="47"/>
      <c r="M423" s="214" t="s">
        <v>19</v>
      </c>
      <c r="N423" s="215" t="s">
        <v>43</v>
      </c>
      <c r="O423" s="87"/>
      <c r="P423" s="216">
        <f>O423*H423</f>
        <v>0</v>
      </c>
      <c r="Q423" s="216">
        <v>0.00054000000000000001</v>
      </c>
      <c r="R423" s="216">
        <f>Q423*H423</f>
        <v>0.0075599999999999999</v>
      </c>
      <c r="S423" s="216">
        <v>0</v>
      </c>
      <c r="T423" s="217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18" t="s">
        <v>236</v>
      </c>
      <c r="AT423" s="218" t="s">
        <v>142</v>
      </c>
      <c r="AU423" s="218" t="s">
        <v>82</v>
      </c>
      <c r="AY423" s="20" t="s">
        <v>140</v>
      </c>
      <c r="BE423" s="219">
        <f>IF(N423="základní",J423,0)</f>
        <v>0</v>
      </c>
      <c r="BF423" s="219">
        <f>IF(N423="snížená",J423,0)</f>
        <v>0</v>
      </c>
      <c r="BG423" s="219">
        <f>IF(N423="zákl. přenesená",J423,0)</f>
        <v>0</v>
      </c>
      <c r="BH423" s="219">
        <f>IF(N423="sníž. přenesená",J423,0)</f>
        <v>0</v>
      </c>
      <c r="BI423" s="219">
        <f>IF(N423="nulová",J423,0)</f>
        <v>0</v>
      </c>
      <c r="BJ423" s="20" t="s">
        <v>80</v>
      </c>
      <c r="BK423" s="219">
        <f>ROUND(I423*H423,2)</f>
        <v>0</v>
      </c>
      <c r="BL423" s="20" t="s">
        <v>236</v>
      </c>
      <c r="BM423" s="218" t="s">
        <v>1500</v>
      </c>
    </row>
    <row r="424" s="2" customFormat="1">
      <c r="A424" s="41"/>
      <c r="B424" s="42"/>
      <c r="C424" s="43"/>
      <c r="D424" s="220" t="s">
        <v>149</v>
      </c>
      <c r="E424" s="43"/>
      <c r="F424" s="221" t="s">
        <v>1501</v>
      </c>
      <c r="G424" s="43"/>
      <c r="H424" s="43"/>
      <c r="I424" s="222"/>
      <c r="J424" s="43"/>
      <c r="K424" s="43"/>
      <c r="L424" s="47"/>
      <c r="M424" s="223"/>
      <c r="N424" s="224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149</v>
      </c>
      <c r="AU424" s="20" t="s">
        <v>82</v>
      </c>
    </row>
    <row r="425" s="2" customFormat="1" ht="16.5" customHeight="1">
      <c r="A425" s="41"/>
      <c r="B425" s="42"/>
      <c r="C425" s="207" t="s">
        <v>1502</v>
      </c>
      <c r="D425" s="207" t="s">
        <v>142</v>
      </c>
      <c r="E425" s="208" t="s">
        <v>1503</v>
      </c>
      <c r="F425" s="209" t="s">
        <v>1504</v>
      </c>
      <c r="G425" s="210" t="s">
        <v>296</v>
      </c>
      <c r="H425" s="211">
        <v>14</v>
      </c>
      <c r="I425" s="212"/>
      <c r="J425" s="213">
        <f>ROUND(I425*H425,2)</f>
        <v>0</v>
      </c>
      <c r="K425" s="209" t="s">
        <v>146</v>
      </c>
      <c r="L425" s="47"/>
      <c r="M425" s="214" t="s">
        <v>19</v>
      </c>
      <c r="N425" s="215" t="s">
        <v>43</v>
      </c>
      <c r="O425" s="87"/>
      <c r="P425" s="216">
        <f>O425*H425</f>
        <v>0</v>
      </c>
      <c r="Q425" s="216">
        <v>0.0031199999999999999</v>
      </c>
      <c r="R425" s="216">
        <f>Q425*H425</f>
        <v>0.043679999999999997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236</v>
      </c>
      <c r="AT425" s="218" t="s">
        <v>142</v>
      </c>
      <c r="AU425" s="218" t="s">
        <v>82</v>
      </c>
      <c r="AY425" s="20" t="s">
        <v>140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80</v>
      </c>
      <c r="BK425" s="219">
        <f>ROUND(I425*H425,2)</f>
        <v>0</v>
      </c>
      <c r="BL425" s="20" t="s">
        <v>236</v>
      </c>
      <c r="BM425" s="218" t="s">
        <v>1505</v>
      </c>
    </row>
    <row r="426" s="2" customFormat="1">
      <c r="A426" s="41"/>
      <c r="B426" s="42"/>
      <c r="C426" s="43"/>
      <c r="D426" s="220" t="s">
        <v>149</v>
      </c>
      <c r="E426" s="43"/>
      <c r="F426" s="221" t="s">
        <v>1506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149</v>
      </c>
      <c r="AU426" s="20" t="s">
        <v>82</v>
      </c>
    </row>
    <row r="427" s="2" customFormat="1" ht="16.5" customHeight="1">
      <c r="A427" s="41"/>
      <c r="B427" s="42"/>
      <c r="C427" s="207" t="s">
        <v>1507</v>
      </c>
      <c r="D427" s="207" t="s">
        <v>142</v>
      </c>
      <c r="E427" s="208" t="s">
        <v>1508</v>
      </c>
      <c r="F427" s="209" t="s">
        <v>1509</v>
      </c>
      <c r="G427" s="210" t="s">
        <v>296</v>
      </c>
      <c r="H427" s="211">
        <v>5</v>
      </c>
      <c r="I427" s="212"/>
      <c r="J427" s="213">
        <f>ROUND(I427*H427,2)</f>
        <v>0</v>
      </c>
      <c r="K427" s="209" t="s">
        <v>19</v>
      </c>
      <c r="L427" s="47"/>
      <c r="M427" s="214" t="s">
        <v>19</v>
      </c>
      <c r="N427" s="215" t="s">
        <v>43</v>
      </c>
      <c r="O427" s="87"/>
      <c r="P427" s="216">
        <f>O427*H427</f>
        <v>0</v>
      </c>
      <c r="Q427" s="216">
        <v>0.00147</v>
      </c>
      <c r="R427" s="216">
        <f>Q427*H427</f>
        <v>0.0073499999999999998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236</v>
      </c>
      <c r="AT427" s="218" t="s">
        <v>142</v>
      </c>
      <c r="AU427" s="218" t="s">
        <v>82</v>
      </c>
      <c r="AY427" s="20" t="s">
        <v>140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80</v>
      </c>
      <c r="BK427" s="219">
        <f>ROUND(I427*H427,2)</f>
        <v>0</v>
      </c>
      <c r="BL427" s="20" t="s">
        <v>236</v>
      </c>
      <c r="BM427" s="218" t="s">
        <v>1510</v>
      </c>
    </row>
    <row r="428" s="2" customFormat="1" ht="21.75" customHeight="1">
      <c r="A428" s="41"/>
      <c r="B428" s="42"/>
      <c r="C428" s="207" t="s">
        <v>1511</v>
      </c>
      <c r="D428" s="207" t="s">
        <v>142</v>
      </c>
      <c r="E428" s="208" t="s">
        <v>1512</v>
      </c>
      <c r="F428" s="209" t="s">
        <v>1513</v>
      </c>
      <c r="G428" s="210" t="s">
        <v>296</v>
      </c>
      <c r="H428" s="211">
        <v>3</v>
      </c>
      <c r="I428" s="212"/>
      <c r="J428" s="213">
        <f>ROUND(I428*H428,2)</f>
        <v>0</v>
      </c>
      <c r="K428" s="209" t="s">
        <v>146</v>
      </c>
      <c r="L428" s="47"/>
      <c r="M428" s="214" t="s">
        <v>19</v>
      </c>
      <c r="N428" s="215" t="s">
        <v>43</v>
      </c>
      <c r="O428" s="87"/>
      <c r="P428" s="216">
        <f>O428*H428</f>
        <v>0</v>
      </c>
      <c r="Q428" s="216">
        <v>0.00147</v>
      </c>
      <c r="R428" s="216">
        <f>Q428*H428</f>
        <v>0.0044099999999999999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236</v>
      </c>
      <c r="AT428" s="218" t="s">
        <v>142</v>
      </c>
      <c r="AU428" s="218" t="s">
        <v>82</v>
      </c>
      <c r="AY428" s="20" t="s">
        <v>140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0" t="s">
        <v>80</v>
      </c>
      <c r="BK428" s="219">
        <f>ROUND(I428*H428,2)</f>
        <v>0</v>
      </c>
      <c r="BL428" s="20" t="s">
        <v>236</v>
      </c>
      <c r="BM428" s="218" t="s">
        <v>1514</v>
      </c>
    </row>
    <row r="429" s="2" customFormat="1">
      <c r="A429" s="41"/>
      <c r="B429" s="42"/>
      <c r="C429" s="43"/>
      <c r="D429" s="220" t="s">
        <v>149</v>
      </c>
      <c r="E429" s="43"/>
      <c r="F429" s="221" t="s">
        <v>1515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149</v>
      </c>
      <c r="AU429" s="20" t="s">
        <v>82</v>
      </c>
    </row>
    <row r="430" s="2" customFormat="1" ht="16.5" customHeight="1">
      <c r="A430" s="41"/>
      <c r="B430" s="42"/>
      <c r="C430" s="207" t="s">
        <v>1516</v>
      </c>
      <c r="D430" s="207" t="s">
        <v>142</v>
      </c>
      <c r="E430" s="208" t="s">
        <v>1517</v>
      </c>
      <c r="F430" s="209" t="s">
        <v>1518</v>
      </c>
      <c r="G430" s="210" t="s">
        <v>296</v>
      </c>
      <c r="H430" s="211">
        <v>3</v>
      </c>
      <c r="I430" s="212"/>
      <c r="J430" s="213">
        <f>ROUND(I430*H430,2)</f>
        <v>0</v>
      </c>
      <c r="K430" s="209" t="s">
        <v>146</v>
      </c>
      <c r="L430" s="47"/>
      <c r="M430" s="214" t="s">
        <v>19</v>
      </c>
      <c r="N430" s="215" t="s">
        <v>43</v>
      </c>
      <c r="O430" s="87"/>
      <c r="P430" s="216">
        <f>O430*H430</f>
        <v>0</v>
      </c>
      <c r="Q430" s="216">
        <v>0.00075000000000000002</v>
      </c>
      <c r="R430" s="216">
        <f>Q430*H430</f>
        <v>0.0022500000000000003</v>
      </c>
      <c r="S430" s="216">
        <v>0</v>
      </c>
      <c r="T430" s="217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8" t="s">
        <v>236</v>
      </c>
      <c r="AT430" s="218" t="s">
        <v>142</v>
      </c>
      <c r="AU430" s="218" t="s">
        <v>82</v>
      </c>
      <c r="AY430" s="20" t="s">
        <v>140</v>
      </c>
      <c r="BE430" s="219">
        <f>IF(N430="základní",J430,0)</f>
        <v>0</v>
      </c>
      <c r="BF430" s="219">
        <f>IF(N430="snížená",J430,0)</f>
        <v>0</v>
      </c>
      <c r="BG430" s="219">
        <f>IF(N430="zákl. přenesená",J430,0)</f>
        <v>0</v>
      </c>
      <c r="BH430" s="219">
        <f>IF(N430="sníž. přenesená",J430,0)</f>
        <v>0</v>
      </c>
      <c r="BI430" s="219">
        <f>IF(N430="nulová",J430,0)</f>
        <v>0</v>
      </c>
      <c r="BJ430" s="20" t="s">
        <v>80</v>
      </c>
      <c r="BK430" s="219">
        <f>ROUND(I430*H430,2)</f>
        <v>0</v>
      </c>
      <c r="BL430" s="20" t="s">
        <v>236</v>
      </c>
      <c r="BM430" s="218" t="s">
        <v>1519</v>
      </c>
    </row>
    <row r="431" s="2" customFormat="1">
      <c r="A431" s="41"/>
      <c r="B431" s="42"/>
      <c r="C431" s="43"/>
      <c r="D431" s="220" t="s">
        <v>149</v>
      </c>
      <c r="E431" s="43"/>
      <c r="F431" s="221" t="s">
        <v>1520</v>
      </c>
      <c r="G431" s="43"/>
      <c r="H431" s="43"/>
      <c r="I431" s="222"/>
      <c r="J431" s="43"/>
      <c r="K431" s="43"/>
      <c r="L431" s="47"/>
      <c r="M431" s="223"/>
      <c r="N431" s="224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149</v>
      </c>
      <c r="AU431" s="20" t="s">
        <v>82</v>
      </c>
    </row>
    <row r="432" s="2" customFormat="1" ht="16.5" customHeight="1">
      <c r="A432" s="41"/>
      <c r="B432" s="42"/>
      <c r="C432" s="207" t="s">
        <v>1521</v>
      </c>
      <c r="D432" s="207" t="s">
        <v>142</v>
      </c>
      <c r="E432" s="208" t="s">
        <v>1522</v>
      </c>
      <c r="F432" s="209" t="s">
        <v>1523</v>
      </c>
      <c r="G432" s="210" t="s">
        <v>296</v>
      </c>
      <c r="H432" s="211">
        <v>22</v>
      </c>
      <c r="I432" s="212"/>
      <c r="J432" s="213">
        <f>ROUND(I432*H432,2)</f>
        <v>0</v>
      </c>
      <c r="K432" s="209" t="s">
        <v>146</v>
      </c>
      <c r="L432" s="47"/>
      <c r="M432" s="214" t="s">
        <v>19</v>
      </c>
      <c r="N432" s="215" t="s">
        <v>43</v>
      </c>
      <c r="O432" s="87"/>
      <c r="P432" s="216">
        <f>O432*H432</f>
        <v>0</v>
      </c>
      <c r="Q432" s="216">
        <v>0.00051000000000000004</v>
      </c>
      <c r="R432" s="216">
        <f>Q432*H432</f>
        <v>0.011220000000000001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236</v>
      </c>
      <c r="AT432" s="218" t="s">
        <v>142</v>
      </c>
      <c r="AU432" s="218" t="s">
        <v>82</v>
      </c>
      <c r="AY432" s="20" t="s">
        <v>140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80</v>
      </c>
      <c r="BK432" s="219">
        <f>ROUND(I432*H432,2)</f>
        <v>0</v>
      </c>
      <c r="BL432" s="20" t="s">
        <v>236</v>
      </c>
      <c r="BM432" s="218" t="s">
        <v>1524</v>
      </c>
    </row>
    <row r="433" s="2" customFormat="1">
      <c r="A433" s="41"/>
      <c r="B433" s="42"/>
      <c r="C433" s="43"/>
      <c r="D433" s="220" t="s">
        <v>149</v>
      </c>
      <c r="E433" s="43"/>
      <c r="F433" s="221" t="s">
        <v>1525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149</v>
      </c>
      <c r="AU433" s="20" t="s">
        <v>82</v>
      </c>
    </row>
    <row r="434" s="2" customFormat="1" ht="24.15" customHeight="1">
      <c r="A434" s="41"/>
      <c r="B434" s="42"/>
      <c r="C434" s="207" t="s">
        <v>1526</v>
      </c>
      <c r="D434" s="207" t="s">
        <v>142</v>
      </c>
      <c r="E434" s="208" t="s">
        <v>1527</v>
      </c>
      <c r="F434" s="209" t="s">
        <v>1528</v>
      </c>
      <c r="G434" s="210" t="s">
        <v>170</v>
      </c>
      <c r="H434" s="211">
        <v>0.254</v>
      </c>
      <c r="I434" s="212"/>
      <c r="J434" s="213">
        <f>ROUND(I434*H434,2)</f>
        <v>0</v>
      </c>
      <c r="K434" s="209" t="s">
        <v>146</v>
      </c>
      <c r="L434" s="47"/>
      <c r="M434" s="214" t="s">
        <v>19</v>
      </c>
      <c r="N434" s="215" t="s">
        <v>43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236</v>
      </c>
      <c r="AT434" s="218" t="s">
        <v>142</v>
      </c>
      <c r="AU434" s="218" t="s">
        <v>82</v>
      </c>
      <c r="AY434" s="20" t="s">
        <v>140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80</v>
      </c>
      <c r="BK434" s="219">
        <f>ROUND(I434*H434,2)</f>
        <v>0</v>
      </c>
      <c r="BL434" s="20" t="s">
        <v>236</v>
      </c>
      <c r="BM434" s="218" t="s">
        <v>1529</v>
      </c>
    </row>
    <row r="435" s="2" customFormat="1">
      <c r="A435" s="41"/>
      <c r="B435" s="42"/>
      <c r="C435" s="43"/>
      <c r="D435" s="220" t="s">
        <v>149</v>
      </c>
      <c r="E435" s="43"/>
      <c r="F435" s="221" t="s">
        <v>1530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149</v>
      </c>
      <c r="AU435" s="20" t="s">
        <v>82</v>
      </c>
    </row>
    <row r="436" s="12" customFormat="1" ht="22.8" customHeight="1">
      <c r="A436" s="12"/>
      <c r="B436" s="191"/>
      <c r="C436" s="192"/>
      <c r="D436" s="193" t="s">
        <v>71</v>
      </c>
      <c r="E436" s="205" t="s">
        <v>1531</v>
      </c>
      <c r="F436" s="205" t="s">
        <v>1532</v>
      </c>
      <c r="G436" s="192"/>
      <c r="H436" s="192"/>
      <c r="I436" s="195"/>
      <c r="J436" s="206">
        <f>BK436</f>
        <v>0</v>
      </c>
      <c r="K436" s="192"/>
      <c r="L436" s="197"/>
      <c r="M436" s="198"/>
      <c r="N436" s="199"/>
      <c r="O436" s="199"/>
      <c r="P436" s="200">
        <f>SUM(P437:P447)</f>
        <v>0</v>
      </c>
      <c r="Q436" s="199"/>
      <c r="R436" s="200">
        <f>SUM(R437:R447)</f>
        <v>0.56340400000000002</v>
      </c>
      <c r="S436" s="199"/>
      <c r="T436" s="201">
        <f>SUM(T437:T447)</f>
        <v>0.33320000000000005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02" t="s">
        <v>82</v>
      </c>
      <c r="AT436" s="203" t="s">
        <v>71</v>
      </c>
      <c r="AU436" s="203" t="s">
        <v>80</v>
      </c>
      <c r="AY436" s="202" t="s">
        <v>140</v>
      </c>
      <c r="BK436" s="204">
        <f>SUM(BK437:BK447)</f>
        <v>0</v>
      </c>
    </row>
    <row r="437" s="2" customFormat="1" ht="16.5" customHeight="1">
      <c r="A437" s="41"/>
      <c r="B437" s="42"/>
      <c r="C437" s="207" t="s">
        <v>1533</v>
      </c>
      <c r="D437" s="207" t="s">
        <v>142</v>
      </c>
      <c r="E437" s="208" t="s">
        <v>1534</v>
      </c>
      <c r="F437" s="209" t="s">
        <v>1535</v>
      </c>
      <c r="G437" s="210" t="s">
        <v>186</v>
      </c>
      <c r="H437" s="211">
        <v>14</v>
      </c>
      <c r="I437" s="212"/>
      <c r="J437" s="213">
        <f>ROUND(I437*H437,2)</f>
        <v>0</v>
      </c>
      <c r="K437" s="209" t="s">
        <v>146</v>
      </c>
      <c r="L437" s="47"/>
      <c r="M437" s="214" t="s">
        <v>19</v>
      </c>
      <c r="N437" s="215" t="s">
        <v>43</v>
      </c>
      <c r="O437" s="87"/>
      <c r="P437" s="216">
        <f>O437*H437</f>
        <v>0</v>
      </c>
      <c r="Q437" s="216">
        <v>0</v>
      </c>
      <c r="R437" s="216">
        <f>Q437*H437</f>
        <v>0</v>
      </c>
      <c r="S437" s="216">
        <v>0.023800000000000002</v>
      </c>
      <c r="T437" s="217">
        <f>S437*H437</f>
        <v>0.33320000000000005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236</v>
      </c>
      <c r="AT437" s="218" t="s">
        <v>142</v>
      </c>
      <c r="AU437" s="218" t="s">
        <v>82</v>
      </c>
      <c r="AY437" s="20" t="s">
        <v>140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80</v>
      </c>
      <c r="BK437" s="219">
        <f>ROUND(I437*H437,2)</f>
        <v>0</v>
      </c>
      <c r="BL437" s="20" t="s">
        <v>236</v>
      </c>
      <c r="BM437" s="218" t="s">
        <v>1536</v>
      </c>
    </row>
    <row r="438" s="2" customFormat="1">
      <c r="A438" s="41"/>
      <c r="B438" s="42"/>
      <c r="C438" s="43"/>
      <c r="D438" s="220" t="s">
        <v>149</v>
      </c>
      <c r="E438" s="43"/>
      <c r="F438" s="221" t="s">
        <v>1537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149</v>
      </c>
      <c r="AU438" s="20" t="s">
        <v>82</v>
      </c>
    </row>
    <row r="439" s="2" customFormat="1" ht="21.75" customHeight="1">
      <c r="A439" s="41"/>
      <c r="B439" s="42"/>
      <c r="C439" s="207" t="s">
        <v>1538</v>
      </c>
      <c r="D439" s="207" t="s">
        <v>142</v>
      </c>
      <c r="E439" s="208" t="s">
        <v>1539</v>
      </c>
      <c r="F439" s="209" t="s">
        <v>1540</v>
      </c>
      <c r="G439" s="210" t="s">
        <v>186</v>
      </c>
      <c r="H439" s="211">
        <v>23.399999999999999</v>
      </c>
      <c r="I439" s="212"/>
      <c r="J439" s="213">
        <f>ROUND(I439*H439,2)</f>
        <v>0</v>
      </c>
      <c r="K439" s="209" t="s">
        <v>146</v>
      </c>
      <c r="L439" s="47"/>
      <c r="M439" s="214" t="s">
        <v>19</v>
      </c>
      <c r="N439" s="215" t="s">
        <v>43</v>
      </c>
      <c r="O439" s="87"/>
      <c r="P439" s="216">
        <f>O439*H439</f>
        <v>0</v>
      </c>
      <c r="Q439" s="216">
        <v>0</v>
      </c>
      <c r="R439" s="216">
        <f>Q439*H439</f>
        <v>0</v>
      </c>
      <c r="S439" s="216">
        <v>0</v>
      </c>
      <c r="T439" s="217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8" t="s">
        <v>236</v>
      </c>
      <c r="AT439" s="218" t="s">
        <v>142</v>
      </c>
      <c r="AU439" s="218" t="s">
        <v>82</v>
      </c>
      <c r="AY439" s="20" t="s">
        <v>140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20" t="s">
        <v>80</v>
      </c>
      <c r="BK439" s="219">
        <f>ROUND(I439*H439,2)</f>
        <v>0</v>
      </c>
      <c r="BL439" s="20" t="s">
        <v>236</v>
      </c>
      <c r="BM439" s="218" t="s">
        <v>1541</v>
      </c>
    </row>
    <row r="440" s="2" customFormat="1">
      <c r="A440" s="41"/>
      <c r="B440" s="42"/>
      <c r="C440" s="43"/>
      <c r="D440" s="220" t="s">
        <v>149</v>
      </c>
      <c r="E440" s="43"/>
      <c r="F440" s="221" t="s">
        <v>1542</v>
      </c>
      <c r="G440" s="43"/>
      <c r="H440" s="43"/>
      <c r="I440" s="222"/>
      <c r="J440" s="43"/>
      <c r="K440" s="43"/>
      <c r="L440" s="47"/>
      <c r="M440" s="223"/>
      <c r="N440" s="224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149</v>
      </c>
      <c r="AU440" s="20" t="s">
        <v>82</v>
      </c>
    </row>
    <row r="441" s="2" customFormat="1" ht="16.5" customHeight="1">
      <c r="A441" s="41"/>
      <c r="B441" s="42"/>
      <c r="C441" s="207" t="s">
        <v>1543</v>
      </c>
      <c r="D441" s="207" t="s">
        <v>142</v>
      </c>
      <c r="E441" s="208" t="s">
        <v>1544</v>
      </c>
      <c r="F441" s="209" t="s">
        <v>1545</v>
      </c>
      <c r="G441" s="210" t="s">
        <v>186</v>
      </c>
      <c r="H441" s="211">
        <v>23.399999999999999</v>
      </c>
      <c r="I441" s="212"/>
      <c r="J441" s="213">
        <f>ROUND(I441*H441,2)</f>
        <v>0</v>
      </c>
      <c r="K441" s="209" t="s">
        <v>146</v>
      </c>
      <c r="L441" s="47"/>
      <c r="M441" s="214" t="s">
        <v>19</v>
      </c>
      <c r="N441" s="215" t="s">
        <v>43</v>
      </c>
      <c r="O441" s="87"/>
      <c r="P441" s="216">
        <f>O441*H441</f>
        <v>0</v>
      </c>
      <c r="Q441" s="216">
        <v>0</v>
      </c>
      <c r="R441" s="216">
        <f>Q441*H441</f>
        <v>0</v>
      </c>
      <c r="S441" s="216">
        <v>0</v>
      </c>
      <c r="T441" s="217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18" t="s">
        <v>236</v>
      </c>
      <c r="AT441" s="218" t="s">
        <v>142</v>
      </c>
      <c r="AU441" s="218" t="s">
        <v>82</v>
      </c>
      <c r="AY441" s="20" t="s">
        <v>140</v>
      </c>
      <c r="BE441" s="219">
        <f>IF(N441="základní",J441,0)</f>
        <v>0</v>
      </c>
      <c r="BF441" s="219">
        <f>IF(N441="snížená",J441,0)</f>
        <v>0</v>
      </c>
      <c r="BG441" s="219">
        <f>IF(N441="zákl. přenesená",J441,0)</f>
        <v>0</v>
      </c>
      <c r="BH441" s="219">
        <f>IF(N441="sníž. přenesená",J441,0)</f>
        <v>0</v>
      </c>
      <c r="BI441" s="219">
        <f>IF(N441="nulová",J441,0)</f>
        <v>0</v>
      </c>
      <c r="BJ441" s="20" t="s">
        <v>80</v>
      </c>
      <c r="BK441" s="219">
        <f>ROUND(I441*H441,2)</f>
        <v>0</v>
      </c>
      <c r="BL441" s="20" t="s">
        <v>236</v>
      </c>
      <c r="BM441" s="218" t="s">
        <v>1546</v>
      </c>
    </row>
    <row r="442" s="2" customFormat="1">
      <c r="A442" s="41"/>
      <c r="B442" s="42"/>
      <c r="C442" s="43"/>
      <c r="D442" s="220" t="s">
        <v>149</v>
      </c>
      <c r="E442" s="43"/>
      <c r="F442" s="221" t="s">
        <v>1547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149</v>
      </c>
      <c r="AU442" s="20" t="s">
        <v>82</v>
      </c>
    </row>
    <row r="443" s="2" customFormat="1" ht="16.5" customHeight="1">
      <c r="A443" s="41"/>
      <c r="B443" s="42"/>
      <c r="C443" s="207" t="s">
        <v>1548</v>
      </c>
      <c r="D443" s="207" t="s">
        <v>142</v>
      </c>
      <c r="E443" s="208" t="s">
        <v>1549</v>
      </c>
      <c r="F443" s="209" t="s">
        <v>1550</v>
      </c>
      <c r="G443" s="210" t="s">
        <v>186</v>
      </c>
      <c r="H443" s="211">
        <v>23.399999999999999</v>
      </c>
      <c r="I443" s="212"/>
      <c r="J443" s="213">
        <f>ROUND(I443*H443,2)</f>
        <v>0</v>
      </c>
      <c r="K443" s="209" t="s">
        <v>146</v>
      </c>
      <c r="L443" s="47"/>
      <c r="M443" s="214" t="s">
        <v>19</v>
      </c>
      <c r="N443" s="215" t="s">
        <v>43</v>
      </c>
      <c r="O443" s="87"/>
      <c r="P443" s="216">
        <f>O443*H443</f>
        <v>0</v>
      </c>
      <c r="Q443" s="216">
        <v>0.0020600000000000002</v>
      </c>
      <c r="R443" s="216">
        <f>Q443*H443</f>
        <v>0.048204000000000004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236</v>
      </c>
      <c r="AT443" s="218" t="s">
        <v>142</v>
      </c>
      <c r="AU443" s="218" t="s">
        <v>82</v>
      </c>
      <c r="AY443" s="20" t="s">
        <v>140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20" t="s">
        <v>80</v>
      </c>
      <c r="BK443" s="219">
        <f>ROUND(I443*H443,2)</f>
        <v>0</v>
      </c>
      <c r="BL443" s="20" t="s">
        <v>236</v>
      </c>
      <c r="BM443" s="218" t="s">
        <v>1551</v>
      </c>
    </row>
    <row r="444" s="2" customFormat="1">
      <c r="A444" s="41"/>
      <c r="B444" s="42"/>
      <c r="C444" s="43"/>
      <c r="D444" s="220" t="s">
        <v>149</v>
      </c>
      <c r="E444" s="43"/>
      <c r="F444" s="221" t="s">
        <v>1552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149</v>
      </c>
      <c r="AU444" s="20" t="s">
        <v>82</v>
      </c>
    </row>
    <row r="445" s="2" customFormat="1" ht="16.5" customHeight="1">
      <c r="A445" s="41"/>
      <c r="B445" s="42"/>
      <c r="C445" s="258" t="s">
        <v>1553</v>
      </c>
      <c r="D445" s="258" t="s">
        <v>251</v>
      </c>
      <c r="E445" s="259" t="s">
        <v>1554</v>
      </c>
      <c r="F445" s="260" t="s">
        <v>1555</v>
      </c>
      <c r="G445" s="261" t="s">
        <v>296</v>
      </c>
      <c r="H445" s="262">
        <v>92</v>
      </c>
      <c r="I445" s="263"/>
      <c r="J445" s="264">
        <f>ROUND(I445*H445,2)</f>
        <v>0</v>
      </c>
      <c r="K445" s="260" t="s">
        <v>146</v>
      </c>
      <c r="L445" s="265"/>
      <c r="M445" s="266" t="s">
        <v>19</v>
      </c>
      <c r="N445" s="267" t="s">
        <v>43</v>
      </c>
      <c r="O445" s="87"/>
      <c r="P445" s="216">
        <f>O445*H445</f>
        <v>0</v>
      </c>
      <c r="Q445" s="216">
        <v>0.0055999999999999999</v>
      </c>
      <c r="R445" s="216">
        <f>Q445*H445</f>
        <v>0.51519999999999999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340</v>
      </c>
      <c r="AT445" s="218" t="s">
        <v>251</v>
      </c>
      <c r="AU445" s="218" t="s">
        <v>82</v>
      </c>
      <c r="AY445" s="20" t="s">
        <v>140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80</v>
      </c>
      <c r="BK445" s="219">
        <f>ROUND(I445*H445,2)</f>
        <v>0</v>
      </c>
      <c r="BL445" s="20" t="s">
        <v>236</v>
      </c>
      <c r="BM445" s="218" t="s">
        <v>1556</v>
      </c>
    </row>
    <row r="446" s="2" customFormat="1" ht="24.15" customHeight="1">
      <c r="A446" s="41"/>
      <c r="B446" s="42"/>
      <c r="C446" s="207" t="s">
        <v>1557</v>
      </c>
      <c r="D446" s="207" t="s">
        <v>142</v>
      </c>
      <c r="E446" s="208" t="s">
        <v>1558</v>
      </c>
      <c r="F446" s="209" t="s">
        <v>1559</v>
      </c>
      <c r="G446" s="210" t="s">
        <v>170</v>
      </c>
      <c r="H446" s="211">
        <v>0.56299999999999994</v>
      </c>
      <c r="I446" s="212"/>
      <c r="J446" s="213">
        <f>ROUND(I446*H446,2)</f>
        <v>0</v>
      </c>
      <c r="K446" s="209" t="s">
        <v>146</v>
      </c>
      <c r="L446" s="47"/>
      <c r="M446" s="214" t="s">
        <v>19</v>
      </c>
      <c r="N446" s="215" t="s">
        <v>43</v>
      </c>
      <c r="O446" s="87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7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8" t="s">
        <v>236</v>
      </c>
      <c r="AT446" s="218" t="s">
        <v>142</v>
      </c>
      <c r="AU446" s="218" t="s">
        <v>82</v>
      </c>
      <c r="AY446" s="20" t="s">
        <v>140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20" t="s">
        <v>80</v>
      </c>
      <c r="BK446" s="219">
        <f>ROUND(I446*H446,2)</f>
        <v>0</v>
      </c>
      <c r="BL446" s="20" t="s">
        <v>236</v>
      </c>
      <c r="BM446" s="218" t="s">
        <v>1560</v>
      </c>
    </row>
    <row r="447" s="2" customFormat="1">
      <c r="A447" s="41"/>
      <c r="B447" s="42"/>
      <c r="C447" s="43"/>
      <c r="D447" s="220" t="s">
        <v>149</v>
      </c>
      <c r="E447" s="43"/>
      <c r="F447" s="221" t="s">
        <v>1561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149</v>
      </c>
      <c r="AU447" s="20" t="s">
        <v>82</v>
      </c>
    </row>
    <row r="448" s="12" customFormat="1" ht="22.8" customHeight="1">
      <c r="A448" s="12"/>
      <c r="B448" s="191"/>
      <c r="C448" s="192"/>
      <c r="D448" s="193" t="s">
        <v>71</v>
      </c>
      <c r="E448" s="205" t="s">
        <v>597</v>
      </c>
      <c r="F448" s="205" t="s">
        <v>598</v>
      </c>
      <c r="G448" s="192"/>
      <c r="H448" s="192"/>
      <c r="I448" s="195"/>
      <c r="J448" s="206">
        <f>BK448</f>
        <v>0</v>
      </c>
      <c r="K448" s="192"/>
      <c r="L448" s="197"/>
      <c r="M448" s="198"/>
      <c r="N448" s="199"/>
      <c r="O448" s="199"/>
      <c r="P448" s="200">
        <f>SUM(P449:P466)</f>
        <v>0</v>
      </c>
      <c r="Q448" s="199"/>
      <c r="R448" s="200">
        <f>SUM(R449:R466)</f>
        <v>0.096409999999999996</v>
      </c>
      <c r="S448" s="199"/>
      <c r="T448" s="201">
        <f>SUM(T449:T466)</f>
        <v>0.085620000000000002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02" t="s">
        <v>82</v>
      </c>
      <c r="AT448" s="203" t="s">
        <v>71</v>
      </c>
      <c r="AU448" s="203" t="s">
        <v>80</v>
      </c>
      <c r="AY448" s="202" t="s">
        <v>140</v>
      </c>
      <c r="BK448" s="204">
        <f>SUM(BK449:BK466)</f>
        <v>0</v>
      </c>
    </row>
    <row r="449" s="2" customFormat="1" ht="24.15" customHeight="1">
      <c r="A449" s="41"/>
      <c r="B449" s="42"/>
      <c r="C449" s="207" t="s">
        <v>1562</v>
      </c>
      <c r="D449" s="207" t="s">
        <v>142</v>
      </c>
      <c r="E449" s="208" t="s">
        <v>1563</v>
      </c>
      <c r="F449" s="209" t="s">
        <v>1564</v>
      </c>
      <c r="G449" s="210" t="s">
        <v>179</v>
      </c>
      <c r="H449" s="211">
        <v>22</v>
      </c>
      <c r="I449" s="212"/>
      <c r="J449" s="213">
        <f>ROUND(I449*H449,2)</f>
        <v>0</v>
      </c>
      <c r="K449" s="209" t="s">
        <v>146</v>
      </c>
      <c r="L449" s="47"/>
      <c r="M449" s="214" t="s">
        <v>19</v>
      </c>
      <c r="N449" s="215" t="s">
        <v>43</v>
      </c>
      <c r="O449" s="87"/>
      <c r="P449" s="216">
        <f>O449*H449</f>
        <v>0</v>
      </c>
      <c r="Q449" s="216">
        <v>0.0034499999999999999</v>
      </c>
      <c r="R449" s="216">
        <f>Q449*H449</f>
        <v>0.075899999999999995</v>
      </c>
      <c r="S449" s="216">
        <v>0</v>
      </c>
      <c r="T449" s="217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236</v>
      </c>
      <c r="AT449" s="218" t="s">
        <v>142</v>
      </c>
      <c r="AU449" s="218" t="s">
        <v>82</v>
      </c>
      <c r="AY449" s="20" t="s">
        <v>140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80</v>
      </c>
      <c r="BK449" s="219">
        <f>ROUND(I449*H449,2)</f>
        <v>0</v>
      </c>
      <c r="BL449" s="20" t="s">
        <v>236</v>
      </c>
      <c r="BM449" s="218" t="s">
        <v>1565</v>
      </c>
    </row>
    <row r="450" s="2" customFormat="1">
      <c r="A450" s="41"/>
      <c r="B450" s="42"/>
      <c r="C450" s="43"/>
      <c r="D450" s="220" t="s">
        <v>149</v>
      </c>
      <c r="E450" s="43"/>
      <c r="F450" s="221" t="s">
        <v>1566</v>
      </c>
      <c r="G450" s="43"/>
      <c r="H450" s="43"/>
      <c r="I450" s="222"/>
      <c r="J450" s="43"/>
      <c r="K450" s="43"/>
      <c r="L450" s="47"/>
      <c r="M450" s="223"/>
      <c r="N450" s="224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149</v>
      </c>
      <c r="AU450" s="20" t="s">
        <v>82</v>
      </c>
    </row>
    <row r="451" s="2" customFormat="1" ht="24.15" customHeight="1">
      <c r="A451" s="41"/>
      <c r="B451" s="42"/>
      <c r="C451" s="207" t="s">
        <v>1567</v>
      </c>
      <c r="D451" s="207" t="s">
        <v>142</v>
      </c>
      <c r="E451" s="208" t="s">
        <v>1568</v>
      </c>
      <c r="F451" s="209" t="s">
        <v>1569</v>
      </c>
      <c r="G451" s="210" t="s">
        <v>179</v>
      </c>
      <c r="H451" s="211">
        <v>3</v>
      </c>
      <c r="I451" s="212"/>
      <c r="J451" s="213">
        <f>ROUND(I451*H451,2)</f>
        <v>0</v>
      </c>
      <c r="K451" s="209" t="s">
        <v>146</v>
      </c>
      <c r="L451" s="47"/>
      <c r="M451" s="214" t="s">
        <v>19</v>
      </c>
      <c r="N451" s="215" t="s">
        <v>43</v>
      </c>
      <c r="O451" s="87"/>
      <c r="P451" s="216">
        <f>O451*H451</f>
        <v>0</v>
      </c>
      <c r="Q451" s="216">
        <v>0.0053099999999999996</v>
      </c>
      <c r="R451" s="216">
        <f>Q451*H451</f>
        <v>0.01593</v>
      </c>
      <c r="S451" s="216">
        <v>0</v>
      </c>
      <c r="T451" s="21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236</v>
      </c>
      <c r="AT451" s="218" t="s">
        <v>142</v>
      </c>
      <c r="AU451" s="218" t="s">
        <v>82</v>
      </c>
      <c r="AY451" s="20" t="s">
        <v>140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80</v>
      </c>
      <c r="BK451" s="219">
        <f>ROUND(I451*H451,2)</f>
        <v>0</v>
      </c>
      <c r="BL451" s="20" t="s">
        <v>236</v>
      </c>
      <c r="BM451" s="218" t="s">
        <v>1570</v>
      </c>
    </row>
    <row r="452" s="2" customFormat="1">
      <c r="A452" s="41"/>
      <c r="B452" s="42"/>
      <c r="C452" s="43"/>
      <c r="D452" s="220" t="s">
        <v>149</v>
      </c>
      <c r="E452" s="43"/>
      <c r="F452" s="221" t="s">
        <v>1571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149</v>
      </c>
      <c r="AU452" s="20" t="s">
        <v>82</v>
      </c>
    </row>
    <row r="453" s="2" customFormat="1" ht="24.15" customHeight="1">
      <c r="A453" s="41"/>
      <c r="B453" s="42"/>
      <c r="C453" s="207" t="s">
        <v>1572</v>
      </c>
      <c r="D453" s="207" t="s">
        <v>142</v>
      </c>
      <c r="E453" s="208" t="s">
        <v>1573</v>
      </c>
      <c r="F453" s="209" t="s">
        <v>1574</v>
      </c>
      <c r="G453" s="210" t="s">
        <v>179</v>
      </c>
      <c r="H453" s="211">
        <v>3</v>
      </c>
      <c r="I453" s="212"/>
      <c r="J453" s="213">
        <f>ROUND(I453*H453,2)</f>
        <v>0</v>
      </c>
      <c r="K453" s="209" t="s">
        <v>146</v>
      </c>
      <c r="L453" s="47"/>
      <c r="M453" s="214" t="s">
        <v>19</v>
      </c>
      <c r="N453" s="215" t="s">
        <v>43</v>
      </c>
      <c r="O453" s="87"/>
      <c r="P453" s="216">
        <f>O453*H453</f>
        <v>0</v>
      </c>
      <c r="Q453" s="216">
        <v>0</v>
      </c>
      <c r="R453" s="216">
        <f>Q453*H453</f>
        <v>0</v>
      </c>
      <c r="S453" s="216">
        <v>0.0066800000000000002</v>
      </c>
      <c r="T453" s="217">
        <f>S453*H453</f>
        <v>0.020040000000000002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8" t="s">
        <v>236</v>
      </c>
      <c r="AT453" s="218" t="s">
        <v>142</v>
      </c>
      <c r="AU453" s="218" t="s">
        <v>82</v>
      </c>
      <c r="AY453" s="20" t="s">
        <v>140</v>
      </c>
      <c r="BE453" s="219">
        <f>IF(N453="základní",J453,0)</f>
        <v>0</v>
      </c>
      <c r="BF453" s="219">
        <f>IF(N453="snížená",J453,0)</f>
        <v>0</v>
      </c>
      <c r="BG453" s="219">
        <f>IF(N453="zákl. přenesená",J453,0)</f>
        <v>0</v>
      </c>
      <c r="BH453" s="219">
        <f>IF(N453="sníž. přenesená",J453,0)</f>
        <v>0</v>
      </c>
      <c r="BI453" s="219">
        <f>IF(N453="nulová",J453,0)</f>
        <v>0</v>
      </c>
      <c r="BJ453" s="20" t="s">
        <v>80</v>
      </c>
      <c r="BK453" s="219">
        <f>ROUND(I453*H453,2)</f>
        <v>0</v>
      </c>
      <c r="BL453" s="20" t="s">
        <v>236</v>
      </c>
      <c r="BM453" s="218" t="s">
        <v>1575</v>
      </c>
    </row>
    <row r="454" s="2" customFormat="1">
      <c r="A454" s="41"/>
      <c r="B454" s="42"/>
      <c r="C454" s="43"/>
      <c r="D454" s="220" t="s">
        <v>149</v>
      </c>
      <c r="E454" s="43"/>
      <c r="F454" s="221" t="s">
        <v>1576</v>
      </c>
      <c r="G454" s="43"/>
      <c r="H454" s="43"/>
      <c r="I454" s="222"/>
      <c r="J454" s="43"/>
      <c r="K454" s="43"/>
      <c r="L454" s="47"/>
      <c r="M454" s="223"/>
      <c r="N454" s="224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149</v>
      </c>
      <c r="AU454" s="20" t="s">
        <v>82</v>
      </c>
    </row>
    <row r="455" s="2" customFormat="1" ht="24.15" customHeight="1">
      <c r="A455" s="41"/>
      <c r="B455" s="42"/>
      <c r="C455" s="207" t="s">
        <v>1577</v>
      </c>
      <c r="D455" s="207" t="s">
        <v>142</v>
      </c>
      <c r="E455" s="208" t="s">
        <v>1578</v>
      </c>
      <c r="F455" s="209" t="s">
        <v>1579</v>
      </c>
      <c r="G455" s="210" t="s">
        <v>179</v>
      </c>
      <c r="H455" s="211">
        <v>6</v>
      </c>
      <c r="I455" s="212"/>
      <c r="J455" s="213">
        <f>ROUND(I455*H455,2)</f>
        <v>0</v>
      </c>
      <c r="K455" s="209" t="s">
        <v>146</v>
      </c>
      <c r="L455" s="47"/>
      <c r="M455" s="214" t="s">
        <v>19</v>
      </c>
      <c r="N455" s="215" t="s">
        <v>43</v>
      </c>
      <c r="O455" s="87"/>
      <c r="P455" s="216">
        <f>O455*H455</f>
        <v>0</v>
      </c>
      <c r="Q455" s="216">
        <v>0</v>
      </c>
      <c r="R455" s="216">
        <f>Q455*H455</f>
        <v>0</v>
      </c>
      <c r="S455" s="216">
        <v>0.010930000000000001</v>
      </c>
      <c r="T455" s="217">
        <f>S455*H455</f>
        <v>0.065579999999999999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8" t="s">
        <v>236</v>
      </c>
      <c r="AT455" s="218" t="s">
        <v>142</v>
      </c>
      <c r="AU455" s="218" t="s">
        <v>82</v>
      </c>
      <c r="AY455" s="20" t="s">
        <v>140</v>
      </c>
      <c r="BE455" s="219">
        <f>IF(N455="základní",J455,0)</f>
        <v>0</v>
      </c>
      <c r="BF455" s="219">
        <f>IF(N455="snížená",J455,0)</f>
        <v>0</v>
      </c>
      <c r="BG455" s="219">
        <f>IF(N455="zákl. přenesená",J455,0)</f>
        <v>0</v>
      </c>
      <c r="BH455" s="219">
        <f>IF(N455="sníž. přenesená",J455,0)</f>
        <v>0</v>
      </c>
      <c r="BI455" s="219">
        <f>IF(N455="nulová",J455,0)</f>
        <v>0</v>
      </c>
      <c r="BJ455" s="20" t="s">
        <v>80</v>
      </c>
      <c r="BK455" s="219">
        <f>ROUND(I455*H455,2)</f>
        <v>0</v>
      </c>
      <c r="BL455" s="20" t="s">
        <v>236</v>
      </c>
      <c r="BM455" s="218" t="s">
        <v>1580</v>
      </c>
    </row>
    <row r="456" s="2" customFormat="1">
      <c r="A456" s="41"/>
      <c r="B456" s="42"/>
      <c r="C456" s="43"/>
      <c r="D456" s="220" t="s">
        <v>149</v>
      </c>
      <c r="E456" s="43"/>
      <c r="F456" s="221" t="s">
        <v>1581</v>
      </c>
      <c r="G456" s="43"/>
      <c r="H456" s="43"/>
      <c r="I456" s="222"/>
      <c r="J456" s="43"/>
      <c r="K456" s="43"/>
      <c r="L456" s="47"/>
      <c r="M456" s="223"/>
      <c r="N456" s="224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149</v>
      </c>
      <c r="AU456" s="20" t="s">
        <v>82</v>
      </c>
    </row>
    <row r="457" s="2" customFormat="1" ht="24.15" customHeight="1">
      <c r="A457" s="41"/>
      <c r="B457" s="42"/>
      <c r="C457" s="207" t="s">
        <v>1582</v>
      </c>
      <c r="D457" s="207" t="s">
        <v>142</v>
      </c>
      <c r="E457" s="208" t="s">
        <v>1583</v>
      </c>
      <c r="F457" s="209" t="s">
        <v>1584</v>
      </c>
      <c r="G457" s="210" t="s">
        <v>179</v>
      </c>
      <c r="H457" s="211">
        <v>3</v>
      </c>
      <c r="I457" s="212"/>
      <c r="J457" s="213">
        <f>ROUND(I457*H457,2)</f>
        <v>0</v>
      </c>
      <c r="K457" s="209" t="s">
        <v>146</v>
      </c>
      <c r="L457" s="47"/>
      <c r="M457" s="214" t="s">
        <v>19</v>
      </c>
      <c r="N457" s="215" t="s">
        <v>43</v>
      </c>
      <c r="O457" s="87"/>
      <c r="P457" s="216">
        <f>O457*H457</f>
        <v>0</v>
      </c>
      <c r="Q457" s="216">
        <v>0</v>
      </c>
      <c r="R457" s="216">
        <f>Q457*H457</f>
        <v>0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236</v>
      </c>
      <c r="AT457" s="218" t="s">
        <v>142</v>
      </c>
      <c r="AU457" s="218" t="s">
        <v>82</v>
      </c>
      <c r="AY457" s="20" t="s">
        <v>140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80</v>
      </c>
      <c r="BK457" s="219">
        <f>ROUND(I457*H457,2)</f>
        <v>0</v>
      </c>
      <c r="BL457" s="20" t="s">
        <v>236</v>
      </c>
      <c r="BM457" s="218" t="s">
        <v>1585</v>
      </c>
    </row>
    <row r="458" s="2" customFormat="1">
      <c r="A458" s="41"/>
      <c r="B458" s="42"/>
      <c r="C458" s="43"/>
      <c r="D458" s="220" t="s">
        <v>149</v>
      </c>
      <c r="E458" s="43"/>
      <c r="F458" s="221" t="s">
        <v>1586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149</v>
      </c>
      <c r="AU458" s="20" t="s">
        <v>82</v>
      </c>
    </row>
    <row r="459" s="2" customFormat="1" ht="16.5" customHeight="1">
      <c r="A459" s="41"/>
      <c r="B459" s="42"/>
      <c r="C459" s="258" t="s">
        <v>1587</v>
      </c>
      <c r="D459" s="258" t="s">
        <v>251</v>
      </c>
      <c r="E459" s="259" t="s">
        <v>1588</v>
      </c>
      <c r="F459" s="260" t="s">
        <v>1589</v>
      </c>
      <c r="G459" s="261" t="s">
        <v>296</v>
      </c>
      <c r="H459" s="262">
        <v>0.29999999999999999</v>
      </c>
      <c r="I459" s="263"/>
      <c r="J459" s="264">
        <f>ROUND(I459*H459,2)</f>
        <v>0</v>
      </c>
      <c r="K459" s="260" t="s">
        <v>146</v>
      </c>
      <c r="L459" s="265"/>
      <c r="M459" s="266" t="s">
        <v>19</v>
      </c>
      <c r="N459" s="267" t="s">
        <v>43</v>
      </c>
      <c r="O459" s="87"/>
      <c r="P459" s="216">
        <f>O459*H459</f>
        <v>0</v>
      </c>
      <c r="Q459" s="216">
        <v>0.0077999999999999996</v>
      </c>
      <c r="R459" s="216">
        <f>Q459*H459</f>
        <v>0.0023399999999999996</v>
      </c>
      <c r="S459" s="216">
        <v>0</v>
      </c>
      <c r="T459" s="217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8" t="s">
        <v>340</v>
      </c>
      <c r="AT459" s="218" t="s">
        <v>251</v>
      </c>
      <c r="AU459" s="218" t="s">
        <v>82</v>
      </c>
      <c r="AY459" s="20" t="s">
        <v>140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20" t="s">
        <v>80</v>
      </c>
      <c r="BK459" s="219">
        <f>ROUND(I459*H459,2)</f>
        <v>0</v>
      </c>
      <c r="BL459" s="20" t="s">
        <v>236</v>
      </c>
      <c r="BM459" s="218" t="s">
        <v>1590</v>
      </c>
    </row>
    <row r="460" s="13" customFormat="1">
      <c r="A460" s="13"/>
      <c r="B460" s="225"/>
      <c r="C460" s="226"/>
      <c r="D460" s="227" t="s">
        <v>151</v>
      </c>
      <c r="E460" s="226"/>
      <c r="F460" s="229" t="s">
        <v>1591</v>
      </c>
      <c r="G460" s="226"/>
      <c r="H460" s="230">
        <v>0.29999999999999999</v>
      </c>
      <c r="I460" s="231"/>
      <c r="J460" s="226"/>
      <c r="K460" s="226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151</v>
      </c>
      <c r="AU460" s="236" t="s">
        <v>82</v>
      </c>
      <c r="AV460" s="13" t="s">
        <v>82</v>
      </c>
      <c r="AW460" s="13" t="s">
        <v>4</v>
      </c>
      <c r="AX460" s="13" t="s">
        <v>80</v>
      </c>
      <c r="AY460" s="236" t="s">
        <v>140</v>
      </c>
    </row>
    <row r="461" s="2" customFormat="1" ht="21.75" customHeight="1">
      <c r="A461" s="41"/>
      <c r="B461" s="42"/>
      <c r="C461" s="207" t="s">
        <v>1592</v>
      </c>
      <c r="D461" s="207" t="s">
        <v>142</v>
      </c>
      <c r="E461" s="208" t="s">
        <v>1593</v>
      </c>
      <c r="F461" s="209" t="s">
        <v>1594</v>
      </c>
      <c r="G461" s="210" t="s">
        <v>179</v>
      </c>
      <c r="H461" s="211">
        <v>8</v>
      </c>
      <c r="I461" s="212"/>
      <c r="J461" s="213">
        <f>ROUND(I461*H461,2)</f>
        <v>0</v>
      </c>
      <c r="K461" s="209" t="s">
        <v>146</v>
      </c>
      <c r="L461" s="47"/>
      <c r="M461" s="214" t="s">
        <v>19</v>
      </c>
      <c r="N461" s="215" t="s">
        <v>43</v>
      </c>
      <c r="O461" s="87"/>
      <c r="P461" s="216">
        <f>O461*H461</f>
        <v>0</v>
      </c>
      <c r="Q461" s="216">
        <v>0.00021000000000000001</v>
      </c>
      <c r="R461" s="216">
        <f>Q461*H461</f>
        <v>0.0016800000000000001</v>
      </c>
      <c r="S461" s="216">
        <v>0</v>
      </c>
      <c r="T461" s="21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8" t="s">
        <v>236</v>
      </c>
      <c r="AT461" s="218" t="s">
        <v>142</v>
      </c>
      <c r="AU461" s="218" t="s">
        <v>82</v>
      </c>
      <c r="AY461" s="20" t="s">
        <v>140</v>
      </c>
      <c r="BE461" s="219">
        <f>IF(N461="základní",J461,0)</f>
        <v>0</v>
      </c>
      <c r="BF461" s="219">
        <f>IF(N461="snížená",J461,0)</f>
        <v>0</v>
      </c>
      <c r="BG461" s="219">
        <f>IF(N461="zákl. přenesená",J461,0)</f>
        <v>0</v>
      </c>
      <c r="BH461" s="219">
        <f>IF(N461="sníž. přenesená",J461,0)</f>
        <v>0</v>
      </c>
      <c r="BI461" s="219">
        <f>IF(N461="nulová",J461,0)</f>
        <v>0</v>
      </c>
      <c r="BJ461" s="20" t="s">
        <v>80</v>
      </c>
      <c r="BK461" s="219">
        <f>ROUND(I461*H461,2)</f>
        <v>0</v>
      </c>
      <c r="BL461" s="20" t="s">
        <v>236</v>
      </c>
      <c r="BM461" s="218" t="s">
        <v>1595</v>
      </c>
    </row>
    <row r="462" s="2" customFormat="1">
      <c r="A462" s="41"/>
      <c r="B462" s="42"/>
      <c r="C462" s="43"/>
      <c r="D462" s="220" t="s">
        <v>149</v>
      </c>
      <c r="E462" s="43"/>
      <c r="F462" s="221" t="s">
        <v>1596</v>
      </c>
      <c r="G462" s="43"/>
      <c r="H462" s="43"/>
      <c r="I462" s="222"/>
      <c r="J462" s="43"/>
      <c r="K462" s="43"/>
      <c r="L462" s="47"/>
      <c r="M462" s="223"/>
      <c r="N462" s="224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149</v>
      </c>
      <c r="AU462" s="20" t="s">
        <v>82</v>
      </c>
    </row>
    <row r="463" s="2" customFormat="1" ht="21.75" customHeight="1">
      <c r="A463" s="41"/>
      <c r="B463" s="42"/>
      <c r="C463" s="207" t="s">
        <v>1597</v>
      </c>
      <c r="D463" s="207" t="s">
        <v>142</v>
      </c>
      <c r="E463" s="208" t="s">
        <v>1598</v>
      </c>
      <c r="F463" s="209" t="s">
        <v>1599</v>
      </c>
      <c r="G463" s="210" t="s">
        <v>179</v>
      </c>
      <c r="H463" s="211">
        <v>2</v>
      </c>
      <c r="I463" s="212"/>
      <c r="J463" s="213">
        <f>ROUND(I463*H463,2)</f>
        <v>0</v>
      </c>
      <c r="K463" s="209" t="s">
        <v>146</v>
      </c>
      <c r="L463" s="47"/>
      <c r="M463" s="214" t="s">
        <v>19</v>
      </c>
      <c r="N463" s="215" t="s">
        <v>43</v>
      </c>
      <c r="O463" s="87"/>
      <c r="P463" s="216">
        <f>O463*H463</f>
        <v>0</v>
      </c>
      <c r="Q463" s="216">
        <v>0.00027999999999999998</v>
      </c>
      <c r="R463" s="216">
        <f>Q463*H463</f>
        <v>0.00055999999999999995</v>
      </c>
      <c r="S463" s="216">
        <v>0</v>
      </c>
      <c r="T463" s="217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18" t="s">
        <v>236</v>
      </c>
      <c r="AT463" s="218" t="s">
        <v>142</v>
      </c>
      <c r="AU463" s="218" t="s">
        <v>82</v>
      </c>
      <c r="AY463" s="20" t="s">
        <v>140</v>
      </c>
      <c r="BE463" s="219">
        <f>IF(N463="základní",J463,0)</f>
        <v>0</v>
      </c>
      <c r="BF463" s="219">
        <f>IF(N463="snížená",J463,0)</f>
        <v>0</v>
      </c>
      <c r="BG463" s="219">
        <f>IF(N463="zákl. přenesená",J463,0)</f>
        <v>0</v>
      </c>
      <c r="BH463" s="219">
        <f>IF(N463="sníž. přenesená",J463,0)</f>
        <v>0</v>
      </c>
      <c r="BI463" s="219">
        <f>IF(N463="nulová",J463,0)</f>
        <v>0</v>
      </c>
      <c r="BJ463" s="20" t="s">
        <v>80</v>
      </c>
      <c r="BK463" s="219">
        <f>ROUND(I463*H463,2)</f>
        <v>0</v>
      </c>
      <c r="BL463" s="20" t="s">
        <v>236</v>
      </c>
      <c r="BM463" s="218" t="s">
        <v>1600</v>
      </c>
    </row>
    <row r="464" s="2" customFormat="1">
      <c r="A464" s="41"/>
      <c r="B464" s="42"/>
      <c r="C464" s="43"/>
      <c r="D464" s="220" t="s">
        <v>149</v>
      </c>
      <c r="E464" s="43"/>
      <c r="F464" s="221" t="s">
        <v>1601</v>
      </c>
      <c r="G464" s="43"/>
      <c r="H464" s="43"/>
      <c r="I464" s="222"/>
      <c r="J464" s="43"/>
      <c r="K464" s="43"/>
      <c r="L464" s="47"/>
      <c r="M464" s="223"/>
      <c r="N464" s="224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0" t="s">
        <v>149</v>
      </c>
      <c r="AU464" s="20" t="s">
        <v>82</v>
      </c>
    </row>
    <row r="465" s="2" customFormat="1" ht="24.15" customHeight="1">
      <c r="A465" s="41"/>
      <c r="B465" s="42"/>
      <c r="C465" s="207" t="s">
        <v>1602</v>
      </c>
      <c r="D465" s="207" t="s">
        <v>142</v>
      </c>
      <c r="E465" s="208" t="s">
        <v>620</v>
      </c>
      <c r="F465" s="209" t="s">
        <v>621</v>
      </c>
      <c r="G465" s="210" t="s">
        <v>170</v>
      </c>
      <c r="H465" s="211">
        <v>0.096000000000000002</v>
      </c>
      <c r="I465" s="212"/>
      <c r="J465" s="213">
        <f>ROUND(I465*H465,2)</f>
        <v>0</v>
      </c>
      <c r="K465" s="209" t="s">
        <v>146</v>
      </c>
      <c r="L465" s="47"/>
      <c r="M465" s="214" t="s">
        <v>19</v>
      </c>
      <c r="N465" s="215" t="s">
        <v>43</v>
      </c>
      <c r="O465" s="87"/>
      <c r="P465" s="216">
        <f>O465*H465</f>
        <v>0</v>
      </c>
      <c r="Q465" s="216">
        <v>0</v>
      </c>
      <c r="R465" s="216">
        <f>Q465*H465</f>
        <v>0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236</v>
      </c>
      <c r="AT465" s="218" t="s">
        <v>142</v>
      </c>
      <c r="AU465" s="218" t="s">
        <v>82</v>
      </c>
      <c r="AY465" s="20" t="s">
        <v>140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80</v>
      </c>
      <c r="BK465" s="219">
        <f>ROUND(I465*H465,2)</f>
        <v>0</v>
      </c>
      <c r="BL465" s="20" t="s">
        <v>236</v>
      </c>
      <c r="BM465" s="218" t="s">
        <v>1603</v>
      </c>
    </row>
    <row r="466" s="2" customFormat="1">
      <c r="A466" s="41"/>
      <c r="B466" s="42"/>
      <c r="C466" s="43"/>
      <c r="D466" s="220" t="s">
        <v>149</v>
      </c>
      <c r="E466" s="43"/>
      <c r="F466" s="221" t="s">
        <v>623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149</v>
      </c>
      <c r="AU466" s="20" t="s">
        <v>82</v>
      </c>
    </row>
    <row r="467" s="12" customFormat="1" ht="22.8" customHeight="1">
      <c r="A467" s="12"/>
      <c r="B467" s="191"/>
      <c r="C467" s="192"/>
      <c r="D467" s="193" t="s">
        <v>71</v>
      </c>
      <c r="E467" s="205" t="s">
        <v>697</v>
      </c>
      <c r="F467" s="205" t="s">
        <v>698</v>
      </c>
      <c r="G467" s="192"/>
      <c r="H467" s="192"/>
      <c r="I467" s="195"/>
      <c r="J467" s="206">
        <f>BK467</f>
        <v>0</v>
      </c>
      <c r="K467" s="192"/>
      <c r="L467" s="197"/>
      <c r="M467" s="198"/>
      <c r="N467" s="199"/>
      <c r="O467" s="199"/>
      <c r="P467" s="200">
        <f>SUM(P468:P485)</f>
        <v>0</v>
      </c>
      <c r="Q467" s="199"/>
      <c r="R467" s="200">
        <f>SUM(R468:R485)</f>
        <v>0.0077200000000000003</v>
      </c>
      <c r="S467" s="199"/>
      <c r="T467" s="201">
        <f>SUM(T468:T485)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02" t="s">
        <v>82</v>
      </c>
      <c r="AT467" s="203" t="s">
        <v>71</v>
      </c>
      <c r="AU467" s="203" t="s">
        <v>80</v>
      </c>
      <c r="AY467" s="202" t="s">
        <v>140</v>
      </c>
      <c r="BK467" s="204">
        <f>SUM(BK468:BK485)</f>
        <v>0</v>
      </c>
    </row>
    <row r="468" s="2" customFormat="1" ht="24.15" customHeight="1">
      <c r="A468" s="41"/>
      <c r="B468" s="42"/>
      <c r="C468" s="207" t="s">
        <v>1604</v>
      </c>
      <c r="D468" s="207" t="s">
        <v>142</v>
      </c>
      <c r="E468" s="208" t="s">
        <v>1605</v>
      </c>
      <c r="F468" s="209" t="s">
        <v>1606</v>
      </c>
      <c r="G468" s="210" t="s">
        <v>179</v>
      </c>
      <c r="H468" s="211">
        <v>71</v>
      </c>
      <c r="I468" s="212"/>
      <c r="J468" s="213">
        <f>ROUND(I468*H468,2)</f>
        <v>0</v>
      </c>
      <c r="K468" s="209" t="s">
        <v>146</v>
      </c>
      <c r="L468" s="47"/>
      <c r="M468" s="214" t="s">
        <v>19</v>
      </c>
      <c r="N468" s="215" t="s">
        <v>43</v>
      </c>
      <c r="O468" s="87"/>
      <c r="P468" s="216">
        <f>O468*H468</f>
        <v>0</v>
      </c>
      <c r="Q468" s="216">
        <v>1.0000000000000001E-05</v>
      </c>
      <c r="R468" s="216">
        <f>Q468*H468</f>
        <v>0.00071000000000000002</v>
      </c>
      <c r="S468" s="216">
        <v>0</v>
      </c>
      <c r="T468" s="217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8" t="s">
        <v>236</v>
      </c>
      <c r="AT468" s="218" t="s">
        <v>142</v>
      </c>
      <c r="AU468" s="218" t="s">
        <v>82</v>
      </c>
      <c r="AY468" s="20" t="s">
        <v>140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20" t="s">
        <v>80</v>
      </c>
      <c r="BK468" s="219">
        <f>ROUND(I468*H468,2)</f>
        <v>0</v>
      </c>
      <c r="BL468" s="20" t="s">
        <v>236</v>
      </c>
      <c r="BM468" s="218" t="s">
        <v>1607</v>
      </c>
    </row>
    <row r="469" s="2" customFormat="1">
      <c r="A469" s="41"/>
      <c r="B469" s="42"/>
      <c r="C469" s="43"/>
      <c r="D469" s="220" t="s">
        <v>149</v>
      </c>
      <c r="E469" s="43"/>
      <c r="F469" s="221" t="s">
        <v>1608</v>
      </c>
      <c r="G469" s="43"/>
      <c r="H469" s="43"/>
      <c r="I469" s="222"/>
      <c r="J469" s="43"/>
      <c r="K469" s="43"/>
      <c r="L469" s="47"/>
      <c r="M469" s="223"/>
      <c r="N469" s="224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149</v>
      </c>
      <c r="AU469" s="20" t="s">
        <v>82</v>
      </c>
    </row>
    <row r="470" s="2" customFormat="1" ht="24.15" customHeight="1">
      <c r="A470" s="41"/>
      <c r="B470" s="42"/>
      <c r="C470" s="207" t="s">
        <v>1609</v>
      </c>
      <c r="D470" s="207" t="s">
        <v>142</v>
      </c>
      <c r="E470" s="208" t="s">
        <v>1610</v>
      </c>
      <c r="F470" s="209" t="s">
        <v>1611</v>
      </c>
      <c r="G470" s="210" t="s">
        <v>179</v>
      </c>
      <c r="H470" s="211">
        <v>36</v>
      </c>
      <c r="I470" s="212"/>
      <c r="J470" s="213">
        <f>ROUND(I470*H470,2)</f>
        <v>0</v>
      </c>
      <c r="K470" s="209" t="s">
        <v>146</v>
      </c>
      <c r="L470" s="47"/>
      <c r="M470" s="214" t="s">
        <v>19</v>
      </c>
      <c r="N470" s="215" t="s">
        <v>43</v>
      </c>
      <c r="O470" s="87"/>
      <c r="P470" s="216">
        <f>O470*H470</f>
        <v>0</v>
      </c>
      <c r="Q470" s="216">
        <v>1.0000000000000001E-05</v>
      </c>
      <c r="R470" s="216">
        <f>Q470*H470</f>
        <v>0.00036000000000000002</v>
      </c>
      <c r="S470" s="216">
        <v>0</v>
      </c>
      <c r="T470" s="21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236</v>
      </c>
      <c r="AT470" s="218" t="s">
        <v>142</v>
      </c>
      <c r="AU470" s="218" t="s">
        <v>82</v>
      </c>
      <c r="AY470" s="20" t="s">
        <v>140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80</v>
      </c>
      <c r="BK470" s="219">
        <f>ROUND(I470*H470,2)</f>
        <v>0</v>
      </c>
      <c r="BL470" s="20" t="s">
        <v>236</v>
      </c>
      <c r="BM470" s="218" t="s">
        <v>1612</v>
      </c>
    </row>
    <row r="471" s="2" customFormat="1">
      <c r="A471" s="41"/>
      <c r="B471" s="42"/>
      <c r="C471" s="43"/>
      <c r="D471" s="220" t="s">
        <v>149</v>
      </c>
      <c r="E471" s="43"/>
      <c r="F471" s="221" t="s">
        <v>1613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149</v>
      </c>
      <c r="AU471" s="20" t="s">
        <v>82</v>
      </c>
    </row>
    <row r="472" s="2" customFormat="1" ht="24.15" customHeight="1">
      <c r="A472" s="41"/>
      <c r="B472" s="42"/>
      <c r="C472" s="207" t="s">
        <v>1614</v>
      </c>
      <c r="D472" s="207" t="s">
        <v>142</v>
      </c>
      <c r="E472" s="208" t="s">
        <v>1615</v>
      </c>
      <c r="F472" s="209" t="s">
        <v>1616</v>
      </c>
      <c r="G472" s="210" t="s">
        <v>179</v>
      </c>
      <c r="H472" s="211">
        <v>3</v>
      </c>
      <c r="I472" s="212"/>
      <c r="J472" s="213">
        <f>ROUND(I472*H472,2)</f>
        <v>0</v>
      </c>
      <c r="K472" s="209" t="s">
        <v>146</v>
      </c>
      <c r="L472" s="47"/>
      <c r="M472" s="214" t="s">
        <v>19</v>
      </c>
      <c r="N472" s="215" t="s">
        <v>43</v>
      </c>
      <c r="O472" s="87"/>
      <c r="P472" s="216">
        <f>O472*H472</f>
        <v>0</v>
      </c>
      <c r="Q472" s="216">
        <v>2.0000000000000002E-05</v>
      </c>
      <c r="R472" s="216">
        <f>Q472*H472</f>
        <v>6.0000000000000008E-05</v>
      </c>
      <c r="S472" s="216">
        <v>0</v>
      </c>
      <c r="T472" s="217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8" t="s">
        <v>236</v>
      </c>
      <c r="AT472" s="218" t="s">
        <v>142</v>
      </c>
      <c r="AU472" s="218" t="s">
        <v>82</v>
      </c>
      <c r="AY472" s="20" t="s">
        <v>140</v>
      </c>
      <c r="BE472" s="219">
        <f>IF(N472="základní",J472,0)</f>
        <v>0</v>
      </c>
      <c r="BF472" s="219">
        <f>IF(N472="snížená",J472,0)</f>
        <v>0</v>
      </c>
      <c r="BG472" s="219">
        <f>IF(N472="zákl. přenesená",J472,0)</f>
        <v>0</v>
      </c>
      <c r="BH472" s="219">
        <f>IF(N472="sníž. přenesená",J472,0)</f>
        <v>0</v>
      </c>
      <c r="BI472" s="219">
        <f>IF(N472="nulová",J472,0)</f>
        <v>0</v>
      </c>
      <c r="BJ472" s="20" t="s">
        <v>80</v>
      </c>
      <c r="BK472" s="219">
        <f>ROUND(I472*H472,2)</f>
        <v>0</v>
      </c>
      <c r="BL472" s="20" t="s">
        <v>236</v>
      </c>
      <c r="BM472" s="218" t="s">
        <v>1617</v>
      </c>
    </row>
    <row r="473" s="2" customFormat="1">
      <c r="A473" s="41"/>
      <c r="B473" s="42"/>
      <c r="C473" s="43"/>
      <c r="D473" s="220" t="s">
        <v>149</v>
      </c>
      <c r="E473" s="43"/>
      <c r="F473" s="221" t="s">
        <v>1618</v>
      </c>
      <c r="G473" s="43"/>
      <c r="H473" s="43"/>
      <c r="I473" s="222"/>
      <c r="J473" s="43"/>
      <c r="K473" s="43"/>
      <c r="L473" s="47"/>
      <c r="M473" s="223"/>
      <c r="N473" s="224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149</v>
      </c>
      <c r="AU473" s="20" t="s">
        <v>82</v>
      </c>
    </row>
    <row r="474" s="2" customFormat="1" ht="24.15" customHeight="1">
      <c r="A474" s="41"/>
      <c r="B474" s="42"/>
      <c r="C474" s="207" t="s">
        <v>1619</v>
      </c>
      <c r="D474" s="207" t="s">
        <v>142</v>
      </c>
      <c r="E474" s="208" t="s">
        <v>1620</v>
      </c>
      <c r="F474" s="209" t="s">
        <v>1621</v>
      </c>
      <c r="G474" s="210" t="s">
        <v>179</v>
      </c>
      <c r="H474" s="211">
        <v>71</v>
      </c>
      <c r="I474" s="212"/>
      <c r="J474" s="213">
        <f>ROUND(I474*H474,2)</f>
        <v>0</v>
      </c>
      <c r="K474" s="209" t="s">
        <v>146</v>
      </c>
      <c r="L474" s="47"/>
      <c r="M474" s="214" t="s">
        <v>19</v>
      </c>
      <c r="N474" s="215" t="s">
        <v>43</v>
      </c>
      <c r="O474" s="87"/>
      <c r="P474" s="216">
        <f>O474*H474</f>
        <v>0</v>
      </c>
      <c r="Q474" s="216">
        <v>2.0000000000000002E-05</v>
      </c>
      <c r="R474" s="216">
        <f>Q474*H474</f>
        <v>0.00142</v>
      </c>
      <c r="S474" s="216">
        <v>0</v>
      </c>
      <c r="T474" s="217">
        <f>S474*H474</f>
        <v>0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18" t="s">
        <v>236</v>
      </c>
      <c r="AT474" s="218" t="s">
        <v>142</v>
      </c>
      <c r="AU474" s="218" t="s">
        <v>82</v>
      </c>
      <c r="AY474" s="20" t="s">
        <v>140</v>
      </c>
      <c r="BE474" s="219">
        <f>IF(N474="základní",J474,0)</f>
        <v>0</v>
      </c>
      <c r="BF474" s="219">
        <f>IF(N474="snížená",J474,0)</f>
        <v>0</v>
      </c>
      <c r="BG474" s="219">
        <f>IF(N474="zákl. přenesená",J474,0)</f>
        <v>0</v>
      </c>
      <c r="BH474" s="219">
        <f>IF(N474="sníž. přenesená",J474,0)</f>
        <v>0</v>
      </c>
      <c r="BI474" s="219">
        <f>IF(N474="nulová",J474,0)</f>
        <v>0</v>
      </c>
      <c r="BJ474" s="20" t="s">
        <v>80</v>
      </c>
      <c r="BK474" s="219">
        <f>ROUND(I474*H474,2)</f>
        <v>0</v>
      </c>
      <c r="BL474" s="20" t="s">
        <v>236</v>
      </c>
      <c r="BM474" s="218" t="s">
        <v>1622</v>
      </c>
    </row>
    <row r="475" s="2" customFormat="1">
      <c r="A475" s="41"/>
      <c r="B475" s="42"/>
      <c r="C475" s="43"/>
      <c r="D475" s="220" t="s">
        <v>149</v>
      </c>
      <c r="E475" s="43"/>
      <c r="F475" s="221" t="s">
        <v>1623</v>
      </c>
      <c r="G475" s="43"/>
      <c r="H475" s="43"/>
      <c r="I475" s="222"/>
      <c r="J475" s="43"/>
      <c r="K475" s="43"/>
      <c r="L475" s="47"/>
      <c r="M475" s="223"/>
      <c r="N475" s="224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149</v>
      </c>
      <c r="AU475" s="20" t="s">
        <v>82</v>
      </c>
    </row>
    <row r="476" s="2" customFormat="1" ht="24.15" customHeight="1">
      <c r="A476" s="41"/>
      <c r="B476" s="42"/>
      <c r="C476" s="207" t="s">
        <v>1624</v>
      </c>
      <c r="D476" s="207" t="s">
        <v>142</v>
      </c>
      <c r="E476" s="208" t="s">
        <v>1625</v>
      </c>
      <c r="F476" s="209" t="s">
        <v>1626</v>
      </c>
      <c r="G476" s="210" t="s">
        <v>179</v>
      </c>
      <c r="H476" s="211">
        <v>36</v>
      </c>
      <c r="I476" s="212"/>
      <c r="J476" s="213">
        <f>ROUND(I476*H476,2)</f>
        <v>0</v>
      </c>
      <c r="K476" s="209" t="s">
        <v>146</v>
      </c>
      <c r="L476" s="47"/>
      <c r="M476" s="214" t="s">
        <v>19</v>
      </c>
      <c r="N476" s="215" t="s">
        <v>43</v>
      </c>
      <c r="O476" s="87"/>
      <c r="P476" s="216">
        <f>O476*H476</f>
        <v>0</v>
      </c>
      <c r="Q476" s="216">
        <v>5.0000000000000002E-05</v>
      </c>
      <c r="R476" s="216">
        <f>Q476*H476</f>
        <v>0.0018000000000000002</v>
      </c>
      <c r="S476" s="216">
        <v>0</v>
      </c>
      <c r="T476" s="217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18" t="s">
        <v>236</v>
      </c>
      <c r="AT476" s="218" t="s">
        <v>142</v>
      </c>
      <c r="AU476" s="218" t="s">
        <v>82</v>
      </c>
      <c r="AY476" s="20" t="s">
        <v>140</v>
      </c>
      <c r="BE476" s="219">
        <f>IF(N476="základní",J476,0)</f>
        <v>0</v>
      </c>
      <c r="BF476" s="219">
        <f>IF(N476="snížená",J476,0)</f>
        <v>0</v>
      </c>
      <c r="BG476" s="219">
        <f>IF(N476="zákl. přenesená",J476,0)</f>
        <v>0</v>
      </c>
      <c r="BH476" s="219">
        <f>IF(N476="sníž. přenesená",J476,0)</f>
        <v>0</v>
      </c>
      <c r="BI476" s="219">
        <f>IF(N476="nulová",J476,0)</f>
        <v>0</v>
      </c>
      <c r="BJ476" s="20" t="s">
        <v>80</v>
      </c>
      <c r="BK476" s="219">
        <f>ROUND(I476*H476,2)</f>
        <v>0</v>
      </c>
      <c r="BL476" s="20" t="s">
        <v>236</v>
      </c>
      <c r="BM476" s="218" t="s">
        <v>1627</v>
      </c>
    </row>
    <row r="477" s="2" customFormat="1">
      <c r="A477" s="41"/>
      <c r="B477" s="42"/>
      <c r="C477" s="43"/>
      <c r="D477" s="220" t="s">
        <v>149</v>
      </c>
      <c r="E477" s="43"/>
      <c r="F477" s="221" t="s">
        <v>1628</v>
      </c>
      <c r="G477" s="43"/>
      <c r="H477" s="43"/>
      <c r="I477" s="222"/>
      <c r="J477" s="43"/>
      <c r="K477" s="43"/>
      <c r="L477" s="47"/>
      <c r="M477" s="223"/>
      <c r="N477" s="224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149</v>
      </c>
      <c r="AU477" s="20" t="s">
        <v>82</v>
      </c>
    </row>
    <row r="478" s="2" customFormat="1" ht="24.15" customHeight="1">
      <c r="A478" s="41"/>
      <c r="B478" s="42"/>
      <c r="C478" s="207" t="s">
        <v>1629</v>
      </c>
      <c r="D478" s="207" t="s">
        <v>142</v>
      </c>
      <c r="E478" s="208" t="s">
        <v>1630</v>
      </c>
      <c r="F478" s="209" t="s">
        <v>1631</v>
      </c>
      <c r="G478" s="210" t="s">
        <v>179</v>
      </c>
      <c r="H478" s="211">
        <v>3</v>
      </c>
      <c r="I478" s="212"/>
      <c r="J478" s="213">
        <f>ROUND(I478*H478,2)</f>
        <v>0</v>
      </c>
      <c r="K478" s="209" t="s">
        <v>146</v>
      </c>
      <c r="L478" s="47"/>
      <c r="M478" s="214" t="s">
        <v>19</v>
      </c>
      <c r="N478" s="215" t="s">
        <v>43</v>
      </c>
      <c r="O478" s="87"/>
      <c r="P478" s="216">
        <f>O478*H478</f>
        <v>0</v>
      </c>
      <c r="Q478" s="216">
        <v>9.0000000000000006E-05</v>
      </c>
      <c r="R478" s="216">
        <f>Q478*H478</f>
        <v>0.00027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236</v>
      </c>
      <c r="AT478" s="218" t="s">
        <v>142</v>
      </c>
      <c r="AU478" s="218" t="s">
        <v>82</v>
      </c>
      <c r="AY478" s="20" t="s">
        <v>140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80</v>
      </c>
      <c r="BK478" s="219">
        <f>ROUND(I478*H478,2)</f>
        <v>0</v>
      </c>
      <c r="BL478" s="20" t="s">
        <v>236</v>
      </c>
      <c r="BM478" s="218" t="s">
        <v>1632</v>
      </c>
    </row>
    <row r="479" s="2" customFormat="1">
      <c r="A479" s="41"/>
      <c r="B479" s="42"/>
      <c r="C479" s="43"/>
      <c r="D479" s="220" t="s">
        <v>149</v>
      </c>
      <c r="E479" s="43"/>
      <c r="F479" s="221" t="s">
        <v>1633</v>
      </c>
      <c r="G479" s="43"/>
      <c r="H479" s="43"/>
      <c r="I479" s="222"/>
      <c r="J479" s="43"/>
      <c r="K479" s="43"/>
      <c r="L479" s="47"/>
      <c r="M479" s="223"/>
      <c r="N479" s="224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149</v>
      </c>
      <c r="AU479" s="20" t="s">
        <v>82</v>
      </c>
    </row>
    <row r="480" s="2" customFormat="1" ht="21.75" customHeight="1">
      <c r="A480" s="41"/>
      <c r="B480" s="42"/>
      <c r="C480" s="207" t="s">
        <v>1634</v>
      </c>
      <c r="D480" s="207" t="s">
        <v>142</v>
      </c>
      <c r="E480" s="208" t="s">
        <v>1635</v>
      </c>
      <c r="F480" s="209" t="s">
        <v>1636</v>
      </c>
      <c r="G480" s="210" t="s">
        <v>179</v>
      </c>
      <c r="H480" s="211">
        <v>71</v>
      </c>
      <c r="I480" s="212"/>
      <c r="J480" s="213">
        <f>ROUND(I480*H480,2)</f>
        <v>0</v>
      </c>
      <c r="K480" s="209" t="s">
        <v>146</v>
      </c>
      <c r="L480" s="47"/>
      <c r="M480" s="214" t="s">
        <v>19</v>
      </c>
      <c r="N480" s="215" t="s">
        <v>43</v>
      </c>
      <c r="O480" s="87"/>
      <c r="P480" s="216">
        <f>O480*H480</f>
        <v>0</v>
      </c>
      <c r="Q480" s="216">
        <v>2.0000000000000002E-05</v>
      </c>
      <c r="R480" s="216">
        <f>Q480*H480</f>
        <v>0.00142</v>
      </c>
      <c r="S480" s="216">
        <v>0</v>
      </c>
      <c r="T480" s="217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18" t="s">
        <v>236</v>
      </c>
      <c r="AT480" s="218" t="s">
        <v>142</v>
      </c>
      <c r="AU480" s="218" t="s">
        <v>82</v>
      </c>
      <c r="AY480" s="20" t="s">
        <v>140</v>
      </c>
      <c r="BE480" s="219">
        <f>IF(N480="základní",J480,0)</f>
        <v>0</v>
      </c>
      <c r="BF480" s="219">
        <f>IF(N480="snížená",J480,0)</f>
        <v>0</v>
      </c>
      <c r="BG480" s="219">
        <f>IF(N480="zákl. přenesená",J480,0)</f>
        <v>0</v>
      </c>
      <c r="BH480" s="219">
        <f>IF(N480="sníž. přenesená",J480,0)</f>
        <v>0</v>
      </c>
      <c r="BI480" s="219">
        <f>IF(N480="nulová",J480,0)</f>
        <v>0</v>
      </c>
      <c r="BJ480" s="20" t="s">
        <v>80</v>
      </c>
      <c r="BK480" s="219">
        <f>ROUND(I480*H480,2)</f>
        <v>0</v>
      </c>
      <c r="BL480" s="20" t="s">
        <v>236</v>
      </c>
      <c r="BM480" s="218" t="s">
        <v>1637</v>
      </c>
    </row>
    <row r="481" s="2" customFormat="1">
      <c r="A481" s="41"/>
      <c r="B481" s="42"/>
      <c r="C481" s="43"/>
      <c r="D481" s="220" t="s">
        <v>149</v>
      </c>
      <c r="E481" s="43"/>
      <c r="F481" s="221" t="s">
        <v>1638</v>
      </c>
      <c r="G481" s="43"/>
      <c r="H481" s="43"/>
      <c r="I481" s="222"/>
      <c r="J481" s="43"/>
      <c r="K481" s="43"/>
      <c r="L481" s="47"/>
      <c r="M481" s="223"/>
      <c r="N481" s="224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149</v>
      </c>
      <c r="AU481" s="20" t="s">
        <v>82</v>
      </c>
    </row>
    <row r="482" s="2" customFormat="1" ht="24.15" customHeight="1">
      <c r="A482" s="41"/>
      <c r="B482" s="42"/>
      <c r="C482" s="207" t="s">
        <v>1639</v>
      </c>
      <c r="D482" s="207" t="s">
        <v>142</v>
      </c>
      <c r="E482" s="208" t="s">
        <v>1640</v>
      </c>
      <c r="F482" s="209" t="s">
        <v>1641</v>
      </c>
      <c r="G482" s="210" t="s">
        <v>179</v>
      </c>
      <c r="H482" s="211">
        <v>36</v>
      </c>
      <c r="I482" s="212"/>
      <c r="J482" s="213">
        <f>ROUND(I482*H482,2)</f>
        <v>0</v>
      </c>
      <c r="K482" s="209" t="s">
        <v>146</v>
      </c>
      <c r="L482" s="47"/>
      <c r="M482" s="214" t="s">
        <v>19</v>
      </c>
      <c r="N482" s="215" t="s">
        <v>43</v>
      </c>
      <c r="O482" s="87"/>
      <c r="P482" s="216">
        <f>O482*H482</f>
        <v>0</v>
      </c>
      <c r="Q482" s="216">
        <v>4.0000000000000003E-05</v>
      </c>
      <c r="R482" s="216">
        <f>Q482*H482</f>
        <v>0.0014400000000000001</v>
      </c>
      <c r="S482" s="216">
        <v>0</v>
      </c>
      <c r="T482" s="217">
        <f>S482*H482</f>
        <v>0</v>
      </c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R482" s="218" t="s">
        <v>236</v>
      </c>
      <c r="AT482" s="218" t="s">
        <v>142</v>
      </c>
      <c r="AU482" s="218" t="s">
        <v>82</v>
      </c>
      <c r="AY482" s="20" t="s">
        <v>140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20" t="s">
        <v>80</v>
      </c>
      <c r="BK482" s="219">
        <f>ROUND(I482*H482,2)</f>
        <v>0</v>
      </c>
      <c r="BL482" s="20" t="s">
        <v>236</v>
      </c>
      <c r="BM482" s="218" t="s">
        <v>1642</v>
      </c>
    </row>
    <row r="483" s="2" customFormat="1">
      <c r="A483" s="41"/>
      <c r="B483" s="42"/>
      <c r="C483" s="43"/>
      <c r="D483" s="220" t="s">
        <v>149</v>
      </c>
      <c r="E483" s="43"/>
      <c r="F483" s="221" t="s">
        <v>1643</v>
      </c>
      <c r="G483" s="43"/>
      <c r="H483" s="43"/>
      <c r="I483" s="222"/>
      <c r="J483" s="43"/>
      <c r="K483" s="43"/>
      <c r="L483" s="47"/>
      <c r="M483" s="223"/>
      <c r="N483" s="224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20" t="s">
        <v>149</v>
      </c>
      <c r="AU483" s="20" t="s">
        <v>82</v>
      </c>
    </row>
    <row r="484" s="2" customFormat="1" ht="24.15" customHeight="1">
      <c r="A484" s="41"/>
      <c r="B484" s="42"/>
      <c r="C484" s="207" t="s">
        <v>1644</v>
      </c>
      <c r="D484" s="207" t="s">
        <v>142</v>
      </c>
      <c r="E484" s="208" t="s">
        <v>1645</v>
      </c>
      <c r="F484" s="209" t="s">
        <v>1646</v>
      </c>
      <c r="G484" s="210" t="s">
        <v>179</v>
      </c>
      <c r="H484" s="211">
        <v>3</v>
      </c>
      <c r="I484" s="212"/>
      <c r="J484" s="213">
        <f>ROUND(I484*H484,2)</f>
        <v>0</v>
      </c>
      <c r="K484" s="209" t="s">
        <v>146</v>
      </c>
      <c r="L484" s="47"/>
      <c r="M484" s="214" t="s">
        <v>19</v>
      </c>
      <c r="N484" s="215" t="s">
        <v>43</v>
      </c>
      <c r="O484" s="87"/>
      <c r="P484" s="216">
        <f>O484*H484</f>
        <v>0</v>
      </c>
      <c r="Q484" s="216">
        <v>8.0000000000000007E-05</v>
      </c>
      <c r="R484" s="216">
        <f>Q484*H484</f>
        <v>0.00024000000000000003</v>
      </c>
      <c r="S484" s="216">
        <v>0</v>
      </c>
      <c r="T484" s="217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18" t="s">
        <v>236</v>
      </c>
      <c r="AT484" s="218" t="s">
        <v>142</v>
      </c>
      <c r="AU484" s="218" t="s">
        <v>82</v>
      </c>
      <c r="AY484" s="20" t="s">
        <v>140</v>
      </c>
      <c r="BE484" s="219">
        <f>IF(N484="základní",J484,0)</f>
        <v>0</v>
      </c>
      <c r="BF484" s="219">
        <f>IF(N484="snížená",J484,0)</f>
        <v>0</v>
      </c>
      <c r="BG484" s="219">
        <f>IF(N484="zákl. přenesená",J484,0)</f>
        <v>0</v>
      </c>
      <c r="BH484" s="219">
        <f>IF(N484="sníž. přenesená",J484,0)</f>
        <v>0</v>
      </c>
      <c r="BI484" s="219">
        <f>IF(N484="nulová",J484,0)</f>
        <v>0</v>
      </c>
      <c r="BJ484" s="20" t="s">
        <v>80</v>
      </c>
      <c r="BK484" s="219">
        <f>ROUND(I484*H484,2)</f>
        <v>0</v>
      </c>
      <c r="BL484" s="20" t="s">
        <v>236</v>
      </c>
      <c r="BM484" s="218" t="s">
        <v>1647</v>
      </c>
    </row>
    <row r="485" s="2" customFormat="1">
      <c r="A485" s="41"/>
      <c r="B485" s="42"/>
      <c r="C485" s="43"/>
      <c r="D485" s="220" t="s">
        <v>149</v>
      </c>
      <c r="E485" s="43"/>
      <c r="F485" s="221" t="s">
        <v>1648</v>
      </c>
      <c r="G485" s="43"/>
      <c r="H485" s="43"/>
      <c r="I485" s="222"/>
      <c r="J485" s="43"/>
      <c r="K485" s="43"/>
      <c r="L485" s="47"/>
      <c r="M485" s="223"/>
      <c r="N485" s="224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149</v>
      </c>
      <c r="AU485" s="20" t="s">
        <v>82</v>
      </c>
    </row>
    <row r="486" s="12" customFormat="1" ht="25.92" customHeight="1">
      <c r="A486" s="12"/>
      <c r="B486" s="191"/>
      <c r="C486" s="192"/>
      <c r="D486" s="193" t="s">
        <v>71</v>
      </c>
      <c r="E486" s="194" t="s">
        <v>755</v>
      </c>
      <c r="F486" s="194" t="s">
        <v>756</v>
      </c>
      <c r="G486" s="192"/>
      <c r="H486" s="192"/>
      <c r="I486" s="195"/>
      <c r="J486" s="196">
        <f>BK486</f>
        <v>0</v>
      </c>
      <c r="K486" s="192"/>
      <c r="L486" s="197"/>
      <c r="M486" s="198"/>
      <c r="N486" s="199"/>
      <c r="O486" s="199"/>
      <c r="P486" s="200">
        <f>SUM(P487:P496)</f>
        <v>0</v>
      </c>
      <c r="Q486" s="199"/>
      <c r="R486" s="200">
        <f>SUM(R487:R496)</f>
        <v>0</v>
      </c>
      <c r="S486" s="199"/>
      <c r="T486" s="201">
        <f>SUM(T487:T496)</f>
        <v>0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02" t="s">
        <v>147</v>
      </c>
      <c r="AT486" s="203" t="s">
        <v>71</v>
      </c>
      <c r="AU486" s="203" t="s">
        <v>72</v>
      </c>
      <c r="AY486" s="202" t="s">
        <v>140</v>
      </c>
      <c r="BK486" s="204">
        <f>SUM(BK487:BK496)</f>
        <v>0</v>
      </c>
    </row>
    <row r="487" s="2" customFormat="1" ht="16.5" customHeight="1">
      <c r="A487" s="41"/>
      <c r="B487" s="42"/>
      <c r="C487" s="207" t="s">
        <v>1649</v>
      </c>
      <c r="D487" s="207" t="s">
        <v>142</v>
      </c>
      <c r="E487" s="208" t="s">
        <v>1650</v>
      </c>
      <c r="F487" s="209" t="s">
        <v>1651</v>
      </c>
      <c r="G487" s="210" t="s">
        <v>760</v>
      </c>
      <c r="H487" s="211">
        <v>24</v>
      </c>
      <c r="I487" s="212"/>
      <c r="J487" s="213">
        <f>ROUND(I487*H487,2)</f>
        <v>0</v>
      </c>
      <c r="K487" s="209" t="s">
        <v>146</v>
      </c>
      <c r="L487" s="47"/>
      <c r="M487" s="214" t="s">
        <v>19</v>
      </c>
      <c r="N487" s="215" t="s">
        <v>43</v>
      </c>
      <c r="O487" s="87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761</v>
      </c>
      <c r="AT487" s="218" t="s">
        <v>142</v>
      </c>
      <c r="AU487" s="218" t="s">
        <v>80</v>
      </c>
      <c r="AY487" s="20" t="s">
        <v>140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80</v>
      </c>
      <c r="BK487" s="219">
        <f>ROUND(I487*H487,2)</f>
        <v>0</v>
      </c>
      <c r="BL487" s="20" t="s">
        <v>761</v>
      </c>
      <c r="BM487" s="218" t="s">
        <v>1652</v>
      </c>
    </row>
    <row r="488" s="2" customFormat="1">
      <c r="A488" s="41"/>
      <c r="B488" s="42"/>
      <c r="C488" s="43"/>
      <c r="D488" s="220" t="s">
        <v>149</v>
      </c>
      <c r="E488" s="43"/>
      <c r="F488" s="221" t="s">
        <v>1653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149</v>
      </c>
      <c r="AU488" s="20" t="s">
        <v>80</v>
      </c>
    </row>
    <row r="489" s="2" customFormat="1" ht="16.5" customHeight="1">
      <c r="A489" s="41"/>
      <c r="B489" s="42"/>
      <c r="C489" s="207" t="s">
        <v>1654</v>
      </c>
      <c r="D489" s="207" t="s">
        <v>142</v>
      </c>
      <c r="E489" s="208" t="s">
        <v>1655</v>
      </c>
      <c r="F489" s="209" t="s">
        <v>1656</v>
      </c>
      <c r="G489" s="210" t="s">
        <v>760</v>
      </c>
      <c r="H489" s="211">
        <v>24</v>
      </c>
      <c r="I489" s="212"/>
      <c r="J489" s="213">
        <f>ROUND(I489*H489,2)</f>
        <v>0</v>
      </c>
      <c r="K489" s="209" t="s">
        <v>146</v>
      </c>
      <c r="L489" s="47"/>
      <c r="M489" s="214" t="s">
        <v>19</v>
      </c>
      <c r="N489" s="215" t="s">
        <v>43</v>
      </c>
      <c r="O489" s="87"/>
      <c r="P489" s="216">
        <f>O489*H489</f>
        <v>0</v>
      </c>
      <c r="Q489" s="216">
        <v>0</v>
      </c>
      <c r="R489" s="216">
        <f>Q489*H489</f>
        <v>0</v>
      </c>
      <c r="S489" s="216">
        <v>0</v>
      </c>
      <c r="T489" s="217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18" t="s">
        <v>761</v>
      </c>
      <c r="AT489" s="218" t="s">
        <v>142</v>
      </c>
      <c r="AU489" s="218" t="s">
        <v>80</v>
      </c>
      <c r="AY489" s="20" t="s">
        <v>140</v>
      </c>
      <c r="BE489" s="219">
        <f>IF(N489="základní",J489,0)</f>
        <v>0</v>
      </c>
      <c r="BF489" s="219">
        <f>IF(N489="snížená",J489,0)</f>
        <v>0</v>
      </c>
      <c r="BG489" s="219">
        <f>IF(N489="zákl. přenesená",J489,0)</f>
        <v>0</v>
      </c>
      <c r="BH489" s="219">
        <f>IF(N489="sníž. přenesená",J489,0)</f>
        <v>0</v>
      </c>
      <c r="BI489" s="219">
        <f>IF(N489="nulová",J489,0)</f>
        <v>0</v>
      </c>
      <c r="BJ489" s="20" t="s">
        <v>80</v>
      </c>
      <c r="BK489" s="219">
        <f>ROUND(I489*H489,2)</f>
        <v>0</v>
      </c>
      <c r="BL489" s="20" t="s">
        <v>761</v>
      </c>
      <c r="BM489" s="218" t="s">
        <v>1657</v>
      </c>
    </row>
    <row r="490" s="2" customFormat="1">
      <c r="A490" s="41"/>
      <c r="B490" s="42"/>
      <c r="C490" s="43"/>
      <c r="D490" s="220" t="s">
        <v>149</v>
      </c>
      <c r="E490" s="43"/>
      <c r="F490" s="221" t="s">
        <v>1658</v>
      </c>
      <c r="G490" s="43"/>
      <c r="H490" s="43"/>
      <c r="I490" s="222"/>
      <c r="J490" s="43"/>
      <c r="K490" s="43"/>
      <c r="L490" s="47"/>
      <c r="M490" s="223"/>
      <c r="N490" s="224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0" t="s">
        <v>149</v>
      </c>
      <c r="AU490" s="20" t="s">
        <v>80</v>
      </c>
    </row>
    <row r="491" s="2" customFormat="1" ht="16.5" customHeight="1">
      <c r="A491" s="41"/>
      <c r="B491" s="42"/>
      <c r="C491" s="207" t="s">
        <v>1659</v>
      </c>
      <c r="D491" s="207" t="s">
        <v>142</v>
      </c>
      <c r="E491" s="208" t="s">
        <v>1660</v>
      </c>
      <c r="F491" s="209" t="s">
        <v>1661</v>
      </c>
      <c r="G491" s="210" t="s">
        <v>760</v>
      </c>
      <c r="H491" s="211">
        <v>72</v>
      </c>
      <c r="I491" s="212"/>
      <c r="J491" s="213">
        <f>ROUND(I491*H491,2)</f>
        <v>0</v>
      </c>
      <c r="K491" s="209" t="s">
        <v>146</v>
      </c>
      <c r="L491" s="47"/>
      <c r="M491" s="214" t="s">
        <v>19</v>
      </c>
      <c r="N491" s="215" t="s">
        <v>43</v>
      </c>
      <c r="O491" s="87"/>
      <c r="P491" s="216">
        <f>O491*H491</f>
        <v>0</v>
      </c>
      <c r="Q491" s="216">
        <v>0</v>
      </c>
      <c r="R491" s="216">
        <f>Q491*H491</f>
        <v>0</v>
      </c>
      <c r="S491" s="216">
        <v>0</v>
      </c>
      <c r="T491" s="217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18" t="s">
        <v>761</v>
      </c>
      <c r="AT491" s="218" t="s">
        <v>142</v>
      </c>
      <c r="AU491" s="218" t="s">
        <v>80</v>
      </c>
      <c r="AY491" s="20" t="s">
        <v>140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20" t="s">
        <v>80</v>
      </c>
      <c r="BK491" s="219">
        <f>ROUND(I491*H491,2)</f>
        <v>0</v>
      </c>
      <c r="BL491" s="20" t="s">
        <v>761</v>
      </c>
      <c r="BM491" s="218" t="s">
        <v>1662</v>
      </c>
    </row>
    <row r="492" s="2" customFormat="1">
      <c r="A492" s="41"/>
      <c r="B492" s="42"/>
      <c r="C492" s="43"/>
      <c r="D492" s="220" t="s">
        <v>149</v>
      </c>
      <c r="E492" s="43"/>
      <c r="F492" s="221" t="s">
        <v>1663</v>
      </c>
      <c r="G492" s="43"/>
      <c r="H492" s="43"/>
      <c r="I492" s="222"/>
      <c r="J492" s="43"/>
      <c r="K492" s="43"/>
      <c r="L492" s="47"/>
      <c r="M492" s="223"/>
      <c r="N492" s="224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149</v>
      </c>
      <c r="AU492" s="20" t="s">
        <v>80</v>
      </c>
    </row>
    <row r="493" s="15" customFormat="1">
      <c r="A493" s="15"/>
      <c r="B493" s="248"/>
      <c r="C493" s="249"/>
      <c r="D493" s="227" t="s">
        <v>151</v>
      </c>
      <c r="E493" s="250" t="s">
        <v>19</v>
      </c>
      <c r="F493" s="251" t="s">
        <v>1664</v>
      </c>
      <c r="G493" s="249"/>
      <c r="H493" s="250" t="s">
        <v>19</v>
      </c>
      <c r="I493" s="252"/>
      <c r="J493" s="249"/>
      <c r="K493" s="249"/>
      <c r="L493" s="253"/>
      <c r="M493" s="254"/>
      <c r="N493" s="255"/>
      <c r="O493" s="255"/>
      <c r="P493" s="255"/>
      <c r="Q493" s="255"/>
      <c r="R493" s="255"/>
      <c r="S493" s="255"/>
      <c r="T493" s="256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57" t="s">
        <v>151</v>
      </c>
      <c r="AU493" s="257" t="s">
        <v>80</v>
      </c>
      <c r="AV493" s="15" t="s">
        <v>80</v>
      </c>
      <c r="AW493" s="15" t="s">
        <v>33</v>
      </c>
      <c r="AX493" s="15" t="s">
        <v>72</v>
      </c>
      <c r="AY493" s="257" t="s">
        <v>140</v>
      </c>
    </row>
    <row r="494" s="13" customFormat="1">
      <c r="A494" s="13"/>
      <c r="B494" s="225"/>
      <c r="C494" s="226"/>
      <c r="D494" s="227" t="s">
        <v>151</v>
      </c>
      <c r="E494" s="228" t="s">
        <v>19</v>
      </c>
      <c r="F494" s="229" t="s">
        <v>576</v>
      </c>
      <c r="G494" s="226"/>
      <c r="H494" s="230">
        <v>72</v>
      </c>
      <c r="I494" s="231"/>
      <c r="J494" s="226"/>
      <c r="K494" s="226"/>
      <c r="L494" s="232"/>
      <c r="M494" s="233"/>
      <c r="N494" s="234"/>
      <c r="O494" s="234"/>
      <c r="P494" s="234"/>
      <c r="Q494" s="234"/>
      <c r="R494" s="234"/>
      <c r="S494" s="234"/>
      <c r="T494" s="23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6" t="s">
        <v>151</v>
      </c>
      <c r="AU494" s="236" t="s">
        <v>80</v>
      </c>
      <c r="AV494" s="13" t="s">
        <v>82</v>
      </c>
      <c r="AW494" s="13" t="s">
        <v>33</v>
      </c>
      <c r="AX494" s="13" t="s">
        <v>80</v>
      </c>
      <c r="AY494" s="236" t="s">
        <v>140</v>
      </c>
    </row>
    <row r="495" s="2" customFormat="1" ht="16.5" customHeight="1">
      <c r="A495" s="41"/>
      <c r="B495" s="42"/>
      <c r="C495" s="207" t="s">
        <v>1665</v>
      </c>
      <c r="D495" s="207" t="s">
        <v>142</v>
      </c>
      <c r="E495" s="208" t="s">
        <v>1666</v>
      </c>
      <c r="F495" s="209" t="s">
        <v>1667</v>
      </c>
      <c r="G495" s="210" t="s">
        <v>760</v>
      </c>
      <c r="H495" s="211">
        <v>24</v>
      </c>
      <c r="I495" s="212"/>
      <c r="J495" s="213">
        <f>ROUND(I495*H495,2)</f>
        <v>0</v>
      </c>
      <c r="K495" s="209" t="s">
        <v>146</v>
      </c>
      <c r="L495" s="47"/>
      <c r="M495" s="214" t="s">
        <v>19</v>
      </c>
      <c r="N495" s="215" t="s">
        <v>43</v>
      </c>
      <c r="O495" s="87"/>
      <c r="P495" s="216">
        <f>O495*H495</f>
        <v>0</v>
      </c>
      <c r="Q495" s="216">
        <v>0</v>
      </c>
      <c r="R495" s="216">
        <f>Q495*H495</f>
        <v>0</v>
      </c>
      <c r="S495" s="216">
        <v>0</v>
      </c>
      <c r="T495" s="217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18" t="s">
        <v>761</v>
      </c>
      <c r="AT495" s="218" t="s">
        <v>142</v>
      </c>
      <c r="AU495" s="218" t="s">
        <v>80</v>
      </c>
      <c r="AY495" s="20" t="s">
        <v>140</v>
      </c>
      <c r="BE495" s="219">
        <f>IF(N495="základní",J495,0)</f>
        <v>0</v>
      </c>
      <c r="BF495" s="219">
        <f>IF(N495="snížená",J495,0)</f>
        <v>0</v>
      </c>
      <c r="BG495" s="219">
        <f>IF(N495="zákl. přenesená",J495,0)</f>
        <v>0</v>
      </c>
      <c r="BH495" s="219">
        <f>IF(N495="sníž. přenesená",J495,0)</f>
        <v>0</v>
      </c>
      <c r="BI495" s="219">
        <f>IF(N495="nulová",J495,0)</f>
        <v>0</v>
      </c>
      <c r="BJ495" s="20" t="s">
        <v>80</v>
      </c>
      <c r="BK495" s="219">
        <f>ROUND(I495*H495,2)</f>
        <v>0</v>
      </c>
      <c r="BL495" s="20" t="s">
        <v>761</v>
      </c>
      <c r="BM495" s="218" t="s">
        <v>1668</v>
      </c>
    </row>
    <row r="496" s="2" customFormat="1">
      <c r="A496" s="41"/>
      <c r="B496" s="42"/>
      <c r="C496" s="43"/>
      <c r="D496" s="220" t="s">
        <v>149</v>
      </c>
      <c r="E496" s="43"/>
      <c r="F496" s="221" t="s">
        <v>1669</v>
      </c>
      <c r="G496" s="43"/>
      <c r="H496" s="43"/>
      <c r="I496" s="222"/>
      <c r="J496" s="43"/>
      <c r="K496" s="43"/>
      <c r="L496" s="47"/>
      <c r="M496" s="274"/>
      <c r="N496" s="275"/>
      <c r="O496" s="271"/>
      <c r="P496" s="271"/>
      <c r="Q496" s="271"/>
      <c r="R496" s="271"/>
      <c r="S496" s="271"/>
      <c r="T496" s="276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149</v>
      </c>
      <c r="AU496" s="20" t="s">
        <v>80</v>
      </c>
    </row>
    <row r="497" s="2" customFormat="1" ht="6.96" customHeight="1">
      <c r="A497" s="41"/>
      <c r="B497" s="62"/>
      <c r="C497" s="63"/>
      <c r="D497" s="63"/>
      <c r="E497" s="63"/>
      <c r="F497" s="63"/>
      <c r="G497" s="63"/>
      <c r="H497" s="63"/>
      <c r="I497" s="63"/>
      <c r="J497" s="63"/>
      <c r="K497" s="63"/>
      <c r="L497" s="47"/>
      <c r="M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</sheetData>
  <sheetProtection sheet="1" autoFilter="0" formatColumns="0" formatRows="0" objects="1" scenarios="1" spinCount="100000" saltValue="KoWjcavhomakSII73nqBnrCpuF6dlWXfOfJxIW55AfRDKSxEDDw1iDjdKTYGjwzCjgWxdf8fEWnyJTFovThylA==" hashValue="U8Y9pKhMAxwPa864NDGMiyYIgMLdkuZjiHPKG2Zm+M5Db+vRryrIg5x/MZh5RCsMp0SqX4hBjNXvOCYYL1uusw==" algorithmName="SHA-512" password="CEE1"/>
  <autoFilter ref="C93:K496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4_02/713300822"/>
    <hyperlink ref="F100" r:id="rId2" display="https://podminky.urs.cz/item/CS_URS_2024_02/713311221"/>
    <hyperlink ref="F105" r:id="rId3" display="https://podminky.urs.cz/item/CS_URS_2024_02/713410811"/>
    <hyperlink ref="F107" r:id="rId4" display="https://podminky.urs.cz/item/CS_URS_2024_02/713410861"/>
    <hyperlink ref="F109" r:id="rId5" display="https://podminky.urs.cz/item/CS_URS_2024_02/713463211"/>
    <hyperlink ref="F118" r:id="rId6" display="https://podminky.urs.cz/item/CS_URS_2024_02/713463213"/>
    <hyperlink ref="F122" r:id="rId7" display="https://podminky.urs.cz/item/CS_URS_2024_02/998713121"/>
    <hyperlink ref="F125" r:id="rId8" display="https://podminky.urs.cz/item/CS_URS_2024_02/721110951"/>
    <hyperlink ref="F127" r:id="rId9" display="https://podminky.urs.cz/item/CS_URS_2024_02/721110961"/>
    <hyperlink ref="F129" r:id="rId10" display="https://podminky.urs.cz/item/CS_URS_2024_02/721110971"/>
    <hyperlink ref="F131" r:id="rId11" display="https://podminky.urs.cz/item/CS_URS_2024_02/721173401"/>
    <hyperlink ref="F133" r:id="rId12" display="https://podminky.urs.cz/item/CS_URS_2024_02/721174042"/>
    <hyperlink ref="F135" r:id="rId13" display="https://podminky.urs.cz/item/CS_URS_2024_02/721174043"/>
    <hyperlink ref="F137" r:id="rId14" display="https://podminky.urs.cz/item/CS_URS_2024_02/721194104"/>
    <hyperlink ref="F139" r:id="rId15" display="https://podminky.urs.cz/item/CS_URS_2024_02/721211521"/>
    <hyperlink ref="F141" r:id="rId16" display="https://podminky.urs.cz/item/CS_URS_2024_02/721229111"/>
    <hyperlink ref="F144" r:id="rId17" display="https://podminky.urs.cz/item/CS_URS_2024_02/721290111"/>
    <hyperlink ref="F146" r:id="rId18" display="https://podminky.urs.cz/item/CS_URS_2024_02/721910922"/>
    <hyperlink ref="F148" r:id="rId19" display="https://podminky.urs.cz/item/CS_URS_2024_02/998721121"/>
    <hyperlink ref="F151" r:id="rId20" display="https://podminky.urs.cz/item/CS_URS_2024_02/722170801"/>
    <hyperlink ref="F153" r:id="rId21" display="https://podminky.urs.cz/item/CS_URS_2024_02/722170804"/>
    <hyperlink ref="F155" r:id="rId22" display="https://podminky.urs.cz/item/CS_URS_2024_02/722174002"/>
    <hyperlink ref="F157" r:id="rId23" display="https://podminky.urs.cz/item/CS_URS_2024_02/722174003"/>
    <hyperlink ref="F159" r:id="rId24" display="https://podminky.urs.cz/item/CS_URS_2024_02/722174004"/>
    <hyperlink ref="F161" r:id="rId25" display="https://podminky.urs.cz/item/CS_URS_2024_02/722174005"/>
    <hyperlink ref="F163" r:id="rId26" display="https://podminky.urs.cz/item/CS_URS_2024_02/722181231"/>
    <hyperlink ref="F165" r:id="rId27" display="https://podminky.urs.cz/item/CS_URS_2024_02/722181232"/>
    <hyperlink ref="F167" r:id="rId28" display="https://podminky.urs.cz/item/CS_URS_2024_02/722182012"/>
    <hyperlink ref="F169" r:id="rId29" display="https://podminky.urs.cz/item/CS_URS_2024_02/722182013"/>
    <hyperlink ref="F171" r:id="rId30" display="https://podminky.urs.cz/item/CS_URS_2024_02/722182014"/>
    <hyperlink ref="F173" r:id="rId31" display="https://podminky.urs.cz/item/CS_URS_2024_02/722190401"/>
    <hyperlink ref="F175" r:id="rId32" display="https://podminky.urs.cz/item/CS_URS_2024_02/722190402"/>
    <hyperlink ref="F177" r:id="rId33" display="https://podminky.urs.cz/item/CS_URS_2024_02/722220111"/>
    <hyperlink ref="F179" r:id="rId34" display="https://podminky.urs.cz/item/CS_URS_2024_02/722220851"/>
    <hyperlink ref="F181" r:id="rId35" display="https://podminky.urs.cz/item/CS_URS_2024_02/722220861"/>
    <hyperlink ref="F183" r:id="rId36" display="https://podminky.urs.cz/item/CS_URS_2024_02/722220862"/>
    <hyperlink ref="F185" r:id="rId37" display="https://podminky.urs.cz/item/CS_URS_2024_02/722220863"/>
    <hyperlink ref="F187" r:id="rId38" display="https://podminky.urs.cz/item/CS_URS_2024_02/722224115"/>
    <hyperlink ref="F189" r:id="rId39" display="https://podminky.urs.cz/item/CS_URS_2024_02/722224152"/>
    <hyperlink ref="F191" r:id="rId40" display="https://podminky.urs.cz/item/CS_URS_2024_02/722231074"/>
    <hyperlink ref="F193" r:id="rId41" display="https://podminky.urs.cz/item/CS_URS_2024_02/722231211"/>
    <hyperlink ref="F195" r:id="rId42" display="https://podminky.urs.cz/item/CS_URS_2024_02/722232044"/>
    <hyperlink ref="F197" r:id="rId43" display="https://podminky.urs.cz/item/CS_URS_2024_02/722232045"/>
    <hyperlink ref="F199" r:id="rId44" display="https://podminky.urs.cz/item/CS_URS_2024_02/722232046"/>
    <hyperlink ref="F201" r:id="rId45" display="https://podminky.urs.cz/item/CS_URS_2024_02/722290226"/>
    <hyperlink ref="F203" r:id="rId46" display="https://podminky.urs.cz/item/CS_URS_2024_02/998722121"/>
    <hyperlink ref="F206" r:id="rId47" display="https://podminky.urs.cz/item/CS_URS_2024_02/723111202"/>
    <hyperlink ref="F208" r:id="rId48" display="https://podminky.urs.cz/item/CS_URS_2024_02/723111203"/>
    <hyperlink ref="F210" r:id="rId49" display="https://podminky.urs.cz/item/CS_URS_2024_02/723111206"/>
    <hyperlink ref="F212" r:id="rId50" display="https://podminky.urs.cz/item/CS_URS_2024_02/723120804"/>
    <hyperlink ref="F214" r:id="rId51" display="https://podminky.urs.cz/item/CS_URS_2024_02/723120805"/>
    <hyperlink ref="F216" r:id="rId52" display="https://podminky.urs.cz/item/CS_URS_2024_02/723120809"/>
    <hyperlink ref="F218" r:id="rId53" display="https://podminky.urs.cz/item/CS_URS_2024_02/723190203"/>
    <hyperlink ref="F220" r:id="rId54" display="https://podminky.urs.cz/item/CS_URS_2024_02/723190206"/>
    <hyperlink ref="F222" r:id="rId55" display="https://podminky.urs.cz/item/CS_URS_2024_02/723190901"/>
    <hyperlink ref="F224" r:id="rId56" display="https://podminky.urs.cz/item/CS_URS_2024_02/723190907"/>
    <hyperlink ref="F226" r:id="rId57" display="https://podminky.urs.cz/item/CS_URS_2024_02/723190909"/>
    <hyperlink ref="F228" r:id="rId58" display="https://podminky.urs.cz/item/CS_URS_2024_02/723190913"/>
    <hyperlink ref="F230" r:id="rId59" display="https://podminky.urs.cz/item/CS_URS_2024_02/723190916"/>
    <hyperlink ref="F232" r:id="rId60" display="https://podminky.urs.cz/item/CS_URS_2024_02/723219104"/>
    <hyperlink ref="F240" r:id="rId61" display="https://podminky.urs.cz/item/CS_URS_2024_02/723221304"/>
    <hyperlink ref="F242" r:id="rId62" display="https://podminky.urs.cz/item/CS_URS_2024_02/723230153"/>
    <hyperlink ref="F244" r:id="rId63" display="https://podminky.urs.cz/item/CS_URS_2024_02/723231162"/>
    <hyperlink ref="F246" r:id="rId64" display="https://podminky.urs.cz/item/CS_URS_2024_02/723231163"/>
    <hyperlink ref="F248" r:id="rId65" display="https://podminky.urs.cz/item/CS_URS_2024_02/723231166"/>
    <hyperlink ref="F250" r:id="rId66" display="https://podminky.urs.cz/item/CS_URS_2024_02/998723121"/>
    <hyperlink ref="F253" r:id="rId67" display="https://podminky.urs.cz/item/CS_URS_2024_02/724234108"/>
    <hyperlink ref="F255" r:id="rId68" display="https://podminky.urs.cz/item/CS_URS_2024_02/724242223"/>
    <hyperlink ref="F257" r:id="rId69" display="https://podminky.urs.cz/item/CS_URS_2024_02/724311811"/>
    <hyperlink ref="F260" r:id="rId70" display="https://podminky.urs.cz/item/CS_URS_2024_02/998724121"/>
    <hyperlink ref="F263" r:id="rId71" display="https://podminky.urs.cz/item/CS_URS_2024_02/725510802"/>
    <hyperlink ref="F265" r:id="rId72" display="https://podminky.urs.cz/item/CS_URS_2024_02/725515274"/>
    <hyperlink ref="F268" r:id="rId73" display="https://podminky.urs.cz/item/CS_URS_2024_02/725811115"/>
    <hyperlink ref="F270" r:id="rId74" display="https://podminky.urs.cz/item/CS_URS_2024_02/998725121"/>
    <hyperlink ref="F274" r:id="rId75" display="https://podminky.urs.cz/item/CS_URS_2024_02/731202810"/>
    <hyperlink ref="F278" r:id="rId76" display="https://podminky.urs.cz/item/CS_URS_2024_02/998731121"/>
    <hyperlink ref="F281" r:id="rId77" display="https://podminky.urs.cz/item/CS_URS_2024_02/732111314"/>
    <hyperlink ref="F283" r:id="rId78" display="https://podminky.urs.cz/item/CS_URS_2024_02/732111315"/>
    <hyperlink ref="F285" r:id="rId79" display="https://podminky.urs.cz/item/CS_URS_2024_02/732111325"/>
    <hyperlink ref="F287" r:id="rId80" display="https://podminky.urs.cz/item/CS_URS_2024_02/732199100"/>
    <hyperlink ref="F289" r:id="rId81" display="https://podminky.urs.cz/item/CS_URS_2024_02/732320815"/>
    <hyperlink ref="F291" r:id="rId82" display="https://podminky.urs.cz/item/CS_URS_2024_02/732331617"/>
    <hyperlink ref="F293" r:id="rId83" display="https://podminky.urs.cz/item/CS_URS_2024_02/732331627"/>
    <hyperlink ref="F295" r:id="rId84" display="https://podminky.urs.cz/item/CS_URS_2024_02/732331771"/>
    <hyperlink ref="F299" r:id="rId85" display="https://podminky.urs.cz/item/CS_URS_2024_02/732331772"/>
    <hyperlink ref="F303" r:id="rId86" display="https://podminky.urs.cz/item/CS_URS_2024_02/732331777"/>
    <hyperlink ref="F305" r:id="rId87" display="https://podminky.urs.cz/item/CS_URS_2024_02/732420811"/>
    <hyperlink ref="F307" r:id="rId88" display="https://podminky.urs.cz/item/CS_URS_2024_02/732420812"/>
    <hyperlink ref="F309" r:id="rId89" display="https://podminky.urs.cz/item/CS_URS_2024_02/732420813"/>
    <hyperlink ref="F311" r:id="rId90" display="https://podminky.urs.cz/item/CS_URS_2024_02/732420922"/>
    <hyperlink ref="F313" r:id="rId91" display="https://podminky.urs.cz/item/CS_URS_2024_02/732421402"/>
    <hyperlink ref="F315" r:id="rId92" display="https://podminky.urs.cz/item/CS_URS_2024_02/732421412"/>
    <hyperlink ref="F317" r:id="rId93" display="https://podminky.urs.cz/item/CS_URS_2024_02/732421453"/>
    <hyperlink ref="F319" r:id="rId94" display="https://podminky.urs.cz/item/CS_URS_2024_02/732422212"/>
    <hyperlink ref="F321" r:id="rId95" display="https://podminky.urs.cz/item/CS_URS_2024_02/732422222"/>
    <hyperlink ref="F323" r:id="rId96" display="https://podminky.urs.cz/item/CS_URS_2024_02/998732121"/>
    <hyperlink ref="F326" r:id="rId97" display="https://podminky.urs.cz/item/CS_URS_2024_02/733110803"/>
    <hyperlink ref="F328" r:id="rId98" display="https://podminky.urs.cz/item/CS_URS_2024_02/733110806"/>
    <hyperlink ref="F330" r:id="rId99" display="https://podminky.urs.cz/item/CS_URS_2024_02/733110808"/>
    <hyperlink ref="F332" r:id="rId100" display="https://podminky.urs.cz/item/CS_URS_2024_02/733110810"/>
    <hyperlink ref="F334" r:id="rId101" display="https://podminky.urs.cz/item/CS_URS_2024_02/733111113"/>
    <hyperlink ref="F336" r:id="rId102" display="https://podminky.urs.cz/item/CS_URS_2024_02/733111114"/>
    <hyperlink ref="F338" r:id="rId103" display="https://podminky.urs.cz/item/CS_URS_2024_02/733111115"/>
    <hyperlink ref="F340" r:id="rId104" display="https://podminky.urs.cz/item/CS_URS_2024_02/733111116"/>
    <hyperlink ref="F342" r:id="rId105" display="https://podminky.urs.cz/item/CS_URS_2024_02/733111117"/>
    <hyperlink ref="F344" r:id="rId106" display="https://podminky.urs.cz/item/CS_URS_2024_02/733111118"/>
    <hyperlink ref="F346" r:id="rId107" display="https://podminky.urs.cz/item/CS_URS_2024_02/733113113"/>
    <hyperlink ref="F348" r:id="rId108" display="https://podminky.urs.cz/item/CS_URS_2024_02/733113115"/>
    <hyperlink ref="F350" r:id="rId109" display="https://podminky.urs.cz/item/CS_URS_2024_02/733113116"/>
    <hyperlink ref="F352" r:id="rId110" display="https://podminky.urs.cz/item/CS_URS_2024_02/733113117"/>
    <hyperlink ref="F354" r:id="rId111" display="https://podminky.urs.cz/item/CS_URS_2024_02/733113118"/>
    <hyperlink ref="F356" r:id="rId112" display="https://podminky.urs.cz/item/CS_URS_2024_02/733121222"/>
    <hyperlink ref="F358" r:id="rId113" display="https://podminky.urs.cz/item/CS_URS_2024_02/733121225"/>
    <hyperlink ref="F360" r:id="rId114" display="https://podminky.urs.cz/item/CS_URS_2024_02/733123123"/>
    <hyperlink ref="F362" r:id="rId115" display="https://podminky.urs.cz/item/CS_URS_2024_02/733123125"/>
    <hyperlink ref="F364" r:id="rId116" display="https://podminky.urs.cz/item/CS_URS_2024_02/733141102"/>
    <hyperlink ref="F366" r:id="rId117" display="https://podminky.urs.cz/item/CS_URS_2024_02/733190107"/>
    <hyperlink ref="F368" r:id="rId118" display="https://podminky.urs.cz/item/CS_URS_2024_02/733190108"/>
    <hyperlink ref="F370" r:id="rId119" display="https://podminky.urs.cz/item/CS_URS_2024_02/733190225"/>
    <hyperlink ref="F372" r:id="rId120" display="https://podminky.urs.cz/item/CS_URS_2024_02/733191112"/>
    <hyperlink ref="F374" r:id="rId121" display="https://podminky.urs.cz/item/CS_URS_2024_02/998733121"/>
    <hyperlink ref="F378" r:id="rId122" display="https://podminky.urs.cz/item/CS_URS_2024_02/734193115"/>
    <hyperlink ref="F380" r:id="rId123" display="https://podminky.urs.cz/item/CS_URS_2024_02/734193116"/>
    <hyperlink ref="F382" r:id="rId124" display="https://podminky.urs.cz/item/CS_URS_2024_02/734211112"/>
    <hyperlink ref="F384" r:id="rId125" display="https://podminky.urs.cz/item/CS_URS_2024_02/734211127"/>
    <hyperlink ref="F386" r:id="rId126" display="https://podminky.urs.cz/item/CS_URS_2024_02/734221681"/>
    <hyperlink ref="F388" r:id="rId127" display="https://podminky.urs.cz/item/CS_URS_2024_02/734242414"/>
    <hyperlink ref="F390" r:id="rId128" display="https://podminky.urs.cz/item/CS_URS_2024_02/734242415"/>
    <hyperlink ref="F392" r:id="rId129" display="https://podminky.urs.cz/item/CS_URS_2024_02/734242416"/>
    <hyperlink ref="F394" r:id="rId130" display="https://podminky.urs.cz/item/CS_URS_2024_02/734242417"/>
    <hyperlink ref="F396" r:id="rId131" display="https://podminky.urs.cz/item/CS_URS_2024_02/734251214"/>
    <hyperlink ref="F398" r:id="rId132" display="https://podminky.urs.cz/item/CS_URS_2024_02/734261717"/>
    <hyperlink ref="F400" r:id="rId133" display="https://podminky.urs.cz/item/CS_URS_2024_02/734291123"/>
    <hyperlink ref="F402" r:id="rId134" display="https://podminky.urs.cz/item/CS_URS_2024_02/734291274"/>
    <hyperlink ref="F404" r:id="rId135" display="https://podminky.urs.cz/item/CS_URS_2024_02/734291275"/>
    <hyperlink ref="F406" r:id="rId136" display="https://podminky.urs.cz/item/CS_URS_2024_02/734291276"/>
    <hyperlink ref="F408" r:id="rId137" display="https://podminky.urs.cz/item/CS_URS_2024_02/734291277"/>
    <hyperlink ref="F410" r:id="rId138" display="https://podminky.urs.cz/item/CS_URS_2024_02/734292715"/>
    <hyperlink ref="F412" r:id="rId139" display="https://podminky.urs.cz/item/CS_URS_2024_02/734292716"/>
    <hyperlink ref="F414" r:id="rId140" display="https://podminky.urs.cz/item/CS_URS_2024_02/734292717"/>
    <hyperlink ref="F416" r:id="rId141" display="https://podminky.urs.cz/item/CS_URS_2024_02/734292718"/>
    <hyperlink ref="F418" r:id="rId142" display="https://podminky.urs.cz/item/CS_URS_2024_02/734295011"/>
    <hyperlink ref="F420" r:id="rId143" display="https://podminky.urs.cz/item/CS_URS_2024_02/734295013"/>
    <hyperlink ref="F422" r:id="rId144" display="https://podminky.urs.cz/item/CS_URS_2024_02/734295014"/>
    <hyperlink ref="F424" r:id="rId145" display="https://podminky.urs.cz/item/CS_URS_2024_02/734411103"/>
    <hyperlink ref="F426" r:id="rId146" display="https://podminky.urs.cz/item/CS_URS_2024_02/734411601"/>
    <hyperlink ref="F429" r:id="rId147" display="https://podminky.urs.cz/item/CS_URS_2024_02/734421112"/>
    <hyperlink ref="F431" r:id="rId148" display="https://podminky.urs.cz/item/CS_URS_2024_02/734424101"/>
    <hyperlink ref="F433" r:id="rId149" display="https://podminky.urs.cz/item/CS_URS_2024_02/734494121"/>
    <hyperlink ref="F435" r:id="rId150" display="https://podminky.urs.cz/item/CS_URS_2024_02/998734121"/>
    <hyperlink ref="F438" r:id="rId151" display="https://podminky.urs.cz/item/CS_URS_2024_02/735111810"/>
    <hyperlink ref="F440" r:id="rId152" display="https://podminky.urs.cz/item/CS_URS_2024_02/735117110"/>
    <hyperlink ref="F442" r:id="rId153" display="https://podminky.urs.cz/item/CS_URS_2024_02/735118110"/>
    <hyperlink ref="F444" r:id="rId154" display="https://podminky.urs.cz/item/CS_URS_2024_02/735119140"/>
    <hyperlink ref="F447" r:id="rId155" display="https://podminky.urs.cz/item/CS_URS_2024_02/998735121"/>
    <hyperlink ref="F450" r:id="rId156" display="https://podminky.urs.cz/item/CS_URS_2024_02/751510042"/>
    <hyperlink ref="F452" r:id="rId157" display="https://podminky.urs.cz/item/CS_URS_2024_02/751510043"/>
    <hyperlink ref="F454" r:id="rId158" display="https://podminky.urs.cz/item/CS_URS_2024_02/751511850"/>
    <hyperlink ref="F456" r:id="rId159" display="https://podminky.urs.cz/item/CS_URS_2024_02/751511852"/>
    <hyperlink ref="F458" r:id="rId160" display="https://podminky.urs.cz/item/CS_URS_2024_02/751537146"/>
    <hyperlink ref="F462" r:id="rId161" display="https://podminky.urs.cz/item/CS_URS_2024_02/751572102"/>
    <hyperlink ref="F464" r:id="rId162" display="https://podminky.urs.cz/item/CS_URS_2024_02/751572103"/>
    <hyperlink ref="F466" r:id="rId163" display="https://podminky.urs.cz/item/CS_URS_2024_02/998751121"/>
    <hyperlink ref="F469" r:id="rId164" display="https://podminky.urs.cz/item/CS_URS_2024_02/783601711"/>
    <hyperlink ref="F471" r:id="rId165" display="https://podminky.urs.cz/item/CS_URS_2024_02/783601729"/>
    <hyperlink ref="F473" r:id="rId166" display="https://podminky.urs.cz/item/CS_URS_2024_02/783601773"/>
    <hyperlink ref="F475" r:id="rId167" display="https://podminky.urs.cz/item/CS_URS_2024_02/783614651"/>
    <hyperlink ref="F477" r:id="rId168" display="https://podminky.urs.cz/item/CS_URS_2024_02/783614661"/>
    <hyperlink ref="F479" r:id="rId169" display="https://podminky.urs.cz/item/CS_URS_2024_02/783614681"/>
    <hyperlink ref="F481" r:id="rId170" display="https://podminky.urs.cz/item/CS_URS_2024_02/783617601"/>
    <hyperlink ref="F483" r:id="rId171" display="https://podminky.urs.cz/item/CS_URS_2024_02/783617621"/>
    <hyperlink ref="F485" r:id="rId172" display="https://podminky.urs.cz/item/CS_URS_2024_02/783617661"/>
    <hyperlink ref="F488" r:id="rId173" display="https://podminky.urs.cz/item/CS_URS_2024_02/HZS2211"/>
    <hyperlink ref="F490" r:id="rId174" display="https://podminky.urs.cz/item/CS_URS_2024_02/HZS2221"/>
    <hyperlink ref="F492" r:id="rId175" display="https://podminky.urs.cz/item/CS_URS_2024_02/HZS2222"/>
    <hyperlink ref="F496" r:id="rId176" display="https://podminky.urs.cz/item/CS_URS_2024_02/HZS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7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Oprava plynové kotelny ZŠ Havlíčkova 71, Jihlava - změna III/2025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1670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10. 11. 2024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1671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.25" customHeight="1">
      <c r="A27" s="141"/>
      <c r="B27" s="142"/>
      <c r="C27" s="141"/>
      <c r="D27" s="141"/>
      <c r="E27" s="143" t="s">
        <v>1672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ROUND(J106,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ROUND((SUM(BE106:BE201)),  2)</f>
        <v>0</v>
      </c>
      <c r="G33" s="41"/>
      <c r="H33" s="41"/>
      <c r="I33" s="151">
        <v>0.20999999999999999</v>
      </c>
      <c r="J33" s="150">
        <f>ROUND(((SUM(BE106:BE201))*I33),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ROUND((SUM(BF106:BF201)),  2)</f>
        <v>0</v>
      </c>
      <c r="G34" s="41"/>
      <c r="H34" s="41"/>
      <c r="I34" s="151">
        <v>0.12</v>
      </c>
      <c r="J34" s="150">
        <f>ROUND(((SUM(BF106:BF201))*I34),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ROUND((SUM(BG106:BG201)),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ROUND((SUM(BH106:BH201)),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ROUND((SUM(BI106:BI201)),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Oprava plynové kotelny ZŠ Havlíčkova 71, Jihlava - změna III/2025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03 - silnoproudá elektrotechnika, měření a regulace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Jihlava</v>
      </c>
      <c r="G52" s="43"/>
      <c r="H52" s="43"/>
      <c r="I52" s="35" t="s">
        <v>23</v>
      </c>
      <c r="J52" s="75" t="str">
        <f>IF(J12="","",J12)</f>
        <v>10. 11. 2024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Jihlava, Masarykovo náměstí 97/1</v>
      </c>
      <c r="G54" s="43"/>
      <c r="H54" s="43"/>
      <c r="I54" s="35" t="s">
        <v>31</v>
      </c>
      <c r="J54" s="39" t="str">
        <f>E21</f>
        <v>Ing.Lubomír Jonáš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Bohumír Holec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J106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1673</v>
      </c>
      <c r="E60" s="171"/>
      <c r="F60" s="171"/>
      <c r="G60" s="171"/>
      <c r="H60" s="171"/>
      <c r="I60" s="171"/>
      <c r="J60" s="172">
        <f>J107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1674</v>
      </c>
      <c r="E61" s="177"/>
      <c r="F61" s="177"/>
      <c r="G61" s="177"/>
      <c r="H61" s="177"/>
      <c r="I61" s="177"/>
      <c r="J61" s="178">
        <f>J108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1675</v>
      </c>
      <c r="E62" s="177"/>
      <c r="F62" s="177"/>
      <c r="G62" s="177"/>
      <c r="H62" s="177"/>
      <c r="I62" s="177"/>
      <c r="J62" s="178">
        <f>J134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4"/>
      <c r="C63" s="175"/>
      <c r="D63" s="176" t="s">
        <v>1676</v>
      </c>
      <c r="E63" s="177"/>
      <c r="F63" s="177"/>
      <c r="G63" s="177"/>
      <c r="H63" s="177"/>
      <c r="I63" s="177"/>
      <c r="J63" s="178">
        <f>J136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4"/>
      <c r="C64" s="175"/>
      <c r="D64" s="176" t="s">
        <v>1677</v>
      </c>
      <c r="E64" s="177"/>
      <c r="F64" s="177"/>
      <c r="G64" s="177"/>
      <c r="H64" s="177"/>
      <c r="I64" s="177"/>
      <c r="J64" s="178">
        <f>J138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1678</v>
      </c>
      <c r="E65" s="177"/>
      <c r="F65" s="177"/>
      <c r="G65" s="177"/>
      <c r="H65" s="177"/>
      <c r="I65" s="177"/>
      <c r="J65" s="178">
        <f>J140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4"/>
      <c r="C66" s="175"/>
      <c r="D66" s="176" t="s">
        <v>1679</v>
      </c>
      <c r="E66" s="177"/>
      <c r="F66" s="177"/>
      <c r="G66" s="177"/>
      <c r="H66" s="177"/>
      <c r="I66" s="177"/>
      <c r="J66" s="178">
        <f>J143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4"/>
      <c r="C67" s="175"/>
      <c r="D67" s="176" t="s">
        <v>1680</v>
      </c>
      <c r="E67" s="177"/>
      <c r="F67" s="177"/>
      <c r="G67" s="177"/>
      <c r="H67" s="177"/>
      <c r="I67" s="177"/>
      <c r="J67" s="178">
        <f>J145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4"/>
      <c r="C68" s="175"/>
      <c r="D68" s="176" t="s">
        <v>1681</v>
      </c>
      <c r="E68" s="177"/>
      <c r="F68" s="177"/>
      <c r="G68" s="177"/>
      <c r="H68" s="177"/>
      <c r="I68" s="177"/>
      <c r="J68" s="178">
        <f>J147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4"/>
      <c r="C69" s="175"/>
      <c r="D69" s="176" t="s">
        <v>1682</v>
      </c>
      <c r="E69" s="177"/>
      <c r="F69" s="177"/>
      <c r="G69" s="177"/>
      <c r="H69" s="177"/>
      <c r="I69" s="177"/>
      <c r="J69" s="178">
        <f>J149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4"/>
      <c r="C70" s="175"/>
      <c r="D70" s="176" t="s">
        <v>1683</v>
      </c>
      <c r="E70" s="177"/>
      <c r="F70" s="177"/>
      <c r="G70" s="177"/>
      <c r="H70" s="177"/>
      <c r="I70" s="177"/>
      <c r="J70" s="178">
        <f>J152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4"/>
      <c r="C71" s="175"/>
      <c r="D71" s="176" t="s">
        <v>1684</v>
      </c>
      <c r="E71" s="177"/>
      <c r="F71" s="177"/>
      <c r="G71" s="177"/>
      <c r="H71" s="177"/>
      <c r="I71" s="177"/>
      <c r="J71" s="178">
        <f>J158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4"/>
      <c r="C72" s="175"/>
      <c r="D72" s="176" t="s">
        <v>1685</v>
      </c>
      <c r="E72" s="177"/>
      <c r="F72" s="177"/>
      <c r="G72" s="177"/>
      <c r="H72" s="177"/>
      <c r="I72" s="177"/>
      <c r="J72" s="178">
        <f>J161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74"/>
      <c r="C73" s="175"/>
      <c r="D73" s="176" t="s">
        <v>1686</v>
      </c>
      <c r="E73" s="177"/>
      <c r="F73" s="177"/>
      <c r="G73" s="177"/>
      <c r="H73" s="177"/>
      <c r="I73" s="177"/>
      <c r="J73" s="178">
        <f>J163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4"/>
      <c r="C74" s="175"/>
      <c r="D74" s="176" t="s">
        <v>1687</v>
      </c>
      <c r="E74" s="177"/>
      <c r="F74" s="177"/>
      <c r="G74" s="177"/>
      <c r="H74" s="177"/>
      <c r="I74" s="177"/>
      <c r="J74" s="178">
        <f>J165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74"/>
      <c r="C75" s="175"/>
      <c r="D75" s="176" t="s">
        <v>1687</v>
      </c>
      <c r="E75" s="177"/>
      <c r="F75" s="177"/>
      <c r="G75" s="177"/>
      <c r="H75" s="177"/>
      <c r="I75" s="177"/>
      <c r="J75" s="178">
        <f>J167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74"/>
      <c r="C76" s="175"/>
      <c r="D76" s="176" t="s">
        <v>1688</v>
      </c>
      <c r="E76" s="177"/>
      <c r="F76" s="177"/>
      <c r="G76" s="177"/>
      <c r="H76" s="177"/>
      <c r="I76" s="177"/>
      <c r="J76" s="178">
        <f>J172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74"/>
      <c r="C77" s="175"/>
      <c r="D77" s="176" t="s">
        <v>1689</v>
      </c>
      <c r="E77" s="177"/>
      <c r="F77" s="177"/>
      <c r="G77" s="177"/>
      <c r="H77" s="177"/>
      <c r="I77" s="177"/>
      <c r="J77" s="178">
        <f>J174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74"/>
      <c r="C78" s="175"/>
      <c r="D78" s="176" t="s">
        <v>1690</v>
      </c>
      <c r="E78" s="177"/>
      <c r="F78" s="177"/>
      <c r="G78" s="177"/>
      <c r="H78" s="177"/>
      <c r="I78" s="177"/>
      <c r="J78" s="178">
        <f>J176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21.84" customHeight="1">
      <c r="A79" s="10"/>
      <c r="B79" s="174"/>
      <c r="C79" s="175"/>
      <c r="D79" s="176" t="s">
        <v>1691</v>
      </c>
      <c r="E79" s="177"/>
      <c r="F79" s="177"/>
      <c r="G79" s="177"/>
      <c r="H79" s="177"/>
      <c r="I79" s="177"/>
      <c r="J79" s="178">
        <f>J178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21.84" customHeight="1">
      <c r="A80" s="10"/>
      <c r="B80" s="174"/>
      <c r="C80" s="175"/>
      <c r="D80" s="176" t="s">
        <v>1692</v>
      </c>
      <c r="E80" s="177"/>
      <c r="F80" s="177"/>
      <c r="G80" s="177"/>
      <c r="H80" s="177"/>
      <c r="I80" s="177"/>
      <c r="J80" s="178">
        <f>J179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21.84" customHeight="1">
      <c r="A81" s="10"/>
      <c r="B81" s="174"/>
      <c r="C81" s="175"/>
      <c r="D81" s="176" t="s">
        <v>1693</v>
      </c>
      <c r="E81" s="177"/>
      <c r="F81" s="177"/>
      <c r="G81" s="177"/>
      <c r="H81" s="177"/>
      <c r="I81" s="177"/>
      <c r="J81" s="178">
        <f>J181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21.84" customHeight="1">
      <c r="A82" s="10"/>
      <c r="B82" s="174"/>
      <c r="C82" s="175"/>
      <c r="D82" s="176" t="s">
        <v>1694</v>
      </c>
      <c r="E82" s="177"/>
      <c r="F82" s="177"/>
      <c r="G82" s="177"/>
      <c r="H82" s="177"/>
      <c r="I82" s="177"/>
      <c r="J82" s="178">
        <f>J187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1695</v>
      </c>
      <c r="E83" s="177"/>
      <c r="F83" s="177"/>
      <c r="G83" s="177"/>
      <c r="H83" s="177"/>
      <c r="I83" s="177"/>
      <c r="J83" s="178">
        <f>J189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74"/>
      <c r="C84" s="175"/>
      <c r="D84" s="176" t="s">
        <v>1696</v>
      </c>
      <c r="E84" s="177"/>
      <c r="F84" s="177"/>
      <c r="G84" s="177"/>
      <c r="H84" s="177"/>
      <c r="I84" s="177"/>
      <c r="J84" s="178">
        <f>J190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74"/>
      <c r="C85" s="175"/>
      <c r="D85" s="176" t="s">
        <v>1697</v>
      </c>
      <c r="E85" s="177"/>
      <c r="F85" s="177"/>
      <c r="G85" s="177"/>
      <c r="H85" s="177"/>
      <c r="I85" s="177"/>
      <c r="J85" s="178">
        <f>J195</f>
        <v>0</v>
      </c>
      <c r="K85" s="175"/>
      <c r="L85" s="17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4"/>
      <c r="C86" s="175"/>
      <c r="D86" s="176" t="s">
        <v>1698</v>
      </c>
      <c r="E86" s="177"/>
      <c r="F86" s="177"/>
      <c r="G86" s="177"/>
      <c r="H86" s="177"/>
      <c r="I86" s="177"/>
      <c r="J86" s="178">
        <f>J197</f>
        <v>0</v>
      </c>
      <c r="K86" s="175"/>
      <c r="L86" s="17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2" customFormat="1" ht="21.84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92" s="2" customFormat="1" ht="6.96" customHeight="1">
      <c r="A92" s="41"/>
      <c r="B92" s="64"/>
      <c r="C92" s="65"/>
      <c r="D92" s="65"/>
      <c r="E92" s="65"/>
      <c r="F92" s="65"/>
      <c r="G92" s="65"/>
      <c r="H92" s="65"/>
      <c r="I92" s="65"/>
      <c r="J92" s="65"/>
      <c r="K92" s="65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24.96" customHeight="1">
      <c r="A93" s="41"/>
      <c r="B93" s="42"/>
      <c r="C93" s="26" t="s">
        <v>125</v>
      </c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2" customHeight="1">
      <c r="A95" s="41"/>
      <c r="B95" s="42"/>
      <c r="C95" s="35" t="s">
        <v>16</v>
      </c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6.5" customHeight="1">
      <c r="A96" s="41"/>
      <c r="B96" s="42"/>
      <c r="C96" s="43"/>
      <c r="D96" s="43"/>
      <c r="E96" s="163" t="str">
        <f>E7</f>
        <v>Oprava plynové kotelny ZŠ Havlíčkova 71, Jihlava - změna III/2025</v>
      </c>
      <c r="F96" s="35"/>
      <c r="G96" s="35"/>
      <c r="H96" s="35"/>
      <c r="I96" s="43"/>
      <c r="J96" s="43"/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2" customHeight="1">
      <c r="A97" s="41"/>
      <c r="B97" s="42"/>
      <c r="C97" s="35" t="s">
        <v>93</v>
      </c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6.5" customHeight="1">
      <c r="A98" s="41"/>
      <c r="B98" s="42"/>
      <c r="C98" s="43"/>
      <c r="D98" s="43"/>
      <c r="E98" s="72" t="str">
        <f>E9</f>
        <v>03 - silnoproudá elektrotechnika, měření a regulace</v>
      </c>
      <c r="F98" s="43"/>
      <c r="G98" s="43"/>
      <c r="H98" s="43"/>
      <c r="I98" s="43"/>
      <c r="J98" s="43"/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2" customHeight="1">
      <c r="A100" s="41"/>
      <c r="B100" s="42"/>
      <c r="C100" s="35" t="s">
        <v>21</v>
      </c>
      <c r="D100" s="43"/>
      <c r="E100" s="43"/>
      <c r="F100" s="30" t="str">
        <f>F12</f>
        <v>Jihlava</v>
      </c>
      <c r="G100" s="43"/>
      <c r="H100" s="43"/>
      <c r="I100" s="35" t="s">
        <v>23</v>
      </c>
      <c r="J100" s="75" t="str">
        <f>IF(J12="","",J12)</f>
        <v>10. 11. 2024</v>
      </c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5.15" customHeight="1">
      <c r="A102" s="41"/>
      <c r="B102" s="42"/>
      <c r="C102" s="35" t="s">
        <v>25</v>
      </c>
      <c r="D102" s="43"/>
      <c r="E102" s="43"/>
      <c r="F102" s="30" t="str">
        <f>E15</f>
        <v>Statutární město Jihlava, Masarykovo náměstí 97/1</v>
      </c>
      <c r="G102" s="43"/>
      <c r="H102" s="43"/>
      <c r="I102" s="35" t="s">
        <v>31</v>
      </c>
      <c r="J102" s="39" t="str">
        <f>E21</f>
        <v>Ing.Lubomír Jonáš</v>
      </c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5.15" customHeight="1">
      <c r="A103" s="41"/>
      <c r="B103" s="42"/>
      <c r="C103" s="35" t="s">
        <v>29</v>
      </c>
      <c r="D103" s="43"/>
      <c r="E103" s="43"/>
      <c r="F103" s="30" t="str">
        <f>IF(E18="","",E18)</f>
        <v>Vyplň údaj</v>
      </c>
      <c r="G103" s="43"/>
      <c r="H103" s="43"/>
      <c r="I103" s="35" t="s">
        <v>34</v>
      </c>
      <c r="J103" s="39" t="str">
        <f>E24</f>
        <v>Bohumír Holec</v>
      </c>
      <c r="K103" s="43"/>
      <c r="L103" s="13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0.32" customHeight="1">
      <c r="A104" s="4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13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11" customFormat="1" ht="29.28" customHeight="1">
      <c r="A105" s="180"/>
      <c r="B105" s="181"/>
      <c r="C105" s="182" t="s">
        <v>126</v>
      </c>
      <c r="D105" s="183" t="s">
        <v>57</v>
      </c>
      <c r="E105" s="183" t="s">
        <v>53</v>
      </c>
      <c r="F105" s="183" t="s">
        <v>54</v>
      </c>
      <c r="G105" s="183" t="s">
        <v>127</v>
      </c>
      <c r="H105" s="183" t="s">
        <v>128</v>
      </c>
      <c r="I105" s="183" t="s">
        <v>129</v>
      </c>
      <c r="J105" s="183" t="s">
        <v>97</v>
      </c>
      <c r="K105" s="184" t="s">
        <v>130</v>
      </c>
      <c r="L105" s="185"/>
      <c r="M105" s="95" t="s">
        <v>19</v>
      </c>
      <c r="N105" s="96" t="s">
        <v>42</v>
      </c>
      <c r="O105" s="96" t="s">
        <v>131</v>
      </c>
      <c r="P105" s="96" t="s">
        <v>132</v>
      </c>
      <c r="Q105" s="96" t="s">
        <v>133</v>
      </c>
      <c r="R105" s="96" t="s">
        <v>134</v>
      </c>
      <c r="S105" s="96" t="s">
        <v>135</v>
      </c>
      <c r="T105" s="97" t="s">
        <v>136</v>
      </c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</row>
    <row r="106" s="2" customFormat="1" ht="22.8" customHeight="1">
      <c r="A106" s="41"/>
      <c r="B106" s="42"/>
      <c r="C106" s="102" t="s">
        <v>137</v>
      </c>
      <c r="D106" s="43"/>
      <c r="E106" s="43"/>
      <c r="F106" s="43"/>
      <c r="G106" s="43"/>
      <c r="H106" s="43"/>
      <c r="I106" s="43"/>
      <c r="J106" s="186">
        <f>BK106</f>
        <v>0</v>
      </c>
      <c r="K106" s="43"/>
      <c r="L106" s="47"/>
      <c r="M106" s="98"/>
      <c r="N106" s="187"/>
      <c r="O106" s="99"/>
      <c r="P106" s="188">
        <f>P107</f>
        <v>0</v>
      </c>
      <c r="Q106" s="99"/>
      <c r="R106" s="188">
        <f>R107</f>
        <v>0</v>
      </c>
      <c r="S106" s="99"/>
      <c r="T106" s="189">
        <f>T107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71</v>
      </c>
      <c r="AU106" s="20" t="s">
        <v>98</v>
      </c>
      <c r="BK106" s="190">
        <f>BK107</f>
        <v>0</v>
      </c>
    </row>
    <row r="107" s="12" customFormat="1" ht="25.92" customHeight="1">
      <c r="A107" s="12"/>
      <c r="B107" s="191"/>
      <c r="C107" s="192"/>
      <c r="D107" s="193" t="s">
        <v>71</v>
      </c>
      <c r="E107" s="194" t="s">
        <v>1699</v>
      </c>
      <c r="F107" s="194" t="s">
        <v>1700</v>
      </c>
      <c r="G107" s="192"/>
      <c r="H107" s="192"/>
      <c r="I107" s="195"/>
      <c r="J107" s="196">
        <f>BK107</f>
        <v>0</v>
      </c>
      <c r="K107" s="192"/>
      <c r="L107" s="197"/>
      <c r="M107" s="198"/>
      <c r="N107" s="199"/>
      <c r="O107" s="199"/>
      <c r="P107" s="200">
        <f>P108+P134+P189+P197</f>
        <v>0</v>
      </c>
      <c r="Q107" s="199"/>
      <c r="R107" s="200">
        <f>R108+R134+R189+R197</f>
        <v>0</v>
      </c>
      <c r="S107" s="199"/>
      <c r="T107" s="201">
        <f>T108+T134+T189+T197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154</v>
      </c>
      <c r="AT107" s="203" t="s">
        <v>71</v>
      </c>
      <c r="AU107" s="203" t="s">
        <v>72</v>
      </c>
      <c r="AY107" s="202" t="s">
        <v>140</v>
      </c>
      <c r="BK107" s="204">
        <f>BK108+BK134+BK189+BK197</f>
        <v>0</v>
      </c>
    </row>
    <row r="108" s="12" customFormat="1" ht="22.8" customHeight="1">
      <c r="A108" s="12"/>
      <c r="B108" s="191"/>
      <c r="C108" s="192"/>
      <c r="D108" s="193" t="s">
        <v>71</v>
      </c>
      <c r="E108" s="205" t="s">
        <v>1701</v>
      </c>
      <c r="F108" s="205" t="s">
        <v>1702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SUM(P109:P133)</f>
        <v>0</v>
      </c>
      <c r="Q108" s="199"/>
      <c r="R108" s="200">
        <f>SUM(R109:R133)</f>
        <v>0</v>
      </c>
      <c r="S108" s="199"/>
      <c r="T108" s="201">
        <f>SUM(T109:T133)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154</v>
      </c>
      <c r="AT108" s="203" t="s">
        <v>71</v>
      </c>
      <c r="AU108" s="203" t="s">
        <v>80</v>
      </c>
      <c r="AY108" s="202" t="s">
        <v>140</v>
      </c>
      <c r="BK108" s="204">
        <f>SUM(BK109:BK133)</f>
        <v>0</v>
      </c>
    </row>
    <row r="109" s="2" customFormat="1" ht="24.15" customHeight="1">
      <c r="A109" s="41"/>
      <c r="B109" s="42"/>
      <c r="C109" s="207" t="s">
        <v>80</v>
      </c>
      <c r="D109" s="207" t="s">
        <v>142</v>
      </c>
      <c r="E109" s="208" t="s">
        <v>1703</v>
      </c>
      <c r="F109" s="209" t="s">
        <v>1704</v>
      </c>
      <c r="G109" s="210" t="s">
        <v>1705</v>
      </c>
      <c r="H109" s="211">
        <v>1</v>
      </c>
      <c r="I109" s="212"/>
      <c r="J109" s="213">
        <f>ROUND(I109*H109,2)</f>
        <v>0</v>
      </c>
      <c r="K109" s="209" t="s">
        <v>19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361</v>
      </c>
      <c r="AT109" s="218" t="s">
        <v>142</v>
      </c>
      <c r="AU109" s="218" t="s">
        <v>82</v>
      </c>
      <c r="AY109" s="20" t="s">
        <v>140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361</v>
      </c>
      <c r="BM109" s="218" t="s">
        <v>82</v>
      </c>
    </row>
    <row r="110" s="2" customFormat="1" ht="16.5" customHeight="1">
      <c r="A110" s="41"/>
      <c r="B110" s="42"/>
      <c r="C110" s="207" t="s">
        <v>82</v>
      </c>
      <c r="D110" s="207" t="s">
        <v>142</v>
      </c>
      <c r="E110" s="208" t="s">
        <v>1706</v>
      </c>
      <c r="F110" s="209" t="s">
        <v>1707</v>
      </c>
      <c r="G110" s="210" t="s">
        <v>1705</v>
      </c>
      <c r="H110" s="211">
        <v>2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43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361</v>
      </c>
      <c r="AT110" s="218" t="s">
        <v>142</v>
      </c>
      <c r="AU110" s="218" t="s">
        <v>82</v>
      </c>
      <c r="AY110" s="20" t="s">
        <v>140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361</v>
      </c>
      <c r="BM110" s="218" t="s">
        <v>147</v>
      </c>
    </row>
    <row r="111" s="2" customFormat="1" ht="16.5" customHeight="1">
      <c r="A111" s="41"/>
      <c r="B111" s="42"/>
      <c r="C111" s="207" t="s">
        <v>154</v>
      </c>
      <c r="D111" s="207" t="s">
        <v>142</v>
      </c>
      <c r="E111" s="208" t="s">
        <v>1708</v>
      </c>
      <c r="F111" s="209" t="s">
        <v>1709</v>
      </c>
      <c r="G111" s="210" t="s">
        <v>1705</v>
      </c>
      <c r="H111" s="211">
        <v>2</v>
      </c>
      <c r="I111" s="212"/>
      <c r="J111" s="213">
        <f>ROUND(I111*H111,2)</f>
        <v>0</v>
      </c>
      <c r="K111" s="209" t="s">
        <v>19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361</v>
      </c>
      <c r="AT111" s="218" t="s">
        <v>142</v>
      </c>
      <c r="AU111" s="218" t="s">
        <v>82</v>
      </c>
      <c r="AY111" s="20" t="s">
        <v>140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361</v>
      </c>
      <c r="BM111" s="218" t="s">
        <v>176</v>
      </c>
    </row>
    <row r="112" s="2" customFormat="1" ht="16.5" customHeight="1">
      <c r="A112" s="41"/>
      <c r="B112" s="42"/>
      <c r="C112" s="207" t="s">
        <v>147</v>
      </c>
      <c r="D112" s="207" t="s">
        <v>142</v>
      </c>
      <c r="E112" s="208" t="s">
        <v>1710</v>
      </c>
      <c r="F112" s="209" t="s">
        <v>1711</v>
      </c>
      <c r="G112" s="210" t="s">
        <v>1712</v>
      </c>
      <c r="H112" s="211">
        <v>1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361</v>
      </c>
      <c r="AT112" s="218" t="s">
        <v>142</v>
      </c>
      <c r="AU112" s="218" t="s">
        <v>82</v>
      </c>
      <c r="AY112" s="20" t="s">
        <v>140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361</v>
      </c>
      <c r="BM112" s="218" t="s">
        <v>191</v>
      </c>
    </row>
    <row r="113" s="2" customFormat="1" ht="16.5" customHeight="1">
      <c r="A113" s="41"/>
      <c r="B113" s="42"/>
      <c r="C113" s="207" t="s">
        <v>167</v>
      </c>
      <c r="D113" s="207" t="s">
        <v>142</v>
      </c>
      <c r="E113" s="208" t="s">
        <v>1713</v>
      </c>
      <c r="F113" s="209" t="s">
        <v>1714</v>
      </c>
      <c r="G113" s="210" t="s">
        <v>1705</v>
      </c>
      <c r="H113" s="211">
        <v>5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361</v>
      </c>
      <c r="AT113" s="218" t="s">
        <v>142</v>
      </c>
      <c r="AU113" s="218" t="s">
        <v>82</v>
      </c>
      <c r="AY113" s="20" t="s">
        <v>140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361</v>
      </c>
      <c r="BM113" s="218" t="s">
        <v>201</v>
      </c>
    </row>
    <row r="114" s="2" customFormat="1" ht="16.5" customHeight="1">
      <c r="A114" s="41"/>
      <c r="B114" s="42"/>
      <c r="C114" s="207" t="s">
        <v>176</v>
      </c>
      <c r="D114" s="207" t="s">
        <v>142</v>
      </c>
      <c r="E114" s="208" t="s">
        <v>1715</v>
      </c>
      <c r="F114" s="209" t="s">
        <v>1716</v>
      </c>
      <c r="G114" s="210" t="s">
        <v>1705</v>
      </c>
      <c r="H114" s="211">
        <v>6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43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361</v>
      </c>
      <c r="AT114" s="218" t="s">
        <v>142</v>
      </c>
      <c r="AU114" s="218" t="s">
        <v>82</v>
      </c>
      <c r="AY114" s="20" t="s">
        <v>140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361</v>
      </c>
      <c r="BM114" s="218" t="s">
        <v>8</v>
      </c>
    </row>
    <row r="115" s="2" customFormat="1" ht="16.5" customHeight="1">
      <c r="A115" s="41"/>
      <c r="B115" s="42"/>
      <c r="C115" s="207" t="s">
        <v>183</v>
      </c>
      <c r="D115" s="207" t="s">
        <v>142</v>
      </c>
      <c r="E115" s="208" t="s">
        <v>1717</v>
      </c>
      <c r="F115" s="209" t="s">
        <v>1718</v>
      </c>
      <c r="G115" s="210" t="s">
        <v>1705</v>
      </c>
      <c r="H115" s="211">
        <v>1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361</v>
      </c>
      <c r="AT115" s="218" t="s">
        <v>142</v>
      </c>
      <c r="AU115" s="218" t="s">
        <v>82</v>
      </c>
      <c r="AY115" s="20" t="s">
        <v>140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361</v>
      </c>
      <c r="BM115" s="218" t="s">
        <v>223</v>
      </c>
    </row>
    <row r="116" s="2" customFormat="1" ht="16.5" customHeight="1">
      <c r="A116" s="41"/>
      <c r="B116" s="42"/>
      <c r="C116" s="207" t="s">
        <v>191</v>
      </c>
      <c r="D116" s="207" t="s">
        <v>142</v>
      </c>
      <c r="E116" s="208" t="s">
        <v>1719</v>
      </c>
      <c r="F116" s="209" t="s">
        <v>1720</v>
      </c>
      <c r="G116" s="210" t="s">
        <v>1705</v>
      </c>
      <c r="H116" s="211">
        <v>3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361</v>
      </c>
      <c r="AT116" s="218" t="s">
        <v>142</v>
      </c>
      <c r="AU116" s="218" t="s">
        <v>82</v>
      </c>
      <c r="AY116" s="20" t="s">
        <v>140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361</v>
      </c>
      <c r="BM116" s="218" t="s">
        <v>236</v>
      </c>
    </row>
    <row r="117" s="2" customFormat="1" ht="16.5" customHeight="1">
      <c r="A117" s="41"/>
      <c r="B117" s="42"/>
      <c r="C117" s="207" t="s">
        <v>196</v>
      </c>
      <c r="D117" s="207" t="s">
        <v>142</v>
      </c>
      <c r="E117" s="208" t="s">
        <v>1721</v>
      </c>
      <c r="F117" s="209" t="s">
        <v>1722</v>
      </c>
      <c r="G117" s="210" t="s">
        <v>1705</v>
      </c>
      <c r="H117" s="211">
        <v>2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43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361</v>
      </c>
      <c r="AT117" s="218" t="s">
        <v>142</v>
      </c>
      <c r="AU117" s="218" t="s">
        <v>82</v>
      </c>
      <c r="AY117" s="20" t="s">
        <v>140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361</v>
      </c>
      <c r="BM117" s="218" t="s">
        <v>250</v>
      </c>
    </row>
    <row r="118" s="2" customFormat="1" ht="16.5" customHeight="1">
      <c r="A118" s="41"/>
      <c r="B118" s="42"/>
      <c r="C118" s="207" t="s">
        <v>201</v>
      </c>
      <c r="D118" s="207" t="s">
        <v>142</v>
      </c>
      <c r="E118" s="208" t="s">
        <v>1723</v>
      </c>
      <c r="F118" s="209" t="s">
        <v>1724</v>
      </c>
      <c r="G118" s="210" t="s">
        <v>1705</v>
      </c>
      <c r="H118" s="211">
        <v>1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43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361</v>
      </c>
      <c r="AT118" s="218" t="s">
        <v>142</v>
      </c>
      <c r="AU118" s="218" t="s">
        <v>82</v>
      </c>
      <c r="AY118" s="20" t="s">
        <v>140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361</v>
      </c>
      <c r="BM118" s="218" t="s">
        <v>261</v>
      </c>
    </row>
    <row r="119" s="2" customFormat="1" ht="16.5" customHeight="1">
      <c r="A119" s="41"/>
      <c r="B119" s="42"/>
      <c r="C119" s="207" t="s">
        <v>174</v>
      </c>
      <c r="D119" s="207" t="s">
        <v>142</v>
      </c>
      <c r="E119" s="208" t="s">
        <v>1725</v>
      </c>
      <c r="F119" s="209" t="s">
        <v>1726</v>
      </c>
      <c r="G119" s="210" t="s">
        <v>1705</v>
      </c>
      <c r="H119" s="211">
        <v>1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43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361</v>
      </c>
      <c r="AT119" s="218" t="s">
        <v>142</v>
      </c>
      <c r="AU119" s="218" t="s">
        <v>82</v>
      </c>
      <c r="AY119" s="20" t="s">
        <v>140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361</v>
      </c>
      <c r="BM119" s="218" t="s">
        <v>272</v>
      </c>
    </row>
    <row r="120" s="2" customFormat="1" ht="16.5" customHeight="1">
      <c r="A120" s="41"/>
      <c r="B120" s="42"/>
      <c r="C120" s="207" t="s">
        <v>8</v>
      </c>
      <c r="D120" s="207" t="s">
        <v>142</v>
      </c>
      <c r="E120" s="208" t="s">
        <v>1727</v>
      </c>
      <c r="F120" s="209" t="s">
        <v>1728</v>
      </c>
      <c r="G120" s="210" t="s">
        <v>1705</v>
      </c>
      <c r="H120" s="211">
        <v>1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43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361</v>
      </c>
      <c r="AT120" s="218" t="s">
        <v>142</v>
      </c>
      <c r="AU120" s="218" t="s">
        <v>82</v>
      </c>
      <c r="AY120" s="20" t="s">
        <v>140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361</v>
      </c>
      <c r="BM120" s="218" t="s">
        <v>286</v>
      </c>
    </row>
    <row r="121" s="2" customFormat="1" ht="16.5" customHeight="1">
      <c r="A121" s="41"/>
      <c r="B121" s="42"/>
      <c r="C121" s="207" t="s">
        <v>217</v>
      </c>
      <c r="D121" s="207" t="s">
        <v>142</v>
      </c>
      <c r="E121" s="208" t="s">
        <v>1729</v>
      </c>
      <c r="F121" s="209" t="s">
        <v>1730</v>
      </c>
      <c r="G121" s="210" t="s">
        <v>1705</v>
      </c>
      <c r="H121" s="211">
        <v>3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361</v>
      </c>
      <c r="AT121" s="218" t="s">
        <v>142</v>
      </c>
      <c r="AU121" s="218" t="s">
        <v>82</v>
      </c>
      <c r="AY121" s="20" t="s">
        <v>140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361</v>
      </c>
      <c r="BM121" s="218" t="s">
        <v>300</v>
      </c>
    </row>
    <row r="122" s="2" customFormat="1" ht="16.5" customHeight="1">
      <c r="A122" s="41"/>
      <c r="B122" s="42"/>
      <c r="C122" s="207" t="s">
        <v>223</v>
      </c>
      <c r="D122" s="207" t="s">
        <v>142</v>
      </c>
      <c r="E122" s="208" t="s">
        <v>1731</v>
      </c>
      <c r="F122" s="209" t="s">
        <v>1732</v>
      </c>
      <c r="G122" s="210" t="s">
        <v>1705</v>
      </c>
      <c r="H122" s="211">
        <v>6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361</v>
      </c>
      <c r="AT122" s="218" t="s">
        <v>142</v>
      </c>
      <c r="AU122" s="218" t="s">
        <v>82</v>
      </c>
      <c r="AY122" s="20" t="s">
        <v>140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361</v>
      </c>
      <c r="BM122" s="218" t="s">
        <v>313</v>
      </c>
    </row>
    <row r="123" s="2" customFormat="1" ht="16.5" customHeight="1">
      <c r="A123" s="41"/>
      <c r="B123" s="42"/>
      <c r="C123" s="207" t="s">
        <v>229</v>
      </c>
      <c r="D123" s="207" t="s">
        <v>142</v>
      </c>
      <c r="E123" s="208" t="s">
        <v>1733</v>
      </c>
      <c r="F123" s="209" t="s">
        <v>1734</v>
      </c>
      <c r="G123" s="210" t="s">
        <v>1705</v>
      </c>
      <c r="H123" s="211">
        <v>5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43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361</v>
      </c>
      <c r="AT123" s="218" t="s">
        <v>142</v>
      </c>
      <c r="AU123" s="218" t="s">
        <v>82</v>
      </c>
      <c r="AY123" s="20" t="s">
        <v>140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361</v>
      </c>
      <c r="BM123" s="218" t="s">
        <v>325</v>
      </c>
    </row>
    <row r="124" s="2" customFormat="1" ht="16.5" customHeight="1">
      <c r="A124" s="41"/>
      <c r="B124" s="42"/>
      <c r="C124" s="207" t="s">
        <v>236</v>
      </c>
      <c r="D124" s="207" t="s">
        <v>142</v>
      </c>
      <c r="E124" s="208" t="s">
        <v>1735</v>
      </c>
      <c r="F124" s="209" t="s">
        <v>1736</v>
      </c>
      <c r="G124" s="210" t="s">
        <v>1705</v>
      </c>
      <c r="H124" s="211">
        <v>1</v>
      </c>
      <c r="I124" s="212"/>
      <c r="J124" s="213">
        <f>ROUND(I124*H124,2)</f>
        <v>0</v>
      </c>
      <c r="K124" s="209" t="s">
        <v>19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361</v>
      </c>
      <c r="AT124" s="218" t="s">
        <v>142</v>
      </c>
      <c r="AU124" s="218" t="s">
        <v>82</v>
      </c>
      <c r="AY124" s="20" t="s">
        <v>140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361</v>
      </c>
      <c r="BM124" s="218" t="s">
        <v>340</v>
      </c>
    </row>
    <row r="125" s="2" customFormat="1" ht="16.5" customHeight="1">
      <c r="A125" s="41"/>
      <c r="B125" s="42"/>
      <c r="C125" s="207" t="s">
        <v>244</v>
      </c>
      <c r="D125" s="207" t="s">
        <v>142</v>
      </c>
      <c r="E125" s="208" t="s">
        <v>1737</v>
      </c>
      <c r="F125" s="209" t="s">
        <v>1738</v>
      </c>
      <c r="G125" s="210" t="s">
        <v>1705</v>
      </c>
      <c r="H125" s="211">
        <v>1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43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361</v>
      </c>
      <c r="AT125" s="218" t="s">
        <v>142</v>
      </c>
      <c r="AU125" s="218" t="s">
        <v>82</v>
      </c>
      <c r="AY125" s="20" t="s">
        <v>140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361</v>
      </c>
      <c r="BM125" s="218" t="s">
        <v>356</v>
      </c>
    </row>
    <row r="126" s="2" customFormat="1" ht="24.15" customHeight="1">
      <c r="A126" s="41"/>
      <c r="B126" s="42"/>
      <c r="C126" s="207" t="s">
        <v>250</v>
      </c>
      <c r="D126" s="207" t="s">
        <v>142</v>
      </c>
      <c r="E126" s="208" t="s">
        <v>1739</v>
      </c>
      <c r="F126" s="209" t="s">
        <v>1740</v>
      </c>
      <c r="G126" s="210" t="s">
        <v>1705</v>
      </c>
      <c r="H126" s="211">
        <v>1</v>
      </c>
      <c r="I126" s="212"/>
      <c r="J126" s="213">
        <f>ROUND(I126*H126,2)</f>
        <v>0</v>
      </c>
      <c r="K126" s="209" t="s">
        <v>19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361</v>
      </c>
      <c r="AT126" s="218" t="s">
        <v>142</v>
      </c>
      <c r="AU126" s="218" t="s">
        <v>82</v>
      </c>
      <c r="AY126" s="20" t="s">
        <v>140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361</v>
      </c>
      <c r="BM126" s="218" t="s">
        <v>368</v>
      </c>
    </row>
    <row r="127" s="2" customFormat="1" ht="16.5" customHeight="1">
      <c r="A127" s="41"/>
      <c r="B127" s="42"/>
      <c r="C127" s="207" t="s">
        <v>256</v>
      </c>
      <c r="D127" s="207" t="s">
        <v>142</v>
      </c>
      <c r="E127" s="208" t="s">
        <v>1741</v>
      </c>
      <c r="F127" s="209" t="s">
        <v>1742</v>
      </c>
      <c r="G127" s="210" t="s">
        <v>1712</v>
      </c>
      <c r="H127" s="211">
        <v>1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43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361</v>
      </c>
      <c r="AT127" s="218" t="s">
        <v>142</v>
      </c>
      <c r="AU127" s="218" t="s">
        <v>82</v>
      </c>
      <c r="AY127" s="20" t="s">
        <v>140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361</v>
      </c>
      <c r="BM127" s="218" t="s">
        <v>379</v>
      </c>
    </row>
    <row r="128" s="2" customFormat="1" ht="16.5" customHeight="1">
      <c r="A128" s="41"/>
      <c r="B128" s="42"/>
      <c r="C128" s="207" t="s">
        <v>261</v>
      </c>
      <c r="D128" s="207" t="s">
        <v>142</v>
      </c>
      <c r="E128" s="208" t="s">
        <v>1743</v>
      </c>
      <c r="F128" s="209" t="s">
        <v>1744</v>
      </c>
      <c r="G128" s="210" t="s">
        <v>1712</v>
      </c>
      <c r="H128" s="211">
        <v>1</v>
      </c>
      <c r="I128" s="212"/>
      <c r="J128" s="213">
        <f>ROUND(I128*H128,2)</f>
        <v>0</v>
      </c>
      <c r="K128" s="209" t="s">
        <v>19</v>
      </c>
      <c r="L128" s="47"/>
      <c r="M128" s="214" t="s">
        <v>19</v>
      </c>
      <c r="N128" s="215" t="s">
        <v>43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361</v>
      </c>
      <c r="AT128" s="218" t="s">
        <v>142</v>
      </c>
      <c r="AU128" s="218" t="s">
        <v>82</v>
      </c>
      <c r="AY128" s="20" t="s">
        <v>140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361</v>
      </c>
      <c r="BM128" s="218" t="s">
        <v>394</v>
      </c>
    </row>
    <row r="129" s="2" customFormat="1" ht="16.5" customHeight="1">
      <c r="A129" s="41"/>
      <c r="B129" s="42"/>
      <c r="C129" s="207" t="s">
        <v>7</v>
      </c>
      <c r="D129" s="207" t="s">
        <v>142</v>
      </c>
      <c r="E129" s="208" t="s">
        <v>1745</v>
      </c>
      <c r="F129" s="209" t="s">
        <v>1746</v>
      </c>
      <c r="G129" s="210" t="s">
        <v>1712</v>
      </c>
      <c r="H129" s="211">
        <v>1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43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361</v>
      </c>
      <c r="AT129" s="218" t="s">
        <v>142</v>
      </c>
      <c r="AU129" s="218" t="s">
        <v>82</v>
      </c>
      <c r="AY129" s="20" t="s">
        <v>140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361</v>
      </c>
      <c r="BM129" s="218" t="s">
        <v>405</v>
      </c>
    </row>
    <row r="130" s="2" customFormat="1" ht="16.5" customHeight="1">
      <c r="A130" s="41"/>
      <c r="B130" s="42"/>
      <c r="C130" s="207" t="s">
        <v>272</v>
      </c>
      <c r="D130" s="207" t="s">
        <v>142</v>
      </c>
      <c r="E130" s="208" t="s">
        <v>1747</v>
      </c>
      <c r="F130" s="209" t="s">
        <v>1748</v>
      </c>
      <c r="G130" s="210" t="s">
        <v>1712</v>
      </c>
      <c r="H130" s="211">
        <v>1</v>
      </c>
      <c r="I130" s="212"/>
      <c r="J130" s="213">
        <f>ROUND(I130*H130,2)</f>
        <v>0</v>
      </c>
      <c r="K130" s="209" t="s">
        <v>19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361</v>
      </c>
      <c r="AT130" s="218" t="s">
        <v>142</v>
      </c>
      <c r="AU130" s="218" t="s">
        <v>82</v>
      </c>
      <c r="AY130" s="20" t="s">
        <v>140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361</v>
      </c>
      <c r="BM130" s="218" t="s">
        <v>415</v>
      </c>
    </row>
    <row r="131" s="2" customFormat="1" ht="16.5" customHeight="1">
      <c r="A131" s="41"/>
      <c r="B131" s="42"/>
      <c r="C131" s="207" t="s">
        <v>280</v>
      </c>
      <c r="D131" s="207" t="s">
        <v>142</v>
      </c>
      <c r="E131" s="208" t="s">
        <v>1749</v>
      </c>
      <c r="F131" s="209" t="s">
        <v>1750</v>
      </c>
      <c r="G131" s="210" t="s">
        <v>1712</v>
      </c>
      <c r="H131" s="211">
        <v>62</v>
      </c>
      <c r="I131" s="212"/>
      <c r="J131" s="213">
        <f>ROUND(I131*H131,2)</f>
        <v>0</v>
      </c>
      <c r="K131" s="209" t="s">
        <v>19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361</v>
      </c>
      <c r="AT131" s="218" t="s">
        <v>142</v>
      </c>
      <c r="AU131" s="218" t="s">
        <v>82</v>
      </c>
      <c r="AY131" s="20" t="s">
        <v>140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361</v>
      </c>
      <c r="BM131" s="218" t="s">
        <v>429</v>
      </c>
    </row>
    <row r="132" s="2" customFormat="1" ht="16.5" customHeight="1">
      <c r="A132" s="41"/>
      <c r="B132" s="42"/>
      <c r="C132" s="207" t="s">
        <v>286</v>
      </c>
      <c r="D132" s="207" t="s">
        <v>142</v>
      </c>
      <c r="E132" s="208" t="s">
        <v>1751</v>
      </c>
      <c r="F132" s="209" t="s">
        <v>1752</v>
      </c>
      <c r="G132" s="210" t="s">
        <v>1712</v>
      </c>
      <c r="H132" s="211">
        <v>31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43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361</v>
      </c>
      <c r="AT132" s="218" t="s">
        <v>142</v>
      </c>
      <c r="AU132" s="218" t="s">
        <v>82</v>
      </c>
      <c r="AY132" s="20" t="s">
        <v>140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361</v>
      </c>
      <c r="BM132" s="218" t="s">
        <v>443</v>
      </c>
    </row>
    <row r="133" s="2" customFormat="1" ht="16.5" customHeight="1">
      <c r="A133" s="41"/>
      <c r="B133" s="42"/>
      <c r="C133" s="207" t="s">
        <v>293</v>
      </c>
      <c r="D133" s="207" t="s">
        <v>142</v>
      </c>
      <c r="E133" s="208" t="s">
        <v>1753</v>
      </c>
      <c r="F133" s="209" t="s">
        <v>1754</v>
      </c>
      <c r="G133" s="210" t="s">
        <v>1712</v>
      </c>
      <c r="H133" s="211">
        <v>1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43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361</v>
      </c>
      <c r="AT133" s="218" t="s">
        <v>142</v>
      </c>
      <c r="AU133" s="218" t="s">
        <v>82</v>
      </c>
      <c r="AY133" s="20" t="s">
        <v>140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361</v>
      </c>
      <c r="BM133" s="218" t="s">
        <v>456</v>
      </c>
    </row>
    <row r="134" s="12" customFormat="1" ht="22.8" customHeight="1">
      <c r="A134" s="12"/>
      <c r="B134" s="191"/>
      <c r="C134" s="192"/>
      <c r="D134" s="193" t="s">
        <v>71</v>
      </c>
      <c r="E134" s="205" t="s">
        <v>1755</v>
      </c>
      <c r="F134" s="205" t="s">
        <v>1756</v>
      </c>
      <c r="G134" s="192"/>
      <c r="H134" s="192"/>
      <c r="I134" s="195"/>
      <c r="J134" s="206">
        <f>BK134</f>
        <v>0</v>
      </c>
      <c r="K134" s="192"/>
      <c r="L134" s="197"/>
      <c r="M134" s="198"/>
      <c r="N134" s="199"/>
      <c r="O134" s="199"/>
      <c r="P134" s="200">
        <f>P135+P136+P138+P140+P143+P145+P147+P149+P152+P158+P161+P163+P165+P167+P172+P174+P176</f>
        <v>0</v>
      </c>
      <c r="Q134" s="199"/>
      <c r="R134" s="200">
        <f>R135+R136+R138+R140+R143+R145+R147+R149+R152+R158+R161+R163+R165+R167+R172+R174+R176</f>
        <v>0</v>
      </c>
      <c r="S134" s="199"/>
      <c r="T134" s="201">
        <f>T135+T136+T138+T140+T143+T145+T147+T149+T152+T158+T161+T163+T165+T167+T172+T174+T176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154</v>
      </c>
      <c r="AT134" s="203" t="s">
        <v>71</v>
      </c>
      <c r="AU134" s="203" t="s">
        <v>80</v>
      </c>
      <c r="AY134" s="202" t="s">
        <v>140</v>
      </c>
      <c r="BK134" s="204">
        <f>BK135+BK136+BK138+BK140+BK143+BK145+BK147+BK149+BK152+BK158+BK161+BK163+BK165+BK167+BK172+BK174+BK176</f>
        <v>0</v>
      </c>
    </row>
    <row r="135" s="2" customFormat="1" ht="16.5" customHeight="1">
      <c r="A135" s="41"/>
      <c r="B135" s="42"/>
      <c r="C135" s="207" t="s">
        <v>300</v>
      </c>
      <c r="D135" s="207" t="s">
        <v>142</v>
      </c>
      <c r="E135" s="208" t="s">
        <v>1757</v>
      </c>
      <c r="F135" s="209" t="s">
        <v>1758</v>
      </c>
      <c r="G135" s="210" t="s">
        <v>179</v>
      </c>
      <c r="H135" s="211">
        <v>45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361</v>
      </c>
      <c r="AT135" s="218" t="s">
        <v>142</v>
      </c>
      <c r="AU135" s="218" t="s">
        <v>82</v>
      </c>
      <c r="AY135" s="20" t="s">
        <v>140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361</v>
      </c>
      <c r="BM135" s="218" t="s">
        <v>468</v>
      </c>
    </row>
    <row r="136" s="12" customFormat="1" ht="20.88" customHeight="1">
      <c r="A136" s="12"/>
      <c r="B136" s="191"/>
      <c r="C136" s="192"/>
      <c r="D136" s="193" t="s">
        <v>71</v>
      </c>
      <c r="E136" s="205" t="s">
        <v>1759</v>
      </c>
      <c r="F136" s="205" t="s">
        <v>1760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P137</f>
        <v>0</v>
      </c>
      <c r="Q136" s="199"/>
      <c r="R136" s="200">
        <f>R137</f>
        <v>0</v>
      </c>
      <c r="S136" s="199"/>
      <c r="T136" s="201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154</v>
      </c>
      <c r="AT136" s="203" t="s">
        <v>71</v>
      </c>
      <c r="AU136" s="203" t="s">
        <v>82</v>
      </c>
      <c r="AY136" s="202" t="s">
        <v>140</v>
      </c>
      <c r="BK136" s="204">
        <f>BK137</f>
        <v>0</v>
      </c>
    </row>
    <row r="137" s="2" customFormat="1" ht="16.5" customHeight="1">
      <c r="A137" s="41"/>
      <c r="B137" s="42"/>
      <c r="C137" s="207" t="s">
        <v>307</v>
      </c>
      <c r="D137" s="207" t="s">
        <v>142</v>
      </c>
      <c r="E137" s="208" t="s">
        <v>1761</v>
      </c>
      <c r="F137" s="209" t="s">
        <v>1762</v>
      </c>
      <c r="G137" s="210" t="s">
        <v>179</v>
      </c>
      <c r="H137" s="211">
        <v>15</v>
      </c>
      <c r="I137" s="212"/>
      <c r="J137" s="213">
        <f>ROUND(I137*H137,2)</f>
        <v>0</v>
      </c>
      <c r="K137" s="209" t="s">
        <v>19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361</v>
      </c>
      <c r="AT137" s="218" t="s">
        <v>142</v>
      </c>
      <c r="AU137" s="218" t="s">
        <v>154</v>
      </c>
      <c r="AY137" s="20" t="s">
        <v>140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361</v>
      </c>
      <c r="BM137" s="218" t="s">
        <v>478</v>
      </c>
    </row>
    <row r="138" s="12" customFormat="1" ht="20.88" customHeight="1">
      <c r="A138" s="12"/>
      <c r="B138" s="191"/>
      <c r="C138" s="192"/>
      <c r="D138" s="193" t="s">
        <v>71</v>
      </c>
      <c r="E138" s="205" t="s">
        <v>1763</v>
      </c>
      <c r="F138" s="205" t="s">
        <v>1764</v>
      </c>
      <c r="G138" s="192"/>
      <c r="H138" s="192"/>
      <c r="I138" s="195"/>
      <c r="J138" s="206">
        <f>BK138</f>
        <v>0</v>
      </c>
      <c r="K138" s="192"/>
      <c r="L138" s="197"/>
      <c r="M138" s="198"/>
      <c r="N138" s="199"/>
      <c r="O138" s="199"/>
      <c r="P138" s="200">
        <f>P139</f>
        <v>0</v>
      </c>
      <c r="Q138" s="199"/>
      <c r="R138" s="200">
        <f>R139</f>
        <v>0</v>
      </c>
      <c r="S138" s="199"/>
      <c r="T138" s="201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2" t="s">
        <v>154</v>
      </c>
      <c r="AT138" s="203" t="s">
        <v>71</v>
      </c>
      <c r="AU138" s="203" t="s">
        <v>82</v>
      </c>
      <c r="AY138" s="202" t="s">
        <v>140</v>
      </c>
      <c r="BK138" s="204">
        <f>BK139</f>
        <v>0</v>
      </c>
    </row>
    <row r="139" s="2" customFormat="1" ht="16.5" customHeight="1">
      <c r="A139" s="41"/>
      <c r="B139" s="42"/>
      <c r="C139" s="207" t="s">
        <v>313</v>
      </c>
      <c r="D139" s="207" t="s">
        <v>142</v>
      </c>
      <c r="E139" s="208" t="s">
        <v>1765</v>
      </c>
      <c r="F139" s="209" t="s">
        <v>1766</v>
      </c>
      <c r="G139" s="210" t="s">
        <v>1712</v>
      </c>
      <c r="H139" s="211">
        <v>19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43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361</v>
      </c>
      <c r="AT139" s="218" t="s">
        <v>142</v>
      </c>
      <c r="AU139" s="218" t="s">
        <v>154</v>
      </c>
      <c r="AY139" s="20" t="s">
        <v>140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361</v>
      </c>
      <c r="BM139" s="218" t="s">
        <v>489</v>
      </c>
    </row>
    <row r="140" s="12" customFormat="1" ht="20.88" customHeight="1">
      <c r="A140" s="12"/>
      <c r="B140" s="191"/>
      <c r="C140" s="192"/>
      <c r="D140" s="193" t="s">
        <v>71</v>
      </c>
      <c r="E140" s="205" t="s">
        <v>1767</v>
      </c>
      <c r="F140" s="205" t="s">
        <v>1768</v>
      </c>
      <c r="G140" s="192"/>
      <c r="H140" s="192"/>
      <c r="I140" s="195"/>
      <c r="J140" s="206">
        <f>BK140</f>
        <v>0</v>
      </c>
      <c r="K140" s="192"/>
      <c r="L140" s="197"/>
      <c r="M140" s="198"/>
      <c r="N140" s="199"/>
      <c r="O140" s="199"/>
      <c r="P140" s="200">
        <f>SUM(P141:P142)</f>
        <v>0</v>
      </c>
      <c r="Q140" s="199"/>
      <c r="R140" s="200">
        <f>SUM(R141:R142)</f>
        <v>0</v>
      </c>
      <c r="S140" s="199"/>
      <c r="T140" s="201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154</v>
      </c>
      <c r="AT140" s="203" t="s">
        <v>71</v>
      </c>
      <c r="AU140" s="203" t="s">
        <v>82</v>
      </c>
      <c r="AY140" s="202" t="s">
        <v>140</v>
      </c>
      <c r="BK140" s="204">
        <f>SUM(BK141:BK142)</f>
        <v>0</v>
      </c>
    </row>
    <row r="141" s="2" customFormat="1" ht="16.5" customHeight="1">
      <c r="A141" s="41"/>
      <c r="B141" s="42"/>
      <c r="C141" s="207" t="s">
        <v>319</v>
      </c>
      <c r="D141" s="207" t="s">
        <v>142</v>
      </c>
      <c r="E141" s="208" t="s">
        <v>1769</v>
      </c>
      <c r="F141" s="209" t="s">
        <v>1770</v>
      </c>
      <c r="G141" s="210" t="s">
        <v>179</v>
      </c>
      <c r="H141" s="211">
        <v>10</v>
      </c>
      <c r="I141" s="212"/>
      <c r="J141" s="213">
        <f>ROUND(I141*H141,2)</f>
        <v>0</v>
      </c>
      <c r="K141" s="209" t="s">
        <v>19</v>
      </c>
      <c r="L141" s="47"/>
      <c r="M141" s="214" t="s">
        <v>19</v>
      </c>
      <c r="N141" s="215" t="s">
        <v>43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361</v>
      </c>
      <c r="AT141" s="218" t="s">
        <v>142</v>
      </c>
      <c r="AU141" s="218" t="s">
        <v>154</v>
      </c>
      <c r="AY141" s="20" t="s">
        <v>140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361</v>
      </c>
      <c r="BM141" s="218" t="s">
        <v>502</v>
      </c>
    </row>
    <row r="142" s="2" customFormat="1" ht="16.5" customHeight="1">
      <c r="A142" s="41"/>
      <c r="B142" s="42"/>
      <c r="C142" s="207" t="s">
        <v>325</v>
      </c>
      <c r="D142" s="207" t="s">
        <v>142</v>
      </c>
      <c r="E142" s="208" t="s">
        <v>1771</v>
      </c>
      <c r="F142" s="209" t="s">
        <v>1772</v>
      </c>
      <c r="G142" s="210" t="s">
        <v>179</v>
      </c>
      <c r="H142" s="211">
        <v>30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43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361</v>
      </c>
      <c r="AT142" s="218" t="s">
        <v>142</v>
      </c>
      <c r="AU142" s="218" t="s">
        <v>154</v>
      </c>
      <c r="AY142" s="20" t="s">
        <v>140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361</v>
      </c>
      <c r="BM142" s="218" t="s">
        <v>512</v>
      </c>
    </row>
    <row r="143" s="12" customFormat="1" ht="20.88" customHeight="1">
      <c r="A143" s="12"/>
      <c r="B143" s="191"/>
      <c r="C143" s="192"/>
      <c r="D143" s="193" t="s">
        <v>71</v>
      </c>
      <c r="E143" s="205" t="s">
        <v>1773</v>
      </c>
      <c r="F143" s="205" t="s">
        <v>1774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P144</f>
        <v>0</v>
      </c>
      <c r="Q143" s="199"/>
      <c r="R143" s="200">
        <f>R144</f>
        <v>0</v>
      </c>
      <c r="S143" s="199"/>
      <c r="T143" s="201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154</v>
      </c>
      <c r="AT143" s="203" t="s">
        <v>71</v>
      </c>
      <c r="AU143" s="203" t="s">
        <v>82</v>
      </c>
      <c r="AY143" s="202" t="s">
        <v>140</v>
      </c>
      <c r="BK143" s="204">
        <f>BK144</f>
        <v>0</v>
      </c>
    </row>
    <row r="144" s="2" customFormat="1" ht="16.5" customHeight="1">
      <c r="A144" s="41"/>
      <c r="B144" s="42"/>
      <c r="C144" s="207" t="s">
        <v>332</v>
      </c>
      <c r="D144" s="207" t="s">
        <v>142</v>
      </c>
      <c r="E144" s="208" t="s">
        <v>1775</v>
      </c>
      <c r="F144" s="209" t="s">
        <v>1776</v>
      </c>
      <c r="G144" s="210" t="s">
        <v>179</v>
      </c>
      <c r="H144" s="211">
        <v>30</v>
      </c>
      <c r="I144" s="212"/>
      <c r="J144" s="213">
        <f>ROUND(I144*H144,2)</f>
        <v>0</v>
      </c>
      <c r="K144" s="209" t="s">
        <v>19</v>
      </c>
      <c r="L144" s="47"/>
      <c r="M144" s="214" t="s">
        <v>19</v>
      </c>
      <c r="N144" s="215" t="s">
        <v>43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361</v>
      </c>
      <c r="AT144" s="218" t="s">
        <v>142</v>
      </c>
      <c r="AU144" s="218" t="s">
        <v>154</v>
      </c>
      <c r="AY144" s="20" t="s">
        <v>140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361</v>
      </c>
      <c r="BM144" s="218" t="s">
        <v>323</v>
      </c>
    </row>
    <row r="145" s="12" customFormat="1" ht="20.88" customHeight="1">
      <c r="A145" s="12"/>
      <c r="B145" s="191"/>
      <c r="C145" s="192"/>
      <c r="D145" s="193" t="s">
        <v>71</v>
      </c>
      <c r="E145" s="205" t="s">
        <v>1777</v>
      </c>
      <c r="F145" s="205" t="s">
        <v>1778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P146</f>
        <v>0</v>
      </c>
      <c r="Q145" s="199"/>
      <c r="R145" s="200">
        <f>R146</f>
        <v>0</v>
      </c>
      <c r="S145" s="199"/>
      <c r="T145" s="201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154</v>
      </c>
      <c r="AT145" s="203" t="s">
        <v>71</v>
      </c>
      <c r="AU145" s="203" t="s">
        <v>82</v>
      </c>
      <c r="AY145" s="202" t="s">
        <v>140</v>
      </c>
      <c r="BK145" s="204">
        <f>BK146</f>
        <v>0</v>
      </c>
    </row>
    <row r="146" s="2" customFormat="1" ht="16.5" customHeight="1">
      <c r="A146" s="41"/>
      <c r="B146" s="42"/>
      <c r="C146" s="207" t="s">
        <v>340</v>
      </c>
      <c r="D146" s="207" t="s">
        <v>142</v>
      </c>
      <c r="E146" s="208" t="s">
        <v>1779</v>
      </c>
      <c r="F146" s="209" t="s">
        <v>1780</v>
      </c>
      <c r="G146" s="210" t="s">
        <v>1781</v>
      </c>
      <c r="H146" s="211">
        <v>13</v>
      </c>
      <c r="I146" s="212"/>
      <c r="J146" s="213">
        <f>ROUND(I146*H146,2)</f>
        <v>0</v>
      </c>
      <c r="K146" s="209" t="s">
        <v>19</v>
      </c>
      <c r="L146" s="47"/>
      <c r="M146" s="214" t="s">
        <v>19</v>
      </c>
      <c r="N146" s="215" t="s">
        <v>43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361</v>
      </c>
      <c r="AT146" s="218" t="s">
        <v>142</v>
      </c>
      <c r="AU146" s="218" t="s">
        <v>154</v>
      </c>
      <c r="AY146" s="20" t="s">
        <v>140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361</v>
      </c>
      <c r="BM146" s="218" t="s">
        <v>361</v>
      </c>
    </row>
    <row r="147" s="12" customFormat="1" ht="20.88" customHeight="1">
      <c r="A147" s="12"/>
      <c r="B147" s="191"/>
      <c r="C147" s="192"/>
      <c r="D147" s="193" t="s">
        <v>71</v>
      </c>
      <c r="E147" s="205" t="s">
        <v>1782</v>
      </c>
      <c r="F147" s="205" t="s">
        <v>1783</v>
      </c>
      <c r="G147" s="192"/>
      <c r="H147" s="192"/>
      <c r="I147" s="195"/>
      <c r="J147" s="206">
        <f>BK147</f>
        <v>0</v>
      </c>
      <c r="K147" s="192"/>
      <c r="L147" s="197"/>
      <c r="M147" s="198"/>
      <c r="N147" s="199"/>
      <c r="O147" s="199"/>
      <c r="P147" s="200">
        <f>P148</f>
        <v>0</v>
      </c>
      <c r="Q147" s="199"/>
      <c r="R147" s="200">
        <f>R148</f>
        <v>0</v>
      </c>
      <c r="S147" s="199"/>
      <c r="T147" s="201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154</v>
      </c>
      <c r="AT147" s="203" t="s">
        <v>71</v>
      </c>
      <c r="AU147" s="203" t="s">
        <v>82</v>
      </c>
      <c r="AY147" s="202" t="s">
        <v>140</v>
      </c>
      <c r="BK147" s="204">
        <f>BK148</f>
        <v>0</v>
      </c>
    </row>
    <row r="148" s="2" customFormat="1" ht="16.5" customHeight="1">
      <c r="A148" s="41"/>
      <c r="B148" s="42"/>
      <c r="C148" s="207" t="s">
        <v>347</v>
      </c>
      <c r="D148" s="207" t="s">
        <v>142</v>
      </c>
      <c r="E148" s="208" t="s">
        <v>1784</v>
      </c>
      <c r="F148" s="209" t="s">
        <v>1785</v>
      </c>
      <c r="G148" s="210" t="s">
        <v>179</v>
      </c>
      <c r="H148" s="211">
        <v>40</v>
      </c>
      <c r="I148" s="212"/>
      <c r="J148" s="213">
        <f>ROUND(I148*H148,2)</f>
        <v>0</v>
      </c>
      <c r="K148" s="209" t="s">
        <v>19</v>
      </c>
      <c r="L148" s="47"/>
      <c r="M148" s="214" t="s">
        <v>19</v>
      </c>
      <c r="N148" s="215" t="s">
        <v>43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361</v>
      </c>
      <c r="AT148" s="218" t="s">
        <v>142</v>
      </c>
      <c r="AU148" s="218" t="s">
        <v>154</v>
      </c>
      <c r="AY148" s="20" t="s">
        <v>140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361</v>
      </c>
      <c r="BM148" s="218" t="s">
        <v>547</v>
      </c>
    </row>
    <row r="149" s="12" customFormat="1" ht="20.88" customHeight="1">
      <c r="A149" s="12"/>
      <c r="B149" s="191"/>
      <c r="C149" s="192"/>
      <c r="D149" s="193" t="s">
        <v>71</v>
      </c>
      <c r="E149" s="205" t="s">
        <v>1786</v>
      </c>
      <c r="F149" s="205" t="s">
        <v>1787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SUM(P150:P151)</f>
        <v>0</v>
      </c>
      <c r="Q149" s="199"/>
      <c r="R149" s="200">
        <f>SUM(R150:R151)</f>
        <v>0</v>
      </c>
      <c r="S149" s="199"/>
      <c r="T149" s="201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154</v>
      </c>
      <c r="AT149" s="203" t="s">
        <v>71</v>
      </c>
      <c r="AU149" s="203" t="s">
        <v>82</v>
      </c>
      <c r="AY149" s="202" t="s">
        <v>140</v>
      </c>
      <c r="BK149" s="204">
        <f>SUM(BK150:BK151)</f>
        <v>0</v>
      </c>
    </row>
    <row r="150" s="2" customFormat="1" ht="16.5" customHeight="1">
      <c r="A150" s="41"/>
      <c r="B150" s="42"/>
      <c r="C150" s="207" t="s">
        <v>356</v>
      </c>
      <c r="D150" s="207" t="s">
        <v>142</v>
      </c>
      <c r="E150" s="208" t="s">
        <v>1788</v>
      </c>
      <c r="F150" s="209" t="s">
        <v>1789</v>
      </c>
      <c r="G150" s="210" t="s">
        <v>179</v>
      </c>
      <c r="H150" s="211">
        <v>8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43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361</v>
      </c>
      <c r="AT150" s="218" t="s">
        <v>142</v>
      </c>
      <c r="AU150" s="218" t="s">
        <v>154</v>
      </c>
      <c r="AY150" s="20" t="s">
        <v>140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361</v>
      </c>
      <c r="BM150" s="218" t="s">
        <v>558</v>
      </c>
    </row>
    <row r="151" s="2" customFormat="1" ht="16.5" customHeight="1">
      <c r="A151" s="41"/>
      <c r="B151" s="42"/>
      <c r="C151" s="207" t="s">
        <v>363</v>
      </c>
      <c r="D151" s="207" t="s">
        <v>142</v>
      </c>
      <c r="E151" s="208" t="s">
        <v>1790</v>
      </c>
      <c r="F151" s="209" t="s">
        <v>1791</v>
      </c>
      <c r="G151" s="210" t="s">
        <v>179</v>
      </c>
      <c r="H151" s="211">
        <v>15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43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361</v>
      </c>
      <c r="AT151" s="218" t="s">
        <v>142</v>
      </c>
      <c r="AU151" s="218" t="s">
        <v>154</v>
      </c>
      <c r="AY151" s="20" t="s">
        <v>140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361</v>
      </c>
      <c r="BM151" s="218" t="s">
        <v>567</v>
      </c>
    </row>
    <row r="152" s="12" customFormat="1" ht="20.88" customHeight="1">
      <c r="A152" s="12"/>
      <c r="B152" s="191"/>
      <c r="C152" s="192"/>
      <c r="D152" s="193" t="s">
        <v>71</v>
      </c>
      <c r="E152" s="205" t="s">
        <v>1792</v>
      </c>
      <c r="F152" s="205" t="s">
        <v>1793</v>
      </c>
      <c r="G152" s="192"/>
      <c r="H152" s="192"/>
      <c r="I152" s="195"/>
      <c r="J152" s="206">
        <f>BK152</f>
        <v>0</v>
      </c>
      <c r="K152" s="192"/>
      <c r="L152" s="197"/>
      <c r="M152" s="198"/>
      <c r="N152" s="199"/>
      <c r="O152" s="199"/>
      <c r="P152" s="200">
        <f>SUM(P153:P157)</f>
        <v>0</v>
      </c>
      <c r="Q152" s="199"/>
      <c r="R152" s="200">
        <f>SUM(R153:R157)</f>
        <v>0</v>
      </c>
      <c r="S152" s="199"/>
      <c r="T152" s="201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154</v>
      </c>
      <c r="AT152" s="203" t="s">
        <v>71</v>
      </c>
      <c r="AU152" s="203" t="s">
        <v>82</v>
      </c>
      <c r="AY152" s="202" t="s">
        <v>140</v>
      </c>
      <c r="BK152" s="204">
        <f>SUM(BK153:BK157)</f>
        <v>0</v>
      </c>
    </row>
    <row r="153" s="2" customFormat="1" ht="16.5" customHeight="1">
      <c r="A153" s="41"/>
      <c r="B153" s="42"/>
      <c r="C153" s="207" t="s">
        <v>368</v>
      </c>
      <c r="D153" s="207" t="s">
        <v>142</v>
      </c>
      <c r="E153" s="208" t="s">
        <v>1794</v>
      </c>
      <c r="F153" s="209" t="s">
        <v>1795</v>
      </c>
      <c r="G153" s="210" t="s">
        <v>179</v>
      </c>
      <c r="H153" s="211">
        <v>75</v>
      </c>
      <c r="I153" s="212"/>
      <c r="J153" s="213">
        <f>ROUND(I153*H153,2)</f>
        <v>0</v>
      </c>
      <c r="K153" s="209" t="s">
        <v>19</v>
      </c>
      <c r="L153" s="47"/>
      <c r="M153" s="214" t="s">
        <v>19</v>
      </c>
      <c r="N153" s="215" t="s">
        <v>43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361</v>
      </c>
      <c r="AT153" s="218" t="s">
        <v>142</v>
      </c>
      <c r="AU153" s="218" t="s">
        <v>154</v>
      </c>
      <c r="AY153" s="20" t="s">
        <v>140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361</v>
      </c>
      <c r="BM153" s="218" t="s">
        <v>576</v>
      </c>
    </row>
    <row r="154" s="2" customFormat="1" ht="16.5" customHeight="1">
      <c r="A154" s="41"/>
      <c r="B154" s="42"/>
      <c r="C154" s="207" t="s">
        <v>375</v>
      </c>
      <c r="D154" s="207" t="s">
        <v>142</v>
      </c>
      <c r="E154" s="208" t="s">
        <v>1796</v>
      </c>
      <c r="F154" s="209" t="s">
        <v>1797</v>
      </c>
      <c r="G154" s="210" t="s">
        <v>179</v>
      </c>
      <c r="H154" s="211">
        <v>295</v>
      </c>
      <c r="I154" s="212"/>
      <c r="J154" s="213">
        <f>ROUND(I154*H154,2)</f>
        <v>0</v>
      </c>
      <c r="K154" s="209" t="s">
        <v>19</v>
      </c>
      <c r="L154" s="47"/>
      <c r="M154" s="214" t="s">
        <v>19</v>
      </c>
      <c r="N154" s="215" t="s">
        <v>43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361</v>
      </c>
      <c r="AT154" s="218" t="s">
        <v>142</v>
      </c>
      <c r="AU154" s="218" t="s">
        <v>154</v>
      </c>
      <c r="AY154" s="20" t="s">
        <v>140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361</v>
      </c>
      <c r="BM154" s="218" t="s">
        <v>587</v>
      </c>
    </row>
    <row r="155" s="2" customFormat="1" ht="16.5" customHeight="1">
      <c r="A155" s="41"/>
      <c r="B155" s="42"/>
      <c r="C155" s="207" t="s">
        <v>379</v>
      </c>
      <c r="D155" s="207" t="s">
        <v>142</v>
      </c>
      <c r="E155" s="208" t="s">
        <v>1798</v>
      </c>
      <c r="F155" s="209" t="s">
        <v>1799</v>
      </c>
      <c r="G155" s="210" t="s">
        <v>179</v>
      </c>
      <c r="H155" s="211">
        <v>115</v>
      </c>
      <c r="I155" s="212"/>
      <c r="J155" s="213">
        <f>ROUND(I155*H155,2)</f>
        <v>0</v>
      </c>
      <c r="K155" s="209" t="s">
        <v>19</v>
      </c>
      <c r="L155" s="47"/>
      <c r="M155" s="214" t="s">
        <v>19</v>
      </c>
      <c r="N155" s="215" t="s">
        <v>43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361</v>
      </c>
      <c r="AT155" s="218" t="s">
        <v>142</v>
      </c>
      <c r="AU155" s="218" t="s">
        <v>154</v>
      </c>
      <c r="AY155" s="20" t="s">
        <v>140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361</v>
      </c>
      <c r="BM155" s="218" t="s">
        <v>599</v>
      </c>
    </row>
    <row r="156" s="2" customFormat="1" ht="16.5" customHeight="1">
      <c r="A156" s="41"/>
      <c r="B156" s="42"/>
      <c r="C156" s="207" t="s">
        <v>386</v>
      </c>
      <c r="D156" s="207" t="s">
        <v>142</v>
      </c>
      <c r="E156" s="208" t="s">
        <v>1800</v>
      </c>
      <c r="F156" s="209" t="s">
        <v>1801</v>
      </c>
      <c r="G156" s="210" t="s">
        <v>179</v>
      </c>
      <c r="H156" s="211">
        <v>60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43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361</v>
      </c>
      <c r="AT156" s="218" t="s">
        <v>142</v>
      </c>
      <c r="AU156" s="218" t="s">
        <v>154</v>
      </c>
      <c r="AY156" s="20" t="s">
        <v>140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361</v>
      </c>
      <c r="BM156" s="218" t="s">
        <v>609</v>
      </c>
    </row>
    <row r="157" s="2" customFormat="1" ht="16.5" customHeight="1">
      <c r="A157" s="41"/>
      <c r="B157" s="42"/>
      <c r="C157" s="207" t="s">
        <v>394</v>
      </c>
      <c r="D157" s="207" t="s">
        <v>142</v>
      </c>
      <c r="E157" s="208" t="s">
        <v>1802</v>
      </c>
      <c r="F157" s="209" t="s">
        <v>1803</v>
      </c>
      <c r="G157" s="210" t="s">
        <v>179</v>
      </c>
      <c r="H157" s="211">
        <v>5</v>
      </c>
      <c r="I157" s="212"/>
      <c r="J157" s="213">
        <f>ROUND(I157*H157,2)</f>
        <v>0</v>
      </c>
      <c r="K157" s="209" t="s">
        <v>19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361</v>
      </c>
      <c r="AT157" s="218" t="s">
        <v>142</v>
      </c>
      <c r="AU157" s="218" t="s">
        <v>154</v>
      </c>
      <c r="AY157" s="20" t="s">
        <v>140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361</v>
      </c>
      <c r="BM157" s="218" t="s">
        <v>619</v>
      </c>
    </row>
    <row r="158" s="12" customFormat="1" ht="20.88" customHeight="1">
      <c r="A158" s="12"/>
      <c r="B158" s="191"/>
      <c r="C158" s="192"/>
      <c r="D158" s="193" t="s">
        <v>71</v>
      </c>
      <c r="E158" s="205" t="s">
        <v>1804</v>
      </c>
      <c r="F158" s="205" t="s">
        <v>1805</v>
      </c>
      <c r="G158" s="192"/>
      <c r="H158" s="192"/>
      <c r="I158" s="195"/>
      <c r="J158" s="206">
        <f>BK158</f>
        <v>0</v>
      </c>
      <c r="K158" s="192"/>
      <c r="L158" s="197"/>
      <c r="M158" s="198"/>
      <c r="N158" s="199"/>
      <c r="O158" s="199"/>
      <c r="P158" s="200">
        <f>SUM(P159:P160)</f>
        <v>0</v>
      </c>
      <c r="Q158" s="199"/>
      <c r="R158" s="200">
        <f>SUM(R159:R160)</f>
        <v>0</v>
      </c>
      <c r="S158" s="199"/>
      <c r="T158" s="201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2" t="s">
        <v>154</v>
      </c>
      <c r="AT158" s="203" t="s">
        <v>71</v>
      </c>
      <c r="AU158" s="203" t="s">
        <v>82</v>
      </c>
      <c r="AY158" s="202" t="s">
        <v>140</v>
      </c>
      <c r="BK158" s="204">
        <f>SUM(BK159:BK160)</f>
        <v>0</v>
      </c>
    </row>
    <row r="159" s="2" customFormat="1" ht="16.5" customHeight="1">
      <c r="A159" s="41"/>
      <c r="B159" s="42"/>
      <c r="C159" s="207" t="s">
        <v>399</v>
      </c>
      <c r="D159" s="207" t="s">
        <v>142</v>
      </c>
      <c r="E159" s="208" t="s">
        <v>1806</v>
      </c>
      <c r="F159" s="209" t="s">
        <v>1807</v>
      </c>
      <c r="G159" s="210" t="s">
        <v>179</v>
      </c>
      <c r="H159" s="211">
        <v>95</v>
      </c>
      <c r="I159" s="212"/>
      <c r="J159" s="213">
        <f>ROUND(I159*H159,2)</f>
        <v>0</v>
      </c>
      <c r="K159" s="209" t="s">
        <v>19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361</v>
      </c>
      <c r="AT159" s="218" t="s">
        <v>142</v>
      </c>
      <c r="AU159" s="218" t="s">
        <v>154</v>
      </c>
      <c r="AY159" s="20" t="s">
        <v>140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361</v>
      </c>
      <c r="BM159" s="218" t="s">
        <v>631</v>
      </c>
    </row>
    <row r="160" s="2" customFormat="1" ht="16.5" customHeight="1">
      <c r="A160" s="41"/>
      <c r="B160" s="42"/>
      <c r="C160" s="207" t="s">
        <v>405</v>
      </c>
      <c r="D160" s="207" t="s">
        <v>142</v>
      </c>
      <c r="E160" s="208" t="s">
        <v>1808</v>
      </c>
      <c r="F160" s="209" t="s">
        <v>1809</v>
      </c>
      <c r="G160" s="210" t="s">
        <v>179</v>
      </c>
      <c r="H160" s="211">
        <v>35</v>
      </c>
      <c r="I160" s="212"/>
      <c r="J160" s="213">
        <f>ROUND(I160*H160,2)</f>
        <v>0</v>
      </c>
      <c r="K160" s="209" t="s">
        <v>19</v>
      </c>
      <c r="L160" s="47"/>
      <c r="M160" s="214" t="s">
        <v>19</v>
      </c>
      <c r="N160" s="215" t="s">
        <v>43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361</v>
      </c>
      <c r="AT160" s="218" t="s">
        <v>142</v>
      </c>
      <c r="AU160" s="218" t="s">
        <v>154</v>
      </c>
      <c r="AY160" s="20" t="s">
        <v>140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361</v>
      </c>
      <c r="BM160" s="218" t="s">
        <v>644</v>
      </c>
    </row>
    <row r="161" s="12" customFormat="1" ht="20.88" customHeight="1">
      <c r="A161" s="12"/>
      <c r="B161" s="191"/>
      <c r="C161" s="192"/>
      <c r="D161" s="193" t="s">
        <v>71</v>
      </c>
      <c r="E161" s="205" t="s">
        <v>1810</v>
      </c>
      <c r="F161" s="205" t="s">
        <v>1811</v>
      </c>
      <c r="G161" s="192"/>
      <c r="H161" s="192"/>
      <c r="I161" s="195"/>
      <c r="J161" s="206">
        <f>BK161</f>
        <v>0</v>
      </c>
      <c r="K161" s="192"/>
      <c r="L161" s="197"/>
      <c r="M161" s="198"/>
      <c r="N161" s="199"/>
      <c r="O161" s="199"/>
      <c r="P161" s="200">
        <f>P162</f>
        <v>0</v>
      </c>
      <c r="Q161" s="199"/>
      <c r="R161" s="200">
        <f>R162</f>
        <v>0</v>
      </c>
      <c r="S161" s="199"/>
      <c r="T161" s="201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2" t="s">
        <v>154</v>
      </c>
      <c r="AT161" s="203" t="s">
        <v>71</v>
      </c>
      <c r="AU161" s="203" t="s">
        <v>82</v>
      </c>
      <c r="AY161" s="202" t="s">
        <v>140</v>
      </c>
      <c r="BK161" s="204">
        <f>BK162</f>
        <v>0</v>
      </c>
    </row>
    <row r="162" s="2" customFormat="1" ht="16.5" customHeight="1">
      <c r="A162" s="41"/>
      <c r="B162" s="42"/>
      <c r="C162" s="207" t="s">
        <v>409</v>
      </c>
      <c r="D162" s="207" t="s">
        <v>142</v>
      </c>
      <c r="E162" s="208" t="s">
        <v>1812</v>
      </c>
      <c r="F162" s="209" t="s">
        <v>1813</v>
      </c>
      <c r="G162" s="210" t="s">
        <v>1712</v>
      </c>
      <c r="H162" s="211">
        <v>16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43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361</v>
      </c>
      <c r="AT162" s="218" t="s">
        <v>142</v>
      </c>
      <c r="AU162" s="218" t="s">
        <v>154</v>
      </c>
      <c r="AY162" s="20" t="s">
        <v>140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361</v>
      </c>
      <c r="BM162" s="218" t="s">
        <v>653</v>
      </c>
    </row>
    <row r="163" s="12" customFormat="1" ht="20.88" customHeight="1">
      <c r="A163" s="12"/>
      <c r="B163" s="191"/>
      <c r="C163" s="192"/>
      <c r="D163" s="193" t="s">
        <v>71</v>
      </c>
      <c r="E163" s="205" t="s">
        <v>1814</v>
      </c>
      <c r="F163" s="205" t="s">
        <v>1815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P164</f>
        <v>0</v>
      </c>
      <c r="Q163" s="199"/>
      <c r="R163" s="200">
        <f>R164</f>
        <v>0</v>
      </c>
      <c r="S163" s="199"/>
      <c r="T163" s="201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154</v>
      </c>
      <c r="AT163" s="203" t="s">
        <v>71</v>
      </c>
      <c r="AU163" s="203" t="s">
        <v>82</v>
      </c>
      <c r="AY163" s="202" t="s">
        <v>140</v>
      </c>
      <c r="BK163" s="204">
        <f>BK164</f>
        <v>0</v>
      </c>
    </row>
    <row r="164" s="2" customFormat="1" ht="16.5" customHeight="1">
      <c r="A164" s="41"/>
      <c r="B164" s="42"/>
      <c r="C164" s="207" t="s">
        <v>415</v>
      </c>
      <c r="D164" s="207" t="s">
        <v>142</v>
      </c>
      <c r="E164" s="208" t="s">
        <v>1816</v>
      </c>
      <c r="F164" s="209" t="s">
        <v>1817</v>
      </c>
      <c r="G164" s="210" t="s">
        <v>1712</v>
      </c>
      <c r="H164" s="211">
        <v>32</v>
      </c>
      <c r="I164" s="212"/>
      <c r="J164" s="213">
        <f>ROUND(I164*H164,2)</f>
        <v>0</v>
      </c>
      <c r="K164" s="209" t="s">
        <v>19</v>
      </c>
      <c r="L164" s="47"/>
      <c r="M164" s="214" t="s">
        <v>19</v>
      </c>
      <c r="N164" s="215" t="s">
        <v>43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361</v>
      </c>
      <c r="AT164" s="218" t="s">
        <v>142</v>
      </c>
      <c r="AU164" s="218" t="s">
        <v>154</v>
      </c>
      <c r="AY164" s="20" t="s">
        <v>140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361</v>
      </c>
      <c r="BM164" s="218" t="s">
        <v>664</v>
      </c>
    </row>
    <row r="165" s="12" customFormat="1" ht="20.88" customHeight="1">
      <c r="A165" s="12"/>
      <c r="B165" s="191"/>
      <c r="C165" s="192"/>
      <c r="D165" s="193" t="s">
        <v>71</v>
      </c>
      <c r="E165" s="205" t="s">
        <v>1818</v>
      </c>
      <c r="F165" s="205" t="s">
        <v>1819</v>
      </c>
      <c r="G165" s="192"/>
      <c r="H165" s="192"/>
      <c r="I165" s="195"/>
      <c r="J165" s="206">
        <f>BK165</f>
        <v>0</v>
      </c>
      <c r="K165" s="192"/>
      <c r="L165" s="197"/>
      <c r="M165" s="198"/>
      <c r="N165" s="199"/>
      <c r="O165" s="199"/>
      <c r="P165" s="200">
        <f>P166</f>
        <v>0</v>
      </c>
      <c r="Q165" s="199"/>
      <c r="R165" s="200">
        <f>R166</f>
        <v>0</v>
      </c>
      <c r="S165" s="199"/>
      <c r="T165" s="201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2" t="s">
        <v>154</v>
      </c>
      <c r="AT165" s="203" t="s">
        <v>71</v>
      </c>
      <c r="AU165" s="203" t="s">
        <v>82</v>
      </c>
      <c r="AY165" s="202" t="s">
        <v>140</v>
      </c>
      <c r="BK165" s="204">
        <f>BK166</f>
        <v>0</v>
      </c>
    </row>
    <row r="166" s="2" customFormat="1" ht="16.5" customHeight="1">
      <c r="A166" s="41"/>
      <c r="B166" s="42"/>
      <c r="C166" s="207" t="s">
        <v>423</v>
      </c>
      <c r="D166" s="207" t="s">
        <v>142</v>
      </c>
      <c r="E166" s="208" t="s">
        <v>1820</v>
      </c>
      <c r="F166" s="209" t="s">
        <v>1821</v>
      </c>
      <c r="G166" s="210" t="s">
        <v>1712</v>
      </c>
      <c r="H166" s="211">
        <v>16</v>
      </c>
      <c r="I166" s="212"/>
      <c r="J166" s="213">
        <f>ROUND(I166*H166,2)</f>
        <v>0</v>
      </c>
      <c r="K166" s="209" t="s">
        <v>19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361</v>
      </c>
      <c r="AT166" s="218" t="s">
        <v>142</v>
      </c>
      <c r="AU166" s="218" t="s">
        <v>154</v>
      </c>
      <c r="AY166" s="20" t="s">
        <v>140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361</v>
      </c>
      <c r="BM166" s="218" t="s">
        <v>677</v>
      </c>
    </row>
    <row r="167" s="12" customFormat="1" ht="20.88" customHeight="1">
      <c r="A167" s="12"/>
      <c r="B167" s="191"/>
      <c r="C167" s="192"/>
      <c r="D167" s="193" t="s">
        <v>71</v>
      </c>
      <c r="E167" s="205" t="s">
        <v>1818</v>
      </c>
      <c r="F167" s="205" t="s">
        <v>1819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SUM(P168:P171)</f>
        <v>0</v>
      </c>
      <c r="Q167" s="199"/>
      <c r="R167" s="200">
        <f>SUM(R168:R171)</f>
        <v>0</v>
      </c>
      <c r="S167" s="199"/>
      <c r="T167" s="201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154</v>
      </c>
      <c r="AT167" s="203" t="s">
        <v>71</v>
      </c>
      <c r="AU167" s="203" t="s">
        <v>82</v>
      </c>
      <c r="AY167" s="202" t="s">
        <v>140</v>
      </c>
      <c r="BK167" s="204">
        <f>SUM(BK168:BK171)</f>
        <v>0</v>
      </c>
    </row>
    <row r="168" s="2" customFormat="1" ht="16.5" customHeight="1">
      <c r="A168" s="41"/>
      <c r="B168" s="42"/>
      <c r="C168" s="207" t="s">
        <v>429</v>
      </c>
      <c r="D168" s="207" t="s">
        <v>142</v>
      </c>
      <c r="E168" s="208" t="s">
        <v>1822</v>
      </c>
      <c r="F168" s="209" t="s">
        <v>1823</v>
      </c>
      <c r="G168" s="210" t="s">
        <v>1712</v>
      </c>
      <c r="H168" s="211">
        <v>8</v>
      </c>
      <c r="I168" s="212"/>
      <c r="J168" s="213">
        <f>ROUND(I168*H168,2)</f>
        <v>0</v>
      </c>
      <c r="K168" s="209" t="s">
        <v>19</v>
      </c>
      <c r="L168" s="47"/>
      <c r="M168" s="214" t="s">
        <v>19</v>
      </c>
      <c r="N168" s="215" t="s">
        <v>43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361</v>
      </c>
      <c r="AT168" s="218" t="s">
        <v>142</v>
      </c>
      <c r="AU168" s="218" t="s">
        <v>154</v>
      </c>
      <c r="AY168" s="20" t="s">
        <v>140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361</v>
      </c>
      <c r="BM168" s="218" t="s">
        <v>688</v>
      </c>
    </row>
    <row r="169" s="2" customFormat="1" ht="16.5" customHeight="1">
      <c r="A169" s="41"/>
      <c r="B169" s="42"/>
      <c r="C169" s="207" t="s">
        <v>436</v>
      </c>
      <c r="D169" s="207" t="s">
        <v>142</v>
      </c>
      <c r="E169" s="208" t="s">
        <v>1824</v>
      </c>
      <c r="F169" s="209" t="s">
        <v>1825</v>
      </c>
      <c r="G169" s="210" t="s">
        <v>1712</v>
      </c>
      <c r="H169" s="211">
        <v>1</v>
      </c>
      <c r="I169" s="212"/>
      <c r="J169" s="213">
        <f>ROUND(I169*H169,2)</f>
        <v>0</v>
      </c>
      <c r="K169" s="209" t="s">
        <v>19</v>
      </c>
      <c r="L169" s="47"/>
      <c r="M169" s="214" t="s">
        <v>19</v>
      </c>
      <c r="N169" s="215" t="s">
        <v>43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361</v>
      </c>
      <c r="AT169" s="218" t="s">
        <v>142</v>
      </c>
      <c r="AU169" s="218" t="s">
        <v>154</v>
      </c>
      <c r="AY169" s="20" t="s">
        <v>140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361</v>
      </c>
      <c r="BM169" s="218" t="s">
        <v>384</v>
      </c>
    </row>
    <row r="170" s="2" customFormat="1" ht="16.5" customHeight="1">
      <c r="A170" s="41"/>
      <c r="B170" s="42"/>
      <c r="C170" s="207" t="s">
        <v>443</v>
      </c>
      <c r="D170" s="207" t="s">
        <v>142</v>
      </c>
      <c r="E170" s="208" t="s">
        <v>1826</v>
      </c>
      <c r="F170" s="209" t="s">
        <v>1827</v>
      </c>
      <c r="G170" s="210" t="s">
        <v>1712</v>
      </c>
      <c r="H170" s="211">
        <v>1</v>
      </c>
      <c r="I170" s="212"/>
      <c r="J170" s="213">
        <f>ROUND(I170*H170,2)</f>
        <v>0</v>
      </c>
      <c r="K170" s="209" t="s">
        <v>19</v>
      </c>
      <c r="L170" s="47"/>
      <c r="M170" s="214" t="s">
        <v>19</v>
      </c>
      <c r="N170" s="215" t="s">
        <v>43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361</v>
      </c>
      <c r="AT170" s="218" t="s">
        <v>142</v>
      </c>
      <c r="AU170" s="218" t="s">
        <v>154</v>
      </c>
      <c r="AY170" s="20" t="s">
        <v>140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361</v>
      </c>
      <c r="BM170" s="218" t="s">
        <v>421</v>
      </c>
    </row>
    <row r="171" s="2" customFormat="1" ht="16.5" customHeight="1">
      <c r="A171" s="41"/>
      <c r="B171" s="42"/>
      <c r="C171" s="207" t="s">
        <v>450</v>
      </c>
      <c r="D171" s="207" t="s">
        <v>142</v>
      </c>
      <c r="E171" s="208" t="s">
        <v>1828</v>
      </c>
      <c r="F171" s="209" t="s">
        <v>1829</v>
      </c>
      <c r="G171" s="210" t="s">
        <v>1712</v>
      </c>
      <c r="H171" s="211">
        <v>1</v>
      </c>
      <c r="I171" s="212"/>
      <c r="J171" s="213">
        <f>ROUND(I171*H171,2)</f>
        <v>0</v>
      </c>
      <c r="K171" s="209" t="s">
        <v>19</v>
      </c>
      <c r="L171" s="47"/>
      <c r="M171" s="214" t="s">
        <v>19</v>
      </c>
      <c r="N171" s="215" t="s">
        <v>43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361</v>
      </c>
      <c r="AT171" s="218" t="s">
        <v>142</v>
      </c>
      <c r="AU171" s="218" t="s">
        <v>154</v>
      </c>
      <c r="AY171" s="20" t="s">
        <v>140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361</v>
      </c>
      <c r="BM171" s="218" t="s">
        <v>721</v>
      </c>
    </row>
    <row r="172" s="12" customFormat="1" ht="20.88" customHeight="1">
      <c r="A172" s="12"/>
      <c r="B172" s="191"/>
      <c r="C172" s="192"/>
      <c r="D172" s="193" t="s">
        <v>71</v>
      </c>
      <c r="E172" s="205" t="s">
        <v>1830</v>
      </c>
      <c r="F172" s="205" t="s">
        <v>1831</v>
      </c>
      <c r="G172" s="192"/>
      <c r="H172" s="192"/>
      <c r="I172" s="195"/>
      <c r="J172" s="206">
        <f>BK172</f>
        <v>0</v>
      </c>
      <c r="K172" s="192"/>
      <c r="L172" s="197"/>
      <c r="M172" s="198"/>
      <c r="N172" s="199"/>
      <c r="O172" s="199"/>
      <c r="P172" s="200">
        <f>P173</f>
        <v>0</v>
      </c>
      <c r="Q172" s="199"/>
      <c r="R172" s="200">
        <f>R173</f>
        <v>0</v>
      </c>
      <c r="S172" s="199"/>
      <c r="T172" s="201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2" t="s">
        <v>154</v>
      </c>
      <c r="AT172" s="203" t="s">
        <v>71</v>
      </c>
      <c r="AU172" s="203" t="s">
        <v>82</v>
      </c>
      <c r="AY172" s="202" t="s">
        <v>140</v>
      </c>
      <c r="BK172" s="204">
        <f>BK173</f>
        <v>0</v>
      </c>
    </row>
    <row r="173" s="2" customFormat="1" ht="16.5" customHeight="1">
      <c r="A173" s="41"/>
      <c r="B173" s="42"/>
      <c r="C173" s="207" t="s">
        <v>456</v>
      </c>
      <c r="D173" s="207" t="s">
        <v>142</v>
      </c>
      <c r="E173" s="208" t="s">
        <v>1832</v>
      </c>
      <c r="F173" s="209" t="s">
        <v>1833</v>
      </c>
      <c r="G173" s="210" t="s">
        <v>1712</v>
      </c>
      <c r="H173" s="211">
        <v>1</v>
      </c>
      <c r="I173" s="212"/>
      <c r="J173" s="213">
        <f>ROUND(I173*H173,2)</f>
        <v>0</v>
      </c>
      <c r="K173" s="209" t="s">
        <v>19</v>
      </c>
      <c r="L173" s="47"/>
      <c r="M173" s="214" t="s">
        <v>19</v>
      </c>
      <c r="N173" s="215" t="s">
        <v>43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361</v>
      </c>
      <c r="AT173" s="218" t="s">
        <v>142</v>
      </c>
      <c r="AU173" s="218" t="s">
        <v>154</v>
      </c>
      <c r="AY173" s="20" t="s">
        <v>140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361</v>
      </c>
      <c r="BM173" s="218" t="s">
        <v>739</v>
      </c>
    </row>
    <row r="174" s="12" customFormat="1" ht="20.88" customHeight="1">
      <c r="A174" s="12"/>
      <c r="B174" s="191"/>
      <c r="C174" s="192"/>
      <c r="D174" s="193" t="s">
        <v>71</v>
      </c>
      <c r="E174" s="205" t="s">
        <v>1834</v>
      </c>
      <c r="F174" s="205" t="s">
        <v>1835</v>
      </c>
      <c r="G174" s="192"/>
      <c r="H174" s="192"/>
      <c r="I174" s="195"/>
      <c r="J174" s="206">
        <f>BK174</f>
        <v>0</v>
      </c>
      <c r="K174" s="192"/>
      <c r="L174" s="197"/>
      <c r="M174" s="198"/>
      <c r="N174" s="199"/>
      <c r="O174" s="199"/>
      <c r="P174" s="200">
        <f>P175</f>
        <v>0</v>
      </c>
      <c r="Q174" s="199"/>
      <c r="R174" s="200">
        <f>R175</f>
        <v>0</v>
      </c>
      <c r="S174" s="199"/>
      <c r="T174" s="201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2" t="s">
        <v>154</v>
      </c>
      <c r="AT174" s="203" t="s">
        <v>71</v>
      </c>
      <c r="AU174" s="203" t="s">
        <v>82</v>
      </c>
      <c r="AY174" s="202" t="s">
        <v>140</v>
      </c>
      <c r="BK174" s="204">
        <f>BK175</f>
        <v>0</v>
      </c>
    </row>
    <row r="175" s="2" customFormat="1" ht="16.5" customHeight="1">
      <c r="A175" s="41"/>
      <c r="B175" s="42"/>
      <c r="C175" s="207" t="s">
        <v>462</v>
      </c>
      <c r="D175" s="207" t="s">
        <v>142</v>
      </c>
      <c r="E175" s="208" t="s">
        <v>1836</v>
      </c>
      <c r="F175" s="209" t="s">
        <v>1837</v>
      </c>
      <c r="G175" s="210" t="s">
        <v>1712</v>
      </c>
      <c r="H175" s="211">
        <v>3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43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361</v>
      </c>
      <c r="AT175" s="218" t="s">
        <v>142</v>
      </c>
      <c r="AU175" s="218" t="s">
        <v>154</v>
      </c>
      <c r="AY175" s="20" t="s">
        <v>140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361</v>
      </c>
      <c r="BM175" s="218" t="s">
        <v>750</v>
      </c>
    </row>
    <row r="176" s="12" customFormat="1" ht="20.88" customHeight="1">
      <c r="A176" s="12"/>
      <c r="B176" s="191"/>
      <c r="C176" s="192"/>
      <c r="D176" s="193" t="s">
        <v>71</v>
      </c>
      <c r="E176" s="205" t="s">
        <v>1838</v>
      </c>
      <c r="F176" s="205" t="s">
        <v>1839</v>
      </c>
      <c r="G176" s="192"/>
      <c r="H176" s="192"/>
      <c r="I176" s="195"/>
      <c r="J176" s="206">
        <f>BK176</f>
        <v>0</v>
      </c>
      <c r="K176" s="192"/>
      <c r="L176" s="197"/>
      <c r="M176" s="198"/>
      <c r="N176" s="199"/>
      <c r="O176" s="199"/>
      <c r="P176" s="200">
        <f>P177+P178+P187</f>
        <v>0</v>
      </c>
      <c r="Q176" s="199"/>
      <c r="R176" s="200">
        <f>R177+R178+R187</f>
        <v>0</v>
      </c>
      <c r="S176" s="199"/>
      <c r="T176" s="201">
        <f>T177+T178+T187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154</v>
      </c>
      <c r="AT176" s="203" t="s">
        <v>71</v>
      </c>
      <c r="AU176" s="203" t="s">
        <v>82</v>
      </c>
      <c r="AY176" s="202" t="s">
        <v>140</v>
      </c>
      <c r="BK176" s="204">
        <f>BK177+BK178+BK187</f>
        <v>0</v>
      </c>
    </row>
    <row r="177" s="2" customFormat="1" ht="21.75" customHeight="1">
      <c r="A177" s="41"/>
      <c r="B177" s="42"/>
      <c r="C177" s="207" t="s">
        <v>468</v>
      </c>
      <c r="D177" s="207" t="s">
        <v>142</v>
      </c>
      <c r="E177" s="208" t="s">
        <v>1840</v>
      </c>
      <c r="F177" s="209" t="s">
        <v>1841</v>
      </c>
      <c r="G177" s="210" t="s">
        <v>1712</v>
      </c>
      <c r="H177" s="211">
        <v>7</v>
      </c>
      <c r="I177" s="212"/>
      <c r="J177" s="213">
        <f>ROUND(I177*H177,2)</f>
        <v>0</v>
      </c>
      <c r="K177" s="209" t="s">
        <v>19</v>
      </c>
      <c r="L177" s="47"/>
      <c r="M177" s="214" t="s">
        <v>19</v>
      </c>
      <c r="N177" s="215" t="s">
        <v>43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361</v>
      </c>
      <c r="AT177" s="218" t="s">
        <v>142</v>
      </c>
      <c r="AU177" s="218" t="s">
        <v>154</v>
      </c>
      <c r="AY177" s="20" t="s">
        <v>140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361</v>
      </c>
      <c r="BM177" s="218" t="s">
        <v>1189</v>
      </c>
    </row>
    <row r="178" s="16" customFormat="1" ht="20.88" customHeight="1">
      <c r="A178" s="16"/>
      <c r="B178" s="277"/>
      <c r="C178" s="278"/>
      <c r="D178" s="279" t="s">
        <v>71</v>
      </c>
      <c r="E178" s="279" t="s">
        <v>1842</v>
      </c>
      <c r="F178" s="279" t="s">
        <v>1843</v>
      </c>
      <c r="G178" s="278"/>
      <c r="H178" s="278"/>
      <c r="I178" s="280"/>
      <c r="J178" s="281">
        <f>BK178</f>
        <v>0</v>
      </c>
      <c r="K178" s="278"/>
      <c r="L178" s="282"/>
      <c r="M178" s="283"/>
      <c r="N178" s="284"/>
      <c r="O178" s="284"/>
      <c r="P178" s="285">
        <f>P179+P181</f>
        <v>0</v>
      </c>
      <c r="Q178" s="284"/>
      <c r="R178" s="285">
        <f>R179+R181</f>
        <v>0</v>
      </c>
      <c r="S178" s="284"/>
      <c r="T178" s="286">
        <f>T179+T181</f>
        <v>0</v>
      </c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R178" s="287" t="s">
        <v>154</v>
      </c>
      <c r="AT178" s="288" t="s">
        <v>71</v>
      </c>
      <c r="AU178" s="288" t="s">
        <v>154</v>
      </c>
      <c r="AY178" s="287" t="s">
        <v>140</v>
      </c>
      <c r="BK178" s="289">
        <f>BK179+BK181</f>
        <v>0</v>
      </c>
    </row>
    <row r="179" s="16" customFormat="1" ht="20.88" customHeight="1">
      <c r="A179" s="16"/>
      <c r="B179" s="277"/>
      <c r="C179" s="278"/>
      <c r="D179" s="279" t="s">
        <v>71</v>
      </c>
      <c r="E179" s="279" t="s">
        <v>1844</v>
      </c>
      <c r="F179" s="279" t="s">
        <v>1845</v>
      </c>
      <c r="G179" s="278"/>
      <c r="H179" s="278"/>
      <c r="I179" s="280"/>
      <c r="J179" s="281">
        <f>BK179</f>
        <v>0</v>
      </c>
      <c r="K179" s="278"/>
      <c r="L179" s="282"/>
      <c r="M179" s="283"/>
      <c r="N179" s="284"/>
      <c r="O179" s="284"/>
      <c r="P179" s="285">
        <f>P180</f>
        <v>0</v>
      </c>
      <c r="Q179" s="284"/>
      <c r="R179" s="285">
        <f>R180</f>
        <v>0</v>
      </c>
      <c r="S179" s="284"/>
      <c r="T179" s="286">
        <f>T180</f>
        <v>0</v>
      </c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R179" s="287" t="s">
        <v>80</v>
      </c>
      <c r="AT179" s="288" t="s">
        <v>71</v>
      </c>
      <c r="AU179" s="288" t="s">
        <v>147</v>
      </c>
      <c r="AY179" s="287" t="s">
        <v>140</v>
      </c>
      <c r="BK179" s="289">
        <f>BK180</f>
        <v>0</v>
      </c>
    </row>
    <row r="180" s="2" customFormat="1" ht="16.5" customHeight="1">
      <c r="A180" s="41"/>
      <c r="B180" s="42"/>
      <c r="C180" s="207" t="s">
        <v>473</v>
      </c>
      <c r="D180" s="207" t="s">
        <v>142</v>
      </c>
      <c r="E180" s="208" t="s">
        <v>1846</v>
      </c>
      <c r="F180" s="209" t="s">
        <v>1847</v>
      </c>
      <c r="G180" s="210" t="s">
        <v>1712</v>
      </c>
      <c r="H180" s="211">
        <v>4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43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361</v>
      </c>
      <c r="AT180" s="218" t="s">
        <v>142</v>
      </c>
      <c r="AU180" s="218" t="s">
        <v>167</v>
      </c>
      <c r="AY180" s="20" t="s">
        <v>140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361</v>
      </c>
      <c r="BM180" s="218" t="s">
        <v>1199</v>
      </c>
    </row>
    <row r="181" s="16" customFormat="1" ht="20.88" customHeight="1">
      <c r="A181" s="16"/>
      <c r="B181" s="277"/>
      <c r="C181" s="278"/>
      <c r="D181" s="279" t="s">
        <v>71</v>
      </c>
      <c r="E181" s="279" t="s">
        <v>1848</v>
      </c>
      <c r="F181" s="279" t="s">
        <v>1849</v>
      </c>
      <c r="G181" s="278"/>
      <c r="H181" s="278"/>
      <c r="I181" s="280"/>
      <c r="J181" s="281">
        <f>BK181</f>
        <v>0</v>
      </c>
      <c r="K181" s="278"/>
      <c r="L181" s="282"/>
      <c r="M181" s="283"/>
      <c r="N181" s="284"/>
      <c r="O181" s="284"/>
      <c r="P181" s="285">
        <f>SUM(P182:P186)</f>
        <v>0</v>
      </c>
      <c r="Q181" s="284"/>
      <c r="R181" s="285">
        <f>SUM(R182:R186)</f>
        <v>0</v>
      </c>
      <c r="S181" s="284"/>
      <c r="T181" s="286">
        <f>SUM(T182:T186)</f>
        <v>0</v>
      </c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R181" s="287" t="s">
        <v>154</v>
      </c>
      <c r="AT181" s="288" t="s">
        <v>71</v>
      </c>
      <c r="AU181" s="288" t="s">
        <v>147</v>
      </c>
      <c r="AY181" s="287" t="s">
        <v>140</v>
      </c>
      <c r="BK181" s="289">
        <f>SUM(BK182:BK186)</f>
        <v>0</v>
      </c>
    </row>
    <row r="182" s="2" customFormat="1" ht="16.5" customHeight="1">
      <c r="A182" s="41"/>
      <c r="B182" s="42"/>
      <c r="C182" s="207" t="s">
        <v>478</v>
      </c>
      <c r="D182" s="207" t="s">
        <v>142</v>
      </c>
      <c r="E182" s="208" t="s">
        <v>1850</v>
      </c>
      <c r="F182" s="209" t="s">
        <v>1851</v>
      </c>
      <c r="G182" s="210" t="s">
        <v>1712</v>
      </c>
      <c r="H182" s="211">
        <v>1</v>
      </c>
      <c r="I182" s="212"/>
      <c r="J182" s="213">
        <f>ROUND(I182*H182,2)</f>
        <v>0</v>
      </c>
      <c r="K182" s="209" t="s">
        <v>19</v>
      </c>
      <c r="L182" s="47"/>
      <c r="M182" s="214" t="s">
        <v>19</v>
      </c>
      <c r="N182" s="215" t="s">
        <v>43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361</v>
      </c>
      <c r="AT182" s="218" t="s">
        <v>142</v>
      </c>
      <c r="AU182" s="218" t="s">
        <v>167</v>
      </c>
      <c r="AY182" s="20" t="s">
        <v>140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361</v>
      </c>
      <c r="BM182" s="218" t="s">
        <v>1209</v>
      </c>
    </row>
    <row r="183" s="2" customFormat="1" ht="16.5" customHeight="1">
      <c r="A183" s="41"/>
      <c r="B183" s="42"/>
      <c r="C183" s="207" t="s">
        <v>484</v>
      </c>
      <c r="D183" s="207" t="s">
        <v>142</v>
      </c>
      <c r="E183" s="208" t="s">
        <v>1852</v>
      </c>
      <c r="F183" s="209" t="s">
        <v>1853</v>
      </c>
      <c r="G183" s="210" t="s">
        <v>1712</v>
      </c>
      <c r="H183" s="211">
        <v>1</v>
      </c>
      <c r="I183" s="212"/>
      <c r="J183" s="213">
        <f>ROUND(I183*H183,2)</f>
        <v>0</v>
      </c>
      <c r="K183" s="209" t="s">
        <v>19</v>
      </c>
      <c r="L183" s="47"/>
      <c r="M183" s="214" t="s">
        <v>19</v>
      </c>
      <c r="N183" s="215" t="s">
        <v>43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361</v>
      </c>
      <c r="AT183" s="218" t="s">
        <v>142</v>
      </c>
      <c r="AU183" s="218" t="s">
        <v>167</v>
      </c>
      <c r="AY183" s="20" t="s">
        <v>140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361</v>
      </c>
      <c r="BM183" s="218" t="s">
        <v>1219</v>
      </c>
    </row>
    <row r="184" s="2" customFormat="1" ht="16.5" customHeight="1">
      <c r="A184" s="41"/>
      <c r="B184" s="42"/>
      <c r="C184" s="207" t="s">
        <v>489</v>
      </c>
      <c r="D184" s="207" t="s">
        <v>142</v>
      </c>
      <c r="E184" s="208" t="s">
        <v>1854</v>
      </c>
      <c r="F184" s="209" t="s">
        <v>1855</v>
      </c>
      <c r="G184" s="210" t="s">
        <v>1712</v>
      </c>
      <c r="H184" s="211">
        <v>1</v>
      </c>
      <c r="I184" s="212"/>
      <c r="J184" s="213">
        <f>ROUND(I184*H184,2)</f>
        <v>0</v>
      </c>
      <c r="K184" s="209" t="s">
        <v>19</v>
      </c>
      <c r="L184" s="47"/>
      <c r="M184" s="214" t="s">
        <v>19</v>
      </c>
      <c r="N184" s="215" t="s">
        <v>43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361</v>
      </c>
      <c r="AT184" s="218" t="s">
        <v>142</v>
      </c>
      <c r="AU184" s="218" t="s">
        <v>167</v>
      </c>
      <c r="AY184" s="20" t="s">
        <v>140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361</v>
      </c>
      <c r="BM184" s="218" t="s">
        <v>1229</v>
      </c>
    </row>
    <row r="185" s="2" customFormat="1" ht="16.5" customHeight="1">
      <c r="A185" s="41"/>
      <c r="B185" s="42"/>
      <c r="C185" s="207" t="s">
        <v>493</v>
      </c>
      <c r="D185" s="207" t="s">
        <v>142</v>
      </c>
      <c r="E185" s="208" t="s">
        <v>1856</v>
      </c>
      <c r="F185" s="209" t="s">
        <v>1857</v>
      </c>
      <c r="G185" s="210" t="s">
        <v>1712</v>
      </c>
      <c r="H185" s="211">
        <v>1</v>
      </c>
      <c r="I185" s="212"/>
      <c r="J185" s="213">
        <f>ROUND(I185*H185,2)</f>
        <v>0</v>
      </c>
      <c r="K185" s="209" t="s">
        <v>19</v>
      </c>
      <c r="L185" s="47"/>
      <c r="M185" s="214" t="s">
        <v>19</v>
      </c>
      <c r="N185" s="215" t="s">
        <v>43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361</v>
      </c>
      <c r="AT185" s="218" t="s">
        <v>142</v>
      </c>
      <c r="AU185" s="218" t="s">
        <v>167</v>
      </c>
      <c r="AY185" s="20" t="s">
        <v>140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361</v>
      </c>
      <c r="BM185" s="218" t="s">
        <v>1239</v>
      </c>
    </row>
    <row r="186" s="2" customFormat="1" ht="16.5" customHeight="1">
      <c r="A186" s="41"/>
      <c r="B186" s="42"/>
      <c r="C186" s="207" t="s">
        <v>502</v>
      </c>
      <c r="D186" s="207" t="s">
        <v>142</v>
      </c>
      <c r="E186" s="208" t="s">
        <v>1858</v>
      </c>
      <c r="F186" s="209" t="s">
        <v>1859</v>
      </c>
      <c r="G186" s="210" t="s">
        <v>1712</v>
      </c>
      <c r="H186" s="211">
        <v>1</v>
      </c>
      <c r="I186" s="212"/>
      <c r="J186" s="213">
        <f>ROUND(I186*H186,2)</f>
        <v>0</v>
      </c>
      <c r="K186" s="209" t="s">
        <v>19</v>
      </c>
      <c r="L186" s="47"/>
      <c r="M186" s="214" t="s">
        <v>19</v>
      </c>
      <c r="N186" s="215" t="s">
        <v>43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361</v>
      </c>
      <c r="AT186" s="218" t="s">
        <v>142</v>
      </c>
      <c r="AU186" s="218" t="s">
        <v>167</v>
      </c>
      <c r="AY186" s="20" t="s">
        <v>140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80</v>
      </c>
      <c r="BK186" s="219">
        <f>ROUND(I186*H186,2)</f>
        <v>0</v>
      </c>
      <c r="BL186" s="20" t="s">
        <v>361</v>
      </c>
      <c r="BM186" s="218" t="s">
        <v>1251</v>
      </c>
    </row>
    <row r="187" s="16" customFormat="1" ht="20.88" customHeight="1">
      <c r="A187" s="16"/>
      <c r="B187" s="277"/>
      <c r="C187" s="278"/>
      <c r="D187" s="279" t="s">
        <v>71</v>
      </c>
      <c r="E187" s="279" t="s">
        <v>1860</v>
      </c>
      <c r="F187" s="279" t="s">
        <v>1861</v>
      </c>
      <c r="G187" s="278"/>
      <c r="H187" s="278"/>
      <c r="I187" s="280"/>
      <c r="J187" s="281">
        <f>BK187</f>
        <v>0</v>
      </c>
      <c r="K187" s="278"/>
      <c r="L187" s="282"/>
      <c r="M187" s="283"/>
      <c r="N187" s="284"/>
      <c r="O187" s="284"/>
      <c r="P187" s="285">
        <f>P188</f>
        <v>0</v>
      </c>
      <c r="Q187" s="284"/>
      <c r="R187" s="285">
        <f>R188</f>
        <v>0</v>
      </c>
      <c r="S187" s="284"/>
      <c r="T187" s="286">
        <f>T188</f>
        <v>0</v>
      </c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R187" s="287" t="s">
        <v>154</v>
      </c>
      <c r="AT187" s="288" t="s">
        <v>71</v>
      </c>
      <c r="AU187" s="288" t="s">
        <v>154</v>
      </c>
      <c r="AY187" s="287" t="s">
        <v>140</v>
      </c>
      <c r="BK187" s="289">
        <f>BK188</f>
        <v>0</v>
      </c>
    </row>
    <row r="188" s="2" customFormat="1" ht="16.5" customHeight="1">
      <c r="A188" s="41"/>
      <c r="B188" s="42"/>
      <c r="C188" s="207" t="s">
        <v>507</v>
      </c>
      <c r="D188" s="207" t="s">
        <v>142</v>
      </c>
      <c r="E188" s="208" t="s">
        <v>1862</v>
      </c>
      <c r="F188" s="209" t="s">
        <v>1863</v>
      </c>
      <c r="G188" s="210" t="s">
        <v>760</v>
      </c>
      <c r="H188" s="211">
        <v>35</v>
      </c>
      <c r="I188" s="212"/>
      <c r="J188" s="213">
        <f>ROUND(I188*H188,2)</f>
        <v>0</v>
      </c>
      <c r="K188" s="209" t="s">
        <v>19</v>
      </c>
      <c r="L188" s="47"/>
      <c r="M188" s="214" t="s">
        <v>19</v>
      </c>
      <c r="N188" s="215" t="s">
        <v>43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361</v>
      </c>
      <c r="AT188" s="218" t="s">
        <v>142</v>
      </c>
      <c r="AU188" s="218" t="s">
        <v>147</v>
      </c>
      <c r="AY188" s="20" t="s">
        <v>140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361</v>
      </c>
      <c r="BM188" s="218" t="s">
        <v>1261</v>
      </c>
    </row>
    <row r="189" s="12" customFormat="1" ht="22.8" customHeight="1">
      <c r="A189" s="12"/>
      <c r="B189" s="191"/>
      <c r="C189" s="192"/>
      <c r="D189" s="193" t="s">
        <v>71</v>
      </c>
      <c r="E189" s="205" t="s">
        <v>1864</v>
      </c>
      <c r="F189" s="205" t="s">
        <v>755</v>
      </c>
      <c r="G189" s="192"/>
      <c r="H189" s="192"/>
      <c r="I189" s="195"/>
      <c r="J189" s="206">
        <f>BK189</f>
        <v>0</v>
      </c>
      <c r="K189" s="192"/>
      <c r="L189" s="197"/>
      <c r="M189" s="198"/>
      <c r="N189" s="199"/>
      <c r="O189" s="199"/>
      <c r="P189" s="200">
        <f>P190+P195</f>
        <v>0</v>
      </c>
      <c r="Q189" s="199"/>
      <c r="R189" s="200">
        <f>R190+R195</f>
        <v>0</v>
      </c>
      <c r="S189" s="199"/>
      <c r="T189" s="201">
        <f>T190+T195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2" t="s">
        <v>154</v>
      </c>
      <c r="AT189" s="203" t="s">
        <v>71</v>
      </c>
      <c r="AU189" s="203" t="s">
        <v>80</v>
      </c>
      <c r="AY189" s="202" t="s">
        <v>140</v>
      </c>
      <c r="BK189" s="204">
        <f>BK190+BK195</f>
        <v>0</v>
      </c>
    </row>
    <row r="190" s="12" customFormat="1" ht="20.88" customHeight="1">
      <c r="A190" s="12"/>
      <c r="B190" s="191"/>
      <c r="C190" s="192"/>
      <c r="D190" s="193" t="s">
        <v>71</v>
      </c>
      <c r="E190" s="205" t="s">
        <v>1865</v>
      </c>
      <c r="F190" s="205" t="s">
        <v>1866</v>
      </c>
      <c r="G190" s="192"/>
      <c r="H190" s="192"/>
      <c r="I190" s="195"/>
      <c r="J190" s="206">
        <f>BK190</f>
        <v>0</v>
      </c>
      <c r="K190" s="192"/>
      <c r="L190" s="197"/>
      <c r="M190" s="198"/>
      <c r="N190" s="199"/>
      <c r="O190" s="199"/>
      <c r="P190" s="200">
        <f>SUM(P191:P194)</f>
        <v>0</v>
      </c>
      <c r="Q190" s="199"/>
      <c r="R190" s="200">
        <f>SUM(R191:R194)</f>
        <v>0</v>
      </c>
      <c r="S190" s="199"/>
      <c r="T190" s="201">
        <f>SUM(T191:T194)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2" t="s">
        <v>154</v>
      </c>
      <c r="AT190" s="203" t="s">
        <v>71</v>
      </c>
      <c r="AU190" s="203" t="s">
        <v>82</v>
      </c>
      <c r="AY190" s="202" t="s">
        <v>140</v>
      </c>
      <c r="BK190" s="204">
        <f>SUM(BK191:BK194)</f>
        <v>0</v>
      </c>
    </row>
    <row r="191" s="2" customFormat="1" ht="16.5" customHeight="1">
      <c r="A191" s="41"/>
      <c r="B191" s="42"/>
      <c r="C191" s="207" t="s">
        <v>512</v>
      </c>
      <c r="D191" s="207" t="s">
        <v>142</v>
      </c>
      <c r="E191" s="208" t="s">
        <v>1867</v>
      </c>
      <c r="F191" s="209" t="s">
        <v>1868</v>
      </c>
      <c r="G191" s="210" t="s">
        <v>760</v>
      </c>
      <c r="H191" s="211">
        <v>6</v>
      </c>
      <c r="I191" s="212"/>
      <c r="J191" s="213">
        <f>ROUND(I191*H191,2)</f>
        <v>0</v>
      </c>
      <c r="K191" s="209" t="s">
        <v>19</v>
      </c>
      <c r="L191" s="47"/>
      <c r="M191" s="214" t="s">
        <v>19</v>
      </c>
      <c r="N191" s="215" t="s">
        <v>43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361</v>
      </c>
      <c r="AT191" s="218" t="s">
        <v>142</v>
      </c>
      <c r="AU191" s="218" t="s">
        <v>154</v>
      </c>
      <c r="AY191" s="20" t="s">
        <v>140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361</v>
      </c>
      <c r="BM191" s="218" t="s">
        <v>1271</v>
      </c>
    </row>
    <row r="192" s="2" customFormat="1" ht="16.5" customHeight="1">
      <c r="A192" s="41"/>
      <c r="B192" s="42"/>
      <c r="C192" s="207" t="s">
        <v>278</v>
      </c>
      <c r="D192" s="207" t="s">
        <v>142</v>
      </c>
      <c r="E192" s="208" t="s">
        <v>1869</v>
      </c>
      <c r="F192" s="209" t="s">
        <v>1870</v>
      </c>
      <c r="G192" s="210" t="s">
        <v>760</v>
      </c>
      <c r="H192" s="211">
        <v>2</v>
      </c>
      <c r="I192" s="212"/>
      <c r="J192" s="213">
        <f>ROUND(I192*H192,2)</f>
        <v>0</v>
      </c>
      <c r="K192" s="209" t="s">
        <v>19</v>
      </c>
      <c r="L192" s="47"/>
      <c r="M192" s="214" t="s">
        <v>19</v>
      </c>
      <c r="N192" s="215" t="s">
        <v>43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361</v>
      </c>
      <c r="AT192" s="218" t="s">
        <v>142</v>
      </c>
      <c r="AU192" s="218" t="s">
        <v>154</v>
      </c>
      <c r="AY192" s="20" t="s">
        <v>140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361</v>
      </c>
      <c r="BM192" s="218" t="s">
        <v>1281</v>
      </c>
    </row>
    <row r="193" s="2" customFormat="1" ht="16.5" customHeight="1">
      <c r="A193" s="41"/>
      <c r="B193" s="42"/>
      <c r="C193" s="207" t="s">
        <v>323</v>
      </c>
      <c r="D193" s="207" t="s">
        <v>142</v>
      </c>
      <c r="E193" s="208" t="s">
        <v>1871</v>
      </c>
      <c r="F193" s="209" t="s">
        <v>1872</v>
      </c>
      <c r="G193" s="210" t="s">
        <v>760</v>
      </c>
      <c r="H193" s="211">
        <v>6</v>
      </c>
      <c r="I193" s="212"/>
      <c r="J193" s="213">
        <f>ROUND(I193*H193,2)</f>
        <v>0</v>
      </c>
      <c r="K193" s="209" t="s">
        <v>19</v>
      </c>
      <c r="L193" s="47"/>
      <c r="M193" s="214" t="s">
        <v>19</v>
      </c>
      <c r="N193" s="215" t="s">
        <v>43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361</v>
      </c>
      <c r="AT193" s="218" t="s">
        <v>142</v>
      </c>
      <c r="AU193" s="218" t="s">
        <v>154</v>
      </c>
      <c r="AY193" s="20" t="s">
        <v>140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361</v>
      </c>
      <c r="BM193" s="218" t="s">
        <v>1291</v>
      </c>
    </row>
    <row r="194" s="2" customFormat="1" ht="16.5" customHeight="1">
      <c r="A194" s="41"/>
      <c r="B194" s="42"/>
      <c r="C194" s="207" t="s">
        <v>345</v>
      </c>
      <c r="D194" s="207" t="s">
        <v>142</v>
      </c>
      <c r="E194" s="208" t="s">
        <v>1873</v>
      </c>
      <c r="F194" s="209" t="s">
        <v>1874</v>
      </c>
      <c r="G194" s="210" t="s">
        <v>760</v>
      </c>
      <c r="H194" s="211">
        <v>16</v>
      </c>
      <c r="I194" s="212"/>
      <c r="J194" s="213">
        <f>ROUND(I194*H194,2)</f>
        <v>0</v>
      </c>
      <c r="K194" s="209" t="s">
        <v>19</v>
      </c>
      <c r="L194" s="47"/>
      <c r="M194" s="214" t="s">
        <v>19</v>
      </c>
      <c r="N194" s="215" t="s">
        <v>43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361</v>
      </c>
      <c r="AT194" s="218" t="s">
        <v>142</v>
      </c>
      <c r="AU194" s="218" t="s">
        <v>154</v>
      </c>
      <c r="AY194" s="20" t="s">
        <v>140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361</v>
      </c>
      <c r="BM194" s="218" t="s">
        <v>1301</v>
      </c>
    </row>
    <row r="195" s="12" customFormat="1" ht="20.88" customHeight="1">
      <c r="A195" s="12"/>
      <c r="B195" s="191"/>
      <c r="C195" s="192"/>
      <c r="D195" s="193" t="s">
        <v>71</v>
      </c>
      <c r="E195" s="205" t="s">
        <v>1875</v>
      </c>
      <c r="F195" s="205" t="s">
        <v>1876</v>
      </c>
      <c r="G195" s="192"/>
      <c r="H195" s="192"/>
      <c r="I195" s="195"/>
      <c r="J195" s="206">
        <f>BK195</f>
        <v>0</v>
      </c>
      <c r="K195" s="192"/>
      <c r="L195" s="197"/>
      <c r="M195" s="198"/>
      <c r="N195" s="199"/>
      <c r="O195" s="199"/>
      <c r="P195" s="200">
        <f>P196</f>
        <v>0</v>
      </c>
      <c r="Q195" s="199"/>
      <c r="R195" s="200">
        <f>R196</f>
        <v>0</v>
      </c>
      <c r="S195" s="199"/>
      <c r="T195" s="201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2" t="s">
        <v>154</v>
      </c>
      <c r="AT195" s="203" t="s">
        <v>71</v>
      </c>
      <c r="AU195" s="203" t="s">
        <v>82</v>
      </c>
      <c r="AY195" s="202" t="s">
        <v>140</v>
      </c>
      <c r="BK195" s="204">
        <f>BK196</f>
        <v>0</v>
      </c>
    </row>
    <row r="196" s="2" customFormat="1" ht="16.5" customHeight="1">
      <c r="A196" s="41"/>
      <c r="B196" s="42"/>
      <c r="C196" s="207" t="s">
        <v>361</v>
      </c>
      <c r="D196" s="207" t="s">
        <v>142</v>
      </c>
      <c r="E196" s="208" t="s">
        <v>1877</v>
      </c>
      <c r="F196" s="209" t="s">
        <v>1878</v>
      </c>
      <c r="G196" s="210" t="s">
        <v>760</v>
      </c>
      <c r="H196" s="211">
        <v>10</v>
      </c>
      <c r="I196" s="212"/>
      <c r="J196" s="213">
        <f>ROUND(I196*H196,2)</f>
        <v>0</v>
      </c>
      <c r="K196" s="209" t="s">
        <v>19</v>
      </c>
      <c r="L196" s="47"/>
      <c r="M196" s="214" t="s">
        <v>19</v>
      </c>
      <c r="N196" s="215" t="s">
        <v>43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361</v>
      </c>
      <c r="AT196" s="218" t="s">
        <v>142</v>
      </c>
      <c r="AU196" s="218" t="s">
        <v>154</v>
      </c>
      <c r="AY196" s="20" t="s">
        <v>140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361</v>
      </c>
      <c r="BM196" s="218" t="s">
        <v>1311</v>
      </c>
    </row>
    <row r="197" s="12" customFormat="1" ht="22.8" customHeight="1">
      <c r="A197" s="12"/>
      <c r="B197" s="191"/>
      <c r="C197" s="192"/>
      <c r="D197" s="193" t="s">
        <v>71</v>
      </c>
      <c r="E197" s="205" t="s">
        <v>1879</v>
      </c>
      <c r="F197" s="205" t="s">
        <v>1880</v>
      </c>
      <c r="G197" s="192"/>
      <c r="H197" s="192"/>
      <c r="I197" s="195"/>
      <c r="J197" s="206">
        <f>BK197</f>
        <v>0</v>
      </c>
      <c r="K197" s="192"/>
      <c r="L197" s="197"/>
      <c r="M197" s="198"/>
      <c r="N197" s="199"/>
      <c r="O197" s="199"/>
      <c r="P197" s="200">
        <f>SUM(P198:P201)</f>
        <v>0</v>
      </c>
      <c r="Q197" s="199"/>
      <c r="R197" s="200">
        <f>SUM(R198:R201)</f>
        <v>0</v>
      </c>
      <c r="S197" s="199"/>
      <c r="T197" s="201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2" t="s">
        <v>154</v>
      </c>
      <c r="AT197" s="203" t="s">
        <v>71</v>
      </c>
      <c r="AU197" s="203" t="s">
        <v>80</v>
      </c>
      <c r="AY197" s="202" t="s">
        <v>140</v>
      </c>
      <c r="BK197" s="204">
        <f>SUM(BK198:BK201)</f>
        <v>0</v>
      </c>
    </row>
    <row r="198" s="2" customFormat="1" ht="16.5" customHeight="1">
      <c r="A198" s="41"/>
      <c r="B198" s="42"/>
      <c r="C198" s="207" t="s">
        <v>542</v>
      </c>
      <c r="D198" s="207" t="s">
        <v>142</v>
      </c>
      <c r="E198" s="208" t="s">
        <v>1881</v>
      </c>
      <c r="F198" s="209" t="s">
        <v>1882</v>
      </c>
      <c r="G198" s="210" t="s">
        <v>1883</v>
      </c>
      <c r="H198" s="211">
        <v>1</v>
      </c>
      <c r="I198" s="212"/>
      <c r="J198" s="213">
        <f>ROUND(I198*H198,2)</f>
        <v>0</v>
      </c>
      <c r="K198" s="209" t="s">
        <v>19</v>
      </c>
      <c r="L198" s="47"/>
      <c r="M198" s="214" t="s">
        <v>19</v>
      </c>
      <c r="N198" s="215" t="s">
        <v>43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361</v>
      </c>
      <c r="AT198" s="218" t="s">
        <v>142</v>
      </c>
      <c r="AU198" s="218" t="s">
        <v>82</v>
      </c>
      <c r="AY198" s="20" t="s">
        <v>140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361</v>
      </c>
      <c r="BM198" s="218" t="s">
        <v>1321</v>
      </c>
    </row>
    <row r="199" s="2" customFormat="1" ht="16.5" customHeight="1">
      <c r="A199" s="41"/>
      <c r="B199" s="42"/>
      <c r="C199" s="207" t="s">
        <v>547</v>
      </c>
      <c r="D199" s="207" t="s">
        <v>142</v>
      </c>
      <c r="E199" s="208" t="s">
        <v>1884</v>
      </c>
      <c r="F199" s="209" t="s">
        <v>1885</v>
      </c>
      <c r="G199" s="210" t="s">
        <v>1883</v>
      </c>
      <c r="H199" s="211">
        <v>1</v>
      </c>
      <c r="I199" s="212"/>
      <c r="J199" s="213">
        <f>ROUND(I199*H199,2)</f>
        <v>0</v>
      </c>
      <c r="K199" s="209" t="s">
        <v>19</v>
      </c>
      <c r="L199" s="47"/>
      <c r="M199" s="214" t="s">
        <v>19</v>
      </c>
      <c r="N199" s="215" t="s">
        <v>43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361</v>
      </c>
      <c r="AT199" s="218" t="s">
        <v>142</v>
      </c>
      <c r="AU199" s="218" t="s">
        <v>82</v>
      </c>
      <c r="AY199" s="20" t="s">
        <v>140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361</v>
      </c>
      <c r="BM199" s="218" t="s">
        <v>1331</v>
      </c>
    </row>
    <row r="200" s="2" customFormat="1" ht="16.5" customHeight="1">
      <c r="A200" s="41"/>
      <c r="B200" s="42"/>
      <c r="C200" s="207" t="s">
        <v>553</v>
      </c>
      <c r="D200" s="207" t="s">
        <v>142</v>
      </c>
      <c r="E200" s="208" t="s">
        <v>1886</v>
      </c>
      <c r="F200" s="209" t="s">
        <v>1887</v>
      </c>
      <c r="G200" s="210" t="s">
        <v>1883</v>
      </c>
      <c r="H200" s="211">
        <v>1</v>
      </c>
      <c r="I200" s="212"/>
      <c r="J200" s="213">
        <f>ROUND(I200*H200,2)</f>
        <v>0</v>
      </c>
      <c r="K200" s="209" t="s">
        <v>19</v>
      </c>
      <c r="L200" s="47"/>
      <c r="M200" s="214" t="s">
        <v>19</v>
      </c>
      <c r="N200" s="215" t="s">
        <v>43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361</v>
      </c>
      <c r="AT200" s="218" t="s">
        <v>142</v>
      </c>
      <c r="AU200" s="218" t="s">
        <v>82</v>
      </c>
      <c r="AY200" s="20" t="s">
        <v>140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361</v>
      </c>
      <c r="BM200" s="218" t="s">
        <v>1341</v>
      </c>
    </row>
    <row r="201" s="2" customFormat="1" ht="16.5" customHeight="1">
      <c r="A201" s="41"/>
      <c r="B201" s="42"/>
      <c r="C201" s="207" t="s">
        <v>558</v>
      </c>
      <c r="D201" s="207" t="s">
        <v>142</v>
      </c>
      <c r="E201" s="208" t="s">
        <v>1888</v>
      </c>
      <c r="F201" s="209" t="s">
        <v>1889</v>
      </c>
      <c r="G201" s="210" t="s">
        <v>1883</v>
      </c>
      <c r="H201" s="211">
        <v>1</v>
      </c>
      <c r="I201" s="212"/>
      <c r="J201" s="213">
        <f>ROUND(I201*H201,2)</f>
        <v>0</v>
      </c>
      <c r="K201" s="209" t="s">
        <v>19</v>
      </c>
      <c r="L201" s="47"/>
      <c r="M201" s="269" t="s">
        <v>19</v>
      </c>
      <c r="N201" s="270" t="s">
        <v>43</v>
      </c>
      <c r="O201" s="271"/>
      <c r="P201" s="272">
        <f>O201*H201</f>
        <v>0</v>
      </c>
      <c r="Q201" s="272">
        <v>0</v>
      </c>
      <c r="R201" s="272">
        <f>Q201*H201</f>
        <v>0</v>
      </c>
      <c r="S201" s="272">
        <v>0</v>
      </c>
      <c r="T201" s="273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361</v>
      </c>
      <c r="AT201" s="218" t="s">
        <v>142</v>
      </c>
      <c r="AU201" s="218" t="s">
        <v>82</v>
      </c>
      <c r="AY201" s="20" t="s">
        <v>140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80</v>
      </c>
      <c r="BK201" s="219">
        <f>ROUND(I201*H201,2)</f>
        <v>0</v>
      </c>
      <c r="BL201" s="20" t="s">
        <v>361</v>
      </c>
      <c r="BM201" s="218" t="s">
        <v>1351</v>
      </c>
    </row>
    <row r="202" s="2" customFormat="1" ht="6.96" customHeight="1">
      <c r="A202" s="41"/>
      <c r="B202" s="62"/>
      <c r="C202" s="63"/>
      <c r="D202" s="63"/>
      <c r="E202" s="63"/>
      <c r="F202" s="63"/>
      <c r="G202" s="63"/>
      <c r="H202" s="63"/>
      <c r="I202" s="63"/>
      <c r="J202" s="63"/>
      <c r="K202" s="63"/>
      <c r="L202" s="47"/>
      <c r="M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</sheetData>
  <sheetProtection sheet="1" autoFilter="0" formatColumns="0" formatRows="0" objects="1" scenarios="1" spinCount="100000" saltValue="kExe/8NkeOXBArLJ06S2Z66dNfuZtHOIVM2EyS5NnFoQVEOxbRcrP2oiWAqqSXlq1Im0/k3e8VgFISxtFY7h3Q==" hashValue="pqX2NgNtt5lg6mBaAKYp+tSXuFFrBjzqfLcmMtp9c+CSBFrm7JvSoO84opfbJl8Y5n+3qfH17vxmbHlVzsTvfA==" algorithmName="SHA-512" password="CEE1"/>
  <autoFilter ref="C105:K201"/>
  <mergeCells count="9">
    <mergeCell ref="E7:H7"/>
    <mergeCell ref="E9:H9"/>
    <mergeCell ref="E18:H18"/>
    <mergeCell ref="E27:H27"/>
    <mergeCell ref="E48:H48"/>
    <mergeCell ref="E50:H50"/>
    <mergeCell ref="E96:H96"/>
    <mergeCell ref="E98:H9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92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Oprava plynové kotelny ZŠ Havlíčkova 71, Jihlava - změna III/2025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93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1890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10. 11. 2024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ROUND((SUM(BE80:BE87)),  2)</f>
        <v>0</v>
      </c>
      <c r="G33" s="41"/>
      <c r="H33" s="41"/>
      <c r="I33" s="151">
        <v>0.20999999999999999</v>
      </c>
      <c r="J33" s="150">
        <f>ROUND(((SUM(BE80:BE87))*I33),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ROUND((SUM(BF80:BF87)),  2)</f>
        <v>0</v>
      </c>
      <c r="G34" s="41"/>
      <c r="H34" s="41"/>
      <c r="I34" s="151">
        <v>0.12</v>
      </c>
      <c r="J34" s="150">
        <f>ROUND(((SUM(BF80:BF87))*I34),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ROUND((SUM(BG80:BG87)),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ROUND((SUM(BH80:BH87)),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ROUND((SUM(BI80:BI87)),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95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Oprava plynové kotelny ZŠ Havlíčkova 71, Jihlava - změna III/2025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93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Jihlava</v>
      </c>
      <c r="G52" s="43"/>
      <c r="H52" s="43"/>
      <c r="I52" s="35" t="s">
        <v>23</v>
      </c>
      <c r="J52" s="75" t="str">
        <f>IF(J12="","",J12)</f>
        <v>10. 11. 2024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Statutární město Jihlava, Masarykovo náměstí 97/1</v>
      </c>
      <c r="G54" s="43"/>
      <c r="H54" s="43"/>
      <c r="I54" s="35" t="s">
        <v>31</v>
      </c>
      <c r="J54" s="39" t="str">
        <f>E21</f>
        <v>Ing.Lubomír Jonáš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Fr.Neuwirth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96</v>
      </c>
      <c r="D57" s="165"/>
      <c r="E57" s="165"/>
      <c r="F57" s="165"/>
      <c r="G57" s="165"/>
      <c r="H57" s="165"/>
      <c r="I57" s="165"/>
      <c r="J57" s="166" t="s">
        <v>97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98</v>
      </c>
    </row>
    <row r="60" s="9" customFormat="1" ht="24.96" customHeight="1">
      <c r="A60" s="9"/>
      <c r="B60" s="168"/>
      <c r="C60" s="169"/>
      <c r="D60" s="170" t="s">
        <v>1891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125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Oprava plynové kotelny ZŠ Havlíčkova 71, Jihlava - změna III/2025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93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VON - Vedlejší a ostatní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Jihlava</v>
      </c>
      <c r="G74" s="43"/>
      <c r="H74" s="43"/>
      <c r="I74" s="35" t="s">
        <v>23</v>
      </c>
      <c r="J74" s="75" t="str">
        <f>IF(J12="","",J12)</f>
        <v>10. 11. 2024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Statutární město Jihlava, Masarykovo náměstí 97/1</v>
      </c>
      <c r="G76" s="43"/>
      <c r="H76" s="43"/>
      <c r="I76" s="35" t="s">
        <v>31</v>
      </c>
      <c r="J76" s="39" t="str">
        <f>E21</f>
        <v>Ing.Lubomír Jonáš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34</v>
      </c>
      <c r="J77" s="39" t="str">
        <f>E24</f>
        <v>Fr.Neuwirth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126</v>
      </c>
      <c r="D79" s="183" t="s">
        <v>57</v>
      </c>
      <c r="E79" s="183" t="s">
        <v>53</v>
      </c>
      <c r="F79" s="183" t="s">
        <v>54</v>
      </c>
      <c r="G79" s="183" t="s">
        <v>127</v>
      </c>
      <c r="H79" s="183" t="s">
        <v>128</v>
      </c>
      <c r="I79" s="183" t="s">
        <v>129</v>
      </c>
      <c r="J79" s="183" t="s">
        <v>97</v>
      </c>
      <c r="K79" s="184" t="s">
        <v>130</v>
      </c>
      <c r="L79" s="185"/>
      <c r="M79" s="95" t="s">
        <v>19</v>
      </c>
      <c r="N79" s="96" t="s">
        <v>42</v>
      </c>
      <c r="O79" s="96" t="s">
        <v>131</v>
      </c>
      <c r="P79" s="96" t="s">
        <v>132</v>
      </c>
      <c r="Q79" s="96" t="s">
        <v>133</v>
      </c>
      <c r="R79" s="96" t="s">
        <v>134</v>
      </c>
      <c r="S79" s="96" t="s">
        <v>135</v>
      </c>
      <c r="T79" s="97" t="s">
        <v>136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137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71</v>
      </c>
      <c r="AU80" s="20" t="s">
        <v>98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71</v>
      </c>
      <c r="E81" s="194" t="s">
        <v>1699</v>
      </c>
      <c r="F81" s="194" t="s">
        <v>1892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SUM(P82:P87)</f>
        <v>0</v>
      </c>
      <c r="Q81" s="199"/>
      <c r="R81" s="200">
        <f>SUM(R82:R87)</f>
        <v>0</v>
      </c>
      <c r="S81" s="199"/>
      <c r="T81" s="201">
        <f>SUM(T82:T87)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167</v>
      </c>
      <c r="AT81" s="203" t="s">
        <v>71</v>
      </c>
      <c r="AU81" s="203" t="s">
        <v>72</v>
      </c>
      <c r="AY81" s="202" t="s">
        <v>140</v>
      </c>
      <c r="BK81" s="204">
        <f>SUM(BK82:BK87)</f>
        <v>0</v>
      </c>
    </row>
    <row r="82" s="2" customFormat="1" ht="16.5" customHeight="1">
      <c r="A82" s="41"/>
      <c r="B82" s="42"/>
      <c r="C82" s="207" t="s">
        <v>80</v>
      </c>
      <c r="D82" s="207" t="s">
        <v>142</v>
      </c>
      <c r="E82" s="208" t="s">
        <v>1893</v>
      </c>
      <c r="F82" s="209" t="s">
        <v>1894</v>
      </c>
      <c r="G82" s="210" t="s">
        <v>1895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43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1896</v>
      </c>
      <c r="AT82" s="218" t="s">
        <v>142</v>
      </c>
      <c r="AU82" s="218" t="s">
        <v>80</v>
      </c>
      <c r="AY82" s="20" t="s">
        <v>140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80</v>
      </c>
      <c r="BK82" s="219">
        <f>ROUND(I82*H82,2)</f>
        <v>0</v>
      </c>
      <c r="BL82" s="20" t="s">
        <v>1896</v>
      </c>
      <c r="BM82" s="218" t="s">
        <v>1897</v>
      </c>
    </row>
    <row r="83" s="2" customFormat="1" ht="24.15" customHeight="1">
      <c r="A83" s="41"/>
      <c r="B83" s="42"/>
      <c r="C83" s="207" t="s">
        <v>82</v>
      </c>
      <c r="D83" s="207" t="s">
        <v>142</v>
      </c>
      <c r="E83" s="208" t="s">
        <v>1898</v>
      </c>
      <c r="F83" s="209" t="s">
        <v>1899</v>
      </c>
      <c r="G83" s="210" t="s">
        <v>1895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43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1896</v>
      </c>
      <c r="AT83" s="218" t="s">
        <v>142</v>
      </c>
      <c r="AU83" s="218" t="s">
        <v>80</v>
      </c>
      <c r="AY83" s="20" t="s">
        <v>140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80</v>
      </c>
      <c r="BK83" s="219">
        <f>ROUND(I83*H83,2)</f>
        <v>0</v>
      </c>
      <c r="BL83" s="20" t="s">
        <v>1896</v>
      </c>
      <c r="BM83" s="218" t="s">
        <v>1900</v>
      </c>
    </row>
    <row r="84" s="2" customFormat="1" ht="24.15" customHeight="1">
      <c r="A84" s="41"/>
      <c r="B84" s="42"/>
      <c r="C84" s="207" t="s">
        <v>154</v>
      </c>
      <c r="D84" s="207" t="s">
        <v>142</v>
      </c>
      <c r="E84" s="208" t="s">
        <v>1901</v>
      </c>
      <c r="F84" s="209" t="s">
        <v>1902</v>
      </c>
      <c r="G84" s="210" t="s">
        <v>1895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43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1896</v>
      </c>
      <c r="AT84" s="218" t="s">
        <v>142</v>
      </c>
      <c r="AU84" s="218" t="s">
        <v>80</v>
      </c>
      <c r="AY84" s="20" t="s">
        <v>140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80</v>
      </c>
      <c r="BK84" s="219">
        <f>ROUND(I84*H84,2)</f>
        <v>0</v>
      </c>
      <c r="BL84" s="20" t="s">
        <v>1896</v>
      </c>
      <c r="BM84" s="218" t="s">
        <v>1903</v>
      </c>
    </row>
    <row r="85" s="2" customFormat="1" ht="16.5" customHeight="1">
      <c r="A85" s="41"/>
      <c r="B85" s="42"/>
      <c r="C85" s="207" t="s">
        <v>147</v>
      </c>
      <c r="D85" s="207" t="s">
        <v>142</v>
      </c>
      <c r="E85" s="208" t="s">
        <v>1904</v>
      </c>
      <c r="F85" s="209" t="s">
        <v>1905</v>
      </c>
      <c r="G85" s="210" t="s">
        <v>1895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43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1896</v>
      </c>
      <c r="AT85" s="218" t="s">
        <v>142</v>
      </c>
      <c r="AU85" s="218" t="s">
        <v>80</v>
      </c>
      <c r="AY85" s="20" t="s">
        <v>140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80</v>
      </c>
      <c r="BK85" s="219">
        <f>ROUND(I85*H85,2)</f>
        <v>0</v>
      </c>
      <c r="BL85" s="20" t="s">
        <v>1896</v>
      </c>
      <c r="BM85" s="218" t="s">
        <v>1906</v>
      </c>
    </row>
    <row r="86" s="2" customFormat="1" ht="24.15" customHeight="1">
      <c r="A86" s="41"/>
      <c r="B86" s="42"/>
      <c r="C86" s="207" t="s">
        <v>167</v>
      </c>
      <c r="D86" s="207" t="s">
        <v>142</v>
      </c>
      <c r="E86" s="208" t="s">
        <v>1907</v>
      </c>
      <c r="F86" s="209" t="s">
        <v>1908</v>
      </c>
      <c r="G86" s="210" t="s">
        <v>1895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43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1896</v>
      </c>
      <c r="AT86" s="218" t="s">
        <v>142</v>
      </c>
      <c r="AU86" s="218" t="s">
        <v>80</v>
      </c>
      <c r="AY86" s="20" t="s">
        <v>140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80</v>
      </c>
      <c r="BK86" s="219">
        <f>ROUND(I86*H86,2)</f>
        <v>0</v>
      </c>
      <c r="BL86" s="20" t="s">
        <v>1896</v>
      </c>
      <c r="BM86" s="218" t="s">
        <v>1909</v>
      </c>
    </row>
    <row r="87" s="2" customFormat="1" ht="16.5" customHeight="1">
      <c r="A87" s="41"/>
      <c r="B87" s="42"/>
      <c r="C87" s="207" t="s">
        <v>176</v>
      </c>
      <c r="D87" s="207" t="s">
        <v>142</v>
      </c>
      <c r="E87" s="208" t="s">
        <v>1910</v>
      </c>
      <c r="F87" s="209" t="s">
        <v>1911</v>
      </c>
      <c r="G87" s="210" t="s">
        <v>1895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69" t="s">
        <v>19</v>
      </c>
      <c r="N87" s="270" t="s">
        <v>43</v>
      </c>
      <c r="O87" s="271"/>
      <c r="P87" s="272">
        <f>O87*H87</f>
        <v>0</v>
      </c>
      <c r="Q87" s="272">
        <v>0</v>
      </c>
      <c r="R87" s="272">
        <f>Q87*H87</f>
        <v>0</v>
      </c>
      <c r="S87" s="272">
        <v>0</v>
      </c>
      <c r="T87" s="273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1896</v>
      </c>
      <c r="AT87" s="218" t="s">
        <v>142</v>
      </c>
      <c r="AU87" s="218" t="s">
        <v>80</v>
      </c>
      <c r="AY87" s="20" t="s">
        <v>140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1896</v>
      </c>
      <c r="BM87" s="218" t="s">
        <v>1912</v>
      </c>
    </row>
    <row r="88" s="2" customFormat="1" ht="6.96" customHeight="1">
      <c r="A88" s="41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47"/>
      <c r="M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</sheetData>
  <sheetProtection sheet="1" autoFilter="0" formatColumns="0" formatRows="0" objects="1" scenarios="1" spinCount="100000" saltValue="GyebVGJ8B2HueQ/oaOsxYyihzk2OP61jEFPzaHfHPuMterUveGyvhHP8bKfWX1Bx6oMgmxFIK2qtk+doTykEbw==" hashValue="YeJ5m3HQ5hW/gFvlqzbbIxb0G7nz2jRkzUBTL4gSL63ZNRkf66DDJNZG+ZV9DMBJv7hngj2UkXRjwLvwY+EEPw==" algorithmName="SHA-512" password="CEE1"/>
  <autoFilter ref="C79:K8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0" customWidth="1"/>
    <col min="2" max="2" width="1.667969" style="290" customWidth="1"/>
    <col min="3" max="4" width="5" style="290" customWidth="1"/>
    <col min="5" max="5" width="11.66016" style="290" customWidth="1"/>
    <col min="6" max="6" width="9.160156" style="290" customWidth="1"/>
    <col min="7" max="7" width="5" style="290" customWidth="1"/>
    <col min="8" max="8" width="77.83203" style="290" customWidth="1"/>
    <col min="9" max="10" width="20" style="290" customWidth="1"/>
    <col min="11" max="11" width="1.667969" style="290" customWidth="1"/>
  </cols>
  <sheetData>
    <row r="1" s="1" customFormat="1" ht="37.5" customHeight="1"/>
    <row r="2" s="1" customFormat="1" ht="7.5" customHeight="1">
      <c r="B2" s="291"/>
      <c r="C2" s="292"/>
      <c r="D2" s="292"/>
      <c r="E2" s="292"/>
      <c r="F2" s="292"/>
      <c r="G2" s="292"/>
      <c r="H2" s="292"/>
      <c r="I2" s="292"/>
      <c r="J2" s="292"/>
      <c r="K2" s="293"/>
    </row>
    <row r="3" s="17" customFormat="1" ht="45" customHeight="1">
      <c r="B3" s="294"/>
      <c r="C3" s="295" t="s">
        <v>1913</v>
      </c>
      <c r="D3" s="295"/>
      <c r="E3" s="295"/>
      <c r="F3" s="295"/>
      <c r="G3" s="295"/>
      <c r="H3" s="295"/>
      <c r="I3" s="295"/>
      <c r="J3" s="295"/>
      <c r="K3" s="296"/>
    </row>
    <row r="4" s="1" customFormat="1" ht="25.5" customHeight="1">
      <c r="B4" s="297"/>
      <c r="C4" s="298" t="s">
        <v>1914</v>
      </c>
      <c r="D4" s="298"/>
      <c r="E4" s="298"/>
      <c r="F4" s="298"/>
      <c r="G4" s="298"/>
      <c r="H4" s="298"/>
      <c r="I4" s="298"/>
      <c r="J4" s="298"/>
      <c r="K4" s="299"/>
    </row>
    <row r="5" s="1" customFormat="1" ht="5.25" customHeight="1">
      <c r="B5" s="297"/>
      <c r="C5" s="300"/>
      <c r="D5" s="300"/>
      <c r="E5" s="300"/>
      <c r="F5" s="300"/>
      <c r="G5" s="300"/>
      <c r="H5" s="300"/>
      <c r="I5" s="300"/>
      <c r="J5" s="300"/>
      <c r="K5" s="299"/>
    </row>
    <row r="6" s="1" customFormat="1" ht="15" customHeight="1">
      <c r="B6" s="297"/>
      <c r="C6" s="301" t="s">
        <v>1915</v>
      </c>
      <c r="D6" s="301"/>
      <c r="E6" s="301"/>
      <c r="F6" s="301"/>
      <c r="G6" s="301"/>
      <c r="H6" s="301"/>
      <c r="I6" s="301"/>
      <c r="J6" s="301"/>
      <c r="K6" s="299"/>
    </row>
    <row r="7" s="1" customFormat="1" ht="15" customHeight="1">
      <c r="B7" s="302"/>
      <c r="C7" s="301" t="s">
        <v>1916</v>
      </c>
      <c r="D7" s="301"/>
      <c r="E7" s="301"/>
      <c r="F7" s="301"/>
      <c r="G7" s="301"/>
      <c r="H7" s="301"/>
      <c r="I7" s="301"/>
      <c r="J7" s="301"/>
      <c r="K7" s="299"/>
    </row>
    <row r="8" s="1" customFormat="1" ht="12.75" customHeight="1">
      <c r="B8" s="302"/>
      <c r="C8" s="301"/>
      <c r="D8" s="301"/>
      <c r="E8" s="301"/>
      <c r="F8" s="301"/>
      <c r="G8" s="301"/>
      <c r="H8" s="301"/>
      <c r="I8" s="301"/>
      <c r="J8" s="301"/>
      <c r="K8" s="299"/>
    </row>
    <row r="9" s="1" customFormat="1" ht="15" customHeight="1">
      <c r="B9" s="302"/>
      <c r="C9" s="301" t="s">
        <v>1917</v>
      </c>
      <c r="D9" s="301"/>
      <c r="E9" s="301"/>
      <c r="F9" s="301"/>
      <c r="G9" s="301"/>
      <c r="H9" s="301"/>
      <c r="I9" s="301"/>
      <c r="J9" s="301"/>
      <c r="K9" s="299"/>
    </row>
    <row r="10" s="1" customFormat="1" ht="15" customHeight="1">
      <c r="B10" s="302"/>
      <c r="C10" s="301"/>
      <c r="D10" s="301" t="s">
        <v>1918</v>
      </c>
      <c r="E10" s="301"/>
      <c r="F10" s="301"/>
      <c r="G10" s="301"/>
      <c r="H10" s="301"/>
      <c r="I10" s="301"/>
      <c r="J10" s="301"/>
      <c r="K10" s="299"/>
    </row>
    <row r="11" s="1" customFormat="1" ht="15" customHeight="1">
      <c r="B11" s="302"/>
      <c r="C11" s="303"/>
      <c r="D11" s="301" t="s">
        <v>1919</v>
      </c>
      <c r="E11" s="301"/>
      <c r="F11" s="301"/>
      <c r="G11" s="301"/>
      <c r="H11" s="301"/>
      <c r="I11" s="301"/>
      <c r="J11" s="301"/>
      <c r="K11" s="299"/>
    </row>
    <row r="12" s="1" customFormat="1" ht="15" customHeight="1">
      <c r="B12" s="302"/>
      <c r="C12" s="303"/>
      <c r="D12" s="301"/>
      <c r="E12" s="301"/>
      <c r="F12" s="301"/>
      <c r="G12" s="301"/>
      <c r="H12" s="301"/>
      <c r="I12" s="301"/>
      <c r="J12" s="301"/>
      <c r="K12" s="299"/>
    </row>
    <row r="13" s="1" customFormat="1" ht="15" customHeight="1">
      <c r="B13" s="302"/>
      <c r="C13" s="303"/>
      <c r="D13" s="304" t="s">
        <v>1920</v>
      </c>
      <c r="E13" s="301"/>
      <c r="F13" s="301"/>
      <c r="G13" s="301"/>
      <c r="H13" s="301"/>
      <c r="I13" s="301"/>
      <c r="J13" s="301"/>
      <c r="K13" s="299"/>
    </row>
    <row r="14" s="1" customFormat="1" ht="12.7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299"/>
    </row>
    <row r="15" s="1" customFormat="1" ht="15" customHeight="1">
      <c r="B15" s="302"/>
      <c r="C15" s="303"/>
      <c r="D15" s="301" t="s">
        <v>1921</v>
      </c>
      <c r="E15" s="301"/>
      <c r="F15" s="301"/>
      <c r="G15" s="301"/>
      <c r="H15" s="301"/>
      <c r="I15" s="301"/>
      <c r="J15" s="301"/>
      <c r="K15" s="299"/>
    </row>
    <row r="16" s="1" customFormat="1" ht="15" customHeight="1">
      <c r="B16" s="302"/>
      <c r="C16" s="303"/>
      <c r="D16" s="301" t="s">
        <v>1922</v>
      </c>
      <c r="E16" s="301"/>
      <c r="F16" s="301"/>
      <c r="G16" s="301"/>
      <c r="H16" s="301"/>
      <c r="I16" s="301"/>
      <c r="J16" s="301"/>
      <c r="K16" s="299"/>
    </row>
    <row r="17" s="1" customFormat="1" ht="15" customHeight="1">
      <c r="B17" s="302"/>
      <c r="C17" s="303"/>
      <c r="D17" s="301" t="s">
        <v>1923</v>
      </c>
      <c r="E17" s="301"/>
      <c r="F17" s="301"/>
      <c r="G17" s="301"/>
      <c r="H17" s="301"/>
      <c r="I17" s="301"/>
      <c r="J17" s="301"/>
      <c r="K17" s="299"/>
    </row>
    <row r="18" s="1" customFormat="1" ht="15" customHeight="1">
      <c r="B18" s="302"/>
      <c r="C18" s="303"/>
      <c r="D18" s="303"/>
      <c r="E18" s="305" t="s">
        <v>79</v>
      </c>
      <c r="F18" s="301" t="s">
        <v>1924</v>
      </c>
      <c r="G18" s="301"/>
      <c r="H18" s="301"/>
      <c r="I18" s="301"/>
      <c r="J18" s="301"/>
      <c r="K18" s="299"/>
    </row>
    <row r="19" s="1" customFormat="1" ht="15" customHeight="1">
      <c r="B19" s="302"/>
      <c r="C19" s="303"/>
      <c r="D19" s="303"/>
      <c r="E19" s="305" t="s">
        <v>1925</v>
      </c>
      <c r="F19" s="301" t="s">
        <v>1926</v>
      </c>
      <c r="G19" s="301"/>
      <c r="H19" s="301"/>
      <c r="I19" s="301"/>
      <c r="J19" s="301"/>
      <c r="K19" s="299"/>
    </row>
    <row r="20" s="1" customFormat="1" ht="15" customHeight="1">
      <c r="B20" s="302"/>
      <c r="C20" s="303"/>
      <c r="D20" s="303"/>
      <c r="E20" s="305" t="s">
        <v>1927</v>
      </c>
      <c r="F20" s="301" t="s">
        <v>1928</v>
      </c>
      <c r="G20" s="301"/>
      <c r="H20" s="301"/>
      <c r="I20" s="301"/>
      <c r="J20" s="301"/>
      <c r="K20" s="299"/>
    </row>
    <row r="21" s="1" customFormat="1" ht="15" customHeight="1">
      <c r="B21" s="302"/>
      <c r="C21" s="303"/>
      <c r="D21" s="303"/>
      <c r="E21" s="305" t="s">
        <v>89</v>
      </c>
      <c r="F21" s="301" t="s">
        <v>90</v>
      </c>
      <c r="G21" s="301"/>
      <c r="H21" s="301"/>
      <c r="I21" s="301"/>
      <c r="J21" s="301"/>
      <c r="K21" s="299"/>
    </row>
    <row r="22" s="1" customFormat="1" ht="15" customHeight="1">
      <c r="B22" s="302"/>
      <c r="C22" s="303"/>
      <c r="D22" s="303"/>
      <c r="E22" s="305" t="s">
        <v>1929</v>
      </c>
      <c r="F22" s="301" t="s">
        <v>1930</v>
      </c>
      <c r="G22" s="301"/>
      <c r="H22" s="301"/>
      <c r="I22" s="301"/>
      <c r="J22" s="301"/>
      <c r="K22" s="299"/>
    </row>
    <row r="23" s="1" customFormat="1" ht="15" customHeight="1">
      <c r="B23" s="302"/>
      <c r="C23" s="303"/>
      <c r="D23" s="303"/>
      <c r="E23" s="305" t="s">
        <v>1931</v>
      </c>
      <c r="F23" s="301" t="s">
        <v>1932</v>
      </c>
      <c r="G23" s="301"/>
      <c r="H23" s="301"/>
      <c r="I23" s="301"/>
      <c r="J23" s="301"/>
      <c r="K23" s="299"/>
    </row>
    <row r="24" s="1" customFormat="1" ht="12.75" customHeight="1">
      <c r="B24" s="302"/>
      <c r="C24" s="303"/>
      <c r="D24" s="303"/>
      <c r="E24" s="303"/>
      <c r="F24" s="303"/>
      <c r="G24" s="303"/>
      <c r="H24" s="303"/>
      <c r="I24" s="303"/>
      <c r="J24" s="303"/>
      <c r="K24" s="299"/>
    </row>
    <row r="25" s="1" customFormat="1" ht="15" customHeight="1">
      <c r="B25" s="302"/>
      <c r="C25" s="301" t="s">
        <v>1933</v>
      </c>
      <c r="D25" s="301"/>
      <c r="E25" s="301"/>
      <c r="F25" s="301"/>
      <c r="G25" s="301"/>
      <c r="H25" s="301"/>
      <c r="I25" s="301"/>
      <c r="J25" s="301"/>
      <c r="K25" s="299"/>
    </row>
    <row r="26" s="1" customFormat="1" ht="15" customHeight="1">
      <c r="B26" s="302"/>
      <c r="C26" s="301" t="s">
        <v>1934</v>
      </c>
      <c r="D26" s="301"/>
      <c r="E26" s="301"/>
      <c r="F26" s="301"/>
      <c r="G26" s="301"/>
      <c r="H26" s="301"/>
      <c r="I26" s="301"/>
      <c r="J26" s="301"/>
      <c r="K26" s="299"/>
    </row>
    <row r="27" s="1" customFormat="1" ht="15" customHeight="1">
      <c r="B27" s="302"/>
      <c r="C27" s="301"/>
      <c r="D27" s="301" t="s">
        <v>1935</v>
      </c>
      <c r="E27" s="301"/>
      <c r="F27" s="301"/>
      <c r="G27" s="301"/>
      <c r="H27" s="301"/>
      <c r="I27" s="301"/>
      <c r="J27" s="301"/>
      <c r="K27" s="299"/>
    </row>
    <row r="28" s="1" customFormat="1" ht="15" customHeight="1">
      <c r="B28" s="302"/>
      <c r="C28" s="303"/>
      <c r="D28" s="301" t="s">
        <v>1936</v>
      </c>
      <c r="E28" s="301"/>
      <c r="F28" s="301"/>
      <c r="G28" s="301"/>
      <c r="H28" s="301"/>
      <c r="I28" s="301"/>
      <c r="J28" s="301"/>
      <c r="K28" s="299"/>
    </row>
    <row r="29" s="1" customFormat="1" ht="12.75" customHeight="1">
      <c r="B29" s="302"/>
      <c r="C29" s="303"/>
      <c r="D29" s="303"/>
      <c r="E29" s="303"/>
      <c r="F29" s="303"/>
      <c r="G29" s="303"/>
      <c r="H29" s="303"/>
      <c r="I29" s="303"/>
      <c r="J29" s="303"/>
      <c r="K29" s="299"/>
    </row>
    <row r="30" s="1" customFormat="1" ht="15" customHeight="1">
      <c r="B30" s="302"/>
      <c r="C30" s="303"/>
      <c r="D30" s="301" t="s">
        <v>1937</v>
      </c>
      <c r="E30" s="301"/>
      <c r="F30" s="301"/>
      <c r="G30" s="301"/>
      <c r="H30" s="301"/>
      <c r="I30" s="301"/>
      <c r="J30" s="301"/>
      <c r="K30" s="299"/>
    </row>
    <row r="31" s="1" customFormat="1" ht="15" customHeight="1">
      <c r="B31" s="302"/>
      <c r="C31" s="303"/>
      <c r="D31" s="301" t="s">
        <v>1938</v>
      </c>
      <c r="E31" s="301"/>
      <c r="F31" s="301"/>
      <c r="G31" s="301"/>
      <c r="H31" s="301"/>
      <c r="I31" s="301"/>
      <c r="J31" s="301"/>
      <c r="K31" s="299"/>
    </row>
    <row r="32" s="1" customFormat="1" ht="12.75" customHeight="1">
      <c r="B32" s="302"/>
      <c r="C32" s="303"/>
      <c r="D32" s="303"/>
      <c r="E32" s="303"/>
      <c r="F32" s="303"/>
      <c r="G32" s="303"/>
      <c r="H32" s="303"/>
      <c r="I32" s="303"/>
      <c r="J32" s="303"/>
      <c r="K32" s="299"/>
    </row>
    <row r="33" s="1" customFormat="1" ht="15" customHeight="1">
      <c r="B33" s="302"/>
      <c r="C33" s="303"/>
      <c r="D33" s="301" t="s">
        <v>1939</v>
      </c>
      <c r="E33" s="301"/>
      <c r="F33" s="301"/>
      <c r="G33" s="301"/>
      <c r="H33" s="301"/>
      <c r="I33" s="301"/>
      <c r="J33" s="301"/>
      <c r="K33" s="299"/>
    </row>
    <row r="34" s="1" customFormat="1" ht="15" customHeight="1">
      <c r="B34" s="302"/>
      <c r="C34" s="303"/>
      <c r="D34" s="301" t="s">
        <v>1940</v>
      </c>
      <c r="E34" s="301"/>
      <c r="F34" s="301"/>
      <c r="G34" s="301"/>
      <c r="H34" s="301"/>
      <c r="I34" s="301"/>
      <c r="J34" s="301"/>
      <c r="K34" s="299"/>
    </row>
    <row r="35" s="1" customFormat="1" ht="15" customHeight="1">
      <c r="B35" s="302"/>
      <c r="C35" s="303"/>
      <c r="D35" s="301" t="s">
        <v>1941</v>
      </c>
      <c r="E35" s="301"/>
      <c r="F35" s="301"/>
      <c r="G35" s="301"/>
      <c r="H35" s="301"/>
      <c r="I35" s="301"/>
      <c r="J35" s="301"/>
      <c r="K35" s="299"/>
    </row>
    <row r="36" s="1" customFormat="1" ht="15" customHeight="1">
      <c r="B36" s="302"/>
      <c r="C36" s="303"/>
      <c r="D36" s="301"/>
      <c r="E36" s="304" t="s">
        <v>126</v>
      </c>
      <c r="F36" s="301"/>
      <c r="G36" s="301" t="s">
        <v>1942</v>
      </c>
      <c r="H36" s="301"/>
      <c r="I36" s="301"/>
      <c r="J36" s="301"/>
      <c r="K36" s="299"/>
    </row>
    <row r="37" s="1" customFormat="1" ht="30.75" customHeight="1">
      <c r="B37" s="302"/>
      <c r="C37" s="303"/>
      <c r="D37" s="301"/>
      <c r="E37" s="304" t="s">
        <v>1943</v>
      </c>
      <c r="F37" s="301"/>
      <c r="G37" s="301" t="s">
        <v>1944</v>
      </c>
      <c r="H37" s="301"/>
      <c r="I37" s="301"/>
      <c r="J37" s="301"/>
      <c r="K37" s="299"/>
    </row>
    <row r="38" s="1" customFormat="1" ht="15" customHeight="1">
      <c r="B38" s="302"/>
      <c r="C38" s="303"/>
      <c r="D38" s="301"/>
      <c r="E38" s="304" t="s">
        <v>53</v>
      </c>
      <c r="F38" s="301"/>
      <c r="G38" s="301" t="s">
        <v>1945</v>
      </c>
      <c r="H38" s="301"/>
      <c r="I38" s="301"/>
      <c r="J38" s="301"/>
      <c r="K38" s="299"/>
    </row>
    <row r="39" s="1" customFormat="1" ht="15" customHeight="1">
      <c r="B39" s="302"/>
      <c r="C39" s="303"/>
      <c r="D39" s="301"/>
      <c r="E39" s="304" t="s">
        <v>54</v>
      </c>
      <c r="F39" s="301"/>
      <c r="G39" s="301" t="s">
        <v>1946</v>
      </c>
      <c r="H39" s="301"/>
      <c r="I39" s="301"/>
      <c r="J39" s="301"/>
      <c r="K39" s="299"/>
    </row>
    <row r="40" s="1" customFormat="1" ht="15" customHeight="1">
      <c r="B40" s="302"/>
      <c r="C40" s="303"/>
      <c r="D40" s="301"/>
      <c r="E40" s="304" t="s">
        <v>127</v>
      </c>
      <c r="F40" s="301"/>
      <c r="G40" s="301" t="s">
        <v>1947</v>
      </c>
      <c r="H40" s="301"/>
      <c r="I40" s="301"/>
      <c r="J40" s="301"/>
      <c r="K40" s="299"/>
    </row>
    <row r="41" s="1" customFormat="1" ht="15" customHeight="1">
      <c r="B41" s="302"/>
      <c r="C41" s="303"/>
      <c r="D41" s="301"/>
      <c r="E41" s="304" t="s">
        <v>128</v>
      </c>
      <c r="F41" s="301"/>
      <c r="G41" s="301" t="s">
        <v>1948</v>
      </c>
      <c r="H41" s="301"/>
      <c r="I41" s="301"/>
      <c r="J41" s="301"/>
      <c r="K41" s="299"/>
    </row>
    <row r="42" s="1" customFormat="1" ht="15" customHeight="1">
      <c r="B42" s="302"/>
      <c r="C42" s="303"/>
      <c r="D42" s="301"/>
      <c r="E42" s="304" t="s">
        <v>1949</v>
      </c>
      <c r="F42" s="301"/>
      <c r="G42" s="301" t="s">
        <v>1950</v>
      </c>
      <c r="H42" s="301"/>
      <c r="I42" s="301"/>
      <c r="J42" s="301"/>
      <c r="K42" s="299"/>
    </row>
    <row r="43" s="1" customFormat="1" ht="15" customHeight="1">
      <c r="B43" s="302"/>
      <c r="C43" s="303"/>
      <c r="D43" s="301"/>
      <c r="E43" s="304"/>
      <c r="F43" s="301"/>
      <c r="G43" s="301" t="s">
        <v>1951</v>
      </c>
      <c r="H43" s="301"/>
      <c r="I43" s="301"/>
      <c r="J43" s="301"/>
      <c r="K43" s="299"/>
    </row>
    <row r="44" s="1" customFormat="1" ht="15" customHeight="1">
      <c r="B44" s="302"/>
      <c r="C44" s="303"/>
      <c r="D44" s="301"/>
      <c r="E44" s="304" t="s">
        <v>1952</v>
      </c>
      <c r="F44" s="301"/>
      <c r="G44" s="301" t="s">
        <v>1953</v>
      </c>
      <c r="H44" s="301"/>
      <c r="I44" s="301"/>
      <c r="J44" s="301"/>
      <c r="K44" s="299"/>
    </row>
    <row r="45" s="1" customFormat="1" ht="15" customHeight="1">
      <c r="B45" s="302"/>
      <c r="C45" s="303"/>
      <c r="D45" s="301"/>
      <c r="E45" s="304" t="s">
        <v>130</v>
      </c>
      <c r="F45" s="301"/>
      <c r="G45" s="301" t="s">
        <v>1954</v>
      </c>
      <c r="H45" s="301"/>
      <c r="I45" s="301"/>
      <c r="J45" s="301"/>
      <c r="K45" s="299"/>
    </row>
    <row r="46" s="1" customFormat="1" ht="12.75" customHeight="1">
      <c r="B46" s="302"/>
      <c r="C46" s="303"/>
      <c r="D46" s="301"/>
      <c r="E46" s="301"/>
      <c r="F46" s="301"/>
      <c r="G46" s="301"/>
      <c r="H46" s="301"/>
      <c r="I46" s="301"/>
      <c r="J46" s="301"/>
      <c r="K46" s="299"/>
    </row>
    <row r="47" s="1" customFormat="1" ht="15" customHeight="1">
      <c r="B47" s="302"/>
      <c r="C47" s="303"/>
      <c r="D47" s="301" t="s">
        <v>1955</v>
      </c>
      <c r="E47" s="301"/>
      <c r="F47" s="301"/>
      <c r="G47" s="301"/>
      <c r="H47" s="301"/>
      <c r="I47" s="301"/>
      <c r="J47" s="301"/>
      <c r="K47" s="299"/>
    </row>
    <row r="48" s="1" customFormat="1" ht="15" customHeight="1">
      <c r="B48" s="302"/>
      <c r="C48" s="303"/>
      <c r="D48" s="303"/>
      <c r="E48" s="301" t="s">
        <v>1956</v>
      </c>
      <c r="F48" s="301"/>
      <c r="G48" s="301"/>
      <c r="H48" s="301"/>
      <c r="I48" s="301"/>
      <c r="J48" s="301"/>
      <c r="K48" s="299"/>
    </row>
    <row r="49" s="1" customFormat="1" ht="15" customHeight="1">
      <c r="B49" s="302"/>
      <c r="C49" s="303"/>
      <c r="D49" s="303"/>
      <c r="E49" s="301" t="s">
        <v>1957</v>
      </c>
      <c r="F49" s="301"/>
      <c r="G49" s="301"/>
      <c r="H49" s="301"/>
      <c r="I49" s="301"/>
      <c r="J49" s="301"/>
      <c r="K49" s="299"/>
    </row>
    <row r="50" s="1" customFormat="1" ht="15" customHeight="1">
      <c r="B50" s="302"/>
      <c r="C50" s="303"/>
      <c r="D50" s="303"/>
      <c r="E50" s="301" t="s">
        <v>1958</v>
      </c>
      <c r="F50" s="301"/>
      <c r="G50" s="301"/>
      <c r="H50" s="301"/>
      <c r="I50" s="301"/>
      <c r="J50" s="301"/>
      <c r="K50" s="299"/>
    </row>
    <row r="51" s="1" customFormat="1" ht="15" customHeight="1">
      <c r="B51" s="302"/>
      <c r="C51" s="303"/>
      <c r="D51" s="301" t="s">
        <v>1959</v>
      </c>
      <c r="E51" s="301"/>
      <c r="F51" s="301"/>
      <c r="G51" s="301"/>
      <c r="H51" s="301"/>
      <c r="I51" s="301"/>
      <c r="J51" s="301"/>
      <c r="K51" s="299"/>
    </row>
    <row r="52" s="1" customFormat="1" ht="25.5" customHeight="1">
      <c r="B52" s="297"/>
      <c r="C52" s="298" t="s">
        <v>1960</v>
      </c>
      <c r="D52" s="298"/>
      <c r="E52" s="298"/>
      <c r="F52" s="298"/>
      <c r="G52" s="298"/>
      <c r="H52" s="298"/>
      <c r="I52" s="298"/>
      <c r="J52" s="298"/>
      <c r="K52" s="299"/>
    </row>
    <row r="53" s="1" customFormat="1" ht="5.25" customHeight="1">
      <c r="B53" s="297"/>
      <c r="C53" s="300"/>
      <c r="D53" s="300"/>
      <c r="E53" s="300"/>
      <c r="F53" s="300"/>
      <c r="G53" s="300"/>
      <c r="H53" s="300"/>
      <c r="I53" s="300"/>
      <c r="J53" s="300"/>
      <c r="K53" s="299"/>
    </row>
    <row r="54" s="1" customFormat="1" ht="15" customHeight="1">
      <c r="B54" s="297"/>
      <c r="C54" s="301" t="s">
        <v>1961</v>
      </c>
      <c r="D54" s="301"/>
      <c r="E54" s="301"/>
      <c r="F54" s="301"/>
      <c r="G54" s="301"/>
      <c r="H54" s="301"/>
      <c r="I54" s="301"/>
      <c r="J54" s="301"/>
      <c r="K54" s="299"/>
    </row>
    <row r="55" s="1" customFormat="1" ht="15" customHeight="1">
      <c r="B55" s="297"/>
      <c r="C55" s="301" t="s">
        <v>1962</v>
      </c>
      <c r="D55" s="301"/>
      <c r="E55" s="301"/>
      <c r="F55" s="301"/>
      <c r="G55" s="301"/>
      <c r="H55" s="301"/>
      <c r="I55" s="301"/>
      <c r="J55" s="301"/>
      <c r="K55" s="299"/>
    </row>
    <row r="56" s="1" customFormat="1" ht="12.75" customHeight="1">
      <c r="B56" s="297"/>
      <c r="C56" s="301"/>
      <c r="D56" s="301"/>
      <c r="E56" s="301"/>
      <c r="F56" s="301"/>
      <c r="G56" s="301"/>
      <c r="H56" s="301"/>
      <c r="I56" s="301"/>
      <c r="J56" s="301"/>
      <c r="K56" s="299"/>
    </row>
    <row r="57" s="1" customFormat="1" ht="15" customHeight="1">
      <c r="B57" s="297"/>
      <c r="C57" s="301" t="s">
        <v>1963</v>
      </c>
      <c r="D57" s="301"/>
      <c r="E57" s="301"/>
      <c r="F57" s="301"/>
      <c r="G57" s="301"/>
      <c r="H57" s="301"/>
      <c r="I57" s="301"/>
      <c r="J57" s="301"/>
      <c r="K57" s="299"/>
    </row>
    <row r="58" s="1" customFormat="1" ht="15" customHeight="1">
      <c r="B58" s="297"/>
      <c r="C58" s="303"/>
      <c r="D58" s="301" t="s">
        <v>1964</v>
      </c>
      <c r="E58" s="301"/>
      <c r="F58" s="301"/>
      <c r="G58" s="301"/>
      <c r="H58" s="301"/>
      <c r="I58" s="301"/>
      <c r="J58" s="301"/>
      <c r="K58" s="299"/>
    </row>
    <row r="59" s="1" customFormat="1" ht="15" customHeight="1">
      <c r="B59" s="297"/>
      <c r="C59" s="303"/>
      <c r="D59" s="301" t="s">
        <v>1965</v>
      </c>
      <c r="E59" s="301"/>
      <c r="F59" s="301"/>
      <c r="G59" s="301"/>
      <c r="H59" s="301"/>
      <c r="I59" s="301"/>
      <c r="J59" s="301"/>
      <c r="K59" s="299"/>
    </row>
    <row r="60" s="1" customFormat="1" ht="15" customHeight="1">
      <c r="B60" s="297"/>
      <c r="C60" s="303"/>
      <c r="D60" s="301" t="s">
        <v>1966</v>
      </c>
      <c r="E60" s="301"/>
      <c r="F60" s="301"/>
      <c r="G60" s="301"/>
      <c r="H60" s="301"/>
      <c r="I60" s="301"/>
      <c r="J60" s="301"/>
      <c r="K60" s="299"/>
    </row>
    <row r="61" s="1" customFormat="1" ht="15" customHeight="1">
      <c r="B61" s="297"/>
      <c r="C61" s="303"/>
      <c r="D61" s="301" t="s">
        <v>1967</v>
      </c>
      <c r="E61" s="301"/>
      <c r="F61" s="301"/>
      <c r="G61" s="301"/>
      <c r="H61" s="301"/>
      <c r="I61" s="301"/>
      <c r="J61" s="301"/>
      <c r="K61" s="299"/>
    </row>
    <row r="62" s="1" customFormat="1" ht="15" customHeight="1">
      <c r="B62" s="297"/>
      <c r="C62" s="303"/>
      <c r="D62" s="306" t="s">
        <v>1968</v>
      </c>
      <c r="E62" s="306"/>
      <c r="F62" s="306"/>
      <c r="G62" s="306"/>
      <c r="H62" s="306"/>
      <c r="I62" s="306"/>
      <c r="J62" s="306"/>
      <c r="K62" s="299"/>
    </row>
    <row r="63" s="1" customFormat="1" ht="15" customHeight="1">
      <c r="B63" s="297"/>
      <c r="C63" s="303"/>
      <c r="D63" s="301" t="s">
        <v>1969</v>
      </c>
      <c r="E63" s="301"/>
      <c r="F63" s="301"/>
      <c r="G63" s="301"/>
      <c r="H63" s="301"/>
      <c r="I63" s="301"/>
      <c r="J63" s="301"/>
      <c r="K63" s="299"/>
    </row>
    <row r="64" s="1" customFormat="1" ht="12.75" customHeight="1">
      <c r="B64" s="297"/>
      <c r="C64" s="303"/>
      <c r="D64" s="303"/>
      <c r="E64" s="307"/>
      <c r="F64" s="303"/>
      <c r="G64" s="303"/>
      <c r="H64" s="303"/>
      <c r="I64" s="303"/>
      <c r="J64" s="303"/>
      <c r="K64" s="299"/>
    </row>
    <row r="65" s="1" customFormat="1" ht="15" customHeight="1">
      <c r="B65" s="297"/>
      <c r="C65" s="303"/>
      <c r="D65" s="301" t="s">
        <v>1970</v>
      </c>
      <c r="E65" s="301"/>
      <c r="F65" s="301"/>
      <c r="G65" s="301"/>
      <c r="H65" s="301"/>
      <c r="I65" s="301"/>
      <c r="J65" s="301"/>
      <c r="K65" s="299"/>
    </row>
    <row r="66" s="1" customFormat="1" ht="15" customHeight="1">
      <c r="B66" s="297"/>
      <c r="C66" s="303"/>
      <c r="D66" s="306" t="s">
        <v>1971</v>
      </c>
      <c r="E66" s="306"/>
      <c r="F66" s="306"/>
      <c r="G66" s="306"/>
      <c r="H66" s="306"/>
      <c r="I66" s="306"/>
      <c r="J66" s="306"/>
      <c r="K66" s="299"/>
    </row>
    <row r="67" s="1" customFormat="1" ht="15" customHeight="1">
      <c r="B67" s="297"/>
      <c r="C67" s="303"/>
      <c r="D67" s="301" t="s">
        <v>1972</v>
      </c>
      <c r="E67" s="301"/>
      <c r="F67" s="301"/>
      <c r="G67" s="301"/>
      <c r="H67" s="301"/>
      <c r="I67" s="301"/>
      <c r="J67" s="301"/>
      <c r="K67" s="299"/>
    </row>
    <row r="68" s="1" customFormat="1" ht="15" customHeight="1">
      <c r="B68" s="297"/>
      <c r="C68" s="303"/>
      <c r="D68" s="301" t="s">
        <v>1973</v>
      </c>
      <c r="E68" s="301"/>
      <c r="F68" s="301"/>
      <c r="G68" s="301"/>
      <c r="H68" s="301"/>
      <c r="I68" s="301"/>
      <c r="J68" s="301"/>
      <c r="K68" s="299"/>
    </row>
    <row r="69" s="1" customFormat="1" ht="15" customHeight="1">
      <c r="B69" s="297"/>
      <c r="C69" s="303"/>
      <c r="D69" s="301" t="s">
        <v>1974</v>
      </c>
      <c r="E69" s="301"/>
      <c r="F69" s="301"/>
      <c r="G69" s="301"/>
      <c r="H69" s="301"/>
      <c r="I69" s="301"/>
      <c r="J69" s="301"/>
      <c r="K69" s="299"/>
    </row>
    <row r="70" s="1" customFormat="1" ht="15" customHeight="1">
      <c r="B70" s="297"/>
      <c r="C70" s="303"/>
      <c r="D70" s="301" t="s">
        <v>1975</v>
      </c>
      <c r="E70" s="301"/>
      <c r="F70" s="301"/>
      <c r="G70" s="301"/>
      <c r="H70" s="301"/>
      <c r="I70" s="301"/>
      <c r="J70" s="301"/>
      <c r="K70" s="299"/>
    </row>
    <row r="71" s="1" customFormat="1" ht="12.75" customHeight="1">
      <c r="B71" s="308"/>
      <c r="C71" s="309"/>
      <c r="D71" s="309"/>
      <c r="E71" s="309"/>
      <c r="F71" s="309"/>
      <c r="G71" s="309"/>
      <c r="H71" s="309"/>
      <c r="I71" s="309"/>
      <c r="J71" s="309"/>
      <c r="K71" s="310"/>
    </row>
    <row r="72" s="1" customFormat="1" ht="18.75" customHeight="1">
      <c r="B72" s="311"/>
      <c r="C72" s="311"/>
      <c r="D72" s="311"/>
      <c r="E72" s="311"/>
      <c r="F72" s="311"/>
      <c r="G72" s="311"/>
      <c r="H72" s="311"/>
      <c r="I72" s="311"/>
      <c r="J72" s="311"/>
      <c r="K72" s="312"/>
    </row>
    <row r="73" s="1" customFormat="1" ht="18.75" customHeight="1">
      <c r="B73" s="312"/>
      <c r="C73" s="312"/>
      <c r="D73" s="312"/>
      <c r="E73" s="312"/>
      <c r="F73" s="312"/>
      <c r="G73" s="312"/>
      <c r="H73" s="312"/>
      <c r="I73" s="312"/>
      <c r="J73" s="312"/>
      <c r="K73" s="312"/>
    </row>
    <row r="74" s="1" customFormat="1" ht="7.5" customHeight="1">
      <c r="B74" s="313"/>
      <c r="C74" s="314"/>
      <c r="D74" s="314"/>
      <c r="E74" s="314"/>
      <c r="F74" s="314"/>
      <c r="G74" s="314"/>
      <c r="H74" s="314"/>
      <c r="I74" s="314"/>
      <c r="J74" s="314"/>
      <c r="K74" s="315"/>
    </row>
    <row r="75" s="1" customFormat="1" ht="45" customHeight="1">
      <c r="B75" s="316"/>
      <c r="C75" s="317" t="s">
        <v>1976</v>
      </c>
      <c r="D75" s="317"/>
      <c r="E75" s="317"/>
      <c r="F75" s="317"/>
      <c r="G75" s="317"/>
      <c r="H75" s="317"/>
      <c r="I75" s="317"/>
      <c r="J75" s="317"/>
      <c r="K75" s="318"/>
    </row>
    <row r="76" s="1" customFormat="1" ht="17.25" customHeight="1">
      <c r="B76" s="316"/>
      <c r="C76" s="319" t="s">
        <v>1977</v>
      </c>
      <c r="D76" s="319"/>
      <c r="E76" s="319"/>
      <c r="F76" s="319" t="s">
        <v>1978</v>
      </c>
      <c r="G76" s="320"/>
      <c r="H76" s="319" t="s">
        <v>54</v>
      </c>
      <c r="I76" s="319" t="s">
        <v>57</v>
      </c>
      <c r="J76" s="319" t="s">
        <v>1979</v>
      </c>
      <c r="K76" s="318"/>
    </row>
    <row r="77" s="1" customFormat="1" ht="17.25" customHeight="1">
      <c r="B77" s="316"/>
      <c r="C77" s="321" t="s">
        <v>1980</v>
      </c>
      <c r="D77" s="321"/>
      <c r="E77" s="321"/>
      <c r="F77" s="322" t="s">
        <v>1981</v>
      </c>
      <c r="G77" s="323"/>
      <c r="H77" s="321"/>
      <c r="I77" s="321"/>
      <c r="J77" s="321" t="s">
        <v>1982</v>
      </c>
      <c r="K77" s="318"/>
    </row>
    <row r="78" s="1" customFormat="1" ht="5.25" customHeight="1">
      <c r="B78" s="316"/>
      <c r="C78" s="324"/>
      <c r="D78" s="324"/>
      <c r="E78" s="324"/>
      <c r="F78" s="324"/>
      <c r="G78" s="325"/>
      <c r="H78" s="324"/>
      <c r="I78" s="324"/>
      <c r="J78" s="324"/>
      <c r="K78" s="318"/>
    </row>
    <row r="79" s="1" customFormat="1" ht="15" customHeight="1">
      <c r="B79" s="316"/>
      <c r="C79" s="304" t="s">
        <v>53</v>
      </c>
      <c r="D79" s="326"/>
      <c r="E79" s="326"/>
      <c r="F79" s="327" t="s">
        <v>1983</v>
      </c>
      <c r="G79" s="328"/>
      <c r="H79" s="304" t="s">
        <v>1984</v>
      </c>
      <c r="I79" s="304" t="s">
        <v>1985</v>
      </c>
      <c r="J79" s="304">
        <v>20</v>
      </c>
      <c r="K79" s="318"/>
    </row>
    <row r="80" s="1" customFormat="1" ht="15" customHeight="1">
      <c r="B80" s="316"/>
      <c r="C80" s="304" t="s">
        <v>1986</v>
      </c>
      <c r="D80" s="304"/>
      <c r="E80" s="304"/>
      <c r="F80" s="327" t="s">
        <v>1983</v>
      </c>
      <c r="G80" s="328"/>
      <c r="H80" s="304" t="s">
        <v>1987</v>
      </c>
      <c r="I80" s="304" t="s">
        <v>1985</v>
      </c>
      <c r="J80" s="304">
        <v>120</v>
      </c>
      <c r="K80" s="318"/>
    </row>
    <row r="81" s="1" customFormat="1" ht="15" customHeight="1">
      <c r="B81" s="329"/>
      <c r="C81" s="304" t="s">
        <v>1988</v>
      </c>
      <c r="D81" s="304"/>
      <c r="E81" s="304"/>
      <c r="F81" s="327" t="s">
        <v>1989</v>
      </c>
      <c r="G81" s="328"/>
      <c r="H81" s="304" t="s">
        <v>1990</v>
      </c>
      <c r="I81" s="304" t="s">
        <v>1985</v>
      </c>
      <c r="J81" s="304">
        <v>50</v>
      </c>
      <c r="K81" s="318"/>
    </row>
    <row r="82" s="1" customFormat="1" ht="15" customHeight="1">
      <c r="B82" s="329"/>
      <c r="C82" s="304" t="s">
        <v>1991</v>
      </c>
      <c r="D82" s="304"/>
      <c r="E82" s="304"/>
      <c r="F82" s="327" t="s">
        <v>1983</v>
      </c>
      <c r="G82" s="328"/>
      <c r="H82" s="304" t="s">
        <v>1992</v>
      </c>
      <c r="I82" s="304" t="s">
        <v>1993</v>
      </c>
      <c r="J82" s="304"/>
      <c r="K82" s="318"/>
    </row>
    <row r="83" s="1" customFormat="1" ht="15" customHeight="1">
      <c r="B83" s="329"/>
      <c r="C83" s="330" t="s">
        <v>1994</v>
      </c>
      <c r="D83" s="330"/>
      <c r="E83" s="330"/>
      <c r="F83" s="331" t="s">
        <v>1989</v>
      </c>
      <c r="G83" s="330"/>
      <c r="H83" s="330" t="s">
        <v>1995</v>
      </c>
      <c r="I83" s="330" t="s">
        <v>1985</v>
      </c>
      <c r="J83" s="330">
        <v>15</v>
      </c>
      <c r="K83" s="318"/>
    </row>
    <row r="84" s="1" customFormat="1" ht="15" customHeight="1">
      <c r="B84" s="329"/>
      <c r="C84" s="330" t="s">
        <v>1996</v>
      </c>
      <c r="D84" s="330"/>
      <c r="E84" s="330"/>
      <c r="F84" s="331" t="s">
        <v>1989</v>
      </c>
      <c r="G84" s="330"/>
      <c r="H84" s="330" t="s">
        <v>1997</v>
      </c>
      <c r="I84" s="330" t="s">
        <v>1985</v>
      </c>
      <c r="J84" s="330">
        <v>15</v>
      </c>
      <c r="K84" s="318"/>
    </row>
    <row r="85" s="1" customFormat="1" ht="15" customHeight="1">
      <c r="B85" s="329"/>
      <c r="C85" s="330" t="s">
        <v>1998</v>
      </c>
      <c r="D85" s="330"/>
      <c r="E85" s="330"/>
      <c r="F85" s="331" t="s">
        <v>1989</v>
      </c>
      <c r="G85" s="330"/>
      <c r="H85" s="330" t="s">
        <v>1999</v>
      </c>
      <c r="I85" s="330" t="s">
        <v>1985</v>
      </c>
      <c r="J85" s="330">
        <v>20</v>
      </c>
      <c r="K85" s="318"/>
    </row>
    <row r="86" s="1" customFormat="1" ht="15" customHeight="1">
      <c r="B86" s="329"/>
      <c r="C86" s="330" t="s">
        <v>2000</v>
      </c>
      <c r="D86" s="330"/>
      <c r="E86" s="330"/>
      <c r="F86" s="331" t="s">
        <v>1989</v>
      </c>
      <c r="G86" s="330"/>
      <c r="H86" s="330" t="s">
        <v>2001</v>
      </c>
      <c r="I86" s="330" t="s">
        <v>1985</v>
      </c>
      <c r="J86" s="330">
        <v>20</v>
      </c>
      <c r="K86" s="318"/>
    </row>
    <row r="87" s="1" customFormat="1" ht="15" customHeight="1">
      <c r="B87" s="329"/>
      <c r="C87" s="304" t="s">
        <v>2002</v>
      </c>
      <c r="D87" s="304"/>
      <c r="E87" s="304"/>
      <c r="F87" s="327" t="s">
        <v>1989</v>
      </c>
      <c r="G87" s="328"/>
      <c r="H87" s="304" t="s">
        <v>2003</v>
      </c>
      <c r="I87" s="304" t="s">
        <v>1985</v>
      </c>
      <c r="J87" s="304">
        <v>50</v>
      </c>
      <c r="K87" s="318"/>
    </row>
    <row r="88" s="1" customFormat="1" ht="15" customHeight="1">
      <c r="B88" s="329"/>
      <c r="C88" s="304" t="s">
        <v>2004</v>
      </c>
      <c r="D88" s="304"/>
      <c r="E88" s="304"/>
      <c r="F88" s="327" t="s">
        <v>1989</v>
      </c>
      <c r="G88" s="328"/>
      <c r="H88" s="304" t="s">
        <v>2005</v>
      </c>
      <c r="I88" s="304" t="s">
        <v>1985</v>
      </c>
      <c r="J88" s="304">
        <v>20</v>
      </c>
      <c r="K88" s="318"/>
    </row>
    <row r="89" s="1" customFormat="1" ht="15" customHeight="1">
      <c r="B89" s="329"/>
      <c r="C89" s="304" t="s">
        <v>2006</v>
      </c>
      <c r="D89" s="304"/>
      <c r="E89" s="304"/>
      <c r="F89" s="327" t="s">
        <v>1989</v>
      </c>
      <c r="G89" s="328"/>
      <c r="H89" s="304" t="s">
        <v>2007</v>
      </c>
      <c r="I89" s="304" t="s">
        <v>1985</v>
      </c>
      <c r="J89" s="304">
        <v>20</v>
      </c>
      <c r="K89" s="318"/>
    </row>
    <row r="90" s="1" customFormat="1" ht="15" customHeight="1">
      <c r="B90" s="329"/>
      <c r="C90" s="304" t="s">
        <v>2008</v>
      </c>
      <c r="D90" s="304"/>
      <c r="E90" s="304"/>
      <c r="F90" s="327" t="s">
        <v>1989</v>
      </c>
      <c r="G90" s="328"/>
      <c r="H90" s="304" t="s">
        <v>2009</v>
      </c>
      <c r="I90" s="304" t="s">
        <v>1985</v>
      </c>
      <c r="J90" s="304">
        <v>50</v>
      </c>
      <c r="K90" s="318"/>
    </row>
    <row r="91" s="1" customFormat="1" ht="15" customHeight="1">
      <c r="B91" s="329"/>
      <c r="C91" s="304" t="s">
        <v>2010</v>
      </c>
      <c r="D91" s="304"/>
      <c r="E91" s="304"/>
      <c r="F91" s="327" t="s">
        <v>1989</v>
      </c>
      <c r="G91" s="328"/>
      <c r="H91" s="304" t="s">
        <v>2010</v>
      </c>
      <c r="I91" s="304" t="s">
        <v>1985</v>
      </c>
      <c r="J91" s="304">
        <v>50</v>
      </c>
      <c r="K91" s="318"/>
    </row>
    <row r="92" s="1" customFormat="1" ht="15" customHeight="1">
      <c r="B92" s="329"/>
      <c r="C92" s="304" t="s">
        <v>2011</v>
      </c>
      <c r="D92" s="304"/>
      <c r="E92" s="304"/>
      <c r="F92" s="327" t="s">
        <v>1989</v>
      </c>
      <c r="G92" s="328"/>
      <c r="H92" s="304" t="s">
        <v>2012</v>
      </c>
      <c r="I92" s="304" t="s">
        <v>1985</v>
      </c>
      <c r="J92" s="304">
        <v>255</v>
      </c>
      <c r="K92" s="318"/>
    </row>
    <row r="93" s="1" customFormat="1" ht="15" customHeight="1">
      <c r="B93" s="329"/>
      <c r="C93" s="304" t="s">
        <v>2013</v>
      </c>
      <c r="D93" s="304"/>
      <c r="E93" s="304"/>
      <c r="F93" s="327" t="s">
        <v>1983</v>
      </c>
      <c r="G93" s="328"/>
      <c r="H93" s="304" t="s">
        <v>2014</v>
      </c>
      <c r="I93" s="304" t="s">
        <v>2015</v>
      </c>
      <c r="J93" s="304"/>
      <c r="K93" s="318"/>
    </row>
    <row r="94" s="1" customFormat="1" ht="15" customHeight="1">
      <c r="B94" s="329"/>
      <c r="C94" s="304" t="s">
        <v>2016</v>
      </c>
      <c r="D94" s="304"/>
      <c r="E94" s="304"/>
      <c r="F94" s="327" t="s">
        <v>1983</v>
      </c>
      <c r="G94" s="328"/>
      <c r="H94" s="304" t="s">
        <v>2017</v>
      </c>
      <c r="I94" s="304" t="s">
        <v>2018</v>
      </c>
      <c r="J94" s="304"/>
      <c r="K94" s="318"/>
    </row>
    <row r="95" s="1" customFormat="1" ht="15" customHeight="1">
      <c r="B95" s="329"/>
      <c r="C95" s="304" t="s">
        <v>2019</v>
      </c>
      <c r="D95" s="304"/>
      <c r="E95" s="304"/>
      <c r="F95" s="327" t="s">
        <v>1983</v>
      </c>
      <c r="G95" s="328"/>
      <c r="H95" s="304" t="s">
        <v>2019</v>
      </c>
      <c r="I95" s="304" t="s">
        <v>2018</v>
      </c>
      <c r="J95" s="304"/>
      <c r="K95" s="318"/>
    </row>
    <row r="96" s="1" customFormat="1" ht="15" customHeight="1">
      <c r="B96" s="329"/>
      <c r="C96" s="304" t="s">
        <v>38</v>
      </c>
      <c r="D96" s="304"/>
      <c r="E96" s="304"/>
      <c r="F96" s="327" t="s">
        <v>1983</v>
      </c>
      <c r="G96" s="328"/>
      <c r="H96" s="304" t="s">
        <v>2020</v>
      </c>
      <c r="I96" s="304" t="s">
        <v>2018</v>
      </c>
      <c r="J96" s="304"/>
      <c r="K96" s="318"/>
    </row>
    <row r="97" s="1" customFormat="1" ht="15" customHeight="1">
      <c r="B97" s="329"/>
      <c r="C97" s="304" t="s">
        <v>48</v>
      </c>
      <c r="D97" s="304"/>
      <c r="E97" s="304"/>
      <c r="F97" s="327" t="s">
        <v>1983</v>
      </c>
      <c r="G97" s="328"/>
      <c r="H97" s="304" t="s">
        <v>2021</v>
      </c>
      <c r="I97" s="304" t="s">
        <v>2018</v>
      </c>
      <c r="J97" s="304"/>
      <c r="K97" s="318"/>
    </row>
    <row r="98" s="1" customFormat="1" ht="15" customHeight="1">
      <c r="B98" s="332"/>
      <c r="C98" s="333"/>
      <c r="D98" s="333"/>
      <c r="E98" s="333"/>
      <c r="F98" s="333"/>
      <c r="G98" s="333"/>
      <c r="H98" s="333"/>
      <c r="I98" s="333"/>
      <c r="J98" s="333"/>
      <c r="K98" s="334"/>
    </row>
    <row r="99" s="1" customFormat="1" ht="18.75" customHeight="1">
      <c r="B99" s="335"/>
      <c r="C99" s="336"/>
      <c r="D99" s="336"/>
      <c r="E99" s="336"/>
      <c r="F99" s="336"/>
      <c r="G99" s="336"/>
      <c r="H99" s="336"/>
      <c r="I99" s="336"/>
      <c r="J99" s="336"/>
      <c r="K99" s="335"/>
    </row>
    <row r="100" s="1" customFormat="1" ht="18.75" customHeight="1"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</row>
    <row r="101" s="1" customFormat="1" ht="7.5" customHeight="1">
      <c r="B101" s="313"/>
      <c r="C101" s="314"/>
      <c r="D101" s="314"/>
      <c r="E101" s="314"/>
      <c r="F101" s="314"/>
      <c r="G101" s="314"/>
      <c r="H101" s="314"/>
      <c r="I101" s="314"/>
      <c r="J101" s="314"/>
      <c r="K101" s="315"/>
    </row>
    <row r="102" s="1" customFormat="1" ht="45" customHeight="1">
      <c r="B102" s="316"/>
      <c r="C102" s="317" t="s">
        <v>2022</v>
      </c>
      <c r="D102" s="317"/>
      <c r="E102" s="317"/>
      <c r="F102" s="317"/>
      <c r="G102" s="317"/>
      <c r="H102" s="317"/>
      <c r="I102" s="317"/>
      <c r="J102" s="317"/>
      <c r="K102" s="318"/>
    </row>
    <row r="103" s="1" customFormat="1" ht="17.25" customHeight="1">
      <c r="B103" s="316"/>
      <c r="C103" s="319" t="s">
        <v>1977</v>
      </c>
      <c r="D103" s="319"/>
      <c r="E103" s="319"/>
      <c r="F103" s="319" t="s">
        <v>1978</v>
      </c>
      <c r="G103" s="320"/>
      <c r="H103" s="319" t="s">
        <v>54</v>
      </c>
      <c r="I103" s="319" t="s">
        <v>57</v>
      </c>
      <c r="J103" s="319" t="s">
        <v>1979</v>
      </c>
      <c r="K103" s="318"/>
    </row>
    <row r="104" s="1" customFormat="1" ht="17.25" customHeight="1">
      <c r="B104" s="316"/>
      <c r="C104" s="321" t="s">
        <v>1980</v>
      </c>
      <c r="D104" s="321"/>
      <c r="E104" s="321"/>
      <c r="F104" s="322" t="s">
        <v>1981</v>
      </c>
      <c r="G104" s="323"/>
      <c r="H104" s="321"/>
      <c r="I104" s="321"/>
      <c r="J104" s="321" t="s">
        <v>1982</v>
      </c>
      <c r="K104" s="318"/>
    </row>
    <row r="105" s="1" customFormat="1" ht="5.25" customHeight="1">
      <c r="B105" s="316"/>
      <c r="C105" s="319"/>
      <c r="D105" s="319"/>
      <c r="E105" s="319"/>
      <c r="F105" s="319"/>
      <c r="G105" s="337"/>
      <c r="H105" s="319"/>
      <c r="I105" s="319"/>
      <c r="J105" s="319"/>
      <c r="K105" s="318"/>
    </row>
    <row r="106" s="1" customFormat="1" ht="15" customHeight="1">
      <c r="B106" s="316"/>
      <c r="C106" s="304" t="s">
        <v>53</v>
      </c>
      <c r="D106" s="326"/>
      <c r="E106" s="326"/>
      <c r="F106" s="327" t="s">
        <v>1983</v>
      </c>
      <c r="G106" s="304"/>
      <c r="H106" s="304" t="s">
        <v>2023</v>
      </c>
      <c r="I106" s="304" t="s">
        <v>1985</v>
      </c>
      <c r="J106" s="304">
        <v>20</v>
      </c>
      <c r="K106" s="318"/>
    </row>
    <row r="107" s="1" customFormat="1" ht="15" customHeight="1">
      <c r="B107" s="316"/>
      <c r="C107" s="304" t="s">
        <v>1986</v>
      </c>
      <c r="D107" s="304"/>
      <c r="E107" s="304"/>
      <c r="F107" s="327" t="s">
        <v>1983</v>
      </c>
      <c r="G107" s="304"/>
      <c r="H107" s="304" t="s">
        <v>2023</v>
      </c>
      <c r="I107" s="304" t="s">
        <v>1985</v>
      </c>
      <c r="J107" s="304">
        <v>120</v>
      </c>
      <c r="K107" s="318"/>
    </row>
    <row r="108" s="1" customFormat="1" ht="15" customHeight="1">
      <c r="B108" s="329"/>
      <c r="C108" s="304" t="s">
        <v>1988</v>
      </c>
      <c r="D108" s="304"/>
      <c r="E108" s="304"/>
      <c r="F108" s="327" t="s">
        <v>1989</v>
      </c>
      <c r="G108" s="304"/>
      <c r="H108" s="304" t="s">
        <v>2023</v>
      </c>
      <c r="I108" s="304" t="s">
        <v>1985</v>
      </c>
      <c r="J108" s="304">
        <v>50</v>
      </c>
      <c r="K108" s="318"/>
    </row>
    <row r="109" s="1" customFormat="1" ht="15" customHeight="1">
      <c r="B109" s="329"/>
      <c r="C109" s="304" t="s">
        <v>1991</v>
      </c>
      <c r="D109" s="304"/>
      <c r="E109" s="304"/>
      <c r="F109" s="327" t="s">
        <v>1983</v>
      </c>
      <c r="G109" s="304"/>
      <c r="H109" s="304" t="s">
        <v>2023</v>
      </c>
      <c r="I109" s="304" t="s">
        <v>1993</v>
      </c>
      <c r="J109" s="304"/>
      <c r="K109" s="318"/>
    </row>
    <row r="110" s="1" customFormat="1" ht="15" customHeight="1">
      <c r="B110" s="329"/>
      <c r="C110" s="304" t="s">
        <v>2002</v>
      </c>
      <c r="D110" s="304"/>
      <c r="E110" s="304"/>
      <c r="F110" s="327" t="s">
        <v>1989</v>
      </c>
      <c r="G110" s="304"/>
      <c r="H110" s="304" t="s">
        <v>2023</v>
      </c>
      <c r="I110" s="304" t="s">
        <v>1985</v>
      </c>
      <c r="J110" s="304">
        <v>50</v>
      </c>
      <c r="K110" s="318"/>
    </row>
    <row r="111" s="1" customFormat="1" ht="15" customHeight="1">
      <c r="B111" s="329"/>
      <c r="C111" s="304" t="s">
        <v>2010</v>
      </c>
      <c r="D111" s="304"/>
      <c r="E111" s="304"/>
      <c r="F111" s="327" t="s">
        <v>1989</v>
      </c>
      <c r="G111" s="304"/>
      <c r="H111" s="304" t="s">
        <v>2023</v>
      </c>
      <c r="I111" s="304" t="s">
        <v>1985</v>
      </c>
      <c r="J111" s="304">
        <v>50</v>
      </c>
      <c r="K111" s="318"/>
    </row>
    <row r="112" s="1" customFormat="1" ht="15" customHeight="1">
      <c r="B112" s="329"/>
      <c r="C112" s="304" t="s">
        <v>2008</v>
      </c>
      <c r="D112" s="304"/>
      <c r="E112" s="304"/>
      <c r="F112" s="327" t="s">
        <v>1989</v>
      </c>
      <c r="G112" s="304"/>
      <c r="H112" s="304" t="s">
        <v>2023</v>
      </c>
      <c r="I112" s="304" t="s">
        <v>1985</v>
      </c>
      <c r="J112" s="304">
        <v>50</v>
      </c>
      <c r="K112" s="318"/>
    </row>
    <row r="113" s="1" customFormat="1" ht="15" customHeight="1">
      <c r="B113" s="329"/>
      <c r="C113" s="304" t="s">
        <v>53</v>
      </c>
      <c r="D113" s="304"/>
      <c r="E113" s="304"/>
      <c r="F113" s="327" t="s">
        <v>1983</v>
      </c>
      <c r="G113" s="304"/>
      <c r="H113" s="304" t="s">
        <v>2024</v>
      </c>
      <c r="I113" s="304" t="s">
        <v>1985</v>
      </c>
      <c r="J113" s="304">
        <v>20</v>
      </c>
      <c r="K113" s="318"/>
    </row>
    <row r="114" s="1" customFormat="1" ht="15" customHeight="1">
      <c r="B114" s="329"/>
      <c r="C114" s="304" t="s">
        <v>2025</v>
      </c>
      <c r="D114" s="304"/>
      <c r="E114" s="304"/>
      <c r="F114" s="327" t="s">
        <v>1983</v>
      </c>
      <c r="G114" s="304"/>
      <c r="H114" s="304" t="s">
        <v>2026</v>
      </c>
      <c r="I114" s="304" t="s">
        <v>1985</v>
      </c>
      <c r="J114" s="304">
        <v>120</v>
      </c>
      <c r="K114" s="318"/>
    </row>
    <row r="115" s="1" customFormat="1" ht="15" customHeight="1">
      <c r="B115" s="329"/>
      <c r="C115" s="304" t="s">
        <v>38</v>
      </c>
      <c r="D115" s="304"/>
      <c r="E115" s="304"/>
      <c r="F115" s="327" t="s">
        <v>1983</v>
      </c>
      <c r="G115" s="304"/>
      <c r="H115" s="304" t="s">
        <v>2027</v>
      </c>
      <c r="I115" s="304" t="s">
        <v>2018</v>
      </c>
      <c r="J115" s="304"/>
      <c r="K115" s="318"/>
    </row>
    <row r="116" s="1" customFormat="1" ht="15" customHeight="1">
      <c r="B116" s="329"/>
      <c r="C116" s="304" t="s">
        <v>48</v>
      </c>
      <c r="D116" s="304"/>
      <c r="E116" s="304"/>
      <c r="F116" s="327" t="s">
        <v>1983</v>
      </c>
      <c r="G116" s="304"/>
      <c r="H116" s="304" t="s">
        <v>2028</v>
      </c>
      <c r="I116" s="304" t="s">
        <v>2018</v>
      </c>
      <c r="J116" s="304"/>
      <c r="K116" s="318"/>
    </row>
    <row r="117" s="1" customFormat="1" ht="15" customHeight="1">
      <c r="B117" s="329"/>
      <c r="C117" s="304" t="s">
        <v>57</v>
      </c>
      <c r="D117" s="304"/>
      <c r="E117" s="304"/>
      <c r="F117" s="327" t="s">
        <v>1983</v>
      </c>
      <c r="G117" s="304"/>
      <c r="H117" s="304" t="s">
        <v>2029</v>
      </c>
      <c r="I117" s="304" t="s">
        <v>2030</v>
      </c>
      <c r="J117" s="304"/>
      <c r="K117" s="318"/>
    </row>
    <row r="118" s="1" customFormat="1" ht="15" customHeight="1">
      <c r="B118" s="332"/>
      <c r="C118" s="338"/>
      <c r="D118" s="338"/>
      <c r="E118" s="338"/>
      <c r="F118" s="338"/>
      <c r="G118" s="338"/>
      <c r="H118" s="338"/>
      <c r="I118" s="338"/>
      <c r="J118" s="338"/>
      <c r="K118" s="334"/>
    </row>
    <row r="119" s="1" customFormat="1" ht="18.75" customHeight="1">
      <c r="B119" s="339"/>
      <c r="C119" s="340"/>
      <c r="D119" s="340"/>
      <c r="E119" s="340"/>
      <c r="F119" s="341"/>
      <c r="G119" s="340"/>
      <c r="H119" s="340"/>
      <c r="I119" s="340"/>
      <c r="J119" s="340"/>
      <c r="K119" s="339"/>
    </row>
    <row r="120" s="1" customFormat="1" ht="18.75" customHeight="1"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</row>
    <row r="121" s="1" customFormat="1" ht="7.5" customHeight="1">
      <c r="B121" s="342"/>
      <c r="C121" s="343"/>
      <c r="D121" s="343"/>
      <c r="E121" s="343"/>
      <c r="F121" s="343"/>
      <c r="G121" s="343"/>
      <c r="H121" s="343"/>
      <c r="I121" s="343"/>
      <c r="J121" s="343"/>
      <c r="K121" s="344"/>
    </row>
    <row r="122" s="1" customFormat="1" ht="45" customHeight="1">
      <c r="B122" s="345"/>
      <c r="C122" s="295" t="s">
        <v>2031</v>
      </c>
      <c r="D122" s="295"/>
      <c r="E122" s="295"/>
      <c r="F122" s="295"/>
      <c r="G122" s="295"/>
      <c r="H122" s="295"/>
      <c r="I122" s="295"/>
      <c r="J122" s="295"/>
      <c r="K122" s="346"/>
    </row>
    <row r="123" s="1" customFormat="1" ht="17.25" customHeight="1">
      <c r="B123" s="347"/>
      <c r="C123" s="319" t="s">
        <v>1977</v>
      </c>
      <c r="D123" s="319"/>
      <c r="E123" s="319"/>
      <c r="F123" s="319" t="s">
        <v>1978</v>
      </c>
      <c r="G123" s="320"/>
      <c r="H123" s="319" t="s">
        <v>54</v>
      </c>
      <c r="I123" s="319" t="s">
        <v>57</v>
      </c>
      <c r="J123" s="319" t="s">
        <v>1979</v>
      </c>
      <c r="K123" s="348"/>
    </row>
    <row r="124" s="1" customFormat="1" ht="17.25" customHeight="1">
      <c r="B124" s="347"/>
      <c r="C124" s="321" t="s">
        <v>1980</v>
      </c>
      <c r="D124" s="321"/>
      <c r="E124" s="321"/>
      <c r="F124" s="322" t="s">
        <v>1981</v>
      </c>
      <c r="G124" s="323"/>
      <c r="H124" s="321"/>
      <c r="I124" s="321"/>
      <c r="J124" s="321" t="s">
        <v>1982</v>
      </c>
      <c r="K124" s="348"/>
    </row>
    <row r="125" s="1" customFormat="1" ht="5.25" customHeight="1">
      <c r="B125" s="349"/>
      <c r="C125" s="324"/>
      <c r="D125" s="324"/>
      <c r="E125" s="324"/>
      <c r="F125" s="324"/>
      <c r="G125" s="350"/>
      <c r="H125" s="324"/>
      <c r="I125" s="324"/>
      <c r="J125" s="324"/>
      <c r="K125" s="351"/>
    </row>
    <row r="126" s="1" customFormat="1" ht="15" customHeight="1">
      <c r="B126" s="349"/>
      <c r="C126" s="304" t="s">
        <v>1986</v>
      </c>
      <c r="D126" s="326"/>
      <c r="E126" s="326"/>
      <c r="F126" s="327" t="s">
        <v>1983</v>
      </c>
      <c r="G126" s="304"/>
      <c r="H126" s="304" t="s">
        <v>2023</v>
      </c>
      <c r="I126" s="304" t="s">
        <v>1985</v>
      </c>
      <c r="J126" s="304">
        <v>120</v>
      </c>
      <c r="K126" s="352"/>
    </row>
    <row r="127" s="1" customFormat="1" ht="15" customHeight="1">
      <c r="B127" s="349"/>
      <c r="C127" s="304" t="s">
        <v>2032</v>
      </c>
      <c r="D127" s="304"/>
      <c r="E127" s="304"/>
      <c r="F127" s="327" t="s">
        <v>1983</v>
      </c>
      <c r="G127" s="304"/>
      <c r="H127" s="304" t="s">
        <v>2033</v>
      </c>
      <c r="I127" s="304" t="s">
        <v>1985</v>
      </c>
      <c r="J127" s="304" t="s">
        <v>2034</v>
      </c>
      <c r="K127" s="352"/>
    </row>
    <row r="128" s="1" customFormat="1" ht="15" customHeight="1">
      <c r="B128" s="349"/>
      <c r="C128" s="304" t="s">
        <v>1931</v>
      </c>
      <c r="D128" s="304"/>
      <c r="E128" s="304"/>
      <c r="F128" s="327" t="s">
        <v>1983</v>
      </c>
      <c r="G128" s="304"/>
      <c r="H128" s="304" t="s">
        <v>2035</v>
      </c>
      <c r="I128" s="304" t="s">
        <v>1985</v>
      </c>
      <c r="J128" s="304" t="s">
        <v>2034</v>
      </c>
      <c r="K128" s="352"/>
    </row>
    <row r="129" s="1" customFormat="1" ht="15" customHeight="1">
      <c r="B129" s="349"/>
      <c r="C129" s="304" t="s">
        <v>1994</v>
      </c>
      <c r="D129" s="304"/>
      <c r="E129" s="304"/>
      <c r="F129" s="327" t="s">
        <v>1989</v>
      </c>
      <c r="G129" s="304"/>
      <c r="H129" s="304" t="s">
        <v>1995</v>
      </c>
      <c r="I129" s="304" t="s">
        <v>1985</v>
      </c>
      <c r="J129" s="304">
        <v>15</v>
      </c>
      <c r="K129" s="352"/>
    </row>
    <row r="130" s="1" customFormat="1" ht="15" customHeight="1">
      <c r="B130" s="349"/>
      <c r="C130" s="330" t="s">
        <v>1996</v>
      </c>
      <c r="D130" s="330"/>
      <c r="E130" s="330"/>
      <c r="F130" s="331" t="s">
        <v>1989</v>
      </c>
      <c r="G130" s="330"/>
      <c r="H130" s="330" t="s">
        <v>1997</v>
      </c>
      <c r="I130" s="330" t="s">
        <v>1985</v>
      </c>
      <c r="J130" s="330">
        <v>15</v>
      </c>
      <c r="K130" s="352"/>
    </row>
    <row r="131" s="1" customFormat="1" ht="15" customHeight="1">
      <c r="B131" s="349"/>
      <c r="C131" s="330" t="s">
        <v>1998</v>
      </c>
      <c r="D131" s="330"/>
      <c r="E131" s="330"/>
      <c r="F131" s="331" t="s">
        <v>1989</v>
      </c>
      <c r="G131" s="330"/>
      <c r="H131" s="330" t="s">
        <v>1999</v>
      </c>
      <c r="I131" s="330" t="s">
        <v>1985</v>
      </c>
      <c r="J131" s="330">
        <v>20</v>
      </c>
      <c r="K131" s="352"/>
    </row>
    <row r="132" s="1" customFormat="1" ht="15" customHeight="1">
      <c r="B132" s="349"/>
      <c r="C132" s="330" t="s">
        <v>2000</v>
      </c>
      <c r="D132" s="330"/>
      <c r="E132" s="330"/>
      <c r="F132" s="331" t="s">
        <v>1989</v>
      </c>
      <c r="G132" s="330"/>
      <c r="H132" s="330" t="s">
        <v>2001</v>
      </c>
      <c r="I132" s="330" t="s">
        <v>1985</v>
      </c>
      <c r="J132" s="330">
        <v>20</v>
      </c>
      <c r="K132" s="352"/>
    </row>
    <row r="133" s="1" customFormat="1" ht="15" customHeight="1">
      <c r="B133" s="349"/>
      <c r="C133" s="304" t="s">
        <v>1988</v>
      </c>
      <c r="D133" s="304"/>
      <c r="E133" s="304"/>
      <c r="F133" s="327" t="s">
        <v>1989</v>
      </c>
      <c r="G133" s="304"/>
      <c r="H133" s="304" t="s">
        <v>2023</v>
      </c>
      <c r="I133" s="304" t="s">
        <v>1985</v>
      </c>
      <c r="J133" s="304">
        <v>50</v>
      </c>
      <c r="K133" s="352"/>
    </row>
    <row r="134" s="1" customFormat="1" ht="15" customHeight="1">
      <c r="B134" s="349"/>
      <c r="C134" s="304" t="s">
        <v>2002</v>
      </c>
      <c r="D134" s="304"/>
      <c r="E134" s="304"/>
      <c r="F134" s="327" t="s">
        <v>1989</v>
      </c>
      <c r="G134" s="304"/>
      <c r="H134" s="304" t="s">
        <v>2023</v>
      </c>
      <c r="I134" s="304" t="s">
        <v>1985</v>
      </c>
      <c r="J134" s="304">
        <v>50</v>
      </c>
      <c r="K134" s="352"/>
    </row>
    <row r="135" s="1" customFormat="1" ht="15" customHeight="1">
      <c r="B135" s="349"/>
      <c r="C135" s="304" t="s">
        <v>2008</v>
      </c>
      <c r="D135" s="304"/>
      <c r="E135" s="304"/>
      <c r="F135" s="327" t="s">
        <v>1989</v>
      </c>
      <c r="G135" s="304"/>
      <c r="H135" s="304" t="s">
        <v>2023</v>
      </c>
      <c r="I135" s="304" t="s">
        <v>1985</v>
      </c>
      <c r="J135" s="304">
        <v>50</v>
      </c>
      <c r="K135" s="352"/>
    </row>
    <row r="136" s="1" customFormat="1" ht="15" customHeight="1">
      <c r="B136" s="349"/>
      <c r="C136" s="304" t="s">
        <v>2010</v>
      </c>
      <c r="D136" s="304"/>
      <c r="E136" s="304"/>
      <c r="F136" s="327" t="s">
        <v>1989</v>
      </c>
      <c r="G136" s="304"/>
      <c r="H136" s="304" t="s">
        <v>2023</v>
      </c>
      <c r="I136" s="304" t="s">
        <v>1985</v>
      </c>
      <c r="J136" s="304">
        <v>50</v>
      </c>
      <c r="K136" s="352"/>
    </row>
    <row r="137" s="1" customFormat="1" ht="15" customHeight="1">
      <c r="B137" s="349"/>
      <c r="C137" s="304" t="s">
        <v>2011</v>
      </c>
      <c r="D137" s="304"/>
      <c r="E137" s="304"/>
      <c r="F137" s="327" t="s">
        <v>1989</v>
      </c>
      <c r="G137" s="304"/>
      <c r="H137" s="304" t="s">
        <v>2036</v>
      </c>
      <c r="I137" s="304" t="s">
        <v>1985</v>
      </c>
      <c r="J137" s="304">
        <v>255</v>
      </c>
      <c r="K137" s="352"/>
    </row>
    <row r="138" s="1" customFormat="1" ht="15" customHeight="1">
      <c r="B138" s="349"/>
      <c r="C138" s="304" t="s">
        <v>2013</v>
      </c>
      <c r="D138" s="304"/>
      <c r="E138" s="304"/>
      <c r="F138" s="327" t="s">
        <v>1983</v>
      </c>
      <c r="G138" s="304"/>
      <c r="H138" s="304" t="s">
        <v>2037</v>
      </c>
      <c r="I138" s="304" t="s">
        <v>2015</v>
      </c>
      <c r="J138" s="304"/>
      <c r="K138" s="352"/>
    </row>
    <row r="139" s="1" customFormat="1" ht="15" customHeight="1">
      <c r="B139" s="349"/>
      <c r="C139" s="304" t="s">
        <v>2016</v>
      </c>
      <c r="D139" s="304"/>
      <c r="E139" s="304"/>
      <c r="F139" s="327" t="s">
        <v>1983</v>
      </c>
      <c r="G139" s="304"/>
      <c r="H139" s="304" t="s">
        <v>2038</v>
      </c>
      <c r="I139" s="304" t="s">
        <v>2018</v>
      </c>
      <c r="J139" s="304"/>
      <c r="K139" s="352"/>
    </row>
    <row r="140" s="1" customFormat="1" ht="15" customHeight="1">
      <c r="B140" s="349"/>
      <c r="C140" s="304" t="s">
        <v>2019</v>
      </c>
      <c r="D140" s="304"/>
      <c r="E140" s="304"/>
      <c r="F140" s="327" t="s">
        <v>1983</v>
      </c>
      <c r="G140" s="304"/>
      <c r="H140" s="304" t="s">
        <v>2019</v>
      </c>
      <c r="I140" s="304" t="s">
        <v>2018</v>
      </c>
      <c r="J140" s="304"/>
      <c r="K140" s="352"/>
    </row>
    <row r="141" s="1" customFormat="1" ht="15" customHeight="1">
      <c r="B141" s="349"/>
      <c r="C141" s="304" t="s">
        <v>38</v>
      </c>
      <c r="D141" s="304"/>
      <c r="E141" s="304"/>
      <c r="F141" s="327" t="s">
        <v>1983</v>
      </c>
      <c r="G141" s="304"/>
      <c r="H141" s="304" t="s">
        <v>2039</v>
      </c>
      <c r="I141" s="304" t="s">
        <v>2018</v>
      </c>
      <c r="J141" s="304"/>
      <c r="K141" s="352"/>
    </row>
    <row r="142" s="1" customFormat="1" ht="15" customHeight="1">
      <c r="B142" s="349"/>
      <c r="C142" s="304" t="s">
        <v>2040</v>
      </c>
      <c r="D142" s="304"/>
      <c r="E142" s="304"/>
      <c r="F142" s="327" t="s">
        <v>1983</v>
      </c>
      <c r="G142" s="304"/>
      <c r="H142" s="304" t="s">
        <v>2041</v>
      </c>
      <c r="I142" s="304" t="s">
        <v>2018</v>
      </c>
      <c r="J142" s="304"/>
      <c r="K142" s="352"/>
    </row>
    <row r="143" s="1" customFormat="1" ht="15" customHeight="1">
      <c r="B143" s="353"/>
      <c r="C143" s="354"/>
      <c r="D143" s="354"/>
      <c r="E143" s="354"/>
      <c r="F143" s="354"/>
      <c r="G143" s="354"/>
      <c r="H143" s="354"/>
      <c r="I143" s="354"/>
      <c r="J143" s="354"/>
      <c r="K143" s="355"/>
    </row>
    <row r="144" s="1" customFormat="1" ht="18.75" customHeight="1">
      <c r="B144" s="340"/>
      <c r="C144" s="340"/>
      <c r="D144" s="340"/>
      <c r="E144" s="340"/>
      <c r="F144" s="341"/>
      <c r="G144" s="340"/>
      <c r="H144" s="340"/>
      <c r="I144" s="340"/>
      <c r="J144" s="340"/>
      <c r="K144" s="340"/>
    </row>
    <row r="145" s="1" customFormat="1" ht="18.75" customHeight="1"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</row>
    <row r="146" s="1" customFormat="1" ht="7.5" customHeight="1">
      <c r="B146" s="313"/>
      <c r="C146" s="314"/>
      <c r="D146" s="314"/>
      <c r="E146" s="314"/>
      <c r="F146" s="314"/>
      <c r="G146" s="314"/>
      <c r="H146" s="314"/>
      <c r="I146" s="314"/>
      <c r="J146" s="314"/>
      <c r="K146" s="315"/>
    </row>
    <row r="147" s="1" customFormat="1" ht="45" customHeight="1">
      <c r="B147" s="316"/>
      <c r="C147" s="317" t="s">
        <v>2042</v>
      </c>
      <c r="D147" s="317"/>
      <c r="E147" s="317"/>
      <c r="F147" s="317"/>
      <c r="G147" s="317"/>
      <c r="H147" s="317"/>
      <c r="I147" s="317"/>
      <c r="J147" s="317"/>
      <c r="K147" s="318"/>
    </row>
    <row r="148" s="1" customFormat="1" ht="17.25" customHeight="1">
      <c r="B148" s="316"/>
      <c r="C148" s="319" t="s">
        <v>1977</v>
      </c>
      <c r="D148" s="319"/>
      <c r="E148" s="319"/>
      <c r="F148" s="319" t="s">
        <v>1978</v>
      </c>
      <c r="G148" s="320"/>
      <c r="H148" s="319" t="s">
        <v>54</v>
      </c>
      <c r="I148" s="319" t="s">
        <v>57</v>
      </c>
      <c r="J148" s="319" t="s">
        <v>1979</v>
      </c>
      <c r="K148" s="318"/>
    </row>
    <row r="149" s="1" customFormat="1" ht="17.25" customHeight="1">
      <c r="B149" s="316"/>
      <c r="C149" s="321" t="s">
        <v>1980</v>
      </c>
      <c r="D149" s="321"/>
      <c r="E149" s="321"/>
      <c r="F149" s="322" t="s">
        <v>1981</v>
      </c>
      <c r="G149" s="323"/>
      <c r="H149" s="321"/>
      <c r="I149" s="321"/>
      <c r="J149" s="321" t="s">
        <v>1982</v>
      </c>
      <c r="K149" s="318"/>
    </row>
    <row r="150" s="1" customFormat="1" ht="5.25" customHeight="1">
      <c r="B150" s="329"/>
      <c r="C150" s="324"/>
      <c r="D150" s="324"/>
      <c r="E150" s="324"/>
      <c r="F150" s="324"/>
      <c r="G150" s="325"/>
      <c r="H150" s="324"/>
      <c r="I150" s="324"/>
      <c r="J150" s="324"/>
      <c r="K150" s="352"/>
    </row>
    <row r="151" s="1" customFormat="1" ht="15" customHeight="1">
      <c r="B151" s="329"/>
      <c r="C151" s="356" t="s">
        <v>1986</v>
      </c>
      <c r="D151" s="304"/>
      <c r="E151" s="304"/>
      <c r="F151" s="357" t="s">
        <v>1983</v>
      </c>
      <c r="G151" s="304"/>
      <c r="H151" s="356" t="s">
        <v>2023</v>
      </c>
      <c r="I151" s="356" t="s">
        <v>1985</v>
      </c>
      <c r="J151" s="356">
        <v>120</v>
      </c>
      <c r="K151" s="352"/>
    </row>
    <row r="152" s="1" customFormat="1" ht="15" customHeight="1">
      <c r="B152" s="329"/>
      <c r="C152" s="356" t="s">
        <v>2032</v>
      </c>
      <c r="D152" s="304"/>
      <c r="E152" s="304"/>
      <c r="F152" s="357" t="s">
        <v>1983</v>
      </c>
      <c r="G152" s="304"/>
      <c r="H152" s="356" t="s">
        <v>2043</v>
      </c>
      <c r="I152" s="356" t="s">
        <v>1985</v>
      </c>
      <c r="J152" s="356" t="s">
        <v>2034</v>
      </c>
      <c r="K152" s="352"/>
    </row>
    <row r="153" s="1" customFormat="1" ht="15" customHeight="1">
      <c r="B153" s="329"/>
      <c r="C153" s="356" t="s">
        <v>1931</v>
      </c>
      <c r="D153" s="304"/>
      <c r="E153" s="304"/>
      <c r="F153" s="357" t="s">
        <v>1983</v>
      </c>
      <c r="G153" s="304"/>
      <c r="H153" s="356" t="s">
        <v>2044</v>
      </c>
      <c r="I153" s="356" t="s">
        <v>1985</v>
      </c>
      <c r="J153" s="356" t="s">
        <v>2034</v>
      </c>
      <c r="K153" s="352"/>
    </row>
    <row r="154" s="1" customFormat="1" ht="15" customHeight="1">
      <c r="B154" s="329"/>
      <c r="C154" s="356" t="s">
        <v>1988</v>
      </c>
      <c r="D154" s="304"/>
      <c r="E154" s="304"/>
      <c r="F154" s="357" t="s">
        <v>1989</v>
      </c>
      <c r="G154" s="304"/>
      <c r="H154" s="356" t="s">
        <v>2023</v>
      </c>
      <c r="I154" s="356" t="s">
        <v>1985</v>
      </c>
      <c r="J154" s="356">
        <v>50</v>
      </c>
      <c r="K154" s="352"/>
    </row>
    <row r="155" s="1" customFormat="1" ht="15" customHeight="1">
      <c r="B155" s="329"/>
      <c r="C155" s="356" t="s">
        <v>1991</v>
      </c>
      <c r="D155" s="304"/>
      <c r="E155" s="304"/>
      <c r="F155" s="357" t="s">
        <v>1983</v>
      </c>
      <c r="G155" s="304"/>
      <c r="H155" s="356" t="s">
        <v>2023</v>
      </c>
      <c r="I155" s="356" t="s">
        <v>1993</v>
      </c>
      <c r="J155" s="356"/>
      <c r="K155" s="352"/>
    </row>
    <row r="156" s="1" customFormat="1" ht="15" customHeight="1">
      <c r="B156" s="329"/>
      <c r="C156" s="356" t="s">
        <v>2002</v>
      </c>
      <c r="D156" s="304"/>
      <c r="E156" s="304"/>
      <c r="F156" s="357" t="s">
        <v>1989</v>
      </c>
      <c r="G156" s="304"/>
      <c r="H156" s="356" t="s">
        <v>2023</v>
      </c>
      <c r="I156" s="356" t="s">
        <v>1985</v>
      </c>
      <c r="J156" s="356">
        <v>50</v>
      </c>
      <c r="K156" s="352"/>
    </row>
    <row r="157" s="1" customFormat="1" ht="15" customHeight="1">
      <c r="B157" s="329"/>
      <c r="C157" s="356" t="s">
        <v>2010</v>
      </c>
      <c r="D157" s="304"/>
      <c r="E157" s="304"/>
      <c r="F157" s="357" t="s">
        <v>1989</v>
      </c>
      <c r="G157" s="304"/>
      <c r="H157" s="356" t="s">
        <v>2023</v>
      </c>
      <c r="I157" s="356" t="s">
        <v>1985</v>
      </c>
      <c r="J157" s="356">
        <v>50</v>
      </c>
      <c r="K157" s="352"/>
    </row>
    <row r="158" s="1" customFormat="1" ht="15" customHeight="1">
      <c r="B158" s="329"/>
      <c r="C158" s="356" t="s">
        <v>2008</v>
      </c>
      <c r="D158" s="304"/>
      <c r="E158" s="304"/>
      <c r="F158" s="357" t="s">
        <v>1989</v>
      </c>
      <c r="G158" s="304"/>
      <c r="H158" s="356" t="s">
        <v>2023</v>
      </c>
      <c r="I158" s="356" t="s">
        <v>1985</v>
      </c>
      <c r="J158" s="356">
        <v>50</v>
      </c>
      <c r="K158" s="352"/>
    </row>
    <row r="159" s="1" customFormat="1" ht="15" customHeight="1">
      <c r="B159" s="329"/>
      <c r="C159" s="356" t="s">
        <v>96</v>
      </c>
      <c r="D159" s="304"/>
      <c r="E159" s="304"/>
      <c r="F159" s="357" t="s">
        <v>1983</v>
      </c>
      <c r="G159" s="304"/>
      <c r="H159" s="356" t="s">
        <v>2045</v>
      </c>
      <c r="I159" s="356" t="s">
        <v>1985</v>
      </c>
      <c r="J159" s="356" t="s">
        <v>2046</v>
      </c>
      <c r="K159" s="352"/>
    </row>
    <row r="160" s="1" customFormat="1" ht="15" customHeight="1">
      <c r="B160" s="329"/>
      <c r="C160" s="356" t="s">
        <v>2047</v>
      </c>
      <c r="D160" s="304"/>
      <c r="E160" s="304"/>
      <c r="F160" s="357" t="s">
        <v>1983</v>
      </c>
      <c r="G160" s="304"/>
      <c r="H160" s="356" t="s">
        <v>2048</v>
      </c>
      <c r="I160" s="356" t="s">
        <v>2018</v>
      </c>
      <c r="J160" s="356"/>
      <c r="K160" s="352"/>
    </row>
    <row r="161" s="1" customFormat="1" ht="15" customHeight="1">
      <c r="B161" s="358"/>
      <c r="C161" s="338"/>
      <c r="D161" s="338"/>
      <c r="E161" s="338"/>
      <c r="F161" s="338"/>
      <c r="G161" s="338"/>
      <c r="H161" s="338"/>
      <c r="I161" s="338"/>
      <c r="J161" s="338"/>
      <c r="K161" s="359"/>
    </row>
    <row r="162" s="1" customFormat="1" ht="18.75" customHeight="1">
      <c r="B162" s="340"/>
      <c r="C162" s="350"/>
      <c r="D162" s="350"/>
      <c r="E162" s="350"/>
      <c r="F162" s="360"/>
      <c r="G162" s="350"/>
      <c r="H162" s="350"/>
      <c r="I162" s="350"/>
      <c r="J162" s="350"/>
      <c r="K162" s="340"/>
    </row>
    <row r="163" s="1" customFormat="1" ht="18.75" customHeight="1"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</row>
    <row r="164" s="1" customFormat="1" ht="7.5" customHeight="1">
      <c r="B164" s="291"/>
      <c r="C164" s="292"/>
      <c r="D164" s="292"/>
      <c r="E164" s="292"/>
      <c r="F164" s="292"/>
      <c r="G164" s="292"/>
      <c r="H164" s="292"/>
      <c r="I164" s="292"/>
      <c r="J164" s="292"/>
      <c r="K164" s="293"/>
    </row>
    <row r="165" s="1" customFormat="1" ht="45" customHeight="1">
      <c r="B165" s="294"/>
      <c r="C165" s="295" t="s">
        <v>2049</v>
      </c>
      <c r="D165" s="295"/>
      <c r="E165" s="295"/>
      <c r="F165" s="295"/>
      <c r="G165" s="295"/>
      <c r="H165" s="295"/>
      <c r="I165" s="295"/>
      <c r="J165" s="295"/>
      <c r="K165" s="296"/>
    </row>
    <row r="166" s="1" customFormat="1" ht="17.25" customHeight="1">
      <c r="B166" s="294"/>
      <c r="C166" s="319" t="s">
        <v>1977</v>
      </c>
      <c r="D166" s="319"/>
      <c r="E166" s="319"/>
      <c r="F166" s="319" t="s">
        <v>1978</v>
      </c>
      <c r="G166" s="361"/>
      <c r="H166" s="362" t="s">
        <v>54</v>
      </c>
      <c r="I166" s="362" t="s">
        <v>57</v>
      </c>
      <c r="J166" s="319" t="s">
        <v>1979</v>
      </c>
      <c r="K166" s="296"/>
    </row>
    <row r="167" s="1" customFormat="1" ht="17.25" customHeight="1">
      <c r="B167" s="297"/>
      <c r="C167" s="321" t="s">
        <v>1980</v>
      </c>
      <c r="D167" s="321"/>
      <c r="E167" s="321"/>
      <c r="F167" s="322" t="s">
        <v>1981</v>
      </c>
      <c r="G167" s="363"/>
      <c r="H167" s="364"/>
      <c r="I167" s="364"/>
      <c r="J167" s="321" t="s">
        <v>1982</v>
      </c>
      <c r="K167" s="299"/>
    </row>
    <row r="168" s="1" customFormat="1" ht="5.25" customHeight="1">
      <c r="B168" s="329"/>
      <c r="C168" s="324"/>
      <c r="D168" s="324"/>
      <c r="E168" s="324"/>
      <c r="F168" s="324"/>
      <c r="G168" s="325"/>
      <c r="H168" s="324"/>
      <c r="I168" s="324"/>
      <c r="J168" s="324"/>
      <c r="K168" s="352"/>
    </row>
    <row r="169" s="1" customFormat="1" ht="15" customHeight="1">
      <c r="B169" s="329"/>
      <c r="C169" s="304" t="s">
        <v>1986</v>
      </c>
      <c r="D169" s="304"/>
      <c r="E169" s="304"/>
      <c r="F169" s="327" t="s">
        <v>1983</v>
      </c>
      <c r="G169" s="304"/>
      <c r="H169" s="304" t="s">
        <v>2023</v>
      </c>
      <c r="I169" s="304" t="s">
        <v>1985</v>
      </c>
      <c r="J169" s="304">
        <v>120</v>
      </c>
      <c r="K169" s="352"/>
    </row>
    <row r="170" s="1" customFormat="1" ht="15" customHeight="1">
      <c r="B170" s="329"/>
      <c r="C170" s="304" t="s">
        <v>2032</v>
      </c>
      <c r="D170" s="304"/>
      <c r="E170" s="304"/>
      <c r="F170" s="327" t="s">
        <v>1983</v>
      </c>
      <c r="G170" s="304"/>
      <c r="H170" s="304" t="s">
        <v>2033</v>
      </c>
      <c r="I170" s="304" t="s">
        <v>1985</v>
      </c>
      <c r="J170" s="304" t="s">
        <v>2034</v>
      </c>
      <c r="K170" s="352"/>
    </row>
    <row r="171" s="1" customFormat="1" ht="15" customHeight="1">
      <c r="B171" s="329"/>
      <c r="C171" s="304" t="s">
        <v>1931</v>
      </c>
      <c r="D171" s="304"/>
      <c r="E171" s="304"/>
      <c r="F171" s="327" t="s">
        <v>1983</v>
      </c>
      <c r="G171" s="304"/>
      <c r="H171" s="304" t="s">
        <v>2050</v>
      </c>
      <c r="I171" s="304" t="s">
        <v>1985</v>
      </c>
      <c r="J171" s="304" t="s">
        <v>2034</v>
      </c>
      <c r="K171" s="352"/>
    </row>
    <row r="172" s="1" customFormat="1" ht="15" customHeight="1">
      <c r="B172" s="329"/>
      <c r="C172" s="304" t="s">
        <v>1988</v>
      </c>
      <c r="D172" s="304"/>
      <c r="E172" s="304"/>
      <c r="F172" s="327" t="s">
        <v>1989</v>
      </c>
      <c r="G172" s="304"/>
      <c r="H172" s="304" t="s">
        <v>2050</v>
      </c>
      <c r="I172" s="304" t="s">
        <v>1985</v>
      </c>
      <c r="J172" s="304">
        <v>50</v>
      </c>
      <c r="K172" s="352"/>
    </row>
    <row r="173" s="1" customFormat="1" ht="15" customHeight="1">
      <c r="B173" s="329"/>
      <c r="C173" s="304" t="s">
        <v>1991</v>
      </c>
      <c r="D173" s="304"/>
      <c r="E173" s="304"/>
      <c r="F173" s="327" t="s">
        <v>1983</v>
      </c>
      <c r="G173" s="304"/>
      <c r="H173" s="304" t="s">
        <v>2050</v>
      </c>
      <c r="I173" s="304" t="s">
        <v>1993</v>
      </c>
      <c r="J173" s="304"/>
      <c r="K173" s="352"/>
    </row>
    <row r="174" s="1" customFormat="1" ht="15" customHeight="1">
      <c r="B174" s="329"/>
      <c r="C174" s="304" t="s">
        <v>2002</v>
      </c>
      <c r="D174" s="304"/>
      <c r="E174" s="304"/>
      <c r="F174" s="327" t="s">
        <v>1989</v>
      </c>
      <c r="G174" s="304"/>
      <c r="H174" s="304" t="s">
        <v>2050</v>
      </c>
      <c r="I174" s="304" t="s">
        <v>1985</v>
      </c>
      <c r="J174" s="304">
        <v>50</v>
      </c>
      <c r="K174" s="352"/>
    </row>
    <row r="175" s="1" customFormat="1" ht="15" customHeight="1">
      <c r="B175" s="329"/>
      <c r="C175" s="304" t="s">
        <v>2010</v>
      </c>
      <c r="D175" s="304"/>
      <c r="E175" s="304"/>
      <c r="F175" s="327" t="s">
        <v>1989</v>
      </c>
      <c r="G175" s="304"/>
      <c r="H175" s="304" t="s">
        <v>2050</v>
      </c>
      <c r="I175" s="304" t="s">
        <v>1985</v>
      </c>
      <c r="J175" s="304">
        <v>50</v>
      </c>
      <c r="K175" s="352"/>
    </row>
    <row r="176" s="1" customFormat="1" ht="15" customHeight="1">
      <c r="B176" s="329"/>
      <c r="C176" s="304" t="s">
        <v>2008</v>
      </c>
      <c r="D176" s="304"/>
      <c r="E176" s="304"/>
      <c r="F176" s="327" t="s">
        <v>1989</v>
      </c>
      <c r="G176" s="304"/>
      <c r="H176" s="304" t="s">
        <v>2050</v>
      </c>
      <c r="I176" s="304" t="s">
        <v>1985</v>
      </c>
      <c r="J176" s="304">
        <v>50</v>
      </c>
      <c r="K176" s="352"/>
    </row>
    <row r="177" s="1" customFormat="1" ht="15" customHeight="1">
      <c r="B177" s="329"/>
      <c r="C177" s="304" t="s">
        <v>126</v>
      </c>
      <c r="D177" s="304"/>
      <c r="E177" s="304"/>
      <c r="F177" s="327" t="s">
        <v>1983</v>
      </c>
      <c r="G177" s="304"/>
      <c r="H177" s="304" t="s">
        <v>2051</v>
      </c>
      <c r="I177" s="304" t="s">
        <v>2052</v>
      </c>
      <c r="J177" s="304"/>
      <c r="K177" s="352"/>
    </row>
    <row r="178" s="1" customFormat="1" ht="15" customHeight="1">
      <c r="B178" s="329"/>
      <c r="C178" s="304" t="s">
        <v>57</v>
      </c>
      <c r="D178" s="304"/>
      <c r="E178" s="304"/>
      <c r="F178" s="327" t="s">
        <v>1983</v>
      </c>
      <c r="G178" s="304"/>
      <c r="H178" s="304" t="s">
        <v>2053</v>
      </c>
      <c r="I178" s="304" t="s">
        <v>2054</v>
      </c>
      <c r="J178" s="304">
        <v>1</v>
      </c>
      <c r="K178" s="352"/>
    </row>
    <row r="179" s="1" customFormat="1" ht="15" customHeight="1">
      <c r="B179" s="329"/>
      <c r="C179" s="304" t="s">
        <v>53</v>
      </c>
      <c r="D179" s="304"/>
      <c r="E179" s="304"/>
      <c r="F179" s="327" t="s">
        <v>1983</v>
      </c>
      <c r="G179" s="304"/>
      <c r="H179" s="304" t="s">
        <v>2055</v>
      </c>
      <c r="I179" s="304" t="s">
        <v>1985</v>
      </c>
      <c r="J179" s="304">
        <v>20</v>
      </c>
      <c r="K179" s="352"/>
    </row>
    <row r="180" s="1" customFormat="1" ht="15" customHeight="1">
      <c r="B180" s="329"/>
      <c r="C180" s="304" t="s">
        <v>54</v>
      </c>
      <c r="D180" s="304"/>
      <c r="E180" s="304"/>
      <c r="F180" s="327" t="s">
        <v>1983</v>
      </c>
      <c r="G180" s="304"/>
      <c r="H180" s="304" t="s">
        <v>2056</v>
      </c>
      <c r="I180" s="304" t="s">
        <v>1985</v>
      </c>
      <c r="J180" s="304">
        <v>255</v>
      </c>
      <c r="K180" s="352"/>
    </row>
    <row r="181" s="1" customFormat="1" ht="15" customHeight="1">
      <c r="B181" s="329"/>
      <c r="C181" s="304" t="s">
        <v>127</v>
      </c>
      <c r="D181" s="304"/>
      <c r="E181" s="304"/>
      <c r="F181" s="327" t="s">
        <v>1983</v>
      </c>
      <c r="G181" s="304"/>
      <c r="H181" s="304" t="s">
        <v>1947</v>
      </c>
      <c r="I181" s="304" t="s">
        <v>1985</v>
      </c>
      <c r="J181" s="304">
        <v>10</v>
      </c>
      <c r="K181" s="352"/>
    </row>
    <row r="182" s="1" customFormat="1" ht="15" customHeight="1">
      <c r="B182" s="329"/>
      <c r="C182" s="304" t="s">
        <v>128</v>
      </c>
      <c r="D182" s="304"/>
      <c r="E182" s="304"/>
      <c r="F182" s="327" t="s">
        <v>1983</v>
      </c>
      <c r="G182" s="304"/>
      <c r="H182" s="304" t="s">
        <v>2057</v>
      </c>
      <c r="I182" s="304" t="s">
        <v>2018</v>
      </c>
      <c r="J182" s="304"/>
      <c r="K182" s="352"/>
    </row>
    <row r="183" s="1" customFormat="1" ht="15" customHeight="1">
      <c r="B183" s="329"/>
      <c r="C183" s="304" t="s">
        <v>2058</v>
      </c>
      <c r="D183" s="304"/>
      <c r="E183" s="304"/>
      <c r="F183" s="327" t="s">
        <v>1983</v>
      </c>
      <c r="G183" s="304"/>
      <c r="H183" s="304" t="s">
        <v>2059</v>
      </c>
      <c r="I183" s="304" t="s">
        <v>2018</v>
      </c>
      <c r="J183" s="304"/>
      <c r="K183" s="352"/>
    </row>
    <row r="184" s="1" customFormat="1" ht="15" customHeight="1">
      <c r="B184" s="329"/>
      <c r="C184" s="304" t="s">
        <v>2047</v>
      </c>
      <c r="D184" s="304"/>
      <c r="E184" s="304"/>
      <c r="F184" s="327" t="s">
        <v>1983</v>
      </c>
      <c r="G184" s="304"/>
      <c r="H184" s="304" t="s">
        <v>2060</v>
      </c>
      <c r="I184" s="304" t="s">
        <v>2018</v>
      </c>
      <c r="J184" s="304"/>
      <c r="K184" s="352"/>
    </row>
    <row r="185" s="1" customFormat="1" ht="15" customHeight="1">
      <c r="B185" s="329"/>
      <c r="C185" s="304" t="s">
        <v>130</v>
      </c>
      <c r="D185" s="304"/>
      <c r="E185" s="304"/>
      <c r="F185" s="327" t="s">
        <v>1989</v>
      </c>
      <c r="G185" s="304"/>
      <c r="H185" s="304" t="s">
        <v>2061</v>
      </c>
      <c r="I185" s="304" t="s">
        <v>1985</v>
      </c>
      <c r="J185" s="304">
        <v>50</v>
      </c>
      <c r="K185" s="352"/>
    </row>
    <row r="186" s="1" customFormat="1" ht="15" customHeight="1">
      <c r="B186" s="329"/>
      <c r="C186" s="304" t="s">
        <v>2062</v>
      </c>
      <c r="D186" s="304"/>
      <c r="E186" s="304"/>
      <c r="F186" s="327" t="s">
        <v>1989</v>
      </c>
      <c r="G186" s="304"/>
      <c r="H186" s="304" t="s">
        <v>2063</v>
      </c>
      <c r="I186" s="304" t="s">
        <v>2064</v>
      </c>
      <c r="J186" s="304"/>
      <c r="K186" s="352"/>
    </row>
    <row r="187" s="1" customFormat="1" ht="15" customHeight="1">
      <c r="B187" s="329"/>
      <c r="C187" s="304" t="s">
        <v>2065</v>
      </c>
      <c r="D187" s="304"/>
      <c r="E187" s="304"/>
      <c r="F187" s="327" t="s">
        <v>1989</v>
      </c>
      <c r="G187" s="304"/>
      <c r="H187" s="304" t="s">
        <v>2066</v>
      </c>
      <c r="I187" s="304" t="s">
        <v>2064</v>
      </c>
      <c r="J187" s="304"/>
      <c r="K187" s="352"/>
    </row>
    <row r="188" s="1" customFormat="1" ht="15" customHeight="1">
      <c r="B188" s="329"/>
      <c r="C188" s="304" t="s">
        <v>2067</v>
      </c>
      <c r="D188" s="304"/>
      <c r="E188" s="304"/>
      <c r="F188" s="327" t="s">
        <v>1989</v>
      </c>
      <c r="G188" s="304"/>
      <c r="H188" s="304" t="s">
        <v>2068</v>
      </c>
      <c r="I188" s="304" t="s">
        <v>2064</v>
      </c>
      <c r="J188" s="304"/>
      <c r="K188" s="352"/>
    </row>
    <row r="189" s="1" customFormat="1" ht="15" customHeight="1">
      <c r="B189" s="329"/>
      <c r="C189" s="365" t="s">
        <v>2069</v>
      </c>
      <c r="D189" s="304"/>
      <c r="E189" s="304"/>
      <c r="F189" s="327" t="s">
        <v>1989</v>
      </c>
      <c r="G189" s="304"/>
      <c r="H189" s="304" t="s">
        <v>2070</v>
      </c>
      <c r="I189" s="304" t="s">
        <v>2071</v>
      </c>
      <c r="J189" s="366" t="s">
        <v>2072</v>
      </c>
      <c r="K189" s="352"/>
    </row>
    <row r="190" s="18" customFormat="1" ht="15" customHeight="1">
      <c r="B190" s="367"/>
      <c r="C190" s="368" t="s">
        <v>2073</v>
      </c>
      <c r="D190" s="369"/>
      <c r="E190" s="369"/>
      <c r="F190" s="370" t="s">
        <v>1989</v>
      </c>
      <c r="G190" s="369"/>
      <c r="H190" s="369" t="s">
        <v>2074</v>
      </c>
      <c r="I190" s="369" t="s">
        <v>2071</v>
      </c>
      <c r="J190" s="371" t="s">
        <v>2072</v>
      </c>
      <c r="K190" s="372"/>
    </row>
    <row r="191" s="1" customFormat="1" ht="15" customHeight="1">
      <c r="B191" s="329"/>
      <c r="C191" s="365" t="s">
        <v>42</v>
      </c>
      <c r="D191" s="304"/>
      <c r="E191" s="304"/>
      <c r="F191" s="327" t="s">
        <v>1983</v>
      </c>
      <c r="G191" s="304"/>
      <c r="H191" s="301" t="s">
        <v>2075</v>
      </c>
      <c r="I191" s="304" t="s">
        <v>2076</v>
      </c>
      <c r="J191" s="304"/>
      <c r="K191" s="352"/>
    </row>
    <row r="192" s="1" customFormat="1" ht="15" customHeight="1">
      <c r="B192" s="329"/>
      <c r="C192" s="365" t="s">
        <v>2077</v>
      </c>
      <c r="D192" s="304"/>
      <c r="E192" s="304"/>
      <c r="F192" s="327" t="s">
        <v>1983</v>
      </c>
      <c r="G192" s="304"/>
      <c r="H192" s="304" t="s">
        <v>2078</v>
      </c>
      <c r="I192" s="304" t="s">
        <v>2018</v>
      </c>
      <c r="J192" s="304"/>
      <c r="K192" s="352"/>
    </row>
    <row r="193" s="1" customFormat="1" ht="15" customHeight="1">
      <c r="B193" s="329"/>
      <c r="C193" s="365" t="s">
        <v>2079</v>
      </c>
      <c r="D193" s="304"/>
      <c r="E193" s="304"/>
      <c r="F193" s="327" t="s">
        <v>1983</v>
      </c>
      <c r="G193" s="304"/>
      <c r="H193" s="304" t="s">
        <v>2080</v>
      </c>
      <c r="I193" s="304" t="s">
        <v>2018</v>
      </c>
      <c r="J193" s="304"/>
      <c r="K193" s="352"/>
    </row>
    <row r="194" s="1" customFormat="1" ht="15" customHeight="1">
      <c r="B194" s="329"/>
      <c r="C194" s="365" t="s">
        <v>2081</v>
      </c>
      <c r="D194" s="304"/>
      <c r="E194" s="304"/>
      <c r="F194" s="327" t="s">
        <v>1989</v>
      </c>
      <c r="G194" s="304"/>
      <c r="H194" s="304" t="s">
        <v>2082</v>
      </c>
      <c r="I194" s="304" t="s">
        <v>2018</v>
      </c>
      <c r="J194" s="304"/>
      <c r="K194" s="352"/>
    </row>
    <row r="195" s="1" customFormat="1" ht="15" customHeight="1">
      <c r="B195" s="358"/>
      <c r="C195" s="373"/>
      <c r="D195" s="338"/>
      <c r="E195" s="338"/>
      <c r="F195" s="338"/>
      <c r="G195" s="338"/>
      <c r="H195" s="338"/>
      <c r="I195" s="338"/>
      <c r="J195" s="338"/>
      <c r="K195" s="359"/>
    </row>
    <row r="196" s="1" customFormat="1" ht="18.75" customHeight="1">
      <c r="B196" s="340"/>
      <c r="C196" s="350"/>
      <c r="D196" s="350"/>
      <c r="E196" s="350"/>
      <c r="F196" s="360"/>
      <c r="G196" s="350"/>
      <c r="H196" s="350"/>
      <c r="I196" s="350"/>
      <c r="J196" s="350"/>
      <c r="K196" s="340"/>
    </row>
    <row r="197" s="1" customFormat="1" ht="18.75" customHeight="1">
      <c r="B197" s="340"/>
      <c r="C197" s="350"/>
      <c r="D197" s="350"/>
      <c r="E197" s="350"/>
      <c r="F197" s="360"/>
      <c r="G197" s="350"/>
      <c r="H197" s="350"/>
      <c r="I197" s="350"/>
      <c r="J197" s="350"/>
      <c r="K197" s="340"/>
    </row>
    <row r="198" s="1" customFormat="1" ht="18.75" customHeight="1"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</row>
    <row r="199" s="1" customFormat="1" ht="13.5">
      <c r="B199" s="291"/>
      <c r="C199" s="292"/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1">
      <c r="B200" s="294"/>
      <c r="C200" s="295" t="s">
        <v>2083</v>
      </c>
      <c r="D200" s="295"/>
      <c r="E200" s="295"/>
      <c r="F200" s="295"/>
      <c r="G200" s="295"/>
      <c r="H200" s="295"/>
      <c r="I200" s="295"/>
      <c r="J200" s="295"/>
      <c r="K200" s="296"/>
    </row>
    <row r="201" s="1" customFormat="1" ht="25.5" customHeight="1">
      <c r="B201" s="294"/>
      <c r="C201" s="374" t="s">
        <v>2084</v>
      </c>
      <c r="D201" s="374"/>
      <c r="E201" s="374"/>
      <c r="F201" s="374" t="s">
        <v>2085</v>
      </c>
      <c r="G201" s="375"/>
      <c r="H201" s="374" t="s">
        <v>2086</v>
      </c>
      <c r="I201" s="374"/>
      <c r="J201" s="374"/>
      <c r="K201" s="296"/>
    </row>
    <row r="202" s="1" customFormat="1" ht="5.25" customHeight="1">
      <c r="B202" s="329"/>
      <c r="C202" s="324"/>
      <c r="D202" s="324"/>
      <c r="E202" s="324"/>
      <c r="F202" s="324"/>
      <c r="G202" s="350"/>
      <c r="H202" s="324"/>
      <c r="I202" s="324"/>
      <c r="J202" s="324"/>
      <c r="K202" s="352"/>
    </row>
    <row r="203" s="1" customFormat="1" ht="15" customHeight="1">
      <c r="B203" s="329"/>
      <c r="C203" s="304" t="s">
        <v>2076</v>
      </c>
      <c r="D203" s="304"/>
      <c r="E203" s="304"/>
      <c r="F203" s="327" t="s">
        <v>43</v>
      </c>
      <c r="G203" s="304"/>
      <c r="H203" s="304" t="s">
        <v>2087</v>
      </c>
      <c r="I203" s="304"/>
      <c r="J203" s="304"/>
      <c r="K203" s="352"/>
    </row>
    <row r="204" s="1" customFormat="1" ht="15" customHeight="1">
      <c r="B204" s="329"/>
      <c r="C204" s="304"/>
      <c r="D204" s="304"/>
      <c r="E204" s="304"/>
      <c r="F204" s="327" t="s">
        <v>44</v>
      </c>
      <c r="G204" s="304"/>
      <c r="H204" s="304" t="s">
        <v>2088</v>
      </c>
      <c r="I204" s="304"/>
      <c r="J204" s="304"/>
      <c r="K204" s="352"/>
    </row>
    <row r="205" s="1" customFormat="1" ht="15" customHeight="1">
      <c r="B205" s="329"/>
      <c r="C205" s="304"/>
      <c r="D205" s="304"/>
      <c r="E205" s="304"/>
      <c r="F205" s="327" t="s">
        <v>47</v>
      </c>
      <c r="G205" s="304"/>
      <c r="H205" s="304" t="s">
        <v>2089</v>
      </c>
      <c r="I205" s="304"/>
      <c r="J205" s="304"/>
      <c r="K205" s="352"/>
    </row>
    <row r="206" s="1" customFormat="1" ht="15" customHeight="1">
      <c r="B206" s="329"/>
      <c r="C206" s="304"/>
      <c r="D206" s="304"/>
      <c r="E206" s="304"/>
      <c r="F206" s="327" t="s">
        <v>45</v>
      </c>
      <c r="G206" s="304"/>
      <c r="H206" s="304" t="s">
        <v>2090</v>
      </c>
      <c r="I206" s="304"/>
      <c r="J206" s="304"/>
      <c r="K206" s="352"/>
    </row>
    <row r="207" s="1" customFormat="1" ht="15" customHeight="1">
      <c r="B207" s="329"/>
      <c r="C207" s="304"/>
      <c r="D207" s="304"/>
      <c r="E207" s="304"/>
      <c r="F207" s="327" t="s">
        <v>46</v>
      </c>
      <c r="G207" s="304"/>
      <c r="H207" s="304" t="s">
        <v>2091</v>
      </c>
      <c r="I207" s="304"/>
      <c r="J207" s="304"/>
      <c r="K207" s="352"/>
    </row>
    <row r="208" s="1" customFormat="1" ht="15" customHeight="1">
      <c r="B208" s="329"/>
      <c r="C208" s="304"/>
      <c r="D208" s="304"/>
      <c r="E208" s="304"/>
      <c r="F208" s="327"/>
      <c r="G208" s="304"/>
      <c r="H208" s="304"/>
      <c r="I208" s="304"/>
      <c r="J208" s="304"/>
      <c r="K208" s="352"/>
    </row>
    <row r="209" s="1" customFormat="1" ht="15" customHeight="1">
      <c r="B209" s="329"/>
      <c r="C209" s="304" t="s">
        <v>2030</v>
      </c>
      <c r="D209" s="304"/>
      <c r="E209" s="304"/>
      <c r="F209" s="327" t="s">
        <v>79</v>
      </c>
      <c r="G209" s="304"/>
      <c r="H209" s="304" t="s">
        <v>2092</v>
      </c>
      <c r="I209" s="304"/>
      <c r="J209" s="304"/>
      <c r="K209" s="352"/>
    </row>
    <row r="210" s="1" customFormat="1" ht="15" customHeight="1">
      <c r="B210" s="329"/>
      <c r="C210" s="304"/>
      <c r="D210" s="304"/>
      <c r="E210" s="304"/>
      <c r="F210" s="327" t="s">
        <v>1927</v>
      </c>
      <c r="G210" s="304"/>
      <c r="H210" s="304" t="s">
        <v>1928</v>
      </c>
      <c r="I210" s="304"/>
      <c r="J210" s="304"/>
      <c r="K210" s="352"/>
    </row>
    <row r="211" s="1" customFormat="1" ht="15" customHeight="1">
      <c r="B211" s="329"/>
      <c r="C211" s="304"/>
      <c r="D211" s="304"/>
      <c r="E211" s="304"/>
      <c r="F211" s="327" t="s">
        <v>1925</v>
      </c>
      <c r="G211" s="304"/>
      <c r="H211" s="304" t="s">
        <v>2093</v>
      </c>
      <c r="I211" s="304"/>
      <c r="J211" s="304"/>
      <c r="K211" s="352"/>
    </row>
    <row r="212" s="1" customFormat="1" ht="15" customHeight="1">
      <c r="B212" s="376"/>
      <c r="C212" s="304"/>
      <c r="D212" s="304"/>
      <c r="E212" s="304"/>
      <c r="F212" s="327" t="s">
        <v>89</v>
      </c>
      <c r="G212" s="365"/>
      <c r="H212" s="356" t="s">
        <v>90</v>
      </c>
      <c r="I212" s="356"/>
      <c r="J212" s="356"/>
      <c r="K212" s="377"/>
    </row>
    <row r="213" s="1" customFormat="1" ht="15" customHeight="1">
      <c r="B213" s="376"/>
      <c r="C213" s="304"/>
      <c r="D213" s="304"/>
      <c r="E213" s="304"/>
      <c r="F213" s="327" t="s">
        <v>1929</v>
      </c>
      <c r="G213" s="365"/>
      <c r="H213" s="356" t="s">
        <v>1880</v>
      </c>
      <c r="I213" s="356"/>
      <c r="J213" s="356"/>
      <c r="K213" s="377"/>
    </row>
    <row r="214" s="1" customFormat="1" ht="15" customHeight="1">
      <c r="B214" s="376"/>
      <c r="C214" s="304"/>
      <c r="D214" s="304"/>
      <c r="E214" s="304"/>
      <c r="F214" s="327"/>
      <c r="G214" s="365"/>
      <c r="H214" s="356"/>
      <c r="I214" s="356"/>
      <c r="J214" s="356"/>
      <c r="K214" s="377"/>
    </row>
    <row r="215" s="1" customFormat="1" ht="15" customHeight="1">
      <c r="B215" s="376"/>
      <c r="C215" s="304" t="s">
        <v>2054</v>
      </c>
      <c r="D215" s="304"/>
      <c r="E215" s="304"/>
      <c r="F215" s="327">
        <v>1</v>
      </c>
      <c r="G215" s="365"/>
      <c r="H215" s="356" t="s">
        <v>2094</v>
      </c>
      <c r="I215" s="356"/>
      <c r="J215" s="356"/>
      <c r="K215" s="377"/>
    </row>
    <row r="216" s="1" customFormat="1" ht="15" customHeight="1">
      <c r="B216" s="376"/>
      <c r="C216" s="304"/>
      <c r="D216" s="304"/>
      <c r="E216" s="304"/>
      <c r="F216" s="327">
        <v>2</v>
      </c>
      <c r="G216" s="365"/>
      <c r="H216" s="356" t="s">
        <v>2095</v>
      </c>
      <c r="I216" s="356"/>
      <c r="J216" s="356"/>
      <c r="K216" s="377"/>
    </row>
    <row r="217" s="1" customFormat="1" ht="15" customHeight="1">
      <c r="B217" s="376"/>
      <c r="C217" s="304"/>
      <c r="D217" s="304"/>
      <c r="E217" s="304"/>
      <c r="F217" s="327">
        <v>3</v>
      </c>
      <c r="G217" s="365"/>
      <c r="H217" s="356" t="s">
        <v>2096</v>
      </c>
      <c r="I217" s="356"/>
      <c r="J217" s="356"/>
      <c r="K217" s="377"/>
    </row>
    <row r="218" s="1" customFormat="1" ht="15" customHeight="1">
      <c r="B218" s="376"/>
      <c r="C218" s="304"/>
      <c r="D218" s="304"/>
      <c r="E218" s="304"/>
      <c r="F218" s="327">
        <v>4</v>
      </c>
      <c r="G218" s="365"/>
      <c r="H218" s="356" t="s">
        <v>2097</v>
      </c>
      <c r="I218" s="356"/>
      <c r="J218" s="356"/>
      <c r="K218" s="377"/>
    </row>
    <row r="219" s="1" customFormat="1" ht="12.75" customHeight="1">
      <c r="B219" s="378"/>
      <c r="C219" s="379"/>
      <c r="D219" s="379"/>
      <c r="E219" s="379"/>
      <c r="F219" s="379"/>
      <c r="G219" s="379"/>
      <c r="H219" s="379"/>
      <c r="I219" s="379"/>
      <c r="J219" s="379"/>
      <c r="K219" s="38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NEUWIRTH\Uzivatel</dc:creator>
  <cp:lastModifiedBy>NEUWIRTH\Uzivatel</cp:lastModifiedBy>
  <dcterms:created xsi:type="dcterms:W3CDTF">2025-03-31T12:40:30Z</dcterms:created>
  <dcterms:modified xsi:type="dcterms:W3CDTF">2025-03-31T12:40:39Z</dcterms:modified>
</cp:coreProperties>
</file>