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ostatní - Vedlejší náklady" sheetId="2" r:id="rId2"/>
    <sheet name="SO 01 - Požární nádrž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'ostatní - Vedlejší náklady'!$C$82:$K$97</definedName>
    <definedName name="_xlnm.Print_Area" localSheetId="1">'ostatní - Vedlejší náklady'!$C$4:$J$39,'ostatní - Vedlejší náklady'!$C$45:$J$64,'ostatní - Vedlejší náklady'!$C$70:$K$97</definedName>
    <definedName name="_xlnm.Print_Titles" localSheetId="1">'ostatní - Vedlejší náklady'!$82:$82</definedName>
    <definedName name="_xlnm._FilterDatabase" localSheetId="2" hidden="1">'SO 01 - Požární nádrž'!$C$98:$K$567</definedName>
    <definedName name="_xlnm.Print_Area" localSheetId="2">'SO 01 - Požární nádrž'!$C$4:$J$39,'SO 01 - Požární nádrž'!$C$45:$J$80,'SO 01 - Požární nádrž'!$C$86:$K$567</definedName>
    <definedName name="_xlnm.Print_Titles" localSheetId="2">'SO 01 - Požární nádrž'!$98:$98</definedName>
    <definedName name="_xlnm.Print_Area" localSheetId="3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567"/>
  <c r="BH567"/>
  <c r="BG567"/>
  <c r="BF567"/>
  <c r="T567"/>
  <c r="R567"/>
  <c r="P567"/>
  <c r="BI566"/>
  <c r="BH566"/>
  <c r="BG566"/>
  <c r="BF566"/>
  <c r="T566"/>
  <c r="R566"/>
  <c r="P566"/>
  <c r="BI565"/>
  <c r="BH565"/>
  <c r="BG565"/>
  <c r="BF565"/>
  <c r="T565"/>
  <c r="R565"/>
  <c r="P565"/>
  <c r="BI564"/>
  <c r="BH564"/>
  <c r="BG564"/>
  <c r="BF564"/>
  <c r="T564"/>
  <c r="R564"/>
  <c r="P564"/>
  <c r="BI559"/>
  <c r="BH559"/>
  <c r="BG559"/>
  <c r="BF559"/>
  <c r="T559"/>
  <c r="R559"/>
  <c r="P559"/>
  <c r="BI557"/>
  <c r="BH557"/>
  <c r="BG557"/>
  <c r="BF557"/>
  <c r="T557"/>
  <c r="R557"/>
  <c r="P557"/>
  <c r="BI554"/>
  <c r="BH554"/>
  <c r="BG554"/>
  <c r="BF554"/>
  <c r="T554"/>
  <c r="R554"/>
  <c r="P554"/>
  <c r="BI553"/>
  <c r="BH553"/>
  <c r="BG553"/>
  <c r="BF553"/>
  <c r="T553"/>
  <c r="R553"/>
  <c r="P553"/>
  <c r="BI551"/>
  <c r="BH551"/>
  <c r="BG551"/>
  <c r="BF551"/>
  <c r="T551"/>
  <c r="R551"/>
  <c r="P551"/>
  <c r="BI549"/>
  <c r="BH549"/>
  <c r="BG549"/>
  <c r="BF549"/>
  <c r="T549"/>
  <c r="R549"/>
  <c r="P549"/>
  <c r="BI548"/>
  <c r="BH548"/>
  <c r="BG548"/>
  <c r="BF548"/>
  <c r="T548"/>
  <c r="R548"/>
  <c r="P548"/>
  <c r="BI547"/>
  <c r="BH547"/>
  <c r="BG547"/>
  <c r="BF547"/>
  <c r="T547"/>
  <c r="R547"/>
  <c r="P547"/>
  <c r="BI546"/>
  <c r="BH546"/>
  <c r="BG546"/>
  <c r="BF546"/>
  <c r="T546"/>
  <c r="R546"/>
  <c r="P546"/>
  <c r="BI545"/>
  <c r="BH545"/>
  <c r="BG545"/>
  <c r="BF545"/>
  <c r="T545"/>
  <c r="R545"/>
  <c r="P545"/>
  <c r="BI544"/>
  <c r="BH544"/>
  <c r="BG544"/>
  <c r="BF544"/>
  <c r="T544"/>
  <c r="R544"/>
  <c r="P544"/>
  <c r="BI543"/>
  <c r="BH543"/>
  <c r="BG543"/>
  <c r="BF543"/>
  <c r="T543"/>
  <c r="R543"/>
  <c r="P543"/>
  <c r="BI542"/>
  <c r="BH542"/>
  <c r="BG542"/>
  <c r="BF542"/>
  <c r="T542"/>
  <c r="R542"/>
  <c r="P542"/>
  <c r="BI541"/>
  <c r="BH541"/>
  <c r="BG541"/>
  <c r="BF541"/>
  <c r="T541"/>
  <c r="R541"/>
  <c r="P541"/>
  <c r="BI540"/>
  <c r="BH540"/>
  <c r="BG540"/>
  <c r="BF540"/>
  <c r="T540"/>
  <c r="R540"/>
  <c r="P540"/>
  <c r="BI538"/>
  <c r="BH538"/>
  <c r="BG538"/>
  <c r="BF538"/>
  <c r="T538"/>
  <c r="R538"/>
  <c r="P538"/>
  <c r="BI536"/>
  <c r="BH536"/>
  <c r="BG536"/>
  <c r="BF536"/>
  <c r="T536"/>
  <c r="R536"/>
  <c r="P536"/>
  <c r="BI534"/>
  <c r="BH534"/>
  <c r="BG534"/>
  <c r="BF534"/>
  <c r="T534"/>
  <c r="R534"/>
  <c r="P534"/>
  <c r="BI532"/>
  <c r="BH532"/>
  <c r="BG532"/>
  <c r="BF532"/>
  <c r="T532"/>
  <c r="R532"/>
  <c r="P532"/>
  <c r="BI531"/>
  <c r="BH531"/>
  <c r="BG531"/>
  <c r="BF531"/>
  <c r="T531"/>
  <c r="R531"/>
  <c r="P531"/>
  <c r="BI529"/>
  <c r="BH529"/>
  <c r="BG529"/>
  <c r="BF529"/>
  <c r="T529"/>
  <c r="R529"/>
  <c r="P529"/>
  <c r="BI528"/>
  <c r="BH528"/>
  <c r="BG528"/>
  <c r="BF528"/>
  <c r="T528"/>
  <c r="R528"/>
  <c r="P528"/>
  <c r="BI527"/>
  <c r="BH527"/>
  <c r="BG527"/>
  <c r="BF527"/>
  <c r="T527"/>
  <c r="R527"/>
  <c r="P527"/>
  <c r="BI526"/>
  <c r="BH526"/>
  <c r="BG526"/>
  <c r="BF526"/>
  <c r="T526"/>
  <c r="R526"/>
  <c r="P526"/>
  <c r="BI525"/>
  <c r="BH525"/>
  <c r="BG525"/>
  <c r="BF525"/>
  <c r="T525"/>
  <c r="R525"/>
  <c r="P525"/>
  <c r="BI524"/>
  <c r="BH524"/>
  <c r="BG524"/>
  <c r="BF524"/>
  <c r="T524"/>
  <c r="R524"/>
  <c r="P524"/>
  <c r="BI521"/>
  <c r="BH521"/>
  <c r="BG521"/>
  <c r="BF521"/>
  <c r="T521"/>
  <c r="R521"/>
  <c r="P521"/>
  <c r="BI519"/>
  <c r="BH519"/>
  <c r="BG519"/>
  <c r="BF519"/>
  <c r="T519"/>
  <c r="R519"/>
  <c r="P519"/>
  <c r="BI517"/>
  <c r="BH517"/>
  <c r="BG517"/>
  <c r="BF517"/>
  <c r="T517"/>
  <c r="R517"/>
  <c r="P517"/>
  <c r="BI515"/>
  <c r="BH515"/>
  <c r="BG515"/>
  <c r="BF515"/>
  <c r="T515"/>
  <c r="R515"/>
  <c r="P515"/>
  <c r="BI514"/>
  <c r="BH514"/>
  <c r="BG514"/>
  <c r="BF514"/>
  <c r="T514"/>
  <c r="R514"/>
  <c r="P514"/>
  <c r="BI512"/>
  <c r="BH512"/>
  <c r="BG512"/>
  <c r="BF512"/>
  <c r="T512"/>
  <c r="R512"/>
  <c r="P512"/>
  <c r="BI510"/>
  <c r="BH510"/>
  <c r="BG510"/>
  <c r="BF510"/>
  <c r="T510"/>
  <c r="R510"/>
  <c r="P510"/>
  <c r="BI507"/>
  <c r="BH507"/>
  <c r="BG507"/>
  <c r="BF507"/>
  <c r="T507"/>
  <c r="T506"/>
  <c r="R507"/>
  <c r="R506"/>
  <c r="P507"/>
  <c r="P506"/>
  <c r="BI505"/>
  <c r="BH505"/>
  <c r="BG505"/>
  <c r="BF505"/>
  <c r="T505"/>
  <c r="R505"/>
  <c r="P505"/>
  <c r="BI504"/>
  <c r="BH504"/>
  <c r="BG504"/>
  <c r="BF504"/>
  <c r="T504"/>
  <c r="R504"/>
  <c r="P504"/>
  <c r="BI503"/>
  <c r="BH503"/>
  <c r="BG503"/>
  <c r="BF503"/>
  <c r="T503"/>
  <c r="R503"/>
  <c r="P503"/>
  <c r="BI502"/>
  <c r="BH502"/>
  <c r="BG502"/>
  <c r="BF502"/>
  <c r="T502"/>
  <c r="R502"/>
  <c r="P502"/>
  <c r="BI500"/>
  <c r="BH500"/>
  <c r="BG500"/>
  <c r="BF500"/>
  <c r="T500"/>
  <c r="R500"/>
  <c r="P500"/>
  <c r="BI499"/>
  <c r="BH499"/>
  <c r="BG499"/>
  <c r="BF499"/>
  <c r="T499"/>
  <c r="R499"/>
  <c r="P499"/>
  <c r="BI498"/>
  <c r="BH498"/>
  <c r="BG498"/>
  <c r="BF498"/>
  <c r="T498"/>
  <c r="R498"/>
  <c r="P498"/>
  <c r="BI496"/>
  <c r="BH496"/>
  <c r="BG496"/>
  <c r="BF496"/>
  <c r="T496"/>
  <c r="R496"/>
  <c r="P496"/>
  <c r="BI494"/>
  <c r="BH494"/>
  <c r="BG494"/>
  <c r="BF494"/>
  <c r="T494"/>
  <c r="R494"/>
  <c r="P494"/>
  <c r="BI493"/>
  <c r="BH493"/>
  <c r="BG493"/>
  <c r="BF493"/>
  <c r="T493"/>
  <c r="R493"/>
  <c r="P493"/>
  <c r="BI491"/>
  <c r="BH491"/>
  <c r="BG491"/>
  <c r="BF491"/>
  <c r="T491"/>
  <c r="R491"/>
  <c r="P491"/>
  <c r="BI490"/>
  <c r="BH490"/>
  <c r="BG490"/>
  <c r="BF490"/>
  <c r="T490"/>
  <c r="R490"/>
  <c r="P490"/>
  <c r="BI489"/>
  <c r="BH489"/>
  <c r="BG489"/>
  <c r="BF489"/>
  <c r="T489"/>
  <c r="R489"/>
  <c r="P489"/>
  <c r="BI488"/>
  <c r="BH488"/>
  <c r="BG488"/>
  <c r="BF488"/>
  <c r="T488"/>
  <c r="R488"/>
  <c r="P488"/>
  <c r="BI486"/>
  <c r="BH486"/>
  <c r="BG486"/>
  <c r="BF486"/>
  <c r="T486"/>
  <c r="R486"/>
  <c r="P486"/>
  <c r="BI484"/>
  <c r="BH484"/>
  <c r="BG484"/>
  <c r="BF484"/>
  <c r="T484"/>
  <c r="R484"/>
  <c r="P484"/>
  <c r="BI483"/>
  <c r="BH483"/>
  <c r="BG483"/>
  <c r="BF483"/>
  <c r="T483"/>
  <c r="R483"/>
  <c r="P483"/>
  <c r="BI482"/>
  <c r="BH482"/>
  <c r="BG482"/>
  <c r="BF482"/>
  <c r="T482"/>
  <c r="R482"/>
  <c r="P482"/>
  <c r="BI479"/>
  <c r="BH479"/>
  <c r="BG479"/>
  <c r="BF479"/>
  <c r="T479"/>
  <c r="R479"/>
  <c r="P479"/>
  <c r="BI477"/>
  <c r="BH477"/>
  <c r="BG477"/>
  <c r="BF477"/>
  <c r="T477"/>
  <c r="R477"/>
  <c r="P477"/>
  <c r="BI475"/>
  <c r="BH475"/>
  <c r="BG475"/>
  <c r="BF475"/>
  <c r="T475"/>
  <c r="R475"/>
  <c r="P475"/>
  <c r="BI474"/>
  <c r="BH474"/>
  <c r="BG474"/>
  <c r="BF474"/>
  <c r="T474"/>
  <c r="R474"/>
  <c r="P474"/>
  <c r="BI473"/>
  <c r="BH473"/>
  <c r="BG473"/>
  <c r="BF473"/>
  <c r="T473"/>
  <c r="R473"/>
  <c r="P473"/>
  <c r="BI459"/>
  <c r="BH459"/>
  <c r="BG459"/>
  <c r="BF459"/>
  <c r="T459"/>
  <c r="R459"/>
  <c r="P459"/>
  <c r="BI457"/>
  <c r="BH457"/>
  <c r="BG457"/>
  <c r="BF457"/>
  <c r="T457"/>
  <c r="R457"/>
  <c r="P457"/>
  <c r="BI455"/>
  <c r="BH455"/>
  <c r="BG455"/>
  <c r="BF455"/>
  <c r="T455"/>
  <c r="R455"/>
  <c r="P455"/>
  <c r="BI453"/>
  <c r="BH453"/>
  <c r="BG453"/>
  <c r="BF453"/>
  <c r="T453"/>
  <c r="R453"/>
  <c r="P453"/>
  <c r="BI451"/>
  <c r="BH451"/>
  <c r="BG451"/>
  <c r="BF451"/>
  <c r="T451"/>
  <c r="R451"/>
  <c r="P451"/>
  <c r="BI450"/>
  <c r="BH450"/>
  <c r="BG450"/>
  <c r="BF450"/>
  <c r="T450"/>
  <c r="R450"/>
  <c r="P450"/>
  <c r="BI447"/>
  <c r="BH447"/>
  <c r="BG447"/>
  <c r="BF447"/>
  <c r="T447"/>
  <c r="R447"/>
  <c r="P447"/>
  <c r="BI445"/>
  <c r="BH445"/>
  <c r="BG445"/>
  <c r="BF445"/>
  <c r="T445"/>
  <c r="R445"/>
  <c r="P445"/>
  <c r="BI444"/>
  <c r="BH444"/>
  <c r="BG444"/>
  <c r="BF444"/>
  <c r="T444"/>
  <c r="R444"/>
  <c r="P444"/>
  <c r="BI443"/>
  <c r="BH443"/>
  <c r="BG443"/>
  <c r="BF443"/>
  <c r="T443"/>
  <c r="R443"/>
  <c r="P443"/>
  <c r="BI442"/>
  <c r="BH442"/>
  <c r="BG442"/>
  <c r="BF442"/>
  <c r="T442"/>
  <c r="R442"/>
  <c r="P442"/>
  <c r="BI441"/>
  <c r="BH441"/>
  <c r="BG441"/>
  <c r="BF441"/>
  <c r="T441"/>
  <c r="R441"/>
  <c r="P441"/>
  <c r="BI439"/>
  <c r="BH439"/>
  <c r="BG439"/>
  <c r="BF439"/>
  <c r="T439"/>
  <c r="R439"/>
  <c r="P439"/>
  <c r="BI437"/>
  <c r="BH437"/>
  <c r="BG437"/>
  <c r="BF437"/>
  <c r="T437"/>
  <c r="R437"/>
  <c r="P437"/>
  <c r="BI436"/>
  <c r="BH436"/>
  <c r="BG436"/>
  <c r="BF436"/>
  <c r="T436"/>
  <c r="R436"/>
  <c r="P436"/>
  <c r="BI434"/>
  <c r="BH434"/>
  <c r="BG434"/>
  <c r="BF434"/>
  <c r="T434"/>
  <c r="R434"/>
  <c r="P434"/>
  <c r="BI433"/>
  <c r="BH433"/>
  <c r="BG433"/>
  <c r="BF433"/>
  <c r="T433"/>
  <c r="R433"/>
  <c r="P433"/>
  <c r="BI432"/>
  <c r="BH432"/>
  <c r="BG432"/>
  <c r="BF432"/>
  <c r="T432"/>
  <c r="R432"/>
  <c r="P432"/>
  <c r="BI431"/>
  <c r="BH431"/>
  <c r="BG431"/>
  <c r="BF431"/>
  <c r="T431"/>
  <c r="R431"/>
  <c r="P431"/>
  <c r="BI430"/>
  <c r="BH430"/>
  <c r="BG430"/>
  <c r="BF430"/>
  <c r="T430"/>
  <c r="R430"/>
  <c r="P430"/>
  <c r="BI429"/>
  <c r="BH429"/>
  <c r="BG429"/>
  <c r="BF429"/>
  <c r="T429"/>
  <c r="R429"/>
  <c r="P429"/>
  <c r="BI428"/>
  <c r="BH428"/>
  <c r="BG428"/>
  <c r="BF428"/>
  <c r="T428"/>
  <c r="R428"/>
  <c r="P428"/>
  <c r="BI426"/>
  <c r="BH426"/>
  <c r="BG426"/>
  <c r="BF426"/>
  <c r="T426"/>
  <c r="R426"/>
  <c r="P426"/>
  <c r="BI424"/>
  <c r="BH424"/>
  <c r="BG424"/>
  <c r="BF424"/>
  <c r="T424"/>
  <c r="R424"/>
  <c r="P424"/>
  <c r="BI422"/>
  <c r="BH422"/>
  <c r="BG422"/>
  <c r="BF422"/>
  <c r="T422"/>
  <c r="R422"/>
  <c r="P422"/>
  <c r="BI420"/>
  <c r="BH420"/>
  <c r="BG420"/>
  <c r="BF420"/>
  <c r="T420"/>
  <c r="R420"/>
  <c r="P420"/>
  <c r="BI418"/>
  <c r="BH418"/>
  <c r="BG418"/>
  <c r="BF418"/>
  <c r="T418"/>
  <c r="R418"/>
  <c r="P418"/>
  <c r="BI417"/>
  <c r="BH417"/>
  <c r="BG417"/>
  <c r="BF417"/>
  <c r="T417"/>
  <c r="R417"/>
  <c r="P417"/>
  <c r="BI416"/>
  <c r="BH416"/>
  <c r="BG416"/>
  <c r="BF416"/>
  <c r="T416"/>
  <c r="R416"/>
  <c r="P416"/>
  <c r="BI415"/>
  <c r="BH415"/>
  <c r="BG415"/>
  <c r="BF415"/>
  <c r="T415"/>
  <c r="R415"/>
  <c r="P415"/>
  <c r="BI414"/>
  <c r="BH414"/>
  <c r="BG414"/>
  <c r="BF414"/>
  <c r="T414"/>
  <c r="R414"/>
  <c r="P414"/>
  <c r="BI413"/>
  <c r="BH413"/>
  <c r="BG413"/>
  <c r="BF413"/>
  <c r="T413"/>
  <c r="R413"/>
  <c r="P413"/>
  <c r="BI412"/>
  <c r="BH412"/>
  <c r="BG412"/>
  <c r="BF412"/>
  <c r="T412"/>
  <c r="R412"/>
  <c r="P412"/>
  <c r="BI411"/>
  <c r="BH411"/>
  <c r="BG411"/>
  <c r="BF411"/>
  <c r="T411"/>
  <c r="R411"/>
  <c r="P411"/>
  <c r="BI410"/>
  <c r="BH410"/>
  <c r="BG410"/>
  <c r="BF410"/>
  <c r="T410"/>
  <c r="R410"/>
  <c r="P410"/>
  <c r="BI409"/>
  <c r="BH409"/>
  <c r="BG409"/>
  <c r="BF409"/>
  <c r="T409"/>
  <c r="R409"/>
  <c r="P409"/>
  <c r="BI408"/>
  <c r="BH408"/>
  <c r="BG408"/>
  <c r="BF408"/>
  <c r="T408"/>
  <c r="R408"/>
  <c r="P408"/>
  <c r="BI407"/>
  <c r="BH407"/>
  <c r="BG407"/>
  <c r="BF407"/>
  <c r="T407"/>
  <c r="R407"/>
  <c r="P407"/>
  <c r="BI406"/>
  <c r="BH406"/>
  <c r="BG406"/>
  <c r="BF406"/>
  <c r="T406"/>
  <c r="R406"/>
  <c r="P406"/>
  <c r="BI405"/>
  <c r="BH405"/>
  <c r="BG405"/>
  <c r="BF405"/>
  <c r="T405"/>
  <c r="R405"/>
  <c r="P405"/>
  <c r="BI404"/>
  <c r="BH404"/>
  <c r="BG404"/>
  <c r="BF404"/>
  <c r="T404"/>
  <c r="R404"/>
  <c r="P404"/>
  <c r="BI403"/>
  <c r="BH403"/>
  <c r="BG403"/>
  <c r="BF403"/>
  <c r="T403"/>
  <c r="R403"/>
  <c r="P403"/>
  <c r="BI402"/>
  <c r="BH402"/>
  <c r="BG402"/>
  <c r="BF402"/>
  <c r="T402"/>
  <c r="R402"/>
  <c r="P402"/>
  <c r="BI401"/>
  <c r="BH401"/>
  <c r="BG401"/>
  <c r="BF401"/>
  <c r="T401"/>
  <c r="R401"/>
  <c r="P401"/>
  <c r="BI400"/>
  <c r="BH400"/>
  <c r="BG400"/>
  <c r="BF400"/>
  <c r="T400"/>
  <c r="R400"/>
  <c r="P400"/>
  <c r="BI398"/>
  <c r="BH398"/>
  <c r="BG398"/>
  <c r="BF398"/>
  <c r="T398"/>
  <c r="R398"/>
  <c r="P398"/>
  <c r="BI397"/>
  <c r="BH397"/>
  <c r="BG397"/>
  <c r="BF397"/>
  <c r="T397"/>
  <c r="R397"/>
  <c r="P397"/>
  <c r="BI395"/>
  <c r="BH395"/>
  <c r="BG395"/>
  <c r="BF395"/>
  <c r="T395"/>
  <c r="R395"/>
  <c r="P395"/>
  <c r="BI393"/>
  <c r="BH393"/>
  <c r="BG393"/>
  <c r="BF393"/>
  <c r="T393"/>
  <c r="R393"/>
  <c r="P393"/>
  <c r="BI391"/>
  <c r="BH391"/>
  <c r="BG391"/>
  <c r="BF391"/>
  <c r="T391"/>
  <c r="R391"/>
  <c r="P391"/>
  <c r="BI390"/>
  <c r="BH390"/>
  <c r="BG390"/>
  <c r="BF390"/>
  <c r="T390"/>
  <c r="R390"/>
  <c r="P390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3"/>
  <c r="BH383"/>
  <c r="BG383"/>
  <c r="BF383"/>
  <c r="T383"/>
  <c r="R383"/>
  <c r="P383"/>
  <c r="BI381"/>
  <c r="BH381"/>
  <c r="BG381"/>
  <c r="BF381"/>
  <c r="T381"/>
  <c r="R381"/>
  <c r="P381"/>
  <c r="BI380"/>
  <c r="BH380"/>
  <c r="BG380"/>
  <c r="BF380"/>
  <c r="T380"/>
  <c r="R380"/>
  <c r="P380"/>
  <c r="BI378"/>
  <c r="BH378"/>
  <c r="BG378"/>
  <c r="BF378"/>
  <c r="T378"/>
  <c r="R378"/>
  <c r="P378"/>
  <c r="BI376"/>
  <c r="BH376"/>
  <c r="BG376"/>
  <c r="BF376"/>
  <c r="T376"/>
  <c r="R376"/>
  <c r="P376"/>
  <c r="BI375"/>
  <c r="BH375"/>
  <c r="BG375"/>
  <c r="BF375"/>
  <c r="T375"/>
  <c r="R375"/>
  <c r="P375"/>
  <c r="BI374"/>
  <c r="BH374"/>
  <c r="BG374"/>
  <c r="BF374"/>
  <c r="T374"/>
  <c r="R374"/>
  <c r="P374"/>
  <c r="BI373"/>
  <c r="BH373"/>
  <c r="BG373"/>
  <c r="BF373"/>
  <c r="T373"/>
  <c r="R373"/>
  <c r="P373"/>
  <c r="BI372"/>
  <c r="BH372"/>
  <c r="BG372"/>
  <c r="BF372"/>
  <c r="T372"/>
  <c r="R372"/>
  <c r="P372"/>
  <c r="BI370"/>
  <c r="BH370"/>
  <c r="BG370"/>
  <c r="BF370"/>
  <c r="T370"/>
  <c r="R370"/>
  <c r="P370"/>
  <c r="BI369"/>
  <c r="BH369"/>
  <c r="BG369"/>
  <c r="BF369"/>
  <c r="T369"/>
  <c r="R369"/>
  <c r="P369"/>
  <c r="BI366"/>
  <c r="BH366"/>
  <c r="BG366"/>
  <c r="BF366"/>
  <c r="T366"/>
  <c r="R366"/>
  <c r="P366"/>
  <c r="BI364"/>
  <c r="BH364"/>
  <c r="BG364"/>
  <c r="BF364"/>
  <c r="T364"/>
  <c r="R364"/>
  <c r="P364"/>
  <c r="BI363"/>
  <c r="BH363"/>
  <c r="BG363"/>
  <c r="BF363"/>
  <c r="T363"/>
  <c r="R363"/>
  <c r="P363"/>
  <c r="BI360"/>
  <c r="BH360"/>
  <c r="BG360"/>
  <c r="BF360"/>
  <c r="T360"/>
  <c r="R360"/>
  <c r="P360"/>
  <c r="BI355"/>
  <c r="BH355"/>
  <c r="BG355"/>
  <c r="BF355"/>
  <c r="T355"/>
  <c r="R355"/>
  <c r="P355"/>
  <c r="BI354"/>
  <c r="BH354"/>
  <c r="BG354"/>
  <c r="BF354"/>
  <c r="T354"/>
  <c r="R354"/>
  <c r="P354"/>
  <c r="BI352"/>
  <c r="BH352"/>
  <c r="BG352"/>
  <c r="BF352"/>
  <c r="T352"/>
  <c r="R352"/>
  <c r="P352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3"/>
  <c r="BH333"/>
  <c r="BG333"/>
  <c r="BF333"/>
  <c r="T333"/>
  <c r="R333"/>
  <c r="P333"/>
  <c r="BI328"/>
  <c r="BH328"/>
  <c r="BG328"/>
  <c r="BF328"/>
  <c r="T328"/>
  <c r="R328"/>
  <c r="P328"/>
  <c r="BI327"/>
  <c r="BH327"/>
  <c r="BG327"/>
  <c r="BF327"/>
  <c r="T327"/>
  <c r="R327"/>
  <c r="P327"/>
  <c r="BI326"/>
  <c r="BH326"/>
  <c r="BG326"/>
  <c r="BF326"/>
  <c r="T326"/>
  <c r="R326"/>
  <c r="P326"/>
  <c r="BI325"/>
  <c r="BH325"/>
  <c r="BG325"/>
  <c r="BF325"/>
  <c r="T325"/>
  <c r="R325"/>
  <c r="P325"/>
  <c r="BI323"/>
  <c r="BH323"/>
  <c r="BG323"/>
  <c r="BF323"/>
  <c r="T323"/>
  <c r="R323"/>
  <c r="P323"/>
  <c r="BI319"/>
  <c r="BH319"/>
  <c r="BG319"/>
  <c r="BF319"/>
  <c r="T319"/>
  <c r="R319"/>
  <c r="P319"/>
  <c r="BI318"/>
  <c r="BH318"/>
  <c r="BG318"/>
  <c r="BF318"/>
  <c r="T318"/>
  <c r="R318"/>
  <c r="P318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1"/>
  <c r="BH311"/>
  <c r="BG311"/>
  <c r="BF311"/>
  <c r="T311"/>
  <c r="R311"/>
  <c r="P311"/>
  <c r="BI306"/>
  <c r="BH306"/>
  <c r="BG306"/>
  <c r="BF306"/>
  <c r="T306"/>
  <c r="R306"/>
  <c r="P306"/>
  <c r="BI305"/>
  <c r="BH305"/>
  <c r="BG305"/>
  <c r="BF305"/>
  <c r="T305"/>
  <c r="R305"/>
  <c r="P305"/>
  <c r="BI303"/>
  <c r="BH303"/>
  <c r="BG303"/>
  <c r="BF303"/>
  <c r="T303"/>
  <c r="R303"/>
  <c r="P303"/>
  <c r="BI299"/>
  <c r="BH299"/>
  <c r="BG299"/>
  <c r="BF299"/>
  <c r="T299"/>
  <c r="R299"/>
  <c r="P299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6"/>
  <c r="BH276"/>
  <c r="BG276"/>
  <c r="BF276"/>
  <c r="T276"/>
  <c r="R276"/>
  <c r="P276"/>
  <c r="BI272"/>
  <c r="BH272"/>
  <c r="BG272"/>
  <c r="BF272"/>
  <c r="T272"/>
  <c r="R272"/>
  <c r="P272"/>
  <c r="BI268"/>
  <c r="BH268"/>
  <c r="BG268"/>
  <c r="BF268"/>
  <c r="T268"/>
  <c r="R268"/>
  <c r="P268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45"/>
  <c r="BH145"/>
  <c r="BG145"/>
  <c r="BF145"/>
  <c r="T145"/>
  <c r="R145"/>
  <c r="P14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0"/>
  <c r="BH120"/>
  <c r="BG120"/>
  <c r="BF120"/>
  <c r="T120"/>
  <c r="R120"/>
  <c r="P120"/>
  <c r="BI119"/>
  <c r="BH119"/>
  <c r="BG119"/>
  <c r="BF119"/>
  <c r="T119"/>
  <c r="R119"/>
  <c r="P119"/>
  <c r="BI117"/>
  <c r="BH117"/>
  <c r="BG117"/>
  <c r="BF117"/>
  <c r="T117"/>
  <c r="R117"/>
  <c r="P117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2"/>
  <c r="BH102"/>
  <c r="BG102"/>
  <c r="BF102"/>
  <c r="T102"/>
  <c r="R102"/>
  <c r="P102"/>
  <c r="J96"/>
  <c r="F95"/>
  <c r="F93"/>
  <c r="E91"/>
  <c r="J55"/>
  <c r="F54"/>
  <c r="F52"/>
  <c r="E50"/>
  <c r="J21"/>
  <c r="E21"/>
  <c r="J54"/>
  <c r="J20"/>
  <c r="J18"/>
  <c r="E18"/>
  <c r="F96"/>
  <c r="J17"/>
  <c r="J12"/>
  <c r="J52"/>
  <c r="E7"/>
  <c r="E89"/>
  <c i="2" r="J37"/>
  <c r="J36"/>
  <c i="1" r="AY55"/>
  <c i="2" r="J35"/>
  <c i="1" r="AX55"/>
  <c i="2" r="BI97"/>
  <c r="BH97"/>
  <c r="BG97"/>
  <c r="BF97"/>
  <c r="T97"/>
  <c r="R97"/>
  <c r="P97"/>
  <c r="BI96"/>
  <c r="BH96"/>
  <c r="BG96"/>
  <c r="BF96"/>
  <c r="T96"/>
  <c r="R96"/>
  <c r="P96"/>
  <c r="BI93"/>
  <c r="BH93"/>
  <c r="BG93"/>
  <c r="BF93"/>
  <c r="T93"/>
  <c r="T92"/>
  <c r="R93"/>
  <c r="R92"/>
  <c r="P93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J80"/>
  <c r="F79"/>
  <c r="F77"/>
  <c r="E75"/>
  <c r="J55"/>
  <c r="F54"/>
  <c r="F52"/>
  <c r="E50"/>
  <c r="J21"/>
  <c r="E21"/>
  <c r="J79"/>
  <c r="J20"/>
  <c r="J18"/>
  <c r="E18"/>
  <c r="F55"/>
  <c r="J17"/>
  <c r="J12"/>
  <c r="J77"/>
  <c r="E7"/>
  <c r="E48"/>
  <c i="1" r="L50"/>
  <c r="AM50"/>
  <c r="AM49"/>
  <c r="L49"/>
  <c r="AM47"/>
  <c r="L47"/>
  <c r="L45"/>
  <c r="L44"/>
  <c i="3" r="J564"/>
  <c r="J551"/>
  <c r="BK540"/>
  <c r="BK528"/>
  <c r="J517"/>
  <c r="BK498"/>
  <c r="BK483"/>
  <c r="J457"/>
  <c r="J451"/>
  <c r="J442"/>
  <c r="BK429"/>
  <c r="BK420"/>
  <c r="BK407"/>
  <c r="BK401"/>
  <c r="J395"/>
  <c r="J386"/>
  <c r="J364"/>
  <c r="BK352"/>
  <c r="BK339"/>
  <c r="BK319"/>
  <c r="J313"/>
  <c r="BK296"/>
  <c r="BK286"/>
  <c r="J272"/>
  <c r="BK253"/>
  <c r="BK249"/>
  <c r="BK240"/>
  <c r="BK233"/>
  <c r="J226"/>
  <c r="BK218"/>
  <c r="BK126"/>
  <c i="2" r="BK96"/>
  <c i="3" r="BK565"/>
  <c r="J549"/>
  <c r="BK543"/>
  <c r="J528"/>
  <c r="BK525"/>
  <c r="BK512"/>
  <c r="J504"/>
  <c r="J496"/>
  <c r="BK489"/>
  <c r="J479"/>
  <c r="J444"/>
  <c r="BK433"/>
  <c r="J428"/>
  <c r="J416"/>
  <c r="BK414"/>
  <c r="BK410"/>
  <c r="BK395"/>
  <c r="J381"/>
  <c r="J373"/>
  <c r="BK360"/>
  <c r="J341"/>
  <c r="BK325"/>
  <c r="J303"/>
  <c r="BK276"/>
  <c r="J266"/>
  <c r="J256"/>
  <c r="J249"/>
  <c r="J238"/>
  <c r="BK228"/>
  <c r="J225"/>
  <c r="J218"/>
  <c r="BK172"/>
  <c r="BK132"/>
  <c r="BK117"/>
  <c r="J107"/>
  <c r="BK102"/>
  <c r="J565"/>
  <c r="BK551"/>
  <c r="J534"/>
  <c r="J512"/>
  <c r="BK490"/>
  <c r="BK475"/>
  <c r="BK453"/>
  <c r="BK444"/>
  <c r="BK431"/>
  <c r="BK412"/>
  <c r="BK405"/>
  <c r="J397"/>
  <c r="J383"/>
  <c r="J372"/>
  <c r="J347"/>
  <c r="BK327"/>
  <c r="J314"/>
  <c r="BK305"/>
  <c r="BK288"/>
  <c r="BK281"/>
  <c r="BK260"/>
  <c r="J236"/>
  <c r="J166"/>
  <c r="BK128"/>
  <c r="J112"/>
  <c r="BK105"/>
  <c i="2" r="J86"/>
  <c i="3" r="BK545"/>
  <c r="J542"/>
  <c r="BK538"/>
  <c r="J524"/>
  <c r="BK507"/>
  <c r="BK500"/>
  <c r="J493"/>
  <c r="BK473"/>
  <c r="BK442"/>
  <c r="J433"/>
  <c r="J417"/>
  <c r="BK403"/>
  <c r="BK393"/>
  <c r="J384"/>
  <c r="J374"/>
  <c r="BK351"/>
  <c r="J325"/>
  <c r="J316"/>
  <c r="BK298"/>
  <c r="BK283"/>
  <c r="J170"/>
  <c r="BK162"/>
  <c r="BK114"/>
  <c i="2" r="BK86"/>
  <c i="3" r="J567"/>
  <c r="BK554"/>
  <c r="BK544"/>
  <c r="BK527"/>
  <c r="J505"/>
  <c r="J489"/>
  <c r="J482"/>
  <c r="J455"/>
  <c r="BK445"/>
  <c r="J439"/>
  <c r="BK424"/>
  <c r="J415"/>
  <c r="J405"/>
  <c r="BK398"/>
  <c r="J393"/>
  <c r="J366"/>
  <c r="J354"/>
  <c r="J345"/>
  <c r="J337"/>
  <c r="BK316"/>
  <c r="J311"/>
  <c r="J288"/>
  <c r="BK266"/>
  <c r="J257"/>
  <c r="BK245"/>
  <c r="J235"/>
  <c r="J227"/>
  <c r="J220"/>
  <c r="BK166"/>
  <c r="J102"/>
  <c i="1" r="AS54"/>
  <c i="3" r="BK542"/>
  <c r="J527"/>
  <c r="BK524"/>
  <c r="J510"/>
  <c r="BK503"/>
  <c r="BK493"/>
  <c r="J486"/>
  <c r="J475"/>
  <c r="J437"/>
  <c r="J431"/>
  <c r="BK422"/>
  <c r="J414"/>
  <c r="BK408"/>
  <c r="J402"/>
  <c r="BK388"/>
  <c r="BK376"/>
  <c r="BK369"/>
  <c r="BK354"/>
  <c r="J343"/>
  <c r="J327"/>
  <c r="J305"/>
  <c r="BK279"/>
  <c r="J268"/>
  <c r="BK257"/>
  <c r="BK250"/>
  <c r="J239"/>
  <c r="J234"/>
  <c r="BK224"/>
  <c r="BK216"/>
  <c r="BK145"/>
  <c r="BK120"/>
  <c r="J114"/>
  <c i="2" r="BK97"/>
  <c i="3" r="BK564"/>
  <c r="BK549"/>
  <c r="J538"/>
  <c r="BK519"/>
  <c r="BK491"/>
  <c r="BK477"/>
  <c r="BK455"/>
  <c r="J450"/>
  <c r="J434"/>
  <c r="J418"/>
  <c r="BK411"/>
  <c r="J400"/>
  <c r="J390"/>
  <c r="J378"/>
  <c r="BK370"/>
  <c r="J355"/>
  <c r="BK318"/>
  <c r="BK313"/>
  <c r="BK299"/>
  <c r="J286"/>
  <c r="J279"/>
  <c r="J258"/>
  <c r="BK234"/>
  <c r="J177"/>
  <c r="BK168"/>
  <c r="J132"/>
  <c r="BK109"/>
  <c i="2" r="J96"/>
  <c r="BK90"/>
  <c i="3" r="BK547"/>
  <c r="BK541"/>
  <c r="J536"/>
  <c r="BK521"/>
  <c r="BK514"/>
  <c r="BK502"/>
  <c r="J494"/>
  <c r="J474"/>
  <c r="BK443"/>
  <c r="BK434"/>
  <c r="J424"/>
  <c r="J410"/>
  <c r="J401"/>
  <c r="BK383"/>
  <c r="BK355"/>
  <c r="BK333"/>
  <c r="J318"/>
  <c r="J290"/>
  <c r="J281"/>
  <c r="J130"/>
  <c r="J103"/>
  <c r="J566"/>
  <c r="J553"/>
  <c r="J531"/>
  <c r="J525"/>
  <c r="J514"/>
  <c r="BK494"/>
  <c r="BK486"/>
  <c r="BK474"/>
  <c r="J453"/>
  <c r="J443"/>
  <c r="J430"/>
  <c r="J422"/>
  <c r="BK409"/>
  <c r="BK404"/>
  <c r="BK397"/>
  <c r="BK381"/>
  <c r="J363"/>
  <c r="J351"/>
  <c r="BK343"/>
  <c r="J333"/>
  <c r="BK314"/>
  <c r="J306"/>
  <c r="J294"/>
  <c r="J276"/>
  <c r="J260"/>
  <c r="J250"/>
  <c r="J245"/>
  <c r="BK235"/>
  <c r="J233"/>
  <c r="BK225"/>
  <c r="J216"/>
  <c r="J117"/>
  <c i="2" r="BK93"/>
  <c i="3" r="BK567"/>
  <c r="J554"/>
  <c r="J545"/>
  <c r="BK531"/>
  <c r="J519"/>
  <c r="BK505"/>
  <c r="J500"/>
  <c r="BK488"/>
  <c r="J477"/>
  <c r="BK439"/>
  <c r="BK430"/>
  <c r="BK417"/>
  <c r="BK413"/>
  <c r="J404"/>
  <c r="BK384"/>
  <c r="BK375"/>
  <c r="BK363"/>
  <c r="BK345"/>
  <c r="J339"/>
  <c r="J323"/>
  <c r="J277"/>
  <c r="BK263"/>
  <c r="J253"/>
  <c r="BK247"/>
  <c r="BK236"/>
  <c r="BK227"/>
  <c r="J224"/>
  <c r="BK177"/>
  <c r="J162"/>
  <c r="J126"/>
  <c r="BK119"/>
  <c r="BK110"/>
  <c r="BK103"/>
  <c r="BK566"/>
  <c r="BK548"/>
  <c r="BK536"/>
  <c r="BK526"/>
  <c r="BK496"/>
  <c r="BK479"/>
  <c r="BK457"/>
  <c r="BK451"/>
  <c r="BK437"/>
  <c r="J420"/>
  <c r="J413"/>
  <c r="J408"/>
  <c r="J398"/>
  <c r="J376"/>
  <c r="J369"/>
  <c r="BK337"/>
  <c r="J326"/>
  <c r="J315"/>
  <c r="BK311"/>
  <c r="BK290"/>
  <c r="J283"/>
  <c r="BK272"/>
  <c r="BK238"/>
  <c r="J232"/>
  <c r="BK174"/>
  <c r="J145"/>
  <c r="J119"/>
  <c r="BK107"/>
  <c i="2" r="J93"/>
  <c i="3" r="BK546"/>
  <c r="J543"/>
  <c r="J540"/>
  <c r="J532"/>
  <c r="J515"/>
  <c r="J503"/>
  <c r="J499"/>
  <c r="J483"/>
  <c r="BK450"/>
  <c r="J441"/>
  <c r="J432"/>
  <c r="BK418"/>
  <c r="J406"/>
  <c r="BK386"/>
  <c r="J375"/>
  <c r="BK373"/>
  <c r="BK349"/>
  <c r="BK323"/>
  <c r="BK303"/>
  <c r="BK285"/>
  <c r="J174"/>
  <c r="J164"/>
  <c r="J120"/>
  <c r="J109"/>
  <c r="BK559"/>
  <c r="J546"/>
  <c r="J529"/>
  <c r="J521"/>
  <c r="BK499"/>
  <c r="J491"/>
  <c r="BK484"/>
  <c r="BK459"/>
  <c r="J447"/>
  <c r="BK441"/>
  <c r="BK426"/>
  <c r="J412"/>
  <c r="BK406"/>
  <c r="BK400"/>
  <c r="J388"/>
  <c r="J370"/>
  <c r="J360"/>
  <c r="J349"/>
  <c r="BK341"/>
  <c r="BK326"/>
  <c r="J298"/>
  <c r="J285"/>
  <c r="J263"/>
  <c r="J251"/>
  <c r="J247"/>
  <c r="J240"/>
  <c r="J228"/>
  <c r="J222"/>
  <c r="J175"/>
  <c r="J110"/>
  <c i="2" r="J88"/>
  <c i="3" r="J557"/>
  <c r="J548"/>
  <c r="BK532"/>
  <c r="J526"/>
  <c r="BK515"/>
  <c r="J507"/>
  <c r="J502"/>
  <c r="J490"/>
  <c r="J484"/>
  <c r="J459"/>
  <c r="BK436"/>
  <c r="J429"/>
  <c r="J426"/>
  <c r="BK415"/>
  <c r="J411"/>
  <c r="J403"/>
  <c r="BK390"/>
  <c r="J380"/>
  <c r="BK366"/>
  <c r="J352"/>
  <c r="BK328"/>
  <c r="BK315"/>
  <c r="BK294"/>
  <c r="BK268"/>
  <c r="BK258"/>
  <c r="BK251"/>
  <c r="BK239"/>
  <c r="BK232"/>
  <c r="BK226"/>
  <c r="BK222"/>
  <c r="J172"/>
  <c r="BK130"/>
  <c r="BK112"/>
  <c r="J105"/>
  <c i="2" r="J90"/>
  <c i="3" r="J559"/>
  <c r="BK557"/>
  <c r="J547"/>
  <c r="BK529"/>
  <c r="BK510"/>
  <c r="J488"/>
  <c r="J473"/>
  <c r="BK447"/>
  <c r="BK432"/>
  <c r="BK416"/>
  <c r="J409"/>
  <c r="BK391"/>
  <c r="BK380"/>
  <c r="BK374"/>
  <c r="BK364"/>
  <c r="J328"/>
  <c r="BK306"/>
  <c r="J296"/>
  <c r="J284"/>
  <c r="BK277"/>
  <c r="BK256"/>
  <c r="BK220"/>
  <c r="BK170"/>
  <c r="BK164"/>
  <c r="J116"/>
  <c i="2" r="J97"/>
  <c i="3" r="BK553"/>
  <c r="J544"/>
  <c r="J541"/>
  <c r="BK534"/>
  <c r="BK517"/>
  <c r="BK504"/>
  <c r="J498"/>
  <c r="BK482"/>
  <c r="J445"/>
  <c r="J436"/>
  <c r="BK428"/>
  <c r="J407"/>
  <c r="BK402"/>
  <c r="J391"/>
  <c r="BK378"/>
  <c r="BK372"/>
  <c r="BK347"/>
  <c r="J319"/>
  <c r="J299"/>
  <c r="BK284"/>
  <c r="BK175"/>
  <c r="J168"/>
  <c r="J128"/>
  <c r="BK116"/>
  <c i="2" r="BK88"/>
  <c l="1" r="R85"/>
  <c r="BK95"/>
  <c r="J95"/>
  <c r="J63"/>
  <c r="P85"/>
  <c r="T95"/>
  <c i="3" r="T101"/>
  <c r="P262"/>
  <c r="BK312"/>
  <c r="J312"/>
  <c r="J64"/>
  <c r="P312"/>
  <c r="BK359"/>
  <c r="J359"/>
  <c r="J65"/>
  <c r="BK385"/>
  <c r="J385"/>
  <c r="J67"/>
  <c r="R385"/>
  <c r="P449"/>
  <c r="BK492"/>
  <c r="J492"/>
  <c r="J69"/>
  <c r="P492"/>
  <c r="P509"/>
  <c i="2" r="BK85"/>
  <c r="J85"/>
  <c r="J61"/>
  <c r="T85"/>
  <c r="T84"/>
  <c r="T83"/>
  <c r="P95"/>
  <c i="3" r="BK101"/>
  <c r="J101"/>
  <c r="J61"/>
  <c r="P101"/>
  <c r="BK255"/>
  <c r="J255"/>
  <c r="J62"/>
  <c r="P255"/>
  <c r="R255"/>
  <c r="T255"/>
  <c r="T262"/>
  <c r="R312"/>
  <c r="P359"/>
  <c r="T359"/>
  <c r="R377"/>
  <c r="T377"/>
  <c r="T385"/>
  <c r="R449"/>
  <c r="R492"/>
  <c r="BK509"/>
  <c r="J509"/>
  <c r="J72"/>
  <c r="R509"/>
  <c r="BK518"/>
  <c r="J518"/>
  <c r="J73"/>
  <c r="R518"/>
  <c r="T518"/>
  <c r="P523"/>
  <c r="BK530"/>
  <c r="J530"/>
  <c r="J75"/>
  <c r="P530"/>
  <c r="T530"/>
  <c r="P539"/>
  <c r="T539"/>
  <c r="R550"/>
  <c r="P556"/>
  <c r="P555"/>
  <c i="2" r="R95"/>
  <c i="3" r="R101"/>
  <c r="BK262"/>
  <c r="J262"/>
  <c r="J63"/>
  <c r="R262"/>
  <c r="T312"/>
  <c r="R359"/>
  <c r="BK377"/>
  <c r="J377"/>
  <c r="J66"/>
  <c r="P377"/>
  <c r="P385"/>
  <c r="BK449"/>
  <c r="J449"/>
  <c r="J68"/>
  <c r="T449"/>
  <c r="T492"/>
  <c r="T509"/>
  <c r="P518"/>
  <c r="BK523"/>
  <c r="J523"/>
  <c r="J74"/>
  <c r="R523"/>
  <c r="T523"/>
  <c r="R530"/>
  <c r="BK539"/>
  <c r="J539"/>
  <c r="J76"/>
  <c r="R539"/>
  <c r="BK550"/>
  <c r="J550"/>
  <c r="J77"/>
  <c r="P550"/>
  <c r="T550"/>
  <c r="BK556"/>
  <c r="J556"/>
  <c r="J79"/>
  <c r="R556"/>
  <c r="R555"/>
  <c r="T556"/>
  <c r="T555"/>
  <c r="J95"/>
  <c r="BE103"/>
  <c r="BE110"/>
  <c r="BE112"/>
  <c r="BE126"/>
  <c r="BE281"/>
  <c r="BE294"/>
  <c r="BE305"/>
  <c r="BE314"/>
  <c r="BE318"/>
  <c r="BE325"/>
  <c r="BE326"/>
  <c r="BE328"/>
  <c r="BE337"/>
  <c r="BE343"/>
  <c r="BE352"/>
  <c r="BE354"/>
  <c r="BE363"/>
  <c r="BE364"/>
  <c r="BE380"/>
  <c r="BE388"/>
  <c r="BE395"/>
  <c r="BE404"/>
  <c r="BE408"/>
  <c r="BE414"/>
  <c r="BE415"/>
  <c r="BE420"/>
  <c r="BE426"/>
  <c r="BE429"/>
  <c r="BE430"/>
  <c r="BE431"/>
  <c r="BE437"/>
  <c r="BE444"/>
  <c r="BE447"/>
  <c r="BE451"/>
  <c r="BE455"/>
  <c r="BE477"/>
  <c r="BE484"/>
  <c r="BE489"/>
  <c r="BE491"/>
  <c r="BE494"/>
  <c r="BE505"/>
  <c r="BE512"/>
  <c r="BE517"/>
  <c r="BE525"/>
  <c r="BE526"/>
  <c r="BE528"/>
  <c r="BE529"/>
  <c r="BE548"/>
  <c r="BE549"/>
  <c i="2" r="J52"/>
  <c r="J54"/>
  <c r="BE90"/>
  <c i="3" r="E48"/>
  <c r="F55"/>
  <c r="J93"/>
  <c r="BE102"/>
  <c r="BE128"/>
  <c r="BE145"/>
  <c r="BE175"/>
  <c r="BE216"/>
  <c r="BE234"/>
  <c r="BE279"/>
  <c r="BE283"/>
  <c r="BE284"/>
  <c r="BE316"/>
  <c r="BE319"/>
  <c r="BE339"/>
  <c r="BE341"/>
  <c r="BE345"/>
  <c r="BE349"/>
  <c r="BE351"/>
  <c r="BE360"/>
  <c r="BE366"/>
  <c r="BE384"/>
  <c r="BE386"/>
  <c r="BE393"/>
  <c r="BE402"/>
  <c r="BE422"/>
  <c r="BE424"/>
  <c r="BE439"/>
  <c r="BE442"/>
  <c r="BE459"/>
  <c r="BE483"/>
  <c r="BE493"/>
  <c r="BE499"/>
  <c r="BE500"/>
  <c r="BE504"/>
  <c r="BE507"/>
  <c r="BE514"/>
  <c r="BE515"/>
  <c r="BE524"/>
  <c r="BE527"/>
  <c r="BE531"/>
  <c r="BE540"/>
  <c r="BE542"/>
  <c r="BE543"/>
  <c r="BE559"/>
  <c r="BE567"/>
  <c i="2" r="E73"/>
  <c r="F80"/>
  <c r="BE86"/>
  <c r="BE96"/>
  <c i="3" r="BE107"/>
  <c r="BE109"/>
  <c r="BE114"/>
  <c r="BE116"/>
  <c r="BE166"/>
  <c r="BE168"/>
  <c r="BE172"/>
  <c r="BE220"/>
  <c r="BE222"/>
  <c r="BE224"/>
  <c r="BE227"/>
  <c r="BE232"/>
  <c r="BE233"/>
  <c r="BE235"/>
  <c r="BE236"/>
  <c r="BE238"/>
  <c r="BE239"/>
  <c r="BE249"/>
  <c r="BE250"/>
  <c r="BE251"/>
  <c r="BE256"/>
  <c r="BE257"/>
  <c r="BE263"/>
  <c r="BE272"/>
  <c r="BE276"/>
  <c r="BE277"/>
  <c r="BE285"/>
  <c r="BE286"/>
  <c r="BE288"/>
  <c r="BE296"/>
  <c r="BE298"/>
  <c r="BE306"/>
  <c r="BE311"/>
  <c r="BE313"/>
  <c r="BE315"/>
  <c r="BE333"/>
  <c r="BE355"/>
  <c r="BE372"/>
  <c r="BE374"/>
  <c r="BE381"/>
  <c r="BE391"/>
  <c r="BE397"/>
  <c r="BE398"/>
  <c r="BE400"/>
  <c r="BE401"/>
  <c r="BE405"/>
  <c r="BE406"/>
  <c r="BE407"/>
  <c r="BE409"/>
  <c r="BE411"/>
  <c r="BE412"/>
  <c r="BE418"/>
  <c r="BE441"/>
  <c r="BE445"/>
  <c r="BE450"/>
  <c r="BE453"/>
  <c r="BE457"/>
  <c r="BE473"/>
  <c r="BE474"/>
  <c r="BE482"/>
  <c r="BE498"/>
  <c r="BE521"/>
  <c r="BE534"/>
  <c r="BE538"/>
  <c r="BE544"/>
  <c r="BE546"/>
  <c r="BE551"/>
  <c r="BE554"/>
  <c r="BE564"/>
  <c r="BE565"/>
  <c r="BE566"/>
  <c r="BK506"/>
  <c r="J506"/>
  <c r="J70"/>
  <c i="2" r="BE88"/>
  <c r="BE93"/>
  <c r="BE97"/>
  <c r="BK92"/>
  <c r="J92"/>
  <c r="J62"/>
  <c i="3" r="BE105"/>
  <c r="BE117"/>
  <c r="BE119"/>
  <c r="BE120"/>
  <c r="BE130"/>
  <c r="BE132"/>
  <c r="BE162"/>
  <c r="BE164"/>
  <c r="BE170"/>
  <c r="BE174"/>
  <c r="BE177"/>
  <c r="BE218"/>
  <c r="BE225"/>
  <c r="BE226"/>
  <c r="BE228"/>
  <c r="BE240"/>
  <c r="BE245"/>
  <c r="BE247"/>
  <c r="BE253"/>
  <c r="BE258"/>
  <c r="BE260"/>
  <c r="BE266"/>
  <c r="BE268"/>
  <c r="BE290"/>
  <c r="BE299"/>
  <c r="BE303"/>
  <c r="BE323"/>
  <c r="BE327"/>
  <c r="BE347"/>
  <c r="BE369"/>
  <c r="BE370"/>
  <c r="BE373"/>
  <c r="BE375"/>
  <c r="BE376"/>
  <c r="BE378"/>
  <c r="BE383"/>
  <c r="BE390"/>
  <c r="BE403"/>
  <c r="BE410"/>
  <c r="BE413"/>
  <c r="BE416"/>
  <c r="BE417"/>
  <c r="BE428"/>
  <c r="BE432"/>
  <c r="BE433"/>
  <c r="BE434"/>
  <c r="BE436"/>
  <c r="BE443"/>
  <c r="BE475"/>
  <c r="BE479"/>
  <c r="BE486"/>
  <c r="BE488"/>
  <c r="BE490"/>
  <c r="BE496"/>
  <c r="BE502"/>
  <c r="BE503"/>
  <c r="BE510"/>
  <c r="BE519"/>
  <c r="BE532"/>
  <c r="BE536"/>
  <c r="BE541"/>
  <c r="BE545"/>
  <c r="BE547"/>
  <c r="BE553"/>
  <c r="BE557"/>
  <c i="2" r="F37"/>
  <c i="1" r="BD55"/>
  <c i="3" r="F36"/>
  <c i="1" r="BC56"/>
  <c i="2" r="F34"/>
  <c i="1" r="BA55"/>
  <c i="3" r="F34"/>
  <c i="1" r="BA56"/>
  <c i="3" r="F35"/>
  <c i="1" r="BB56"/>
  <c i="2" r="F35"/>
  <c i="1" r="BB55"/>
  <c i="2" r="J34"/>
  <c i="1" r="AW55"/>
  <c i="3" r="J34"/>
  <c i="1" r="AW56"/>
  <c i="2" r="F36"/>
  <c i="1" r="BC55"/>
  <c i="3" r="F37"/>
  <c i="1" r="BD56"/>
  <c i="3" l="1" r="R100"/>
  <c r="R508"/>
  <c r="T100"/>
  <c i="2" r="R84"/>
  <c r="R83"/>
  <c i="3" r="P100"/>
  <c i="2" r="P84"/>
  <c r="P83"/>
  <c i="1" r="AU55"/>
  <c i="3" r="T508"/>
  <c r="P508"/>
  <c i="2" r="BK84"/>
  <c r="J84"/>
  <c r="J60"/>
  <c i="3" r="BK100"/>
  <c r="J100"/>
  <c r="J60"/>
  <c r="BK508"/>
  <c r="J508"/>
  <c r="J71"/>
  <c r="BK555"/>
  <c r="J555"/>
  <c r="J78"/>
  <c i="1" r="BB54"/>
  <c r="AX54"/>
  <c i="2" r="J33"/>
  <c i="1" r="AV55"/>
  <c r="AT55"/>
  <c i="3" r="J33"/>
  <c i="1" r="AV56"/>
  <c r="AT56"/>
  <c r="BC54"/>
  <c r="W32"/>
  <c i="3" r="F33"/>
  <c i="1" r="AZ56"/>
  <c r="BD54"/>
  <c r="W33"/>
  <c r="BA54"/>
  <c r="W30"/>
  <c i="2" r="F33"/>
  <c i="1" r="AZ55"/>
  <c i="3" l="1" r="P99"/>
  <c i="1" r="AU56"/>
  <c i="3" r="T99"/>
  <c r="R99"/>
  <c i="2" r="BK83"/>
  <c r="J83"/>
  <c r="J59"/>
  <c i="3" r="BK99"/>
  <c r="J99"/>
  <c r="J59"/>
  <c i="1" r="AZ54"/>
  <c r="AV54"/>
  <c r="AK29"/>
  <c r="AY54"/>
  <c r="AU54"/>
  <c r="AW54"/>
  <c r="AK30"/>
  <c r="W31"/>
  <c l="1" r="W29"/>
  <c i="2" r="J30"/>
  <c i="1" r="AG55"/>
  <c r="AN55"/>
  <c i="3" r="J30"/>
  <c i="1" r="AG56"/>
  <c r="AN56"/>
  <c r="AT54"/>
  <c i="2" l="1" r="J39"/>
  <c i="3" r="J39"/>
  <c i="1" r="AG54"/>
  <c r="AN54"/>
  <c l="1" r="AK2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<sst xmlns="http://schemas.openxmlformats.org/spreadsheetml/2006/main">
  <si>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</si>
  <si>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</si>
  <si>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</si>
  <si>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</si>
  <si>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</si>
  <si>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{644f247a-9436-4ed0-a4e3-1daf957155df}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</si>
  <si>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</si>
  <si>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</si>
  <si>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</si>
  <si>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</si>
  <si>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</si>
  <si>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</si>
  <si>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</si>
  <si>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</si>
  <si>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2605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</si>
  <si>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</si>
  <si>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</si>
  <si>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Požární nádrž Vysoká</t>
  </si>
  <si>
    <t>KSO:</t>
  </si>
  <si>
    <t/>
  </si>
  <si>
    <t>CC-CZ:</t>
  </si>
  <si>
    <t>Místo:</t>
  </si>
  <si>
    <t xml:space="preserve"> </t>
  </si>
  <si>
    <t>Datum:</t>
  </si>
  <si>
    <t>10. 1. 2022</t>
  </si>
  <si>
    <t>Zadavatel:</t>
  </si>
  <si>
    <t>IČ:</t>
  </si>
  <si>
    <t>00286010</t>
  </si>
  <si>
    <t>Statutární město Jihlava</t>
  </si>
  <si>
    <t>DIČ:</t>
  </si>
  <si>
    <t>Uchazeč:</t>
  </si>
  <si>
    <t>Vyplň údaj</t>
  </si>
  <si>
    <t>Projektant:</t>
  </si>
  <si>
    <t>True</t>
  </si>
  <si>
    <t>Zpracovatel:</t>
  </si>
  <si>
    <t>32004401</t>
  </si>
  <si>
    <t>Ing.Josef Novotný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</si>
  <si>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</si>
  <si>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</si>
  <si>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</si>
  <si>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</si>
  <si>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</si>
  <si>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</si>
  <si>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</si>
  <si>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</si>
  <si>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</si>
  <si>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</si>
  <si>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</si>
  <si>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</si>
  <si>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</si>
  <si>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</si>
  <si>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</si>
  <si>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</si>
  <si>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</si>
  <si>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</si>
  <si>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</si>
  <si>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</si>
  <si>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</si>
  <si>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</si>
  <si>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</si>
  <si>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</si>
  <si>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</si>
  <si>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</si>
  <si>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</si>
  <si>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</si>
  <si>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</si>
  <si>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</si>
  <si>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</si>
  <si>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</si>
  <si>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</si>
  <si>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</si>
  <si>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</si>
  <si>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</si>
  <si>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</si>
  <si>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</si>
  <si>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</si>
  <si>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</si>
  <si>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</si>
  <si>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ostatní</t>
  </si>
  <si>
    <t>Vedlejší náklady</t>
  </si>
  <si>
    <t>STA</t>
  </si>
  <si>
    <t>1</t>
  </si>
  <si>
    <t>{a439e084-83d7-4865-b4f3-9f2962abd370}</t>
  </si>
  <si>
    <t>2</t>
  </si>
  <si>
    <t>SO 01</t>
  </si>
  <si>
    <t>Požární nádrž</t>
  </si>
  <si>
    <t>{f3bb6a5c-6341-4b4f-884a-e1d770a26023}</t>
  </si>
  <si>
    <t>KRYCÍ LIST SOUPISU PRACÍ</t>
  </si>
  <si>
    <t>Objekt:</t>
  </si>
  <si>
    <t>ostatní - Vedlejší náklady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</si>
  <si>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</si>
  <si>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</si>
  <si>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</si>
  <si>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</si>
  <si>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</si>
  <si>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</si>
  <si>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</si>
  <si>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</si>
  <si>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</si>
  <si>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</si>
  <si>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</si>
  <si>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</si>
  <si>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</si>
  <si>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</si>
  <si>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</si>
  <si>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</si>
  <si>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</si>
  <si>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</si>
  <si>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</si>
  <si>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</si>
  <si>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</si>
  <si>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</si>
  <si>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</si>
  <si>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</si>
  <si>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</si>
  <si>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</si>
  <si>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</si>
  <si>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</si>
  <si>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012203000</t>
  </si>
  <si>
    <t>Geodetické práce při provádění stavby</t>
  </si>
  <si>
    <t>p.s.</t>
  </si>
  <si>
    <t>4</t>
  </si>
  <si>
    <t>367856006</t>
  </si>
  <si>
    <t>P</t>
  </si>
  <si>
    <t>Poznámka k položce:_x000d_
-zaměření skutečného provedení stavby</t>
  </si>
  <si>
    <t>013254000</t>
  </si>
  <si>
    <t>Dokumentace skutečného provedení stavby</t>
  </si>
  <si>
    <t>-1127558031</t>
  </si>
  <si>
    <t>Poznámka k položce:_x000d_
- zpracování a předání dokumentace skutečného provedení stavby objednateli v rozsahu odpovídajícím příslušným právním předpisům</t>
  </si>
  <si>
    <t>3</t>
  </si>
  <si>
    <t>013294000</t>
  </si>
  <si>
    <t>Ostatní dokumentace, průzkum komunikací, objektů a pozemků vč.vyhotovení fotodokumentace příp.video záznam</t>
  </si>
  <si>
    <t>2146825969</t>
  </si>
  <si>
    <t>Poznámka k položce:_x000d_
-zpracování pasportu před a po stavbě</t>
  </si>
  <si>
    <t>VRN3</t>
  </si>
  <si>
    <t>Zařízení staveniště</t>
  </si>
  <si>
    <t>030001000</t>
  </si>
  <si>
    <t>1956560447</t>
  </si>
  <si>
    <t>Poznámka k položce:_x000d_
-zajištění a zabezpečení staveniště, zřízení a likvidace zařízení staveniště, vč.příp.přípojek, přístupů, deponií a pod.</t>
  </si>
  <si>
    <t>VRN4</t>
  </si>
  <si>
    <t>Inženýrská činnost</t>
  </si>
  <si>
    <t>045002000</t>
  </si>
  <si>
    <t>Kompletační a koordinační činnost</t>
  </si>
  <si>
    <t>-1328881180</t>
  </si>
  <si>
    <t>6</t>
  </si>
  <si>
    <t>ON5</t>
  </si>
  <si>
    <t>Vytyčení stávajících sítí, zvláštní užívání komunikací a pod.</t>
  </si>
  <si>
    <t>336686755</t>
  </si>
  <si>
    <t>SO 01 - Požární nádrž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</si>
  <si>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</si>
  <si>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</si>
  <si>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</si>
  <si>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</si>
  <si>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</si>
  <si>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</si>
  <si>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</si>
  <si>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</si>
  <si>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</si>
  <si>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</si>
  <si>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</si>
  <si>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</si>
  <si>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</si>
  <si>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</si>
  <si>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722 - Zdravotechnika - vnitřní vodovod</t>
  </si>
  <si>
    <t xml:space="preserve">    764 - Konstrukce klempířské</t>
  </si>
  <si>
    <t xml:space="preserve">    767 - Konstrukce zámečnické</t>
  </si>
  <si>
    <t xml:space="preserve">    782 - Dokončovací práce - obklady z kamene</t>
  </si>
  <si>
    <t>M - Práce a dodávky M</t>
  </si>
  <si>
    <t xml:space="preserve">    23-M - Montáže potrubí</t>
  </si>
  <si>
    <t>HSV</t>
  </si>
  <si>
    <t>Práce a dodávky HSV</t>
  </si>
  <si>
    <t>Zemní práce</t>
  </si>
  <si>
    <t>113106171</t>
  </si>
  <si>
    <t>Rozebrání dlažeb a dílců vozovek a ploch s přemístěním hmot na skládku na vzdálenost do 3 m nebo s naložením na dopravní prostředek, s jakoukoliv výplní spár ručně ze zámkové dlažby s ložem z kameniva</t>
  </si>
  <si>
    <t>m2</t>
  </si>
  <si>
    <t>CS ÚRS 2021 01</t>
  </si>
  <si>
    <t>-667209706</t>
  </si>
  <si>
    <t>113106221</t>
  </si>
  <si>
    <t>Rozebrání dlažeb a dílců vozovek a ploch s přemístěním hmot na skládku na vzdálenost do 3 m nebo s naložením na dopravní prostředek, s jakoukoliv výplní spár strojně plochy jednotlivě přes 50 m2 do 200 m2 z drobných kostek nebo odseků s ložem z kameniva</t>
  </si>
  <si>
    <t>-1572807047</t>
  </si>
  <si>
    <t>VV</t>
  </si>
  <si>
    <t>65,7*0,1</t>
  </si>
  <si>
    <t>113107123</t>
  </si>
  <si>
    <t>Odstranění podkladů nebo krytů ručně s přemístěním hmot na skládku na vzdálenost do 3 m nebo s naložením na dopravní prostředek z kameniva hrubého drceného, o tl. vrstvy přes 200 do 300 mm</t>
  </si>
  <si>
    <t>1540890015</t>
  </si>
  <si>
    <t>"asf."4,4*1,3</t>
  </si>
  <si>
    <t>113107124</t>
  </si>
  <si>
    <t>Odstranění podkladů nebo krytů ručně s přemístěním hmot na skládku na vzdálenost do 3 m nebo s naložením na dopravní prostředek z kameniva hrubého drceného, o tl. vrstvy přes 300 do 400 mm</t>
  </si>
  <si>
    <t>-1229356718</t>
  </si>
  <si>
    <t>"zámk.dl."1,6*1,3</t>
  </si>
  <si>
    <t>113107142</t>
  </si>
  <si>
    <t>Odstranění podkladů nebo krytů ručně s přemístěním hmot na skládku na vzdálenost do 3 m nebo s naložením na dopravní prostředek živičných, o tl. vrstvy přes 50 do 100 mm</t>
  </si>
  <si>
    <t>-1752866064</t>
  </si>
  <si>
    <t>113107162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</si>
  <si>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</si>
  <si>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-375323064</t>
  </si>
  <si>
    <t>"stáv. chodník"65,7</t>
  </si>
  <si>
    <t>7</t>
  </si>
  <si>
    <t>114203103</t>
  </si>
  <si>
    <t>Rozebrání dlažeb nebo záhozů s naložením na dopravní prostředek dlažeb z lomového kamene nebo betonových tvárnic do cementové malty se spárami zalitými cementovou maltou</t>
  </si>
  <si>
    <t>m3</t>
  </si>
  <si>
    <t>1121568236</t>
  </si>
  <si>
    <t>"původní břeh"8*0,3</t>
  </si>
  <si>
    <t>8</t>
  </si>
  <si>
    <t>115101201</t>
  </si>
  <si>
    <t>Čerpání vody na dopravní výšku do 10 m s uvažovaným průměrným přítokem do 500 l/min</t>
  </si>
  <si>
    <t>hod</t>
  </si>
  <si>
    <t>1733351150</t>
  </si>
  <si>
    <t>20*8</t>
  </si>
  <si>
    <t>9</t>
  </si>
  <si>
    <t>115101301</t>
  </si>
  <si>
    <t>Pohotovost záložní čerpací soupravy pro dopravní výšku do 10 m s uvažovaným průměrným přítokem do 500 l/min</t>
  </si>
  <si>
    <t>den</t>
  </si>
  <si>
    <t>950861278</t>
  </si>
  <si>
    <t>10</t>
  </si>
  <si>
    <t>119001401</t>
  </si>
  <si>
    <t>Dočasné zajištění podzemního potrubí nebo vedení ve výkopišti ve stavu i poloze, ve kterých byla na začátku zemních prací a to s podepřením, vzepřením nebo vyvěšením, příp. s ochranným bedněním, se zřízením a odstraněním zajišťovací konstrukce, s opotřebením hmot potrubí ocelového nebo litinového, jmenovité světlosti DN do 200 mm</t>
  </si>
  <si>
    <t>m</t>
  </si>
  <si>
    <t>-1623278140</t>
  </si>
  <si>
    <t>"voda"1*1,3</t>
  </si>
  <si>
    <t>11</t>
  </si>
  <si>
    <t>119001412</t>
  </si>
  <si>
    <t>Dočasné zajištění podzemního potrubí nebo vedení ve výkopišti ve stavu i poloze, ve kterých byla na začátku zemních prací a to s podepřením, vzepřením nebo vyvěšením, příp. s ochranným bedněním, se zřízením a odstraněním zajišťovací konstrukce, s opotřebením hmot potrubí betonového, kameninového nebo železobetonového, světlosti DN přes 200 do 500 mm</t>
  </si>
  <si>
    <t>-1175133093</t>
  </si>
  <si>
    <t>12</t>
  </si>
  <si>
    <t>121151113</t>
  </si>
  <si>
    <t>Sejmutí ornice strojně při souvislé ploše přes 100 do 500 m2, tl. vrstvy do 200 mm</t>
  </si>
  <si>
    <t>-351112779</t>
  </si>
  <si>
    <t>"deš.kanal."35,7*1,4+4,5*1,4+3,8*1,3</t>
  </si>
  <si>
    <t>"přítok do nádrže"1,3*(1,04+0,96)/2+14,4*(1,26+1,18)/2</t>
  </si>
  <si>
    <t>"odpadní potrubí"10,4*(2,12+2,04)/2+1,6*(1,66+1,58)/2</t>
  </si>
  <si>
    <t>"zarovnání terénu po odstranění oplocení"410</t>
  </si>
  <si>
    <t>Součet</t>
  </si>
  <si>
    <t>13</t>
  </si>
  <si>
    <t>122211101</t>
  </si>
  <si>
    <t>Odkopávky a prokopávky ručně zapažené i nezapažené v hornině třídy těžitelnosti I skupiny 3</t>
  </si>
  <si>
    <t>-574283559</t>
  </si>
  <si>
    <t>"pro obnovu chodníku"43,6*(1,5+1,9)/2</t>
  </si>
  <si>
    <t>14</t>
  </si>
  <si>
    <t>1462998552</t>
  </si>
  <si>
    <t>"pro zákl.patku schodů+podkl.beton pod schody"0,4*0,8*1+2*1*0,2</t>
  </si>
  <si>
    <t>125703302</t>
  </si>
  <si>
    <t>Čištění melioračních kanálů s úpravou svahu do výšky naplavené vrstvy tloušťky naplavené vrstvy do 250 mm, se dnem zpevněným lomovým kamenem</t>
  </si>
  <si>
    <t>-897861154</t>
  </si>
  <si>
    <t>"odtěžení sedimentů ze dna nádrže"276*0,1</t>
  </si>
  <si>
    <t>16</t>
  </si>
  <si>
    <t>132251253</t>
  </si>
  <si>
    <t>Hloubení nezapažených rýh šířky přes 800 do 2 000 mm strojně s urovnáním dna do předepsaného profilu a spádu v hornině třídy těžitelnosti I skupiny 3 přes 50 do 100 m3</t>
  </si>
  <si>
    <t>-1109034050</t>
  </si>
  <si>
    <t>"přítok do nádrže"</t>
  </si>
  <si>
    <t>"zatr."1,3*(0,8+1,04)/2*0,6-1,3*(1,04+0,96)/2*0,2</t>
  </si>
  <si>
    <t>14,4*(0,8+1,26)/2*1,16-14,4*(1,26+1,18)/2*0,2</t>
  </si>
  <si>
    <t>"navrh.chodník-obnova"1,9*(0,8+1,04)/2*0,6-1,9*(1,04+0,9)/2*0,34</t>
  </si>
  <si>
    <t>"-rozebrané potrubí PVC 300"-17,6*0,0781</t>
  </si>
  <si>
    <t>"odpadní potrubí PP 300"</t>
  </si>
  <si>
    <t>"zatr."10,4*(1,2+2,12)/2*2,29-10,4*(2,12+2,04)/2*0,2</t>
  </si>
  <si>
    <t>1,6*(1,2+1,66)/2*1,16-1,6*(1,66+1,58)/2*0,2</t>
  </si>
  <si>
    <t>"trvalé sací potrubí PE 100"8,7*(0,8+1,24)/2*1,1</t>
  </si>
  <si>
    <t>"výkop pro zděný sloupek"0,6*0,9*1,1</t>
  </si>
  <si>
    <t>Mezisoučet</t>
  </si>
  <si>
    <t>60,9*0,4</t>
  </si>
  <si>
    <t>17</t>
  </si>
  <si>
    <t>132254204</t>
  </si>
  <si>
    <t>Hloubení zapažených rýh šířky přes 800 do 2 000 mm strojně s urovnáním dna do předepsaného profilu a spádu v hornině třídy těžitelnosti I skupiny 3 přes 100 do 500 m3</t>
  </si>
  <si>
    <t>1728426118</t>
  </si>
  <si>
    <t>"deš.kanalizace"</t>
  </si>
  <si>
    <t>"zatr."35,7*1,4*1,91-35,7*1,4*0,2</t>
  </si>
  <si>
    <t>4,5*1,4*1,37-4,5*1,4*0,2</t>
  </si>
  <si>
    <t>"-vyb.potrubí BET 400"</t>
  </si>
  <si>
    <t>-35,7*0,1194</t>
  </si>
  <si>
    <t>-4,5*0,1194</t>
  </si>
  <si>
    <t>-3,3*0,1194</t>
  </si>
  <si>
    <t>"rozš.výkopu pro Š"1,5*1,5*1,6-1,4*1,5*1,37</t>
  </si>
  <si>
    <t>"navrh.chodník"3,3*1,4*1,37-3,3*1,4*0,34</t>
  </si>
  <si>
    <t>"zatr."2,8*1,3*1,2-2,8*1,3*0,2</t>
  </si>
  <si>
    <t>"rozš.Š"1,7*1,4*1,7-1,3*1,4*1,2</t>
  </si>
  <si>
    <t>"zatr."1*1,3*1,2-1*1,3*0,2</t>
  </si>
  <si>
    <t>"asf."4,4*1,3*1,07-4,4*1,3*0,4</t>
  </si>
  <si>
    <t>"zámk.dl."1,6*1,3*1,23-1,6*1,3*0,47</t>
  </si>
  <si>
    <t>105,34*0,4</t>
  </si>
  <si>
    <t>18</t>
  </si>
  <si>
    <t>132351253</t>
  </si>
  <si>
    <t>Hloubení nezapažených rýh šířky přes 800 do 2 000 mm strojně s urovnáním dna do předepsaného profilu a spádu v hornině třídy těžitelnosti II skupiny 4 přes 50 do 100 m3</t>
  </si>
  <si>
    <t>-1977740906</t>
  </si>
  <si>
    <t>60,9*0,5</t>
  </si>
  <si>
    <t>19</t>
  </si>
  <si>
    <t>132354204</t>
  </si>
  <si>
    <t>Hloubení zapažených rýh šířky přes 800 do 2 000 mm strojně s urovnáním dna do předepsaného profilu a spádu v hornině třídy těžitelnosti II skupiny 4 přes 100 do 500 m3</t>
  </si>
  <si>
    <t>1777344</t>
  </si>
  <si>
    <t>105,34*0,5</t>
  </si>
  <si>
    <t>20</t>
  </si>
  <si>
    <t>132451253</t>
  </si>
  <si>
    <t>Hloubení nezapažených rýh šířky přes 800 do 2 000 mm strojně s urovnáním dna do předepsaného profilu a spádu v hornině třídy těžitelnosti II skupiny 5 přes 50 do 100 m3</t>
  </si>
  <si>
    <t>1146972819</t>
  </si>
  <si>
    <t>60,9*0,1</t>
  </si>
  <si>
    <t>132454204</t>
  </si>
  <si>
    <t>Hloubení zapažených rýh šířky přes 800 do 2 000 mm strojně s urovnáním dna do předepsaného profilu a spádu v hornině třídy těžitelnosti II skupiny 5 přes 100 do 500 m3</t>
  </si>
  <si>
    <t>1343387511</t>
  </si>
  <si>
    <t>105,34*0,1</t>
  </si>
  <si>
    <t>22</t>
  </si>
  <si>
    <t>139001101</t>
  </si>
  <si>
    <t>Příplatek k cenám hloubených vykopávek za ztížení vykopávky v blízkosti podzemního vedení nebo výbušnin pro jakoukoliv třídu horniny</t>
  </si>
  <si>
    <t>CS ÚRS 2020 01</t>
  </si>
  <si>
    <t>1652780670</t>
  </si>
  <si>
    <t>1,3*1,2*1,7+1*1,5*1,16</t>
  </si>
  <si>
    <t>23</t>
  </si>
  <si>
    <t>151101101</t>
  </si>
  <si>
    <t>Zřízení pažení a rozepření stěn rýh pro podzemní vedení příložné pro jakoukoliv mezerovitost, hloubky do 2 m</t>
  </si>
  <si>
    <t>1019339818</t>
  </si>
  <si>
    <t>(35,7*1,62+4,5*1,08+3,3*1,08)*2</t>
  </si>
  <si>
    <t>24</t>
  </si>
  <si>
    <t>151101111</t>
  </si>
  <si>
    <t>Odstranění pažení a rozepření stěn rýh pro podzemní vedení s uložením materiálu na vzdálenost do 3 m od kraje výkopu příložné, hloubky do 2 m</t>
  </si>
  <si>
    <t>1709561885</t>
  </si>
  <si>
    <t>25</t>
  </si>
  <si>
    <t>162251142</t>
  </si>
  <si>
    <t>Vodorovné přemístění výkopku nebo sypaniny po suchu na obvyklém dopravním prostředku, bez naložení výkopku, avšak se složením bez rozhrnutí z horniny třídy těžitelnosti III skupiny 6 a 7 na vzdálenost přes 20 do 50 m</t>
  </si>
  <si>
    <t>1726836008</t>
  </si>
  <si>
    <t>"obsyp štěrkopískem"45,63*1,01*1,2</t>
  </si>
  <si>
    <t>26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</si>
  <si>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</si>
  <si>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</si>
  <si>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-724408096</t>
  </si>
  <si>
    <t>"štěrkopískové lože"</t>
  </si>
  <si>
    <t>17,6*0,12</t>
  </si>
  <si>
    <t>(43,5-0,65-0,65)*0,36</t>
  </si>
  <si>
    <t>(9,8-0,65-0,65-1,2)*0,243</t>
  </si>
  <si>
    <t>"obsyp"</t>
  </si>
  <si>
    <t>17,6*0,36</t>
  </si>
  <si>
    <t>42,2*0,81</t>
  </si>
  <si>
    <t>7,3*0,7</t>
  </si>
  <si>
    <t>"vytl.kub.potrubím"</t>
  </si>
  <si>
    <t>"PP 200"17,6*0,0346</t>
  </si>
  <si>
    <t>"PP 300"(12-0,65)*0,0781</t>
  </si>
  <si>
    <t>"ŽB 300"7,3*0,1194</t>
  </si>
  <si>
    <t>"ŽB 400"42,2*0,2042</t>
  </si>
  <si>
    <t>"vytl.kub.obetonování odpadního potrubí"</t>
  </si>
  <si>
    <t>12*0,24</t>
  </si>
  <si>
    <t>"vytl.kub.bet.deskou C 25/30"</t>
  </si>
  <si>
    <t>12*0,07</t>
  </si>
  <si>
    <t>"vytl.kub.Š"</t>
  </si>
  <si>
    <t>3,14*0,65*0,65*1,3</t>
  </si>
  <si>
    <t>"vytl.kub.RO"</t>
  </si>
  <si>
    <t>1,4*1,1*1</t>
  </si>
  <si>
    <t>"vytl.kub.podkl.bet."</t>
  </si>
  <si>
    <t>1,6*1,3*0,1</t>
  </si>
  <si>
    <t>1,5*1,5*0,1</t>
  </si>
  <si>
    <t>"vytl.kub.hutněný štěrk 16-32"</t>
  </si>
  <si>
    <t>1,6*1,3*0,2</t>
  </si>
  <si>
    <t>1,5*1,5*0,2</t>
  </si>
  <si>
    <t>83,98*0,4</t>
  </si>
  <si>
    <t>27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</si>
  <si>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</si>
  <si>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</si>
  <si>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2093265152</t>
  </si>
  <si>
    <t>33,59*5</t>
  </si>
  <si>
    <t>28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</si>
  <si>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</si>
  <si>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</si>
  <si>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-1954494586</t>
  </si>
  <si>
    <t>83,98*0,6</t>
  </si>
  <si>
    <t>29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</si>
  <si>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</si>
  <si>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</si>
  <si>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-278735088</t>
  </si>
  <si>
    <t>50,39*5</t>
  </si>
  <si>
    <t>30</t>
  </si>
  <si>
    <t>171201221</t>
  </si>
  <si>
    <t>Poplatek za uložení stavebního odpadu na skládce (skládkovné) zeminy a kamení zatříděného do Katalogu odpadů pod kódem 17 05 04</t>
  </si>
  <si>
    <t>t</t>
  </si>
  <si>
    <t>-436444556</t>
  </si>
  <si>
    <t>83,98*1,75</t>
  </si>
  <si>
    <t>31</t>
  </si>
  <si>
    <t>171251101</t>
  </si>
  <si>
    <t>Uložení sypanin do násypů strojně s rozprostřením sypaniny ve vrstvách a s hrubým urovnáním nezhutněných jakékoliv třídy těžitelnosti</t>
  </si>
  <si>
    <t>-543574688</t>
  </si>
  <si>
    <t>32</t>
  </si>
  <si>
    <t>171251201</t>
  </si>
  <si>
    <t>Uložení sypaniny na skládky nebo meziskládky bez hutnění s upravením uložené sypaniny do předepsaného tvaru</t>
  </si>
  <si>
    <t>-976786188</t>
  </si>
  <si>
    <t>33</t>
  </si>
  <si>
    <t>174104111</t>
  </si>
  <si>
    <t>Zásyp sypaninou z jakékoliv horniny za portály tunelů s uložením sypaniny ve vrstvách se zhutněním</t>
  </si>
  <si>
    <t>918440288</t>
  </si>
  <si>
    <t>34</t>
  </si>
  <si>
    <t>M</t>
  </si>
  <si>
    <t>58343959</t>
  </si>
  <si>
    <t>kamenivo drcené hrubé frakce 32/63</t>
  </si>
  <si>
    <t>-704764271</t>
  </si>
  <si>
    <t>35</t>
  </si>
  <si>
    <t>174151101</t>
  </si>
  <si>
    <t>Zásyp sypaninou z jakékoliv horniny strojně s uložením výkopku ve vrstvách se zhutněním jam, šachet, rýh nebo kolem objektů v těchto vykopávkách</t>
  </si>
  <si>
    <t>-1141213617</t>
  </si>
  <si>
    <t>"V"60,88+1,37+105,34+5,19</t>
  </si>
  <si>
    <t>"-vytl.kub."-83,98</t>
  </si>
  <si>
    <t>36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</si>
  <si>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</si>
  <si>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</si>
  <si>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1197475241</t>
  </si>
  <si>
    <t>37</t>
  </si>
  <si>
    <t>181111111</t>
  </si>
  <si>
    <t>Plošná úprava terénu v zemině skupiny 1 až 4 s urovnáním povrchu bez doplnění ornice souvislé plochy do 500 m2 při nerovnostech terénu přes 50 do 100 mm v rovině nebo na svahu do 1:5</t>
  </si>
  <si>
    <t>-968531856</t>
  </si>
  <si>
    <t>38</t>
  </si>
  <si>
    <t>181351003</t>
  </si>
  <si>
    <t>Rozprostření a urovnání ornice v rovině nebo ve svahu sklonu do 1:5 strojně při souvislé ploše do 100 m2, tl. vrstvy do 200 mm</t>
  </si>
  <si>
    <t>2034221151</t>
  </si>
  <si>
    <t>39</t>
  </si>
  <si>
    <t>181411131</t>
  </si>
  <si>
    <t>Založení trávníku na půdě předem připravené plochy do 1000 m2 výsevem včetně utažení parkového v rovině nebo na svahu do 1:5</t>
  </si>
  <si>
    <t>1048558762</t>
  </si>
  <si>
    <t>40</t>
  </si>
  <si>
    <t>00572410</t>
  </si>
  <si>
    <t>osivo směs travní parková</t>
  </si>
  <si>
    <t>kg</t>
  </si>
  <si>
    <t>1802692882</t>
  </si>
  <si>
    <t>514,31*1,03*0,012</t>
  </si>
  <si>
    <t>41</t>
  </si>
  <si>
    <t>02640445</t>
  </si>
  <si>
    <t>habr obecný /Carpinus betulus/ 200-250cm</t>
  </si>
  <si>
    <t>kus</t>
  </si>
  <si>
    <t>1167483193</t>
  </si>
  <si>
    <t>42</t>
  </si>
  <si>
    <t>181951111</t>
  </si>
  <si>
    <t>Úprava pláně vyrovnáním výškových rozdílů strojně v hornině třídy těžitelnosti I, skupiny 1 až 3 bez zhutnění</t>
  </si>
  <si>
    <t>-613812816</t>
  </si>
  <si>
    <t>43</t>
  </si>
  <si>
    <t>181951112</t>
  </si>
  <si>
    <t>Úprava pláně vyrovnáním výškových rozdílů strojně v hornině třídy těžitelnosti I, skupiny 1 až 3 se zhutněním</t>
  </si>
  <si>
    <t>262708097</t>
  </si>
  <si>
    <t>"navrh.obnova chodníku"43,6*(1,5+1,9)/2</t>
  </si>
  <si>
    <t>44</t>
  </si>
  <si>
    <t>58337331</t>
  </si>
  <si>
    <t>štěrkopísek frakce 0/22</t>
  </si>
  <si>
    <t>70895948</t>
  </si>
  <si>
    <t>55,3*1,7</t>
  </si>
  <si>
    <t>45</t>
  </si>
  <si>
    <t>182211121</t>
  </si>
  <si>
    <t>Svahování trvalých svahů do projektovaných profilů ručně s potřebným přemístěním výkopku při svahování násypů v jakékoliv hornině</t>
  </si>
  <si>
    <t>-1268844777</t>
  </si>
  <si>
    <t>30*3</t>
  </si>
  <si>
    <t>46</t>
  </si>
  <si>
    <t>184102114</t>
  </si>
  <si>
    <t>Výsadba dřeviny s balem do předem vyhloubené jamky se zalitím v rovině nebo na svahu do 1:5, při průměru balu přes 400 do 500 mm</t>
  </si>
  <si>
    <t>473082576</t>
  </si>
  <si>
    <t>47</t>
  </si>
  <si>
    <t>184215331</t>
  </si>
  <si>
    <t>Ukotvení dřeviny nadzemním kotvením za kmen pomocí textilních popruhů a ocelových lanek na konstrukci, obvodu kmene do 200 mm, výšky do 5 m</t>
  </si>
  <si>
    <t>-1714884594</t>
  </si>
  <si>
    <t>48</t>
  </si>
  <si>
    <t>Rz001</t>
  </si>
  <si>
    <t>Třídění výkopku na zeminu vhodnou pro zpětný zásyp</t>
  </si>
  <si>
    <t>-526979188</t>
  </si>
  <si>
    <t>Poznámka k položce:_x000d_
Položka obsahuje rozdělení vykopané zeminy vhodnou pro zpětný zásyp._x000d_
Zemina vhodná pro zpětný zásyp bude odvezena přednostně na trvalou skládku. Nevhodné pro zásyp jsou vodou nasycené, promočené zeminy (bláto), rašelina, ornice, znečištěné vrstvy zemin, odpady.</t>
  </si>
  <si>
    <t>49</t>
  </si>
  <si>
    <t>Rz002</t>
  </si>
  <si>
    <t>Zabezpečení zemníku dočasné skládky</t>
  </si>
  <si>
    <t>2069958436</t>
  </si>
  <si>
    <t>Poznámka k položce:_x000d_
Zabezpečení zemníku dočasné skládky proti promočení dešťovými srážkami z důvodu zachování její stávající hutnitelnosti.</t>
  </si>
  <si>
    <t>Zakládání</t>
  </si>
  <si>
    <t>50</t>
  </si>
  <si>
    <t>242111113</t>
  </si>
  <si>
    <t>Osazení pláště vodárenské kopané studny z betonových skruží na cementovou maltu MC 10 celokruhových, při vnitřním průměru studny 1,00 m</t>
  </si>
  <si>
    <t>15047212</t>
  </si>
  <si>
    <t>51</t>
  </si>
  <si>
    <t>59225335</t>
  </si>
  <si>
    <t>skruž betonová studňová kruhová 100x100x9cm</t>
  </si>
  <si>
    <t>820540286</t>
  </si>
  <si>
    <t>52</t>
  </si>
  <si>
    <t>272313511</t>
  </si>
  <si>
    <t>Základy z betonu prostého klenby z betonu kamenem neprokládaného tř. C 12/15</t>
  </si>
  <si>
    <t>138652033</t>
  </si>
  <si>
    <t>"pilíř"0,6*0,9*1,1-0,8*3,14*0,057*0,057</t>
  </si>
  <si>
    <t>53</t>
  </si>
  <si>
    <t>272313711</t>
  </si>
  <si>
    <t>Základy z betonu prostého klenby z betonu kamenem neprokládaného tř. C 20/25</t>
  </si>
  <si>
    <t>-319334031</t>
  </si>
  <si>
    <t>"patka u schodů"1*0,4*0,8</t>
  </si>
  <si>
    <t>Svislé a kompletní konstrukce</t>
  </si>
  <si>
    <t>54</t>
  </si>
  <si>
    <t>311231156</t>
  </si>
  <si>
    <t>Zdivo z cihel pálených nosné z cihel plných dl. 290 mm, pro režné neomítané zdivo P 40, na maltu MC-5 nebo MC-10</t>
  </si>
  <si>
    <t>1573986544</t>
  </si>
  <si>
    <t>"pilíř"</t>
  </si>
  <si>
    <t>0,9*0,6*1,05-0,6*0,45*0,85+0,3*0,45*0,25</t>
  </si>
  <si>
    <t>55</t>
  </si>
  <si>
    <t>311311811</t>
  </si>
  <si>
    <t>Nadzákladové zdi z betonu prostého nosné bez zvláštních nároků na vliv prostředí tř. C 12/15</t>
  </si>
  <si>
    <t>502091955</t>
  </si>
  <si>
    <t>"pilíř"0,3*0,6*0,04</t>
  </si>
  <si>
    <t>56</t>
  </si>
  <si>
    <t>311321311</t>
  </si>
  <si>
    <t>Nadzákladové zdi z betonu železového (bez výztuže) nosné bez zvláštních nároků na vliv prostředí tř. C 16/20</t>
  </si>
  <si>
    <t>1846641159</t>
  </si>
  <si>
    <t>"pilíř"0,15*0,6*0,08</t>
  </si>
  <si>
    <t>"stříška"1,1*0,8*0,08+0,6*0,9*(0,08+0,06)/2</t>
  </si>
  <si>
    <t>57</t>
  </si>
  <si>
    <t>311351121</t>
  </si>
  <si>
    <t>Bednění nadzákladových zdí nosných rovné oboustranné za každou stranu zřízení</t>
  </si>
  <si>
    <t>-1102952452</t>
  </si>
  <si>
    <t>"zřízení"0,08*2*0,9</t>
  </si>
  <si>
    <t>"stříška"1,1*0,8*0,1+0,6*0,9*(0,08+0,06)/2+0,1*1,1+0,8*2+(0,6+0,9)/2*(0,08+0,06)/2</t>
  </si>
  <si>
    <t>58</t>
  </si>
  <si>
    <t>311351122</t>
  </si>
  <si>
    <t>Bednění nadzákladových zdí nosných rovné oboustranné za každou stranu odstranění</t>
  </si>
  <si>
    <t>1856789165</t>
  </si>
  <si>
    <t>59</t>
  </si>
  <si>
    <t>311361821</t>
  </si>
  <si>
    <t>Výztuž nadzákladových zdí nosných svislých nebo odkloněných od svislice, rovných nebo oblých z betonářské oceli 10 505 (R) nebo BSt 500</t>
  </si>
  <si>
    <t>-1593723118</t>
  </si>
  <si>
    <t>3,6*0,616*0,001</t>
  </si>
  <si>
    <t>60</t>
  </si>
  <si>
    <t>311362021</t>
  </si>
  <si>
    <t>Výztuž nadzákladových zdí nosných svislých nebo odkloněných od svislice, rovných nebo oblých ze svařovaných sítí z drátů typu KARI</t>
  </si>
  <si>
    <t>2085154633</t>
  </si>
  <si>
    <t>"stříška"1,1*0,8*3,014*0,001</t>
  </si>
  <si>
    <t>61</t>
  </si>
  <si>
    <t>320101112</t>
  </si>
  <si>
    <t>Osazení betonových a železobetonových prefabrikátů hmotnosti jednotlivě přes 1 000 do 5 000 kg</t>
  </si>
  <si>
    <t>-521344289</t>
  </si>
  <si>
    <t>"požerák"0,56</t>
  </si>
  <si>
    <t>62</t>
  </si>
  <si>
    <t>Rz003</t>
  </si>
  <si>
    <t>ŽB prefabrikovaný požerák 0,65x0,62x2 dvoudlužový, pozink</t>
  </si>
  <si>
    <t>584734377</t>
  </si>
  <si>
    <t>63</t>
  </si>
  <si>
    <t>Rz004</t>
  </si>
  <si>
    <t>Pozinkovaný poklop</t>
  </si>
  <si>
    <t>405160975</t>
  </si>
  <si>
    <t>64</t>
  </si>
  <si>
    <t>Rz005</t>
  </si>
  <si>
    <t>Kotva nebo závit.pouzdra pro lávku, vč.ocelových U profilů</t>
  </si>
  <si>
    <t>910223046</t>
  </si>
  <si>
    <t>65</t>
  </si>
  <si>
    <t>321213222</t>
  </si>
  <si>
    <t>Zdivo nadzákladové z lomového kamene vodních staveb přehrad, jezů a plavebních komor, spodní stavby vodních elektráren, odběrných věží a výpustných zařízení, opěrných zdí, šachet, šachtic a ostatních konstrukcí rubové z lomového kamene lomařsky upraveného bez zatření spár, na maltu cementovou MC 10</t>
  </si>
  <si>
    <t>-1580337564</t>
  </si>
  <si>
    <t>"výustní čelo"1*0,5*0,2</t>
  </si>
  <si>
    <t>66</t>
  </si>
  <si>
    <t>321311115</t>
  </si>
  <si>
    <t>Konstrukce vodních staveb z betonu přehrad, jezů a plavebních komor, spodní stavby vodních elektráren, jader přehrad, odběrných věží a výpustných zařízení, opěrných zdí, šachet, šachtic a ostatních konstrukcí prostého pro prostředí s mrazovými cykly tř. C 25/30</t>
  </si>
  <si>
    <t>-931767250</t>
  </si>
  <si>
    <t>"patka pro osazení lávky k požeráku"0,35*0,7*0,5-0,15*0,7*0,1</t>
  </si>
  <si>
    <t>67</t>
  </si>
  <si>
    <t>321321116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</si>
  <si>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 mrazovými cykly tř. C 30/37</t>
  </si>
  <si>
    <t>-1369754113</t>
  </si>
  <si>
    <t>"podkl.deska požerák"1*1*0,2</t>
  </si>
  <si>
    <t>"zab.spodní část požeráku"0,2*1*1-(0,65*0,12*0,2+0,5*2*0,12*0,2)</t>
  </si>
  <si>
    <t>68</t>
  </si>
  <si>
    <t>1297818168</t>
  </si>
  <si>
    <t>"parapet na horní hraně výustního čela"0,5*0,1*1</t>
  </si>
  <si>
    <t>69</t>
  </si>
  <si>
    <t>321351010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</si>
  <si>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</si>
  <si>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-1184356520</t>
  </si>
  <si>
    <t>4*1*0,4+0,35*0,5*2+0,5*0,7*2</t>
  </si>
  <si>
    <t>70</t>
  </si>
  <si>
    <t>321352010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</si>
  <si>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</si>
  <si>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-193162059</t>
  </si>
  <si>
    <t>71</t>
  </si>
  <si>
    <t>321368211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</si>
  <si>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svařované sítě z ocelových tažených drátů jakéhokoliv druhu oceli jakéhokoliv průměru a roztečí</t>
  </si>
  <si>
    <t>-721974925</t>
  </si>
  <si>
    <t>"požerák"1*1*2*5,238*0,001</t>
  </si>
  <si>
    <t>"parapet"0,5*1*5,238*0,001</t>
  </si>
  <si>
    <t>72</t>
  </si>
  <si>
    <t>321621111</t>
  </si>
  <si>
    <t>Těsnící jádro prokládané kamenem lomovým neupraveným tříděným z asfaltové směsi</t>
  </si>
  <si>
    <t>-1731257482</t>
  </si>
  <si>
    <t>"náběh z kamene do betonu u požeráku"0,8*0,2*0,25*2</t>
  </si>
  <si>
    <t>73</t>
  </si>
  <si>
    <t>321621921</t>
  </si>
  <si>
    <t>Těsnící jádro prokládané kamenem lomovým neupraveným tříděným Příplatek k cenám za práce prováděné v množství do 500 m3</t>
  </si>
  <si>
    <t>-678866984</t>
  </si>
  <si>
    <t>74</t>
  </si>
  <si>
    <t>359901111</t>
  </si>
  <si>
    <t>Vyčištění stok jakékoliv výšky</t>
  </si>
  <si>
    <t>1558720067</t>
  </si>
  <si>
    <t>"deš.kanal."53,3</t>
  </si>
  <si>
    <t>"přítok do nádrže"17,6</t>
  </si>
  <si>
    <t>"odpad.potrubí"12</t>
  </si>
  <si>
    <t>75</t>
  </si>
  <si>
    <t>359901211</t>
  </si>
  <si>
    <t>Monitoring stok (kamerový systém) jakékoli výšky nová kanalizace</t>
  </si>
  <si>
    <t>-610555380</t>
  </si>
  <si>
    <t>Vodorovné konstrukce</t>
  </si>
  <si>
    <t>76</t>
  </si>
  <si>
    <t>411121243</t>
  </si>
  <si>
    <t>Montáž prefabrikovaných železobetonových stropů se zalitím spár, včetně podpěrné konstrukce, na cementovou maltu ze stropních desek, šířky do 600 mm a délky přes 1800 do 2700 mm</t>
  </si>
  <si>
    <t>1773155952</t>
  </si>
  <si>
    <t>77</t>
  </si>
  <si>
    <t>PFB.4120011</t>
  </si>
  <si>
    <t xml:space="preserve">Deska stropní vylehčená H = 90 mm PZD 269/29/9  V3</t>
  </si>
  <si>
    <t>453678828</t>
  </si>
  <si>
    <t>78</t>
  </si>
  <si>
    <t>430321515</t>
  </si>
  <si>
    <t>Schodišťové konstrukce a rampy z betonu železového (bez výztuže) stupně, schodnice, ramena, podesty s nosníky tř. C 20/25</t>
  </si>
  <si>
    <t>-1682516195</t>
  </si>
  <si>
    <t>79</t>
  </si>
  <si>
    <t>430362021</t>
  </si>
  <si>
    <t>Výztuž schodišťových konstrukcí a ramp stupňů, schodnic, ramen, podest s nosníky ze svařovaných sítí z drátů typu KARI</t>
  </si>
  <si>
    <t>-1378852543</t>
  </si>
  <si>
    <t>2,2*4,9*0,001</t>
  </si>
  <si>
    <t>80</t>
  </si>
  <si>
    <t>434121416</t>
  </si>
  <si>
    <t>Osazování schodišťových stupňů železobetonových s vyspárováním styčných spár, s provizorním dřevěným zábradlím a dočasným zakrytím stupnic prkny na schodnice, stupňů drsných</t>
  </si>
  <si>
    <t>539434603</t>
  </si>
  <si>
    <t>81</t>
  </si>
  <si>
    <t>451311111</t>
  </si>
  <si>
    <t>Podklad pod dlažbu z betonu prostého bez zvýšených nároků na prostředí tř. C 20/25 tl. do 100 mm</t>
  </si>
  <si>
    <t>356974523</t>
  </si>
  <si>
    <t>"tl.100 mm"7,5</t>
  </si>
  <si>
    <t>"schody"1,5</t>
  </si>
  <si>
    <t>82</t>
  </si>
  <si>
    <t>1420146011</t>
  </si>
  <si>
    <t>"stabilizační patka"20*0,25</t>
  </si>
  <si>
    <t>83</t>
  </si>
  <si>
    <t>451314211</t>
  </si>
  <si>
    <t>Podklad pod dlažbu z betonu prostého bez zvýšených nároků na prostředí tř. C 25/30 tl. do 100 mm</t>
  </si>
  <si>
    <t>2082531106</t>
  </si>
  <si>
    <t>84</t>
  </si>
  <si>
    <t>451541111</t>
  </si>
  <si>
    <t>Lože pod potrubí, stoky a drobné objekty v otevřeném výkopu ze štěrkodrtě 0-63 mm</t>
  </si>
  <si>
    <t>-172445579</t>
  </si>
  <si>
    <t>85</t>
  </si>
  <si>
    <t>451573111</t>
  </si>
  <si>
    <t>Lože pod potrubí, stoky a drobné objekty v otevřeném výkopu z písku a štěrkopísku do 63 mm</t>
  </si>
  <si>
    <t>618980941</t>
  </si>
  <si>
    <t>86</t>
  </si>
  <si>
    <t>4523131310</t>
  </si>
  <si>
    <t>Podkladní a zajišťovací konstrukce z betonu prostého v otevřeném výkopu bloky pro potrubí z betonu tř. C 12/15</t>
  </si>
  <si>
    <t>1351709998</t>
  </si>
  <si>
    <t>"rozděl.objekt"1,6*1,3*0,1</t>
  </si>
  <si>
    <t>1,2*0,9*(0,2+0,1)/2</t>
  </si>
  <si>
    <t>"nová Š"1,5*1,5*0,1</t>
  </si>
  <si>
    <t>87</t>
  </si>
  <si>
    <t>452351101</t>
  </si>
  <si>
    <t>Bednění podkladních a zajišťovacích konstrukcí v otevřeném výkopu desek nebo sedlových loží pod potrubí, stoky a drobné objekty</t>
  </si>
  <si>
    <t>165829471</t>
  </si>
  <si>
    <t>(1,6+1,3)*2*0,1</t>
  </si>
  <si>
    <t>1,5*4*0,1</t>
  </si>
  <si>
    <t>88</t>
  </si>
  <si>
    <t>-968555254</t>
  </si>
  <si>
    <t>12*0,1*2</t>
  </si>
  <si>
    <t>89</t>
  </si>
  <si>
    <t>457532111</t>
  </si>
  <si>
    <t>Filtrační vrstvy jakékoliv tloušťky a sklonu z hrubého drceného kameniva se zhutněním do 10 pojezdů/m3, frakce od 4-8 do 22-32 mm</t>
  </si>
  <si>
    <t>922996658</t>
  </si>
  <si>
    <t>38*0,1</t>
  </si>
  <si>
    <t>90</t>
  </si>
  <si>
    <t>457542111</t>
  </si>
  <si>
    <t>Filtrační vrstvy jakékoliv tloušťky a sklonu ze štěrkodrti se zhutněním do 10 pojezdů/m3, frakce od 0-22 do 0-63 mm</t>
  </si>
  <si>
    <t>410220150</t>
  </si>
  <si>
    <t>78*0,15</t>
  </si>
  <si>
    <t>91</t>
  </si>
  <si>
    <t>458591111</t>
  </si>
  <si>
    <t>Zřízení výplně těsnící vrstvy za opěrou z jílu</t>
  </si>
  <si>
    <t>1880298393</t>
  </si>
  <si>
    <t>2,8*1,5*0,2+1,5*1*0,2</t>
  </si>
  <si>
    <t>92</t>
  </si>
  <si>
    <t>58125110</t>
  </si>
  <si>
    <t>jíl těsnící</t>
  </si>
  <si>
    <t>964490973</t>
  </si>
  <si>
    <t>1,14*2,142 'Přepočtené koeficientem množství</t>
  </si>
  <si>
    <t>93</t>
  </si>
  <si>
    <t>461211721</t>
  </si>
  <si>
    <t>Patka z lomového kamene lomařsky upraveného pro dlažbu zděná na sucho s vyspárováním cementovou maltou</t>
  </si>
  <si>
    <t>625136129</t>
  </si>
  <si>
    <t>"stabilizační patka do betonu"20*0,25</t>
  </si>
  <si>
    <t>94</t>
  </si>
  <si>
    <t>463212111</t>
  </si>
  <si>
    <t>Rovnanina z lomového kamene upraveného, tříděného jakékoliv tloušťky rovnaniny s vyklínováním spár a dutin úlomky kamene</t>
  </si>
  <si>
    <t>-1606720266</t>
  </si>
  <si>
    <t>"dle zprávy"78*0,2</t>
  </si>
  <si>
    <t>95</t>
  </si>
  <si>
    <t>464511122</t>
  </si>
  <si>
    <t>Pohoz dna nebo svahů jakékoliv tloušťky z kamene záhozového z terénu, hmotnosti jednotlivých kamenů do 200 kg</t>
  </si>
  <si>
    <t>984455383</t>
  </si>
  <si>
    <t>96</t>
  </si>
  <si>
    <t>465210111</t>
  </si>
  <si>
    <t>Schody z lomového kamene lomařsky upraveného pro dlažbu na sucho, se zalitím spár cementovou maltou, se zatřením spár, tl. kamene 200 mm</t>
  </si>
  <si>
    <t>481689037</t>
  </si>
  <si>
    <t>"uložení do betonu"4,2</t>
  </si>
  <si>
    <t>97</t>
  </si>
  <si>
    <t>PFB.5085321</t>
  </si>
  <si>
    <t>Základní řada schodišťových bloků SBB 100/35/15 nat</t>
  </si>
  <si>
    <t>1004654884</t>
  </si>
  <si>
    <t>98</t>
  </si>
  <si>
    <t>465513327</t>
  </si>
  <si>
    <t>Dlažba z lomového kamene lomařsky upraveného na cementovou maltu, s vyspárováním cementovou maltou, tl. kamene 300 mm</t>
  </si>
  <si>
    <t>-29082150</t>
  </si>
  <si>
    <t>"plocha kde došlo k odebrání"7,5</t>
  </si>
  <si>
    <t>"umělé koryto"7*0,6</t>
  </si>
  <si>
    <t>Komunikace pozemní</t>
  </si>
  <si>
    <t>99</t>
  </si>
  <si>
    <t>564201111</t>
  </si>
  <si>
    <t>Podklad nebo podsyp ze štěrkopísku ŠP s rozprostřením, vlhčením a zhutněním, po zhutnění tl. 40 mm</t>
  </si>
  <si>
    <t>-1102761598</t>
  </si>
  <si>
    <t>frakce 0-4 mm</t>
  </si>
  <si>
    <t>65,7</t>
  </si>
  <si>
    <t>100</t>
  </si>
  <si>
    <t>564730111</t>
  </si>
  <si>
    <t>Podklad nebo kryt z kameniva hrubého drceného vel. 16-32 mm s rozprostřením a zhutněním, po zhutnění tl. 100 mm</t>
  </si>
  <si>
    <t>600993221</t>
  </si>
  <si>
    <t>101</t>
  </si>
  <si>
    <t>564750111</t>
  </si>
  <si>
    <t>Podklad nebo kryt z kameniva hrubého drceného vel. 16-32 mm s rozprostřením a zhutněním, po zhutnění tl. 150 mm</t>
  </si>
  <si>
    <t>1501341626</t>
  </si>
  <si>
    <t>102</t>
  </si>
  <si>
    <t>564760111</t>
  </si>
  <si>
    <t>Podklad nebo kryt z kameniva hrubého drceného vel. 16-32 mm s rozprostřením a zhutněním, po zhutnění tl. 200 mm</t>
  </si>
  <si>
    <t>1954192951</t>
  </si>
  <si>
    <t>103</t>
  </si>
  <si>
    <t>564761111</t>
  </si>
  <si>
    <t>Podklad nebo kryt z kameniva hrubého drceného vel. 32-63 mm s rozprostřením a zhutněním, po zhutnění tl. 200 mm</t>
  </si>
  <si>
    <t>-1927235036</t>
  </si>
  <si>
    <t>104</t>
  </si>
  <si>
    <t>564871116</t>
  </si>
  <si>
    <t>Podklad ze štěrkodrti ŠD s rozprostřením a zhutněním, po zhutnění tl. 300 mm</t>
  </si>
  <si>
    <t>-1248455872</t>
  </si>
  <si>
    <t>105</t>
  </si>
  <si>
    <t>565135111</t>
  </si>
  <si>
    <t>Asfaltový beton vrstva podkladní ACP 16 (obalované kamenivo střednězrnné - OKS) s rozprostřením a zhutněním v pruhu šířky přes 1,5 do 3 m, po zhutnění tl. 50 mm</t>
  </si>
  <si>
    <t>2015867304</t>
  </si>
  <si>
    <t>106</t>
  </si>
  <si>
    <t>573111115</t>
  </si>
  <si>
    <t>Postřik infiltrační PI z asfaltu silničního s posypem kamenivem, v množství 2,50 kg/m2</t>
  </si>
  <si>
    <t>1825173253</t>
  </si>
  <si>
    <t>107</t>
  </si>
  <si>
    <t>573211111</t>
  </si>
  <si>
    <t>Postřik spojovací PS bez posypu kamenivem z asfaltu silničního, v množství 0,60 kg/m2</t>
  </si>
  <si>
    <t>-763102754</t>
  </si>
  <si>
    <t>108</t>
  </si>
  <si>
    <t>577144111</t>
  </si>
  <si>
    <t>Asfaltový beton vrstva obrusná ACO 11 (ABS) s rozprostřením a se zhutněním z nemodifikovaného asfaltu v pruhu šířky do 3 m tř. I, po zhutnění tl. 50 mm</t>
  </si>
  <si>
    <t>-1711314528</t>
  </si>
  <si>
    <t>109</t>
  </si>
  <si>
    <t>596211210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</si>
  <si>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do 50 m2</t>
  </si>
  <si>
    <t>-1813327028</t>
  </si>
  <si>
    <t>Úpravy povrchů, podlahy a osazování výplní</t>
  </si>
  <si>
    <t>110</t>
  </si>
  <si>
    <t>621125110</t>
  </si>
  <si>
    <t>Vyplnění spár vnějších povrchů vápennou maltou, ploch z tvárnic nebo kamene podhledů</t>
  </si>
  <si>
    <t>-1442673858</t>
  </si>
  <si>
    <t>"stávající opevnění"34,5*2,56</t>
  </si>
  <si>
    <t>111</t>
  </si>
  <si>
    <t>622471011</t>
  </si>
  <si>
    <t>Vnější omítka torkretová vodotěsná nádrží nebo zásobníků s ponecháním přirozené struktury konstrukcí zakřivených jednovrstvá tl. 5 mm</t>
  </si>
  <si>
    <t>-202895305</t>
  </si>
  <si>
    <t>112</t>
  </si>
  <si>
    <t>623451251</t>
  </si>
  <si>
    <t>Vnější omítka torkretová pilířů zhutněná, tlakovým nástřikem cementové malty, s ponecháním vzhledu přirozené struktury, s předchozím řádným provlhčením popř. omytím podkladu jednovrstvá (tl. 10 mm)</t>
  </si>
  <si>
    <t>-1285002428</t>
  </si>
  <si>
    <t>"pilíř sací potrubí"1,1*0,1*2+0,8*0,1*2+0,8*0,07*2+0,6*0,07*2</t>
  </si>
  <si>
    <t>113</t>
  </si>
  <si>
    <t>642942611</t>
  </si>
  <si>
    <t>Osazování zárubní nebo rámů kovových dveřních lisovaných nebo z úhelníků bez dveřních křídel na montážní pěnu, plochy otvoru do 2,5 m2</t>
  </si>
  <si>
    <t>2056933465</t>
  </si>
  <si>
    <t>114</t>
  </si>
  <si>
    <t>3624506560</t>
  </si>
  <si>
    <t>Zárubeň ocelová DEK YH DV 100 levé, šířka 600/600/50 mm</t>
  </si>
  <si>
    <t>815724850</t>
  </si>
  <si>
    <t>Trubní vedení</t>
  </si>
  <si>
    <t>115</t>
  </si>
  <si>
    <t>822372112</t>
  </si>
  <si>
    <t>Montáž potrubí z trub železobetonových hrdlových v otevřeném výkopu ve sklonu do 20 % s integrovaným těsněním DN 300</t>
  </si>
  <si>
    <t>-1537489597</t>
  </si>
  <si>
    <t>9,8-2*0,5-0,6</t>
  </si>
  <si>
    <t>116</t>
  </si>
  <si>
    <t>822392112</t>
  </si>
  <si>
    <t>Montáž potrubí z trub železobetonových hrdlových v otevřeném výkopu ve sklonu do 20 % s integrovaným těsněním DN 400</t>
  </si>
  <si>
    <t>-839512571</t>
  </si>
  <si>
    <t>43,5-2*0,5</t>
  </si>
  <si>
    <t>117</t>
  </si>
  <si>
    <t>831362193</t>
  </si>
  <si>
    <t>Montáž potrubí z trub kameninových hrdlových s integrovaným těsněním Příplatek k cenám za napojení dvou dříků trub o stejném průměru (max. rozdíl 12 mm) pomocí převlečné manžety (manžeta zahrnuta v ceně) DN 250</t>
  </si>
  <si>
    <t>-973821981</t>
  </si>
  <si>
    <t>118</t>
  </si>
  <si>
    <t>871251141</t>
  </si>
  <si>
    <t>Montáž vodovodního potrubí z plastů v otevřeném výkopu z polyetylenu PE 100 svařovaných na tupo SDR 11/PN16 D 110 x 10,0 mm</t>
  </si>
  <si>
    <t>2132398911</t>
  </si>
  <si>
    <t>"sací potrubí"8,7</t>
  </si>
  <si>
    <t>119</t>
  </si>
  <si>
    <t>28613557</t>
  </si>
  <si>
    <t>potrubí dvouvrstvé PE100 RC SDR11 110x10,0 dl 12m</t>
  </si>
  <si>
    <t>1122324112</t>
  </si>
  <si>
    <t>8,70049261083744*1,015 'Přepočtené koeficientem množství</t>
  </si>
  <si>
    <t>120</t>
  </si>
  <si>
    <t>871350320</t>
  </si>
  <si>
    <t>Montáž kanalizačního potrubí z plastů z polypropylenu PP hladkého plnostěnného SN 12 DN 200</t>
  </si>
  <si>
    <t>1938046922</t>
  </si>
  <si>
    <t>17,6-0,45</t>
  </si>
  <si>
    <t>121</t>
  </si>
  <si>
    <t>871360320</t>
  </si>
  <si>
    <t>Montáž kanalizačního potrubí z plastů z polypropylenu PP hladkého plnostěnného SN 12 DN 250</t>
  </si>
  <si>
    <t>-1100426918</t>
  </si>
  <si>
    <t>122</t>
  </si>
  <si>
    <t>871370320</t>
  </si>
  <si>
    <t>Montáž kanalizačního potrubí z plastů z polypropylenu PP hladkého plnostěnného SN 12 DN 300</t>
  </si>
  <si>
    <t>-20069454</t>
  </si>
  <si>
    <t>12-0,5</t>
  </si>
  <si>
    <t>123</t>
  </si>
  <si>
    <t>877261101</t>
  </si>
  <si>
    <t>Montáž tvarovek na vodovodním plastovém potrubí z polyetylenu PE 100 elektrotvarovek SDR 11/PN16 spojek, oblouků nebo redukcí d 110</t>
  </si>
  <si>
    <t>-1396285193</t>
  </si>
  <si>
    <t>124</t>
  </si>
  <si>
    <t>877350310</t>
  </si>
  <si>
    <t>Montáž tvarovek na kanalizačním plastovém potrubí z polypropylenu PP hladkého plnostěnného kolen DN 200</t>
  </si>
  <si>
    <t>1511963333</t>
  </si>
  <si>
    <t>125</t>
  </si>
  <si>
    <t>877360310</t>
  </si>
  <si>
    <t>Montáž tvarovek na kanalizačním plastovém potrubí z polypropylenu PP hladkého plnostěnného kolen DN 250</t>
  </si>
  <si>
    <t>1255467228</t>
  </si>
  <si>
    <t>126</t>
  </si>
  <si>
    <t>877370310</t>
  </si>
  <si>
    <t>Montáž tvarovek na kanalizačním plastovém potrubí z polypropylenu PP hladkého plnostěnného kolen DN 300</t>
  </si>
  <si>
    <t>340641616</t>
  </si>
  <si>
    <t>127</t>
  </si>
  <si>
    <t>891266131</t>
  </si>
  <si>
    <t>Montáž vodovodních armatur na potrubí sacích košů ventilových v objektech DN 100</t>
  </si>
  <si>
    <t>-977091365</t>
  </si>
  <si>
    <t>128</t>
  </si>
  <si>
    <t>892372121</t>
  </si>
  <si>
    <t>Tlakové zkoušky vzduchem těsnícími vaky ucpávkovými DN 300</t>
  </si>
  <si>
    <t>úsek</t>
  </si>
  <si>
    <t>-943221186</t>
  </si>
  <si>
    <t>129</t>
  </si>
  <si>
    <t>892392121</t>
  </si>
  <si>
    <t>Tlakové zkoušky vzduchem těsnícími vaky ucpávkovými DN 400</t>
  </si>
  <si>
    <t>-1500421169</t>
  </si>
  <si>
    <t>130</t>
  </si>
  <si>
    <t>892492121</t>
  </si>
  <si>
    <t>Tlakové zkoušky vzduchem těsnícími vaky ucpávkovými DN 1000</t>
  </si>
  <si>
    <t>-936447714</t>
  </si>
  <si>
    <t>131</t>
  </si>
  <si>
    <t>893212111</t>
  </si>
  <si>
    <t>Šachty armaturní z prostého betonu se stropem z dílců, vnitřní půdorysné plochy do 1,50 m2</t>
  </si>
  <si>
    <t>-1772063319</t>
  </si>
  <si>
    <t>132</t>
  </si>
  <si>
    <t>PFB.1121601</t>
  </si>
  <si>
    <t>Deska zákrytová TZK-Q.1 100-63/17</t>
  </si>
  <si>
    <t>-1053749481</t>
  </si>
  <si>
    <t>133</t>
  </si>
  <si>
    <t>Rz006</t>
  </si>
  <si>
    <t>-224498602</t>
  </si>
  <si>
    <t>134</t>
  </si>
  <si>
    <t>Rz007</t>
  </si>
  <si>
    <t>Nádstavec QH 60/60/15/10</t>
  </si>
  <si>
    <t>-283742268</t>
  </si>
  <si>
    <t>135</t>
  </si>
  <si>
    <t>PFB.1122103</t>
  </si>
  <si>
    <t>Skruž výšky 250 mm TBS-Q.1 100/25/12 PS</t>
  </si>
  <si>
    <t>862718059</t>
  </si>
  <si>
    <t>136</t>
  </si>
  <si>
    <t>PFB.1130001G</t>
  </si>
  <si>
    <t>Dno výšky 600 mm přímé TBZ-Q.1 100/60 V max 40</t>
  </si>
  <si>
    <t>366546670</t>
  </si>
  <si>
    <t>137</t>
  </si>
  <si>
    <t>Rz008</t>
  </si>
  <si>
    <t>Šachtové dno QNS 120/90/100/8</t>
  </si>
  <si>
    <t>-1420377859</t>
  </si>
  <si>
    <t>138</t>
  </si>
  <si>
    <t>PFB.0006002OZ</t>
  </si>
  <si>
    <t xml:space="preserve">Těsnění elastomerové pro spojení šachtových dílů  EMT DN 1000</t>
  </si>
  <si>
    <t>904016506</t>
  </si>
  <si>
    <t>139</t>
  </si>
  <si>
    <t>Rz009</t>
  </si>
  <si>
    <t>Litonový pokop s litinovým rámem DN 600, s otvory, tř.zatížení B 125</t>
  </si>
  <si>
    <t>280979007</t>
  </si>
  <si>
    <t>140</t>
  </si>
  <si>
    <t>Rz010</t>
  </si>
  <si>
    <t>Litinový poklop s litinovým rámem 600/600, s odvětráním, tř.zatížení B 125</t>
  </si>
  <si>
    <t>877484226</t>
  </si>
  <si>
    <t>141</t>
  </si>
  <si>
    <t>PFB.1020101</t>
  </si>
  <si>
    <t>Trouba hrdlová železobetonová TZH-Q 40/250</t>
  </si>
  <si>
    <t>-1368207049</t>
  </si>
  <si>
    <t>42,5/2,5*1,01</t>
  </si>
  <si>
    <t>142</t>
  </si>
  <si>
    <t>PFB.1020001</t>
  </si>
  <si>
    <t>Trouba hrdlová železobetonová TZH-Q 30/250</t>
  </si>
  <si>
    <t>-1697608481</t>
  </si>
  <si>
    <t>8,2/2,5*1,01</t>
  </si>
  <si>
    <t>143</t>
  </si>
  <si>
    <t>28617040</t>
  </si>
  <si>
    <t>trubka kanalizační PP plnostěnná třívrstvá DN 300x6000mm SN12</t>
  </si>
  <si>
    <t>1046499534</t>
  </si>
  <si>
    <t>11,5*1,015</t>
  </si>
  <si>
    <t>144</t>
  </si>
  <si>
    <t>28617027</t>
  </si>
  <si>
    <t>trubka kanalizační PP plnostěnná třívrstvá DN 250x1000mm SN12</t>
  </si>
  <si>
    <t>1897332840</t>
  </si>
  <si>
    <t>1*1,015</t>
  </si>
  <si>
    <t>145</t>
  </si>
  <si>
    <t>28617038</t>
  </si>
  <si>
    <t>trubka kanalizační PP plnostěnná třívrstvá DN 200x6000mm SN12</t>
  </si>
  <si>
    <t>-1009931828</t>
  </si>
  <si>
    <t>17,15*1,015</t>
  </si>
  <si>
    <t>146</t>
  </si>
  <si>
    <t>ELM.EPKOL300 5PP</t>
  </si>
  <si>
    <t xml:space="preserve">Koleno kanalizační ULTRA SOLID PP  De 315/15°</t>
  </si>
  <si>
    <t>-53309652</t>
  </si>
  <si>
    <t>147</t>
  </si>
  <si>
    <t>ELM.EPKOL25030PP</t>
  </si>
  <si>
    <t xml:space="preserve">Koleno kanalizační ULTRA SOLID PP  De 250/30°</t>
  </si>
  <si>
    <t>951413239</t>
  </si>
  <si>
    <t>148</t>
  </si>
  <si>
    <t>ELM.EPKOL20030PP</t>
  </si>
  <si>
    <t xml:space="preserve">Koleno kanalizační ULTRA SOLID PP  De 200/30°</t>
  </si>
  <si>
    <t>-186679980</t>
  </si>
  <si>
    <t>149</t>
  </si>
  <si>
    <t>894411131</t>
  </si>
  <si>
    <t>Zřízení šachet kanalizačních z betonových dílců výšky vstupu do 1,50 m s obložením dna betonem tř. C 25/30, na potrubí DN přes 300 do 400</t>
  </si>
  <si>
    <t>1685847895</t>
  </si>
  <si>
    <t>150</t>
  </si>
  <si>
    <t>899102112</t>
  </si>
  <si>
    <t>Osazení poklopů litinových a ocelových včetně rámů pro třídu zatížení A15, A50</t>
  </si>
  <si>
    <t>-890525303</t>
  </si>
  <si>
    <t>151</t>
  </si>
  <si>
    <t>899103112</t>
  </si>
  <si>
    <t>Osazení poklopů litinových a ocelových včetně rámů pro třídu zatížení B125, C250</t>
  </si>
  <si>
    <t>-260046354</t>
  </si>
  <si>
    <t>152</t>
  </si>
  <si>
    <t>899623171</t>
  </si>
  <si>
    <t>Obetonování potrubí nebo zdiva stok betonem prostým v otevřeném výkopu, beton tř. C 25/30</t>
  </si>
  <si>
    <t>1281876112</t>
  </si>
  <si>
    <t>"odpadní potrubí "(12-0,65)*0,24</t>
  </si>
  <si>
    <t>153</t>
  </si>
  <si>
    <t>-1643119377</t>
  </si>
  <si>
    <t>154</t>
  </si>
  <si>
    <t>899643111</t>
  </si>
  <si>
    <t>Bednění pro obetonování potrubí v otevřeném výkopu</t>
  </si>
  <si>
    <t>-92867904</t>
  </si>
  <si>
    <t>11,35*0,492*2</t>
  </si>
  <si>
    <t>155</t>
  </si>
  <si>
    <t>533650596</t>
  </si>
  <si>
    <t>12*0,492*2</t>
  </si>
  <si>
    <t>156</t>
  </si>
  <si>
    <t>899712111</t>
  </si>
  <si>
    <t>Orientační tabulky na vodovodních a kanalizačních řadech na zdivu</t>
  </si>
  <si>
    <t>-961311188</t>
  </si>
  <si>
    <t>157</t>
  </si>
  <si>
    <t>WVN.FF485528W</t>
  </si>
  <si>
    <t>Lemový nákružek PE100 SDR11 110</t>
  </si>
  <si>
    <t>660825294</t>
  </si>
  <si>
    <t>158</t>
  </si>
  <si>
    <t>WVN.FF700214W</t>
  </si>
  <si>
    <t>Příruba PP/ocel PN10/16 110 DN100</t>
  </si>
  <si>
    <t>-1630241573</t>
  </si>
  <si>
    <t>159</t>
  </si>
  <si>
    <t>42692100</t>
  </si>
  <si>
    <t>koš sací ventilový 1"</t>
  </si>
  <si>
    <t>-43965636</t>
  </si>
  <si>
    <t>160</t>
  </si>
  <si>
    <t>899911112</t>
  </si>
  <si>
    <t>Osazení ocelových součástí závěsných a úložných pro potrubí na mostech, konstrukcích apod. hmotnosti jednotlivě přes 5 do 10 kg</t>
  </si>
  <si>
    <t>-1152183456</t>
  </si>
  <si>
    <t>"ocel.U profil 40x40x3"5,59*1,8</t>
  </si>
  <si>
    <t>161</t>
  </si>
  <si>
    <t>13010322</t>
  </si>
  <si>
    <t>tyč ocelová plochá jakost 11 375 160x8mm</t>
  </si>
  <si>
    <t>-1070802673</t>
  </si>
  <si>
    <t>10,06*0,001</t>
  </si>
  <si>
    <t>Ostatní konstrukce a práce, bourání</t>
  </si>
  <si>
    <t>162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</si>
  <si>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</si>
  <si>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</si>
  <si>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318494758</t>
  </si>
  <si>
    <t>163</t>
  </si>
  <si>
    <t>58380001</t>
  </si>
  <si>
    <t>krajník kamenný žulový silniční 130x200x300-800mm</t>
  </si>
  <si>
    <t>-2045924455</t>
  </si>
  <si>
    <t>87,6*1,02 'Přepočtené koeficientem množství</t>
  </si>
  <si>
    <t>164</t>
  </si>
  <si>
    <t>919735112</t>
  </si>
  <si>
    <t>Řezání stávajícího živičného krytu nebo podkladu hloubky přes 50 do 100 mm</t>
  </si>
  <si>
    <t>1826906559</t>
  </si>
  <si>
    <t>4,4*2</t>
  </si>
  <si>
    <t>165</t>
  </si>
  <si>
    <t>934953111</t>
  </si>
  <si>
    <t>Přepadová a ochranná zařízení nádrží obsluhovací lávka z ochranných brlí na přepadech rybníků ze dřeva, s ochranným nátěrem, délky do 2 m</t>
  </si>
  <si>
    <t>-1627389710</t>
  </si>
  <si>
    <t>2*0,65</t>
  </si>
  <si>
    <t>166</t>
  </si>
  <si>
    <t>934956125</t>
  </si>
  <si>
    <t>Přepadová a ochranná zařízení nádrží dřevěná hradítka (dluže požeráku) š.150 mm, bez nátěru, s potřebným kováním z dubového dřeva, tl. 60 mm</t>
  </si>
  <si>
    <t>981748124</t>
  </si>
  <si>
    <t>0,47*1,4*2</t>
  </si>
  <si>
    <t>167</t>
  </si>
  <si>
    <t>936311112</t>
  </si>
  <si>
    <t>Zabetonování potrubí uloženého ve vynechaných otvorech ve dně nebo ve stěnách nádrží, z betonu se zvýšenými nároky na prostředí o ploše otvoru přes 0,25 do 2,00 m2</t>
  </si>
  <si>
    <t>-553986595</t>
  </si>
  <si>
    <t>"RO"</t>
  </si>
  <si>
    <t>"ŽB 300"2*0,7*0,7*0,15</t>
  </si>
  <si>
    <t>"PP 200"1*0,6*0,6*0,15</t>
  </si>
  <si>
    <t>"Š"</t>
  </si>
  <si>
    <t>"ŽB 400"1*0,8*0,8*0,15</t>
  </si>
  <si>
    <t>"ŽB 300"1*0,7*0,7*0,15</t>
  </si>
  <si>
    <t>"PP 250"1*0,65*0,65*0,15</t>
  </si>
  <si>
    <t>"-potrubí"</t>
  </si>
  <si>
    <t>-3,14*0,15*0,15*2*0,15</t>
  </si>
  <si>
    <t>-3,14*0,2*0,2*0,15</t>
  </si>
  <si>
    <t>-3,14*0,15*0,15*0,15</t>
  </si>
  <si>
    <t>-3,14*0,125*0,125*0,15</t>
  </si>
  <si>
    <t>168</t>
  </si>
  <si>
    <t>24551522</t>
  </si>
  <si>
    <t>tmel PUR lepící a těsnící</t>
  </si>
  <si>
    <t>litr</t>
  </si>
  <si>
    <t>-525837995</t>
  </si>
  <si>
    <t>169</t>
  </si>
  <si>
    <t>SKA.1017</t>
  </si>
  <si>
    <t>Sikaflex-11FC+ concrete grey 600 ML</t>
  </si>
  <si>
    <t>-1142354334</t>
  </si>
  <si>
    <t>170</t>
  </si>
  <si>
    <t>960111221</t>
  </si>
  <si>
    <t>Bourání konstrukcí vodních staveb z hladiny, s naložením vybouraných hmot a suti na dopravní prostředek nebo s odklizením na hromady do vzdálenosti 20 m z dílců prefabrikovaných betonových a železobetonových</t>
  </si>
  <si>
    <t>-1980392019</t>
  </si>
  <si>
    <t>"stáv.požerák"0,5*0,5*2</t>
  </si>
  <si>
    <t>171</t>
  </si>
  <si>
    <t>960211251</t>
  </si>
  <si>
    <t>Bourání konstrukcí vodních staveb z hladiny, s naložením vybouraných hmot a suti na dopravní prostředek nebo s odklizením na hromady do vzdálenosti 20 m zděných z kamene nebo z cihel</t>
  </si>
  <si>
    <t>-1908401254</t>
  </si>
  <si>
    <t>"stáv.opevnění"7,5*0,3</t>
  </si>
  <si>
    <t>172</t>
  </si>
  <si>
    <t>961043111</t>
  </si>
  <si>
    <t>Bourání základů z betonu proloženého kamenem</t>
  </si>
  <si>
    <t>1170108366</t>
  </si>
  <si>
    <t>Poznámka k položce:_x000d_
Bude použita v zadní části nádrže pro zašikmení svahu.</t>
  </si>
  <si>
    <t>"bourání bet.podezdívky plotu"10</t>
  </si>
  <si>
    <t>173</t>
  </si>
  <si>
    <t>961044111</t>
  </si>
  <si>
    <t>Bourání základů z betonu prostého</t>
  </si>
  <si>
    <t>1900666647</t>
  </si>
  <si>
    <t>174</t>
  </si>
  <si>
    <t>966071822</t>
  </si>
  <si>
    <t>Rozebrání oplocení z pletiva drátěného se čtvercovými oky, výšky přes 1,6 do 2,0 m</t>
  </si>
  <si>
    <t>1099417811</t>
  </si>
  <si>
    <t>175</t>
  </si>
  <si>
    <t>966073811</t>
  </si>
  <si>
    <t>Rozebrání vrat a vrátek k oplocení plochy jednotlivě přes 2 do 6 m2</t>
  </si>
  <si>
    <t>-135585607</t>
  </si>
  <si>
    <t>Poznámka k položce:_x000d_
Odvoz do sběrného dvora.</t>
  </si>
  <si>
    <t>176</t>
  </si>
  <si>
    <t>969021141</t>
  </si>
  <si>
    <t>Vybourání vnitřního potrubí včetně vysekání drážky litinového do DN 100</t>
  </si>
  <si>
    <t>-542691628</t>
  </si>
  <si>
    <t>35,7+4,5+3,3</t>
  </si>
  <si>
    <t>177</t>
  </si>
  <si>
    <t>9690021131</t>
  </si>
  <si>
    <t>Vybourání vnitřního potrubí včetně vysekání drážky plastového přes DN 200 do DN 300</t>
  </si>
  <si>
    <t>-560160343</t>
  </si>
  <si>
    <t>178</t>
  </si>
  <si>
    <t>976085211</t>
  </si>
  <si>
    <t>Vybourání drobných zámečnických a jiných konstrukcí kanalizačních rámů litinových, z rýhovaného plechu nebo betonových včetně poklopů nebo mříží, plochy do 0,30 m2</t>
  </si>
  <si>
    <t>1477228193</t>
  </si>
  <si>
    <t>179</t>
  </si>
  <si>
    <t>976085311</t>
  </si>
  <si>
    <t>Vybourání drobných zámečnických a jiných konstrukcí kanalizačních rámů litinových, z rýhovaného plechu nebo betonových včetně poklopů nebo mříží, plochy do 0,60 m2</t>
  </si>
  <si>
    <t>-1626971804</t>
  </si>
  <si>
    <t>180</t>
  </si>
  <si>
    <t>979054451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</si>
  <si>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</si>
  <si>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652804158</t>
  </si>
  <si>
    <t>997</t>
  </si>
  <si>
    <t>Přesun sutě</t>
  </si>
  <si>
    <t>181</t>
  </si>
  <si>
    <t>997013501</t>
  </si>
  <si>
    <t>Odvoz suti a vybouraných hmot na skládku nebo meziskládku se složením, na vzdálenost do 1 km</t>
  </si>
  <si>
    <t>-140634840</t>
  </si>
  <si>
    <t>182</t>
  </si>
  <si>
    <t>997013509</t>
  </si>
  <si>
    <t>Odvoz suti a vybouraných hmot na skládku nebo meziskládku se složením, na vzdálenost Příplatek k ceně za každý další i započatý 1 km přes 1 km</t>
  </si>
  <si>
    <t>-1849933144</t>
  </si>
  <si>
    <t>(1,637+5,35+3,2)*14</t>
  </si>
  <si>
    <t>183</t>
  </si>
  <si>
    <t>997013601</t>
  </si>
  <si>
    <t>Poplatek za uložení stavebního odpadu na skládce (skládkovné) z prostého betonu zatříděného do Katalogu odpadů pod kódem 17 01 01</t>
  </si>
  <si>
    <t>-717526021</t>
  </si>
  <si>
    <t>5,35+3,2</t>
  </si>
  <si>
    <t>184</t>
  </si>
  <si>
    <t>997013813</t>
  </si>
  <si>
    <t>Poplatek za uložení stavebního odpadu na skládce (skládkovné) z plastických hmot zatříděného do Katalogu odpadů pod kódem 17 02 03</t>
  </si>
  <si>
    <t>-1429173583</t>
  </si>
  <si>
    <t>185</t>
  </si>
  <si>
    <t>997221551</t>
  </si>
  <si>
    <t>Vodorovná doprava suti bez naložení, ale se složením a s hrubým urovnáním ze sypkých materiálů, na vzdálenost do 1 km</t>
  </si>
  <si>
    <t>65494633</t>
  </si>
  <si>
    <t>186</t>
  </si>
  <si>
    <t>997221559</t>
  </si>
  <si>
    <t>Vodorovná doprava suti bez naložení, ale se složením a s hrubým urovnáním Příplatek k ceně za každý další i započatý 1 km přes 1 km</t>
  </si>
  <si>
    <t>-1883865433</t>
  </si>
  <si>
    <t>28,595*14</t>
  </si>
  <si>
    <t>187</t>
  </si>
  <si>
    <t>997221645</t>
  </si>
  <si>
    <t>Poplatek za uložení stavebního odpadu na skládce (skládkovné) asfaltového bez obsahu dehtu zatříděného do Katalogu odpadů pod kódem 17 03 02</t>
  </si>
  <si>
    <t>1825981620</t>
  </si>
  <si>
    <t>188</t>
  </si>
  <si>
    <t>997221873</t>
  </si>
  <si>
    <t>Poplatek za uložení stavebního odpadu na recyklační skládce (skládkovné) zeminy a kamení zatříděného do Katalogu odpadů pod kódem 17 05 04</t>
  </si>
  <si>
    <t>-193387224</t>
  </si>
  <si>
    <t>189</t>
  </si>
  <si>
    <t>997321211</t>
  </si>
  <si>
    <t>Svislá doprava suti a vybouraných hmot s naložením do dopravního zařízení a s vyprázdněním dopravního zařízení na hromadu nebo do dopravního prostředku na výšku do 4 m</t>
  </si>
  <si>
    <t>-1793465853</t>
  </si>
  <si>
    <t>190</t>
  </si>
  <si>
    <t>997321511</t>
  </si>
  <si>
    <t>Vodorovná doprava suti a vybouraných hmot bez naložení, s vyložením a hrubým urovnáním po suchu, na vzdálenost do 1 km</t>
  </si>
  <si>
    <t>-744730945</t>
  </si>
  <si>
    <t>998</t>
  </si>
  <si>
    <t>Přesun hmot</t>
  </si>
  <si>
    <t>191</t>
  </si>
  <si>
    <t>998331011</t>
  </si>
  <si>
    <t>Přesun hmot pro nádrže dopravní vzdálenost do 500 m</t>
  </si>
  <si>
    <t>1725407836</t>
  </si>
  <si>
    <t>PSV</t>
  </si>
  <si>
    <t>Práce a dodávky PSV</t>
  </si>
  <si>
    <t>711</t>
  </si>
  <si>
    <t>Izolace proti vodě, vlhkosti a plynům</t>
  </si>
  <si>
    <t>192</t>
  </si>
  <si>
    <t>711121131</t>
  </si>
  <si>
    <t>Provedení izolace proti zemní vlhkosti natěradly a tmely za horka na ploše vodorovné V nátěrem asfaltovým</t>
  </si>
  <si>
    <t>-46472372</t>
  </si>
  <si>
    <t>0,6*0,9</t>
  </si>
  <si>
    <t>193</t>
  </si>
  <si>
    <t>11161332</t>
  </si>
  <si>
    <t>asfalt pro izolaci trub</t>
  </si>
  <si>
    <t>1505245053</t>
  </si>
  <si>
    <t>0,632911392405063*0,00158 'Přepočtené koeficientem množství</t>
  </si>
  <si>
    <t>194</t>
  </si>
  <si>
    <t>711141559</t>
  </si>
  <si>
    <t>Provedení izolace proti zemní vlhkosti pásy přitavením NAIP na ploše vodorovné V</t>
  </si>
  <si>
    <t>-1822347197</t>
  </si>
  <si>
    <t>195</t>
  </si>
  <si>
    <t>62811120</t>
  </si>
  <si>
    <t>asfaltový pás separační bez krycí vrstvy (impregnovaná vložka), typu A</t>
  </si>
  <si>
    <t>-2143408076</t>
  </si>
  <si>
    <t>0,54*1,1655 'Přepočtené koeficientem množství</t>
  </si>
  <si>
    <t>196</t>
  </si>
  <si>
    <t>998711101</t>
  </si>
  <si>
    <t>Přesun hmot pro izolace proti vodě, vlhkosti a plynům stanovený z hmotnosti přesunovaného materiálu vodorovná dopravní vzdálenost do 50 m v objektech výšky do 6 m</t>
  </si>
  <si>
    <t>2087024156</t>
  </si>
  <si>
    <t>713</t>
  </si>
  <si>
    <t>Izolace tepelné</t>
  </si>
  <si>
    <t>197</t>
  </si>
  <si>
    <t>713121121</t>
  </si>
  <si>
    <t>Montáž tepelné izolace podlah rohožemi, pásy, deskami, dílci, bloky (izolační materiál ve specifikaci) kladenými volně dvouvrstvá</t>
  </si>
  <si>
    <t>447256733</t>
  </si>
  <si>
    <t>"pilíř-sací potrubí"0,3*0,6</t>
  </si>
  <si>
    <t>198</t>
  </si>
  <si>
    <t>28375860</t>
  </si>
  <si>
    <t>deska EPS pro aplikace bez zatížení tl 140mm</t>
  </si>
  <si>
    <t>-1746683715</t>
  </si>
  <si>
    <t>0,176470588235294*2,04 'Přepočtené koeficientem množství</t>
  </si>
  <si>
    <t>722</t>
  </si>
  <si>
    <t>Zdravotechnika - vnitřní vodovod</t>
  </si>
  <si>
    <t>199</t>
  </si>
  <si>
    <t>722240124</t>
  </si>
  <si>
    <t>Armatury z plastických hmot kohouty (PPR) kulové DN 32</t>
  </si>
  <si>
    <t>-2055242837</t>
  </si>
  <si>
    <t>200</t>
  </si>
  <si>
    <t>722251113</t>
  </si>
  <si>
    <t>Požární příslušenství a armatury hadice pryžové Ø 25/34</t>
  </si>
  <si>
    <t>1174258540</t>
  </si>
  <si>
    <t>201</t>
  </si>
  <si>
    <t>722253155</t>
  </si>
  <si>
    <t>Požární příslušenství a armatury hadicové spojky požární šroubení savicové</t>
  </si>
  <si>
    <t>-1890220906</t>
  </si>
  <si>
    <t>202</t>
  </si>
  <si>
    <t>722259108</t>
  </si>
  <si>
    <t>Požární příslušenství a armatury hydrantové skříně ostatní příslušenství víčko savicové 110</t>
  </si>
  <si>
    <t>759419470</t>
  </si>
  <si>
    <t>203</t>
  </si>
  <si>
    <t>722259111</t>
  </si>
  <si>
    <t>Požární příslušenství a armatury hydrantové skříně ostatní příslušenství objímka na hadici 75</t>
  </si>
  <si>
    <t>1118680961</t>
  </si>
  <si>
    <t>204</t>
  </si>
  <si>
    <t>998722101</t>
  </si>
  <si>
    <t>Přesun hmot pro vnitřní vodovod stanovený z hmotnosti přesunovaného materiálu vodorovná dopravní vzdálenost do 50 m v objektech výšky do 6 m</t>
  </si>
  <si>
    <t>-808447289</t>
  </si>
  <si>
    <t>764</t>
  </si>
  <si>
    <t>Konstrukce klempířské</t>
  </si>
  <si>
    <t>205</t>
  </si>
  <si>
    <t>764101143</t>
  </si>
  <si>
    <t>Montáž krytiny z plechu s úpravou u okapů, prostupů a výčnělků střechy rovné z taškových tabulí, sklon střechy přes 30 do 60°</t>
  </si>
  <si>
    <t>-92079578</t>
  </si>
  <si>
    <t>206</t>
  </si>
  <si>
    <t>764121403</t>
  </si>
  <si>
    <t>Krytina z hliníkového plechu s úpravou u okapů, prostupů a výčnělků střechy rovné drážkováním ze svitků rš 500 mm, sklon střechy přes 30 do 60°</t>
  </si>
  <si>
    <t>-1935966368</t>
  </si>
  <si>
    <t>0,8*1,1+0,07*2</t>
  </si>
  <si>
    <t>207</t>
  </si>
  <si>
    <t>13814193</t>
  </si>
  <si>
    <t>plech hladký Pz jakost EN 10143 tl 1mm tabule</t>
  </si>
  <si>
    <t>-1819074508</t>
  </si>
  <si>
    <t>2*8*0,001</t>
  </si>
  <si>
    <t>208</t>
  </si>
  <si>
    <t>767131111</t>
  </si>
  <si>
    <t>Montáž stěn a příček z plechu spojených šroubováním</t>
  </si>
  <si>
    <t>-1846517975</t>
  </si>
  <si>
    <t>"pilíř-sací potrubí"0,9*0,1</t>
  </si>
  <si>
    <t>209</t>
  </si>
  <si>
    <t>998764101</t>
  </si>
  <si>
    <t>Přesun hmot pro konstrukce klempířské stanovený z hmotnosti přesunovaného materiálu vodorovná dopravní vzdálenost do 50 m v objektech výšky do 6 m</t>
  </si>
  <si>
    <t>350498908</t>
  </si>
  <si>
    <t>767</t>
  </si>
  <si>
    <t>Konstrukce zámečnické</t>
  </si>
  <si>
    <t>210</t>
  </si>
  <si>
    <t>767610111</t>
  </si>
  <si>
    <t>Montáž oken jednoduchých z hliníkových nebo ocelových profilů na polyuretanovou pěnu pevných do celostěnových panelů nebo ocelové konstrukce, plochy do 0,6 m2</t>
  </si>
  <si>
    <t>837938488</t>
  </si>
  <si>
    <t>211</t>
  </si>
  <si>
    <t>767995112</t>
  </si>
  <si>
    <t>Montáž ostatních atypických zámečnických konstrukcí hmotnosti přes 5 do 10 kg</t>
  </si>
  <si>
    <t>390661790</t>
  </si>
  <si>
    <t>212</t>
  </si>
  <si>
    <t>998767101</t>
  </si>
  <si>
    <t>Přesun hmot pro zámečnické konstrukce stanovený z hmotnosti přesunovaného materiálu vodorovná dopravní vzdálenost do 50 m v objektech výšky do 6 m</t>
  </si>
  <si>
    <t>595205209</t>
  </si>
  <si>
    <t>213</t>
  </si>
  <si>
    <t>Rz011</t>
  </si>
  <si>
    <t>Ocelové kovové dvoudílné objímky, s gumou, DN 100</t>
  </si>
  <si>
    <t>-757136729</t>
  </si>
  <si>
    <t>214</t>
  </si>
  <si>
    <t>Rz012</t>
  </si>
  <si>
    <t>Šroubovací trn</t>
  </si>
  <si>
    <t>-575109143</t>
  </si>
  <si>
    <t>215</t>
  </si>
  <si>
    <t>Rz013</t>
  </si>
  <si>
    <t>Koncové šroubení sacího potrubí požární nádrže s víčkem</t>
  </si>
  <si>
    <t>743122539</t>
  </si>
  <si>
    <t>216</t>
  </si>
  <si>
    <t>Rz014</t>
  </si>
  <si>
    <t>Víčko</t>
  </si>
  <si>
    <t>1053561273</t>
  </si>
  <si>
    <t>217</t>
  </si>
  <si>
    <t>Rz015</t>
  </si>
  <si>
    <t>Jednokřídlá dvířka 600/600, provedení nerez, zavírání na čtyřhran</t>
  </si>
  <si>
    <t>-1332437627</t>
  </si>
  <si>
    <t>218</t>
  </si>
  <si>
    <t>Rz016</t>
  </si>
  <si>
    <t>2110335741</t>
  </si>
  <si>
    <t>219</t>
  </si>
  <si>
    <t>-1805422313</t>
  </si>
  <si>
    <t>782</t>
  </si>
  <si>
    <t>Dokončovací práce - obklady z kamene</t>
  </si>
  <si>
    <t>220</t>
  </si>
  <si>
    <t>782131112</t>
  </si>
  <si>
    <t>Montáž obkladů stěn z tvrdých kamenů kladených do malty z nejvýše dvou rozdílných druhů pravoúhlých desek ve skladbě se pravidelně opakujících tl. přes 25 do 30 mm</t>
  </si>
  <si>
    <t>736426910</t>
  </si>
  <si>
    <t>(0,9+0,6)*2*1,36-(0,6*0,6)</t>
  </si>
  <si>
    <t>221</t>
  </si>
  <si>
    <t>Rz017</t>
  </si>
  <si>
    <t xml:space="preserve">Kamenný obklad </t>
  </si>
  <si>
    <t>-1909465052</t>
  </si>
  <si>
    <t>222</t>
  </si>
  <si>
    <t>998782101</t>
  </si>
  <si>
    <t>Přesun hmot pro obklady kamenné stanovený z hmotnosti přesunovaného materiálu vodorovná dopravní vzdálenost do 50 m v objektech výšky do 6 m</t>
  </si>
  <si>
    <t>-1262022750</t>
  </si>
  <si>
    <t>Práce a dodávky M</t>
  </si>
  <si>
    <t>23-M</t>
  </si>
  <si>
    <t>Montáže potrubí</t>
  </si>
  <si>
    <t>223</t>
  </si>
  <si>
    <t>230140054</t>
  </si>
  <si>
    <t>Montáž trubek Ø 108 mm, tl. 3 mm</t>
  </si>
  <si>
    <t>2028646861</t>
  </si>
  <si>
    <t>"trvalé sací potrubí 114/3"2,5</t>
  </si>
  <si>
    <t>224</t>
  </si>
  <si>
    <t>230140190</t>
  </si>
  <si>
    <t>Montáž trubních dílců přivařovacích Ø 108, tl. 9 mm</t>
  </si>
  <si>
    <t>-565753353</t>
  </si>
  <si>
    <t>"montáž kolen 45°"2</t>
  </si>
  <si>
    <t>"montáž kolen 90°"2</t>
  </si>
  <si>
    <t>"příruba krková DN 100"3</t>
  </si>
  <si>
    <t>225</t>
  </si>
  <si>
    <t>55283918</t>
  </si>
  <si>
    <t>trubka ocelová bezešvá hladká jakost 11 353 114x3,6mm</t>
  </si>
  <si>
    <t>-890902356</t>
  </si>
  <si>
    <t>226</t>
  </si>
  <si>
    <t>55261321</t>
  </si>
  <si>
    <t>koleno 90° z ušlechtilé oceli (nerez) lisovací spoj pro rozvod pitné vody d 15</t>
  </si>
  <si>
    <t>342202066</t>
  </si>
  <si>
    <t>227</t>
  </si>
  <si>
    <t>55261320</t>
  </si>
  <si>
    <t>1536510478</t>
  </si>
  <si>
    <t>228</t>
  </si>
  <si>
    <t>55251608</t>
  </si>
  <si>
    <t>příruba litinová úsporná PN 10 pro vodovodní ocelové potrubí 60/67mm</t>
  </si>
  <si>
    <t>1289293155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</si>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</sst>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37" fillId="0" borderId="21" xfId="0" applyFont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35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2605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Požární nádrž Vysoká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10. 1. 2022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Jihlava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Ing.Josef Novotný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16.5" customHeight="1">
      <c r="A55" s="113" t="s">
        <v>77</v>
      </c>
      <c r="B55" s="114"/>
      <c r="C55" s="115"/>
      <c r="D55" s="116" t="s">
        <v>78</v>
      </c>
      <c r="E55" s="116"/>
      <c r="F55" s="116"/>
      <c r="G55" s="116"/>
      <c r="H55" s="116"/>
      <c r="I55" s="117"/>
      <c r="J55" s="116" t="s">
        <v>79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'ostatní - Vedlejší náklady'!J30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80</v>
      </c>
      <c r="AR55" s="120"/>
      <c r="AS55" s="121">
        <v>0</v>
      </c>
      <c r="AT55" s="122">
        <f>ROUND(SUM(AV55:AW55),2)</f>
        <v>0</v>
      </c>
      <c r="AU55" s="123">
        <f>'ostatní - Vedlejší náklady'!P83</f>
        <v>0</v>
      </c>
      <c r="AV55" s="122">
        <f>'ostatní - Vedlejší náklady'!J33</f>
        <v>0</v>
      </c>
      <c r="AW55" s="122">
        <f>'ostatní - Vedlejší náklady'!J34</f>
        <v>0</v>
      </c>
      <c r="AX55" s="122">
        <f>'ostatní - Vedlejší náklady'!J35</f>
        <v>0</v>
      </c>
      <c r="AY55" s="122">
        <f>'ostatní - Vedlejší náklady'!J36</f>
        <v>0</v>
      </c>
      <c r="AZ55" s="122">
        <f>'ostatní - Vedlejší náklady'!F33</f>
        <v>0</v>
      </c>
      <c r="BA55" s="122">
        <f>'ostatní - Vedlejší náklady'!F34</f>
        <v>0</v>
      </c>
      <c r="BB55" s="122">
        <f>'ostatní - Vedlejší náklady'!F35</f>
        <v>0</v>
      </c>
      <c r="BC55" s="122">
        <f>'ostatní - Vedlejší náklady'!F36</f>
        <v>0</v>
      </c>
      <c r="BD55" s="124">
        <f>'ostatní - Vedlejší náklady'!F37</f>
        <v>0</v>
      </c>
      <c r="BE55" s="7"/>
      <c r="BT55" s="125" t="s">
        <v>81</v>
      </c>
      <c r="BV55" s="125" t="s">
        <v>75</v>
      </c>
      <c r="BW55" s="125" t="s">
        <v>82</v>
      </c>
      <c r="BX55" s="125" t="s">
        <v>5</v>
      </c>
      <c r="CL55" s="125" t="s">
        <v>19</v>
      </c>
      <c r="CM55" s="125" t="s">
        <v>83</v>
      </c>
    </row>
    <row r="56" s="7" customFormat="1" ht="16.5" customHeight="1">
      <c r="A56" s="113" t="s">
        <v>77</v>
      </c>
      <c r="B56" s="114"/>
      <c r="C56" s="115"/>
      <c r="D56" s="116" t="s">
        <v>84</v>
      </c>
      <c r="E56" s="116"/>
      <c r="F56" s="116"/>
      <c r="G56" s="116"/>
      <c r="H56" s="116"/>
      <c r="I56" s="117"/>
      <c r="J56" s="116" t="s">
        <v>85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01 - Požární nádrž'!J30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80</v>
      </c>
      <c r="AR56" s="120"/>
      <c r="AS56" s="126">
        <v>0</v>
      </c>
      <c r="AT56" s="127">
        <f>ROUND(SUM(AV56:AW56),2)</f>
        <v>0</v>
      </c>
      <c r="AU56" s="128">
        <f>'SO 01 - Požární nádrž'!P99</f>
        <v>0</v>
      </c>
      <c r="AV56" s="127">
        <f>'SO 01 - Požární nádrž'!J33</f>
        <v>0</v>
      </c>
      <c r="AW56" s="127">
        <f>'SO 01 - Požární nádrž'!J34</f>
        <v>0</v>
      </c>
      <c r="AX56" s="127">
        <f>'SO 01 - Požární nádrž'!J35</f>
        <v>0</v>
      </c>
      <c r="AY56" s="127">
        <f>'SO 01 - Požární nádrž'!J36</f>
        <v>0</v>
      </c>
      <c r="AZ56" s="127">
        <f>'SO 01 - Požární nádrž'!F33</f>
        <v>0</v>
      </c>
      <c r="BA56" s="127">
        <f>'SO 01 - Požární nádrž'!F34</f>
        <v>0</v>
      </c>
      <c r="BB56" s="127">
        <f>'SO 01 - Požární nádrž'!F35</f>
        <v>0</v>
      </c>
      <c r="BC56" s="127">
        <f>'SO 01 - Požární nádrž'!F36</f>
        <v>0</v>
      </c>
      <c r="BD56" s="129">
        <f>'SO 01 - Požární nádrž'!F37</f>
        <v>0</v>
      </c>
      <c r="BE56" s="7"/>
      <c r="BT56" s="125" t="s">
        <v>81</v>
      </c>
      <c r="BV56" s="125" t="s">
        <v>75</v>
      </c>
      <c r="BW56" s="125" t="s">
        <v>86</v>
      </c>
      <c r="BX56" s="125" t="s">
        <v>5</v>
      </c>
      <c r="CL56" s="125" t="s">
        <v>19</v>
      </c>
      <c r="CM56" s="125" t="s">
        <v>83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jsHOhxGRIjlLZMoammWPidcLroj0vULnrLl1oGub3qqvR6Qo1Zt3em+YqheXe8IwKgMhPlTzMGcsKq7szsiTXA==" hashValue="M54zmO9WRixjLW2zrFslcA5NJSvQRteBWU6NtOXVAUMYpM88dZI+eUspc+UDElPwgoRdwiCkmWRb/HgLkrn1UQ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ostatní - Vedlejší náklady'!C2" display="/"/>
    <hyperlink ref="A56" location="'SO 01 - Požární nádrž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87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Požární nádrž Vysoká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10. 1. 2022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29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35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36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ROUND((SUM(BE83:BE97)),  2)</f>
        <v>0</v>
      </c>
      <c r="G33" s="40"/>
      <c r="H33" s="40"/>
      <c r="I33" s="150">
        <v>0.20999999999999999</v>
      </c>
      <c r="J33" s="149">
        <f>ROUND(((SUM(BE83:BE97))*I33),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ROUND((SUM(BF83:BF97)),  2)</f>
        <v>0</v>
      </c>
      <c r="G34" s="40"/>
      <c r="H34" s="40"/>
      <c r="I34" s="150">
        <v>0.14999999999999999</v>
      </c>
      <c r="J34" s="149">
        <f>ROUND(((SUM(BF83:BF97))*I34),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ROUND((SUM(BG83:BG97)),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ROUND((SUM(BH83:BH97)),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ROUND((SUM(BI83:BI97)),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Požární nádrž Vysoká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ostatní - Vedlejší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10. 1. 2022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Jihlava</v>
      </c>
      <c r="G54" s="42"/>
      <c r="H54" s="42"/>
      <c r="I54" s="34" t="s">
        <v>32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Ing.Josef Novotný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91</v>
      </c>
      <c r="D57" s="164"/>
      <c r="E57" s="164"/>
      <c r="F57" s="164"/>
      <c r="G57" s="164"/>
      <c r="H57" s="164"/>
      <c r="I57" s="164"/>
      <c r="J57" s="165" t="s">
        <v>92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93</v>
      </c>
    </row>
    <row r="60" s="9" customFormat="1" ht="24.96" customHeight="1">
      <c r="A60" s="9"/>
      <c r="B60" s="167"/>
      <c r="C60" s="168"/>
      <c r="D60" s="169" t="s">
        <v>94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95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96</v>
      </c>
      <c r="E62" s="176"/>
      <c r="F62" s="176"/>
      <c r="G62" s="176"/>
      <c r="H62" s="176"/>
      <c r="I62" s="176"/>
      <c r="J62" s="177">
        <f>J92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97</v>
      </c>
      <c r="E63" s="176"/>
      <c r="F63" s="176"/>
      <c r="G63" s="176"/>
      <c r="H63" s="176"/>
      <c r="I63" s="176"/>
      <c r="J63" s="177">
        <f>J95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98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Požární nádrž Vysoká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88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ostatní - Vedlejší náklady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 xml:space="preserve"> </v>
      </c>
      <c r="G77" s="42"/>
      <c r="H77" s="42"/>
      <c r="I77" s="34" t="s">
        <v>23</v>
      </c>
      <c r="J77" s="74" t="str">
        <f>IF(J12="","",J12)</f>
        <v>10. 1. 2022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>Statutární město Jihlava</v>
      </c>
      <c r="G79" s="42"/>
      <c r="H79" s="42"/>
      <c r="I79" s="34" t="s">
        <v>32</v>
      </c>
      <c r="J79" s="38" t="str">
        <f>E21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30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>Ing.Josef Novotný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99</v>
      </c>
      <c r="D82" s="182" t="s">
        <v>58</v>
      </c>
      <c r="E82" s="182" t="s">
        <v>54</v>
      </c>
      <c r="F82" s="182" t="s">
        <v>55</v>
      </c>
      <c r="G82" s="182" t="s">
        <v>100</v>
      </c>
      <c r="H82" s="182" t="s">
        <v>101</v>
      </c>
      <c r="I82" s="182" t="s">
        <v>102</v>
      </c>
      <c r="J82" s="182" t="s">
        <v>92</v>
      </c>
      <c r="K82" s="183" t="s">
        <v>103</v>
      </c>
      <c r="L82" s="184"/>
      <c r="M82" s="94" t="s">
        <v>19</v>
      </c>
      <c r="N82" s="95" t="s">
        <v>43</v>
      </c>
      <c r="O82" s="95" t="s">
        <v>104</v>
      </c>
      <c r="P82" s="95" t="s">
        <v>105</v>
      </c>
      <c r="Q82" s="95" t="s">
        <v>106</v>
      </c>
      <c r="R82" s="95" t="s">
        <v>107</v>
      </c>
      <c r="S82" s="95" t="s">
        <v>108</v>
      </c>
      <c r="T82" s="96" t="s">
        <v>109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110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72</v>
      </c>
      <c r="AU83" s="19" t="s">
        <v>93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72</v>
      </c>
      <c r="E84" s="193" t="s">
        <v>111</v>
      </c>
      <c r="F84" s="193" t="s">
        <v>112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P85+P92+P95</f>
        <v>0</v>
      </c>
      <c r="Q84" s="198"/>
      <c r="R84" s="199">
        <f>R85+R92+R95</f>
        <v>0</v>
      </c>
      <c r="S84" s="198"/>
      <c r="T84" s="200">
        <f>T85+T92+T95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113</v>
      </c>
      <c r="AT84" s="202" t="s">
        <v>72</v>
      </c>
      <c r="AU84" s="202" t="s">
        <v>73</v>
      </c>
      <c r="AY84" s="201" t="s">
        <v>114</v>
      </c>
      <c r="BK84" s="203">
        <f>BK85+BK92+BK95</f>
        <v>0</v>
      </c>
    </row>
    <row r="85" s="12" customFormat="1" ht="22.8" customHeight="1">
      <c r="A85" s="12"/>
      <c r="B85" s="190"/>
      <c r="C85" s="191"/>
      <c r="D85" s="192" t="s">
        <v>72</v>
      </c>
      <c r="E85" s="204" t="s">
        <v>115</v>
      </c>
      <c r="F85" s="204" t="s">
        <v>116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SUM(P86:P91)</f>
        <v>0</v>
      </c>
      <c r="Q85" s="198"/>
      <c r="R85" s="199">
        <f>SUM(R86:R91)</f>
        <v>0</v>
      </c>
      <c r="S85" s="198"/>
      <c r="T85" s="200">
        <f>SUM(T86:T91)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113</v>
      </c>
      <c r="AT85" s="202" t="s">
        <v>72</v>
      </c>
      <c r="AU85" s="202" t="s">
        <v>81</v>
      </c>
      <c r="AY85" s="201" t="s">
        <v>114</v>
      </c>
      <c r="BK85" s="203">
        <f>SUM(BK86:BK91)</f>
        <v>0</v>
      </c>
    </row>
    <row r="86" s="2" customFormat="1" ht="16.5" customHeight="1">
      <c r="A86" s="40"/>
      <c r="B86" s="41"/>
      <c r="C86" s="206" t="s">
        <v>81</v>
      </c>
      <c r="D86" s="206" t="s">
        <v>117</v>
      </c>
      <c r="E86" s="207" t="s">
        <v>118</v>
      </c>
      <c r="F86" s="208" t="s">
        <v>119</v>
      </c>
      <c r="G86" s="209" t="s">
        <v>120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44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121</v>
      </c>
      <c r="AT86" s="217" t="s">
        <v>117</v>
      </c>
      <c r="AU86" s="217" t="s">
        <v>83</v>
      </c>
      <c r="AY86" s="19" t="s">
        <v>114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81</v>
      </c>
      <c r="BK86" s="218">
        <f>ROUND(I86*H86,2)</f>
        <v>0</v>
      </c>
      <c r="BL86" s="19" t="s">
        <v>121</v>
      </c>
      <c r="BM86" s="217" t="s">
        <v>122</v>
      </c>
    </row>
    <row r="87" s="2" customFormat="1">
      <c r="A87" s="40"/>
      <c r="B87" s="41"/>
      <c r="C87" s="42"/>
      <c r="D87" s="219" t="s">
        <v>123</v>
      </c>
      <c r="E87" s="42"/>
      <c r="F87" s="220" t="s">
        <v>124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123</v>
      </c>
      <c r="AU87" s="19" t="s">
        <v>83</v>
      </c>
    </row>
    <row r="88" s="2" customFormat="1" ht="16.5" customHeight="1">
      <c r="A88" s="40"/>
      <c r="B88" s="41"/>
      <c r="C88" s="206" t="s">
        <v>83</v>
      </c>
      <c r="D88" s="206" t="s">
        <v>117</v>
      </c>
      <c r="E88" s="207" t="s">
        <v>125</v>
      </c>
      <c r="F88" s="208" t="s">
        <v>126</v>
      </c>
      <c r="G88" s="209" t="s">
        <v>120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44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121</v>
      </c>
      <c r="AT88" s="217" t="s">
        <v>117</v>
      </c>
      <c r="AU88" s="217" t="s">
        <v>83</v>
      </c>
      <c r="AY88" s="19" t="s">
        <v>114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81</v>
      </c>
      <c r="BK88" s="218">
        <f>ROUND(I88*H88,2)</f>
        <v>0</v>
      </c>
      <c r="BL88" s="19" t="s">
        <v>121</v>
      </c>
      <c r="BM88" s="217" t="s">
        <v>127</v>
      </c>
    </row>
    <row r="89" s="2" customFormat="1">
      <c r="A89" s="40"/>
      <c r="B89" s="41"/>
      <c r="C89" s="42"/>
      <c r="D89" s="219" t="s">
        <v>123</v>
      </c>
      <c r="E89" s="42"/>
      <c r="F89" s="220" t="s">
        <v>128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123</v>
      </c>
      <c r="AU89" s="19" t="s">
        <v>83</v>
      </c>
    </row>
    <row r="90" s="2" customFormat="1">
      <c r="A90" s="40"/>
      <c r="B90" s="41"/>
      <c r="C90" s="206" t="s">
        <v>129</v>
      </c>
      <c r="D90" s="206" t="s">
        <v>117</v>
      </c>
      <c r="E90" s="207" t="s">
        <v>130</v>
      </c>
      <c r="F90" s="208" t="s">
        <v>131</v>
      </c>
      <c r="G90" s="209" t="s">
        <v>120</v>
      </c>
      <c r="H90" s="210">
        <v>1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44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121</v>
      </c>
      <c r="AT90" s="217" t="s">
        <v>117</v>
      </c>
      <c r="AU90" s="217" t="s">
        <v>83</v>
      </c>
      <c r="AY90" s="19" t="s">
        <v>114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121</v>
      </c>
      <c r="BM90" s="217" t="s">
        <v>132</v>
      </c>
    </row>
    <row r="91" s="2" customFormat="1">
      <c r="A91" s="40"/>
      <c r="B91" s="41"/>
      <c r="C91" s="42"/>
      <c r="D91" s="219" t="s">
        <v>123</v>
      </c>
      <c r="E91" s="42"/>
      <c r="F91" s="220" t="s">
        <v>133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123</v>
      </c>
      <c r="AU91" s="19" t="s">
        <v>83</v>
      </c>
    </row>
    <row r="92" s="12" customFormat="1" ht="22.8" customHeight="1">
      <c r="A92" s="12"/>
      <c r="B92" s="190"/>
      <c r="C92" s="191"/>
      <c r="D92" s="192" t="s">
        <v>72</v>
      </c>
      <c r="E92" s="204" t="s">
        <v>134</v>
      </c>
      <c r="F92" s="204" t="s">
        <v>135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SUM(P93:P94)</f>
        <v>0</v>
      </c>
      <c r="Q92" s="198"/>
      <c r="R92" s="199">
        <f>SUM(R93:R94)</f>
        <v>0</v>
      </c>
      <c r="S92" s="198"/>
      <c r="T92" s="200">
        <f>SUM(T93:T94)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113</v>
      </c>
      <c r="AT92" s="202" t="s">
        <v>72</v>
      </c>
      <c r="AU92" s="202" t="s">
        <v>81</v>
      </c>
      <c r="AY92" s="201" t="s">
        <v>114</v>
      </c>
      <c r="BK92" s="203">
        <f>SUM(BK93:BK94)</f>
        <v>0</v>
      </c>
    </row>
    <row r="93" s="2" customFormat="1" ht="16.5" customHeight="1">
      <c r="A93" s="40"/>
      <c r="B93" s="41"/>
      <c r="C93" s="206" t="s">
        <v>121</v>
      </c>
      <c r="D93" s="206" t="s">
        <v>117</v>
      </c>
      <c r="E93" s="207" t="s">
        <v>136</v>
      </c>
      <c r="F93" s="208" t="s">
        <v>135</v>
      </c>
      <c r="G93" s="209" t="s">
        <v>120</v>
      </c>
      <c r="H93" s="210">
        <v>1</v>
      </c>
      <c r="I93" s="211"/>
      <c r="J93" s="212">
        <f>ROUND(I93*H93,2)</f>
        <v>0</v>
      </c>
      <c r="K93" s="208" t="s">
        <v>19</v>
      </c>
      <c r="L93" s="46"/>
      <c r="M93" s="213" t="s">
        <v>19</v>
      </c>
      <c r="N93" s="214" t="s">
        <v>44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121</v>
      </c>
      <c r="AT93" s="217" t="s">
        <v>117</v>
      </c>
      <c r="AU93" s="217" t="s">
        <v>83</v>
      </c>
      <c r="AY93" s="19" t="s">
        <v>114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81</v>
      </c>
      <c r="BK93" s="218">
        <f>ROUND(I93*H93,2)</f>
        <v>0</v>
      </c>
      <c r="BL93" s="19" t="s">
        <v>121</v>
      </c>
      <c r="BM93" s="217" t="s">
        <v>137</v>
      </c>
    </row>
    <row r="94" s="2" customFormat="1">
      <c r="A94" s="40"/>
      <c r="B94" s="41"/>
      <c r="C94" s="42"/>
      <c r="D94" s="219" t="s">
        <v>123</v>
      </c>
      <c r="E94" s="42"/>
      <c r="F94" s="220" t="s">
        <v>138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123</v>
      </c>
      <c r="AU94" s="19" t="s">
        <v>83</v>
      </c>
    </row>
    <row r="95" s="12" customFormat="1" ht="22.8" customHeight="1">
      <c r="A95" s="12"/>
      <c r="B95" s="190"/>
      <c r="C95" s="191"/>
      <c r="D95" s="192" t="s">
        <v>72</v>
      </c>
      <c r="E95" s="204" t="s">
        <v>139</v>
      </c>
      <c r="F95" s="204" t="s">
        <v>140</v>
      </c>
      <c r="G95" s="191"/>
      <c r="H95" s="191"/>
      <c r="I95" s="194"/>
      <c r="J95" s="205">
        <f>BK95</f>
        <v>0</v>
      </c>
      <c r="K95" s="191"/>
      <c r="L95" s="196"/>
      <c r="M95" s="197"/>
      <c r="N95" s="198"/>
      <c r="O95" s="198"/>
      <c r="P95" s="199">
        <f>SUM(P96:P97)</f>
        <v>0</v>
      </c>
      <c r="Q95" s="198"/>
      <c r="R95" s="199">
        <f>SUM(R96:R97)</f>
        <v>0</v>
      </c>
      <c r="S95" s="198"/>
      <c r="T95" s="200">
        <f>SUM(T96:T97)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113</v>
      </c>
      <c r="AT95" s="202" t="s">
        <v>72</v>
      </c>
      <c r="AU95" s="202" t="s">
        <v>81</v>
      </c>
      <c r="AY95" s="201" t="s">
        <v>114</v>
      </c>
      <c r="BK95" s="203">
        <f>SUM(BK96:BK97)</f>
        <v>0</v>
      </c>
    </row>
    <row r="96" s="2" customFormat="1" ht="16.5" customHeight="1">
      <c r="A96" s="40"/>
      <c r="B96" s="41"/>
      <c r="C96" s="206" t="s">
        <v>113</v>
      </c>
      <c r="D96" s="206" t="s">
        <v>117</v>
      </c>
      <c r="E96" s="207" t="s">
        <v>141</v>
      </c>
      <c r="F96" s="208" t="s">
        <v>142</v>
      </c>
      <c r="G96" s="209" t="s">
        <v>120</v>
      </c>
      <c r="H96" s="210">
        <v>1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44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121</v>
      </c>
      <c r="AT96" s="217" t="s">
        <v>117</v>
      </c>
      <c r="AU96" s="217" t="s">
        <v>83</v>
      </c>
      <c r="AY96" s="19" t="s">
        <v>114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81</v>
      </c>
      <c r="BK96" s="218">
        <f>ROUND(I96*H96,2)</f>
        <v>0</v>
      </c>
      <c r="BL96" s="19" t="s">
        <v>121</v>
      </c>
      <c r="BM96" s="217" t="s">
        <v>143</v>
      </c>
    </row>
    <row r="97" s="2" customFormat="1" ht="16.5" customHeight="1">
      <c r="A97" s="40"/>
      <c r="B97" s="41"/>
      <c r="C97" s="206" t="s">
        <v>144</v>
      </c>
      <c r="D97" s="206" t="s">
        <v>117</v>
      </c>
      <c r="E97" s="207" t="s">
        <v>145</v>
      </c>
      <c r="F97" s="208" t="s">
        <v>146</v>
      </c>
      <c r="G97" s="209" t="s">
        <v>120</v>
      </c>
      <c r="H97" s="210">
        <v>1</v>
      </c>
      <c r="I97" s="211"/>
      <c r="J97" s="212">
        <f>ROUND(I97*H97,2)</f>
        <v>0</v>
      </c>
      <c r="K97" s="208" t="s">
        <v>19</v>
      </c>
      <c r="L97" s="46"/>
      <c r="M97" s="224" t="s">
        <v>19</v>
      </c>
      <c r="N97" s="225" t="s">
        <v>44</v>
      </c>
      <c r="O97" s="226"/>
      <c r="P97" s="227">
        <f>O97*H97</f>
        <v>0</v>
      </c>
      <c r="Q97" s="227">
        <v>0</v>
      </c>
      <c r="R97" s="227">
        <f>Q97*H97</f>
        <v>0</v>
      </c>
      <c r="S97" s="227">
        <v>0</v>
      </c>
      <c r="T97" s="228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121</v>
      </c>
      <c r="AT97" s="217" t="s">
        <v>117</v>
      </c>
      <c r="AU97" s="217" t="s">
        <v>83</v>
      </c>
      <c r="AY97" s="19" t="s">
        <v>114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121</v>
      </c>
      <c r="BM97" s="217" t="s">
        <v>147</v>
      </c>
    </row>
    <row r="98" s="2" customFormat="1" ht="6.96" customHeight="1">
      <c r="A98" s="40"/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46"/>
      <c r="M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</sheetData>
  <sheetProtection sheet="1" autoFilter="0" formatColumns="0" formatRows="0" objects="1" scenarios="1" spinCount="100000" saltValue="WD5YdCA0/JFXxp2La2whGPMuibyLLfN2+k1xQTgvkTePMWDW42nYr4JjPh+r6l1a4Y/IrgfIlKO1lEBmks5agg==" hashValue="yy7xaiYxTCl1PJu7tN49+o1aPv4n0pn2ThDTXDYjDm7Ij/wsZDu89Do4TFBsVumqMVYzf7RDAzhfjV2GgZdK+Q==" algorithmName="SHA-512" password="CC35"/>
  <autoFilter ref="C82:K97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87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Požární nádrž Vysoká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148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10. 1. 2022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30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32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29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35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36</v>
      </c>
      <c r="F24" s="40"/>
      <c r="G24" s="40"/>
      <c r="H24" s="40"/>
      <c r="I24" s="134" t="s">
        <v>29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ROUND(J99,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ROUND((SUM(BE99:BE567)),  2)</f>
        <v>0</v>
      </c>
      <c r="G33" s="40"/>
      <c r="H33" s="40"/>
      <c r="I33" s="150">
        <v>0.20999999999999999</v>
      </c>
      <c r="J33" s="149">
        <f>ROUND(((SUM(BE99:BE567))*I33),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ROUND((SUM(BF99:BF567)),  2)</f>
        <v>0</v>
      </c>
      <c r="G34" s="40"/>
      <c r="H34" s="40"/>
      <c r="I34" s="150">
        <v>0.14999999999999999</v>
      </c>
      <c r="J34" s="149">
        <f>ROUND(((SUM(BF99:BF567))*I34),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ROUND((SUM(BG99:BG567)),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ROUND((SUM(BH99:BH567)),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ROUND((SUM(BI99:BI567)),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Požární nádrž Vysoká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01 - Požární nádrž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10. 1. 2022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Jihlava</v>
      </c>
      <c r="G54" s="42"/>
      <c r="H54" s="42"/>
      <c r="I54" s="34" t="s">
        <v>32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Ing.Josef Novotný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91</v>
      </c>
      <c r="D57" s="164"/>
      <c r="E57" s="164"/>
      <c r="F57" s="164"/>
      <c r="G57" s="164"/>
      <c r="H57" s="164"/>
      <c r="I57" s="164"/>
      <c r="J57" s="165" t="s">
        <v>92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J99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93</v>
      </c>
    </row>
    <row r="60" s="9" customFormat="1" ht="24.96" customHeight="1">
      <c r="A60" s="9"/>
      <c r="B60" s="167"/>
      <c r="C60" s="168"/>
      <c r="D60" s="169" t="s">
        <v>149</v>
      </c>
      <c r="E60" s="170"/>
      <c r="F60" s="170"/>
      <c r="G60" s="170"/>
      <c r="H60" s="170"/>
      <c r="I60" s="170"/>
      <c r="J60" s="171">
        <f>J100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150</v>
      </c>
      <c r="E61" s="176"/>
      <c r="F61" s="176"/>
      <c r="G61" s="176"/>
      <c r="H61" s="176"/>
      <c r="I61" s="176"/>
      <c r="J61" s="177">
        <f>J101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151</v>
      </c>
      <c r="E62" s="176"/>
      <c r="F62" s="176"/>
      <c r="G62" s="176"/>
      <c r="H62" s="176"/>
      <c r="I62" s="176"/>
      <c r="J62" s="177">
        <f>J255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152</v>
      </c>
      <c r="E63" s="176"/>
      <c r="F63" s="176"/>
      <c r="G63" s="176"/>
      <c r="H63" s="176"/>
      <c r="I63" s="176"/>
      <c r="J63" s="177">
        <f>J262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153</v>
      </c>
      <c r="E64" s="176"/>
      <c r="F64" s="176"/>
      <c r="G64" s="176"/>
      <c r="H64" s="176"/>
      <c r="I64" s="176"/>
      <c r="J64" s="177">
        <f>J312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154</v>
      </c>
      <c r="E65" s="176"/>
      <c r="F65" s="176"/>
      <c r="G65" s="176"/>
      <c r="H65" s="176"/>
      <c r="I65" s="176"/>
      <c r="J65" s="177">
        <f>J359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155</v>
      </c>
      <c r="E66" s="176"/>
      <c r="F66" s="176"/>
      <c r="G66" s="176"/>
      <c r="H66" s="176"/>
      <c r="I66" s="176"/>
      <c r="J66" s="177">
        <f>J377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156</v>
      </c>
      <c r="E67" s="176"/>
      <c r="F67" s="176"/>
      <c r="G67" s="176"/>
      <c r="H67" s="176"/>
      <c r="I67" s="176"/>
      <c r="J67" s="177">
        <f>J385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157</v>
      </c>
      <c r="E68" s="176"/>
      <c r="F68" s="176"/>
      <c r="G68" s="176"/>
      <c r="H68" s="176"/>
      <c r="I68" s="176"/>
      <c r="J68" s="177">
        <f>J449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158</v>
      </c>
      <c r="E69" s="176"/>
      <c r="F69" s="176"/>
      <c r="G69" s="176"/>
      <c r="H69" s="176"/>
      <c r="I69" s="176"/>
      <c r="J69" s="177">
        <f>J492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159</v>
      </c>
      <c r="E70" s="176"/>
      <c r="F70" s="176"/>
      <c r="G70" s="176"/>
      <c r="H70" s="176"/>
      <c r="I70" s="176"/>
      <c r="J70" s="177">
        <f>J506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7"/>
      <c r="C71" s="168"/>
      <c r="D71" s="169" t="s">
        <v>160</v>
      </c>
      <c r="E71" s="170"/>
      <c r="F71" s="170"/>
      <c r="G71" s="170"/>
      <c r="H71" s="170"/>
      <c r="I71" s="170"/>
      <c r="J71" s="171">
        <f>J508</f>
        <v>0</v>
      </c>
      <c r="K71" s="168"/>
      <c r="L71" s="17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3"/>
      <c r="C72" s="174"/>
      <c r="D72" s="175" t="s">
        <v>161</v>
      </c>
      <c r="E72" s="176"/>
      <c r="F72" s="176"/>
      <c r="G72" s="176"/>
      <c r="H72" s="176"/>
      <c r="I72" s="176"/>
      <c r="J72" s="177">
        <f>J509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162</v>
      </c>
      <c r="E73" s="176"/>
      <c r="F73" s="176"/>
      <c r="G73" s="176"/>
      <c r="H73" s="176"/>
      <c r="I73" s="176"/>
      <c r="J73" s="177">
        <f>J518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163</v>
      </c>
      <c r="E74" s="176"/>
      <c r="F74" s="176"/>
      <c r="G74" s="176"/>
      <c r="H74" s="176"/>
      <c r="I74" s="176"/>
      <c r="J74" s="177">
        <f>J523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164</v>
      </c>
      <c r="E75" s="176"/>
      <c r="F75" s="176"/>
      <c r="G75" s="176"/>
      <c r="H75" s="176"/>
      <c r="I75" s="176"/>
      <c r="J75" s="177">
        <f>J530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165</v>
      </c>
      <c r="E76" s="176"/>
      <c r="F76" s="176"/>
      <c r="G76" s="176"/>
      <c r="H76" s="176"/>
      <c r="I76" s="176"/>
      <c r="J76" s="177">
        <f>J539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166</v>
      </c>
      <c r="E77" s="176"/>
      <c r="F77" s="176"/>
      <c r="G77" s="176"/>
      <c r="H77" s="176"/>
      <c r="I77" s="176"/>
      <c r="J77" s="177">
        <f>J550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9" customFormat="1" ht="24.96" customHeight="1">
      <c r="A78" s="9"/>
      <c r="B78" s="167"/>
      <c r="C78" s="168"/>
      <c r="D78" s="169" t="s">
        <v>167</v>
      </c>
      <c r="E78" s="170"/>
      <c r="F78" s="170"/>
      <c r="G78" s="170"/>
      <c r="H78" s="170"/>
      <c r="I78" s="170"/>
      <c r="J78" s="171">
        <f>J555</f>
        <v>0</v>
      </c>
      <c r="K78" s="168"/>
      <c r="L78" s="172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10" customFormat="1" ht="19.92" customHeight="1">
      <c r="A79" s="10"/>
      <c r="B79" s="173"/>
      <c r="C79" s="174"/>
      <c r="D79" s="175" t="s">
        <v>168</v>
      </c>
      <c r="E79" s="176"/>
      <c r="F79" s="176"/>
      <c r="G79" s="176"/>
      <c r="H79" s="176"/>
      <c r="I79" s="176"/>
      <c r="J79" s="177">
        <f>J556</f>
        <v>0</v>
      </c>
      <c r="K79" s="174"/>
      <c r="L79" s="17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5" s="2" customFormat="1" ht="6.96" customHeight="1">
      <c r="A85" s="40"/>
      <c r="B85" s="63"/>
      <c r="C85" s="64"/>
      <c r="D85" s="64"/>
      <c r="E85" s="64"/>
      <c r="F85" s="64"/>
      <c r="G85" s="64"/>
      <c r="H85" s="64"/>
      <c r="I85" s="64"/>
      <c r="J85" s="64"/>
      <c r="K85" s="64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4.96" customHeight="1">
      <c r="A86" s="40"/>
      <c r="B86" s="41"/>
      <c r="C86" s="25" t="s">
        <v>98</v>
      </c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16</v>
      </c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162" t="str">
        <f>E7</f>
        <v>Požární nádrž Vysoká</v>
      </c>
      <c r="F89" s="34"/>
      <c r="G89" s="34"/>
      <c r="H89" s="34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88</v>
      </c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71" t="str">
        <f>E9</f>
        <v>SO 01 - Požární nádrž</v>
      </c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2" customHeight="1">
      <c r="A93" s="40"/>
      <c r="B93" s="41"/>
      <c r="C93" s="34" t="s">
        <v>21</v>
      </c>
      <c r="D93" s="42"/>
      <c r="E93" s="42"/>
      <c r="F93" s="29" t="str">
        <f>F12</f>
        <v xml:space="preserve"> </v>
      </c>
      <c r="G93" s="42"/>
      <c r="H93" s="42"/>
      <c r="I93" s="34" t="s">
        <v>23</v>
      </c>
      <c r="J93" s="74" t="str">
        <f>IF(J12="","",J12)</f>
        <v>10. 1. 2022</v>
      </c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5.15" customHeight="1">
      <c r="A95" s="40"/>
      <c r="B95" s="41"/>
      <c r="C95" s="34" t="s">
        <v>25</v>
      </c>
      <c r="D95" s="42"/>
      <c r="E95" s="42"/>
      <c r="F95" s="29" t="str">
        <f>E15</f>
        <v>Statutární město Jihlava</v>
      </c>
      <c r="G95" s="42"/>
      <c r="H95" s="42"/>
      <c r="I95" s="34" t="s">
        <v>32</v>
      </c>
      <c r="J95" s="38" t="str">
        <f>E21</f>
        <v xml:space="preserve"> </v>
      </c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4" t="s">
        <v>30</v>
      </c>
      <c r="D96" s="42"/>
      <c r="E96" s="42"/>
      <c r="F96" s="29" t="str">
        <f>IF(E18="","",E18)</f>
        <v>Vyplň údaj</v>
      </c>
      <c r="G96" s="42"/>
      <c r="H96" s="42"/>
      <c r="I96" s="34" t="s">
        <v>34</v>
      </c>
      <c r="J96" s="38" t="str">
        <f>E24</f>
        <v>Ing.Josef Novotný</v>
      </c>
      <c r="K96" s="42"/>
      <c r="L96" s="13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0.32" customHeight="1">
      <c r="A97" s="40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13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11" customFormat="1" ht="29.28" customHeight="1">
      <c r="A98" s="179"/>
      <c r="B98" s="180"/>
      <c r="C98" s="181" t="s">
        <v>99</v>
      </c>
      <c r="D98" s="182" t="s">
        <v>58</v>
      </c>
      <c r="E98" s="182" t="s">
        <v>54</v>
      </c>
      <c r="F98" s="182" t="s">
        <v>55</v>
      </c>
      <c r="G98" s="182" t="s">
        <v>100</v>
      </c>
      <c r="H98" s="182" t="s">
        <v>101</v>
      </c>
      <c r="I98" s="182" t="s">
        <v>102</v>
      </c>
      <c r="J98" s="182" t="s">
        <v>92</v>
      </c>
      <c r="K98" s="183" t="s">
        <v>103</v>
      </c>
      <c r="L98" s="184"/>
      <c r="M98" s="94" t="s">
        <v>19</v>
      </c>
      <c r="N98" s="95" t="s">
        <v>43</v>
      </c>
      <c r="O98" s="95" t="s">
        <v>104</v>
      </c>
      <c r="P98" s="95" t="s">
        <v>105</v>
      </c>
      <c r="Q98" s="95" t="s">
        <v>106</v>
      </c>
      <c r="R98" s="95" t="s">
        <v>107</v>
      </c>
      <c r="S98" s="95" t="s">
        <v>108</v>
      </c>
      <c r="T98" s="96" t="s">
        <v>109</v>
      </c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</row>
    <row r="99" s="2" customFormat="1" ht="22.8" customHeight="1">
      <c r="A99" s="40"/>
      <c r="B99" s="41"/>
      <c r="C99" s="101" t="s">
        <v>110</v>
      </c>
      <c r="D99" s="42"/>
      <c r="E99" s="42"/>
      <c r="F99" s="42"/>
      <c r="G99" s="42"/>
      <c r="H99" s="42"/>
      <c r="I99" s="42"/>
      <c r="J99" s="185">
        <f>BK99</f>
        <v>0</v>
      </c>
      <c r="K99" s="42"/>
      <c r="L99" s="46"/>
      <c r="M99" s="97"/>
      <c r="N99" s="186"/>
      <c r="O99" s="98"/>
      <c r="P99" s="187">
        <f>P100+P508+P555</f>
        <v>0</v>
      </c>
      <c r="Q99" s="98"/>
      <c r="R99" s="187">
        <f>R100+R508+R555</f>
        <v>272.08450485000003</v>
      </c>
      <c r="S99" s="98"/>
      <c r="T99" s="188">
        <f>T100+T508+T555</f>
        <v>67.9679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72</v>
      </c>
      <c r="AU99" s="19" t="s">
        <v>93</v>
      </c>
      <c r="BK99" s="189">
        <f>BK100+BK508+BK555</f>
        <v>0</v>
      </c>
    </row>
    <row r="100" s="12" customFormat="1" ht="25.92" customHeight="1">
      <c r="A100" s="12"/>
      <c r="B100" s="190"/>
      <c r="C100" s="191"/>
      <c r="D100" s="192" t="s">
        <v>72</v>
      </c>
      <c r="E100" s="193" t="s">
        <v>169</v>
      </c>
      <c r="F100" s="193" t="s">
        <v>170</v>
      </c>
      <c r="G100" s="191"/>
      <c r="H100" s="191"/>
      <c r="I100" s="194"/>
      <c r="J100" s="195">
        <f>BK100</f>
        <v>0</v>
      </c>
      <c r="K100" s="191"/>
      <c r="L100" s="196"/>
      <c r="M100" s="197"/>
      <c r="N100" s="198"/>
      <c r="O100" s="198"/>
      <c r="P100" s="199">
        <f>P101+P255+P262+P312+P359+P377+P385+P449+P492+P506</f>
        <v>0</v>
      </c>
      <c r="Q100" s="198"/>
      <c r="R100" s="199">
        <f>R101+R255+R262+R312+R359+R377+R385+R449+R492+R506</f>
        <v>271.88733089000004</v>
      </c>
      <c r="S100" s="198"/>
      <c r="T100" s="200">
        <f>T101+T255+T262+T312+T359+T377+T385+T449+T492+T506</f>
        <v>67.9679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81</v>
      </c>
      <c r="AT100" s="202" t="s">
        <v>72</v>
      </c>
      <c r="AU100" s="202" t="s">
        <v>73</v>
      </c>
      <c r="AY100" s="201" t="s">
        <v>114</v>
      </c>
      <c r="BK100" s="203">
        <f>BK101+BK255+BK262+BK312+BK359+BK377+BK385+BK449+BK492+BK506</f>
        <v>0</v>
      </c>
    </row>
    <row r="101" s="12" customFormat="1" ht="22.8" customHeight="1">
      <c r="A101" s="12"/>
      <c r="B101" s="190"/>
      <c r="C101" s="191"/>
      <c r="D101" s="192" t="s">
        <v>72</v>
      </c>
      <c r="E101" s="204" t="s">
        <v>81</v>
      </c>
      <c r="F101" s="204" t="s">
        <v>171</v>
      </c>
      <c r="G101" s="191"/>
      <c r="H101" s="191"/>
      <c r="I101" s="194"/>
      <c r="J101" s="205">
        <f>BK101</f>
        <v>0</v>
      </c>
      <c r="K101" s="191"/>
      <c r="L101" s="196"/>
      <c r="M101" s="197"/>
      <c r="N101" s="198"/>
      <c r="O101" s="198"/>
      <c r="P101" s="199">
        <f>SUM(P102:P254)</f>
        <v>0</v>
      </c>
      <c r="Q101" s="198"/>
      <c r="R101" s="199">
        <f>SUM(R102:R254)</f>
        <v>109.31644444</v>
      </c>
      <c r="S101" s="198"/>
      <c r="T101" s="200">
        <f>SUM(T102:T254)</f>
        <v>28.5946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81</v>
      </c>
      <c r="AT101" s="202" t="s">
        <v>72</v>
      </c>
      <c r="AU101" s="202" t="s">
        <v>81</v>
      </c>
      <c r="AY101" s="201" t="s">
        <v>114</v>
      </c>
      <c r="BK101" s="203">
        <f>SUM(BK102:BK254)</f>
        <v>0</v>
      </c>
    </row>
    <row r="102" s="2" customFormat="1" ht="33" customHeight="1">
      <c r="A102" s="40"/>
      <c r="B102" s="41"/>
      <c r="C102" s="206" t="s">
        <v>81</v>
      </c>
      <c r="D102" s="206" t="s">
        <v>117</v>
      </c>
      <c r="E102" s="207" t="s">
        <v>172</v>
      </c>
      <c r="F102" s="208" t="s">
        <v>173</v>
      </c>
      <c r="G102" s="209" t="s">
        <v>174</v>
      </c>
      <c r="H102" s="210">
        <v>2.0800000000000001</v>
      </c>
      <c r="I102" s="211"/>
      <c r="J102" s="212">
        <f>ROUND(I102*H102,2)</f>
        <v>0</v>
      </c>
      <c r="K102" s="208" t="s">
        <v>175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121</v>
      </c>
      <c r="AT102" s="217" t="s">
        <v>117</v>
      </c>
      <c r="AU102" s="217" t="s">
        <v>83</v>
      </c>
      <c r="AY102" s="19" t="s">
        <v>114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121</v>
      </c>
      <c r="BM102" s="217" t="s">
        <v>176</v>
      </c>
    </row>
    <row r="103" s="2" customFormat="1">
      <c r="A103" s="40"/>
      <c r="B103" s="41"/>
      <c r="C103" s="206" t="s">
        <v>83</v>
      </c>
      <c r="D103" s="206" t="s">
        <v>117</v>
      </c>
      <c r="E103" s="207" t="s">
        <v>177</v>
      </c>
      <c r="F103" s="208" t="s">
        <v>178</v>
      </c>
      <c r="G103" s="209" t="s">
        <v>174</v>
      </c>
      <c r="H103" s="210">
        <v>6.5700000000000003</v>
      </c>
      <c r="I103" s="211"/>
      <c r="J103" s="212">
        <f>ROUND(I103*H103,2)</f>
        <v>0</v>
      </c>
      <c r="K103" s="208" t="s">
        <v>175</v>
      </c>
      <c r="L103" s="46"/>
      <c r="M103" s="213" t="s">
        <v>19</v>
      </c>
      <c r="N103" s="214" t="s">
        <v>44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121</v>
      </c>
      <c r="AT103" s="217" t="s">
        <v>117</v>
      </c>
      <c r="AU103" s="217" t="s">
        <v>83</v>
      </c>
      <c r="AY103" s="19" t="s">
        <v>114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81</v>
      </c>
      <c r="BK103" s="218">
        <f>ROUND(I103*H103,2)</f>
        <v>0</v>
      </c>
      <c r="BL103" s="19" t="s">
        <v>121</v>
      </c>
      <c r="BM103" s="217" t="s">
        <v>179</v>
      </c>
    </row>
    <row r="104" s="13" customFormat="1">
      <c r="A104" s="13"/>
      <c r="B104" s="229"/>
      <c r="C104" s="230"/>
      <c r="D104" s="219" t="s">
        <v>180</v>
      </c>
      <c r="E104" s="231" t="s">
        <v>19</v>
      </c>
      <c r="F104" s="232" t="s">
        <v>181</v>
      </c>
      <c r="G104" s="230"/>
      <c r="H104" s="233">
        <v>6.5700000000000003</v>
      </c>
      <c r="I104" s="234"/>
      <c r="J104" s="230"/>
      <c r="K104" s="230"/>
      <c r="L104" s="235"/>
      <c r="M104" s="236"/>
      <c r="N104" s="237"/>
      <c r="O104" s="237"/>
      <c r="P104" s="237"/>
      <c r="Q104" s="237"/>
      <c r="R104" s="237"/>
      <c r="S104" s="237"/>
      <c r="T104" s="238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9" t="s">
        <v>180</v>
      </c>
      <c r="AU104" s="239" t="s">
        <v>83</v>
      </c>
      <c r="AV104" s="13" t="s">
        <v>83</v>
      </c>
      <c r="AW104" s="13" t="s">
        <v>33</v>
      </c>
      <c r="AX104" s="13" t="s">
        <v>81</v>
      </c>
      <c r="AY104" s="239" t="s">
        <v>114</v>
      </c>
    </row>
    <row r="105" s="2" customFormat="1" ht="33" customHeight="1">
      <c r="A105" s="40"/>
      <c r="B105" s="41"/>
      <c r="C105" s="206" t="s">
        <v>129</v>
      </c>
      <c r="D105" s="206" t="s">
        <v>117</v>
      </c>
      <c r="E105" s="207" t="s">
        <v>182</v>
      </c>
      <c r="F105" s="208" t="s">
        <v>183</v>
      </c>
      <c r="G105" s="209" t="s">
        <v>174</v>
      </c>
      <c r="H105" s="210">
        <v>5.7199999999999998</v>
      </c>
      <c r="I105" s="211"/>
      <c r="J105" s="212">
        <f>ROUND(I105*H105,2)</f>
        <v>0</v>
      </c>
      <c r="K105" s="208" t="s">
        <v>175</v>
      </c>
      <c r="L105" s="46"/>
      <c r="M105" s="213" t="s">
        <v>19</v>
      </c>
      <c r="N105" s="214" t="s">
        <v>44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0.44</v>
      </c>
      <c r="T105" s="216">
        <f>S105*H105</f>
        <v>2.5167999999999999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121</v>
      </c>
      <c r="AT105" s="217" t="s">
        <v>117</v>
      </c>
      <c r="AU105" s="217" t="s">
        <v>83</v>
      </c>
      <c r="AY105" s="19" t="s">
        <v>114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81</v>
      </c>
      <c r="BK105" s="218">
        <f>ROUND(I105*H105,2)</f>
        <v>0</v>
      </c>
      <c r="BL105" s="19" t="s">
        <v>121</v>
      </c>
      <c r="BM105" s="217" t="s">
        <v>184</v>
      </c>
    </row>
    <row r="106" s="13" customFormat="1">
      <c r="A106" s="13"/>
      <c r="B106" s="229"/>
      <c r="C106" s="230"/>
      <c r="D106" s="219" t="s">
        <v>180</v>
      </c>
      <c r="E106" s="231" t="s">
        <v>19</v>
      </c>
      <c r="F106" s="232" t="s">
        <v>185</v>
      </c>
      <c r="G106" s="230"/>
      <c r="H106" s="233">
        <v>5.7199999999999998</v>
      </c>
      <c r="I106" s="234"/>
      <c r="J106" s="230"/>
      <c r="K106" s="230"/>
      <c r="L106" s="235"/>
      <c r="M106" s="236"/>
      <c r="N106" s="237"/>
      <c r="O106" s="237"/>
      <c r="P106" s="237"/>
      <c r="Q106" s="237"/>
      <c r="R106" s="237"/>
      <c r="S106" s="237"/>
      <c r="T106" s="238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9" t="s">
        <v>180</v>
      </c>
      <c r="AU106" s="239" t="s">
        <v>83</v>
      </c>
      <c r="AV106" s="13" t="s">
        <v>83</v>
      </c>
      <c r="AW106" s="13" t="s">
        <v>33</v>
      </c>
      <c r="AX106" s="13" t="s">
        <v>81</v>
      </c>
      <c r="AY106" s="239" t="s">
        <v>114</v>
      </c>
    </row>
    <row r="107" s="2" customFormat="1" ht="33" customHeight="1">
      <c r="A107" s="40"/>
      <c r="B107" s="41"/>
      <c r="C107" s="206" t="s">
        <v>121</v>
      </c>
      <c r="D107" s="206" t="s">
        <v>117</v>
      </c>
      <c r="E107" s="207" t="s">
        <v>186</v>
      </c>
      <c r="F107" s="208" t="s">
        <v>187</v>
      </c>
      <c r="G107" s="209" t="s">
        <v>174</v>
      </c>
      <c r="H107" s="210">
        <v>2.0800000000000001</v>
      </c>
      <c r="I107" s="211"/>
      <c r="J107" s="212">
        <f>ROUND(I107*H107,2)</f>
        <v>0</v>
      </c>
      <c r="K107" s="208" t="s">
        <v>175</v>
      </c>
      <c r="L107" s="46"/>
      <c r="M107" s="213" t="s">
        <v>19</v>
      </c>
      <c r="N107" s="214" t="s">
        <v>44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0.57999999999999996</v>
      </c>
      <c r="T107" s="216">
        <f>S107*H107</f>
        <v>1.2063999999999999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121</v>
      </c>
      <c r="AT107" s="217" t="s">
        <v>117</v>
      </c>
      <c r="AU107" s="217" t="s">
        <v>83</v>
      </c>
      <c r="AY107" s="19" t="s">
        <v>114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81</v>
      </c>
      <c r="BK107" s="218">
        <f>ROUND(I107*H107,2)</f>
        <v>0</v>
      </c>
      <c r="BL107" s="19" t="s">
        <v>121</v>
      </c>
      <c r="BM107" s="217" t="s">
        <v>188</v>
      </c>
    </row>
    <row r="108" s="13" customFormat="1">
      <c r="A108" s="13"/>
      <c r="B108" s="229"/>
      <c r="C108" s="230"/>
      <c r="D108" s="219" t="s">
        <v>180</v>
      </c>
      <c r="E108" s="231" t="s">
        <v>19</v>
      </c>
      <c r="F108" s="232" t="s">
        <v>189</v>
      </c>
      <c r="G108" s="230"/>
      <c r="H108" s="233">
        <v>2.0800000000000001</v>
      </c>
      <c r="I108" s="234"/>
      <c r="J108" s="230"/>
      <c r="K108" s="230"/>
      <c r="L108" s="235"/>
      <c r="M108" s="236"/>
      <c r="N108" s="237"/>
      <c r="O108" s="237"/>
      <c r="P108" s="237"/>
      <c r="Q108" s="237"/>
      <c r="R108" s="237"/>
      <c r="S108" s="237"/>
      <c r="T108" s="238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9" t="s">
        <v>180</v>
      </c>
      <c r="AU108" s="239" t="s">
        <v>83</v>
      </c>
      <c r="AV108" s="13" t="s">
        <v>83</v>
      </c>
      <c r="AW108" s="13" t="s">
        <v>33</v>
      </c>
      <c r="AX108" s="13" t="s">
        <v>81</v>
      </c>
      <c r="AY108" s="239" t="s">
        <v>114</v>
      </c>
    </row>
    <row r="109" s="2" customFormat="1">
      <c r="A109" s="40"/>
      <c r="B109" s="41"/>
      <c r="C109" s="206" t="s">
        <v>113</v>
      </c>
      <c r="D109" s="206" t="s">
        <v>117</v>
      </c>
      <c r="E109" s="207" t="s">
        <v>190</v>
      </c>
      <c r="F109" s="208" t="s">
        <v>191</v>
      </c>
      <c r="G109" s="209" t="s">
        <v>174</v>
      </c>
      <c r="H109" s="210">
        <v>5.7199999999999998</v>
      </c>
      <c r="I109" s="211"/>
      <c r="J109" s="212">
        <f>ROUND(I109*H109,2)</f>
        <v>0</v>
      </c>
      <c r="K109" s="208" t="s">
        <v>175</v>
      </c>
      <c r="L109" s="46"/>
      <c r="M109" s="213" t="s">
        <v>19</v>
      </c>
      <c r="N109" s="214" t="s">
        <v>44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0.22</v>
      </c>
      <c r="T109" s="216">
        <f>S109*H109</f>
        <v>1.2584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121</v>
      </c>
      <c r="AT109" s="217" t="s">
        <v>117</v>
      </c>
      <c r="AU109" s="217" t="s">
        <v>83</v>
      </c>
      <c r="AY109" s="19" t="s">
        <v>114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81</v>
      </c>
      <c r="BK109" s="218">
        <f>ROUND(I109*H109,2)</f>
        <v>0</v>
      </c>
      <c r="BL109" s="19" t="s">
        <v>121</v>
      </c>
      <c r="BM109" s="217" t="s">
        <v>192</v>
      </c>
    </row>
    <row r="110" s="2" customFormat="1">
      <c r="A110" s="40"/>
      <c r="B110" s="41"/>
      <c r="C110" s="206" t="s">
        <v>144</v>
      </c>
      <c r="D110" s="206" t="s">
        <v>117</v>
      </c>
      <c r="E110" s="207" t="s">
        <v>193</v>
      </c>
      <c r="F110" s="208" t="s">
        <v>194</v>
      </c>
      <c r="G110" s="209" t="s">
        <v>174</v>
      </c>
      <c r="H110" s="210">
        <v>65.700000000000003</v>
      </c>
      <c r="I110" s="211"/>
      <c r="J110" s="212">
        <f>ROUND(I110*H110,2)</f>
        <v>0</v>
      </c>
      <c r="K110" s="208" t="s">
        <v>175</v>
      </c>
      <c r="L110" s="46"/>
      <c r="M110" s="213" t="s">
        <v>19</v>
      </c>
      <c r="N110" s="214" t="s">
        <v>44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0.28999999999999998</v>
      </c>
      <c r="T110" s="216">
        <f>S110*H110</f>
        <v>19.053000000000001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121</v>
      </c>
      <c r="AT110" s="217" t="s">
        <v>117</v>
      </c>
      <c r="AU110" s="217" t="s">
        <v>83</v>
      </c>
      <c r="AY110" s="19" t="s">
        <v>114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81</v>
      </c>
      <c r="BK110" s="218">
        <f>ROUND(I110*H110,2)</f>
        <v>0</v>
      </c>
      <c r="BL110" s="19" t="s">
        <v>121</v>
      </c>
      <c r="BM110" s="217" t="s">
        <v>195</v>
      </c>
    </row>
    <row r="111" s="13" customFormat="1">
      <c r="A111" s="13"/>
      <c r="B111" s="229"/>
      <c r="C111" s="230"/>
      <c r="D111" s="219" t="s">
        <v>180</v>
      </c>
      <c r="E111" s="231" t="s">
        <v>19</v>
      </c>
      <c r="F111" s="232" t="s">
        <v>196</v>
      </c>
      <c r="G111" s="230"/>
      <c r="H111" s="233">
        <v>65.700000000000003</v>
      </c>
      <c r="I111" s="234"/>
      <c r="J111" s="230"/>
      <c r="K111" s="230"/>
      <c r="L111" s="235"/>
      <c r="M111" s="236"/>
      <c r="N111" s="237"/>
      <c r="O111" s="237"/>
      <c r="P111" s="237"/>
      <c r="Q111" s="237"/>
      <c r="R111" s="237"/>
      <c r="S111" s="237"/>
      <c r="T111" s="238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9" t="s">
        <v>180</v>
      </c>
      <c r="AU111" s="239" t="s">
        <v>83</v>
      </c>
      <c r="AV111" s="13" t="s">
        <v>83</v>
      </c>
      <c r="AW111" s="13" t="s">
        <v>33</v>
      </c>
      <c r="AX111" s="13" t="s">
        <v>81</v>
      </c>
      <c r="AY111" s="239" t="s">
        <v>114</v>
      </c>
    </row>
    <row r="112" s="2" customFormat="1">
      <c r="A112" s="40"/>
      <c r="B112" s="41"/>
      <c r="C112" s="206" t="s">
        <v>197</v>
      </c>
      <c r="D112" s="206" t="s">
        <v>117</v>
      </c>
      <c r="E112" s="207" t="s">
        <v>198</v>
      </c>
      <c r="F112" s="208" t="s">
        <v>199</v>
      </c>
      <c r="G112" s="209" t="s">
        <v>200</v>
      </c>
      <c r="H112" s="210">
        <v>2.3999999999999999</v>
      </c>
      <c r="I112" s="211"/>
      <c r="J112" s="212">
        <f>ROUND(I112*H112,2)</f>
        <v>0</v>
      </c>
      <c r="K112" s="208" t="s">
        <v>175</v>
      </c>
      <c r="L112" s="46"/>
      <c r="M112" s="213" t="s">
        <v>19</v>
      </c>
      <c r="N112" s="214" t="s">
        <v>44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1.8999999999999999</v>
      </c>
      <c r="T112" s="216">
        <f>S112*H112</f>
        <v>4.5599999999999996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121</v>
      </c>
      <c r="AT112" s="217" t="s">
        <v>117</v>
      </c>
      <c r="AU112" s="217" t="s">
        <v>83</v>
      </c>
      <c r="AY112" s="19" t="s">
        <v>114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81</v>
      </c>
      <c r="BK112" s="218">
        <f>ROUND(I112*H112,2)</f>
        <v>0</v>
      </c>
      <c r="BL112" s="19" t="s">
        <v>121</v>
      </c>
      <c r="BM112" s="217" t="s">
        <v>201</v>
      </c>
    </row>
    <row r="113" s="13" customFormat="1">
      <c r="A113" s="13"/>
      <c r="B113" s="229"/>
      <c r="C113" s="230"/>
      <c r="D113" s="219" t="s">
        <v>180</v>
      </c>
      <c r="E113" s="231" t="s">
        <v>19</v>
      </c>
      <c r="F113" s="232" t="s">
        <v>202</v>
      </c>
      <c r="G113" s="230"/>
      <c r="H113" s="233">
        <v>2.3999999999999999</v>
      </c>
      <c r="I113" s="234"/>
      <c r="J113" s="230"/>
      <c r="K113" s="230"/>
      <c r="L113" s="235"/>
      <c r="M113" s="236"/>
      <c r="N113" s="237"/>
      <c r="O113" s="237"/>
      <c r="P113" s="237"/>
      <c r="Q113" s="237"/>
      <c r="R113" s="237"/>
      <c r="S113" s="237"/>
      <c r="T113" s="238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9" t="s">
        <v>180</v>
      </c>
      <c r="AU113" s="239" t="s">
        <v>83</v>
      </c>
      <c r="AV113" s="13" t="s">
        <v>83</v>
      </c>
      <c r="AW113" s="13" t="s">
        <v>33</v>
      </c>
      <c r="AX113" s="13" t="s">
        <v>81</v>
      </c>
      <c r="AY113" s="239" t="s">
        <v>114</v>
      </c>
    </row>
    <row r="114" s="2" customFormat="1" ht="16.5" customHeight="1">
      <c r="A114" s="40"/>
      <c r="B114" s="41"/>
      <c r="C114" s="206" t="s">
        <v>203</v>
      </c>
      <c r="D114" s="206" t="s">
        <v>117</v>
      </c>
      <c r="E114" s="207" t="s">
        <v>204</v>
      </c>
      <c r="F114" s="208" t="s">
        <v>205</v>
      </c>
      <c r="G114" s="209" t="s">
        <v>206</v>
      </c>
      <c r="H114" s="210">
        <v>160</v>
      </c>
      <c r="I114" s="211"/>
      <c r="J114" s="212">
        <f>ROUND(I114*H114,2)</f>
        <v>0</v>
      </c>
      <c r="K114" s="208" t="s">
        <v>175</v>
      </c>
      <c r="L114" s="46"/>
      <c r="M114" s="213" t="s">
        <v>19</v>
      </c>
      <c r="N114" s="214" t="s">
        <v>44</v>
      </c>
      <c r="O114" s="86"/>
      <c r="P114" s="215">
        <f>O114*H114</f>
        <v>0</v>
      </c>
      <c r="Q114" s="215">
        <v>3.0000000000000001E-05</v>
      </c>
      <c r="R114" s="215">
        <f>Q114*H114</f>
        <v>0.0048000000000000004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121</v>
      </c>
      <c r="AT114" s="217" t="s">
        <v>117</v>
      </c>
      <c r="AU114" s="217" t="s">
        <v>83</v>
      </c>
      <c r="AY114" s="19" t="s">
        <v>114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81</v>
      </c>
      <c r="BK114" s="218">
        <f>ROUND(I114*H114,2)</f>
        <v>0</v>
      </c>
      <c r="BL114" s="19" t="s">
        <v>121</v>
      </c>
      <c r="BM114" s="217" t="s">
        <v>207</v>
      </c>
    </row>
    <row r="115" s="13" customFormat="1">
      <c r="A115" s="13"/>
      <c r="B115" s="229"/>
      <c r="C115" s="230"/>
      <c r="D115" s="219" t="s">
        <v>180</v>
      </c>
      <c r="E115" s="231" t="s">
        <v>19</v>
      </c>
      <c r="F115" s="232" t="s">
        <v>208</v>
      </c>
      <c r="G115" s="230"/>
      <c r="H115" s="233">
        <v>160</v>
      </c>
      <c r="I115" s="234"/>
      <c r="J115" s="230"/>
      <c r="K115" s="230"/>
      <c r="L115" s="235"/>
      <c r="M115" s="236"/>
      <c r="N115" s="237"/>
      <c r="O115" s="237"/>
      <c r="P115" s="237"/>
      <c r="Q115" s="237"/>
      <c r="R115" s="237"/>
      <c r="S115" s="237"/>
      <c r="T115" s="238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9" t="s">
        <v>180</v>
      </c>
      <c r="AU115" s="239" t="s">
        <v>83</v>
      </c>
      <c r="AV115" s="13" t="s">
        <v>83</v>
      </c>
      <c r="AW115" s="13" t="s">
        <v>33</v>
      </c>
      <c r="AX115" s="13" t="s">
        <v>81</v>
      </c>
      <c r="AY115" s="239" t="s">
        <v>114</v>
      </c>
    </row>
    <row r="116" s="2" customFormat="1">
      <c r="A116" s="40"/>
      <c r="B116" s="41"/>
      <c r="C116" s="206" t="s">
        <v>209</v>
      </c>
      <c r="D116" s="206" t="s">
        <v>117</v>
      </c>
      <c r="E116" s="207" t="s">
        <v>210</v>
      </c>
      <c r="F116" s="208" t="s">
        <v>211</v>
      </c>
      <c r="G116" s="209" t="s">
        <v>212</v>
      </c>
      <c r="H116" s="210">
        <v>20</v>
      </c>
      <c r="I116" s="211"/>
      <c r="J116" s="212">
        <f>ROUND(I116*H116,2)</f>
        <v>0</v>
      </c>
      <c r="K116" s="208" t="s">
        <v>175</v>
      </c>
      <c r="L116" s="46"/>
      <c r="M116" s="213" t="s">
        <v>19</v>
      </c>
      <c r="N116" s="214" t="s">
        <v>44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121</v>
      </c>
      <c r="AT116" s="217" t="s">
        <v>117</v>
      </c>
      <c r="AU116" s="217" t="s">
        <v>83</v>
      </c>
      <c r="AY116" s="19" t="s">
        <v>114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81</v>
      </c>
      <c r="BK116" s="218">
        <f>ROUND(I116*H116,2)</f>
        <v>0</v>
      </c>
      <c r="BL116" s="19" t="s">
        <v>121</v>
      </c>
      <c r="BM116" s="217" t="s">
        <v>213</v>
      </c>
    </row>
    <row r="117" s="2" customFormat="1">
      <c r="A117" s="40"/>
      <c r="B117" s="41"/>
      <c r="C117" s="206" t="s">
        <v>214</v>
      </c>
      <c r="D117" s="206" t="s">
        <v>117</v>
      </c>
      <c r="E117" s="207" t="s">
        <v>215</v>
      </c>
      <c r="F117" s="208" t="s">
        <v>216</v>
      </c>
      <c r="G117" s="209" t="s">
        <v>217</v>
      </c>
      <c r="H117" s="210">
        <v>1.3</v>
      </c>
      <c r="I117" s="211"/>
      <c r="J117" s="212">
        <f>ROUND(I117*H117,2)</f>
        <v>0</v>
      </c>
      <c r="K117" s="208" t="s">
        <v>175</v>
      </c>
      <c r="L117" s="46"/>
      <c r="M117" s="213" t="s">
        <v>19</v>
      </c>
      <c r="N117" s="214" t="s">
        <v>44</v>
      </c>
      <c r="O117" s="86"/>
      <c r="P117" s="215">
        <f>O117*H117</f>
        <v>0</v>
      </c>
      <c r="Q117" s="215">
        <v>0.0086800000000000002</v>
      </c>
      <c r="R117" s="215">
        <f>Q117*H117</f>
        <v>0.011284000000000001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121</v>
      </c>
      <c r="AT117" s="217" t="s">
        <v>117</v>
      </c>
      <c r="AU117" s="217" t="s">
        <v>83</v>
      </c>
      <c r="AY117" s="19" t="s">
        <v>114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81</v>
      </c>
      <c r="BK117" s="218">
        <f>ROUND(I117*H117,2)</f>
        <v>0</v>
      </c>
      <c r="BL117" s="19" t="s">
        <v>121</v>
      </c>
      <c r="BM117" s="217" t="s">
        <v>218</v>
      </c>
    </row>
    <row r="118" s="13" customFormat="1">
      <c r="A118" s="13"/>
      <c r="B118" s="229"/>
      <c r="C118" s="230"/>
      <c r="D118" s="219" t="s">
        <v>180</v>
      </c>
      <c r="E118" s="231" t="s">
        <v>19</v>
      </c>
      <c r="F118" s="232" t="s">
        <v>219</v>
      </c>
      <c r="G118" s="230"/>
      <c r="H118" s="233">
        <v>1.3</v>
      </c>
      <c r="I118" s="234"/>
      <c r="J118" s="230"/>
      <c r="K118" s="230"/>
      <c r="L118" s="235"/>
      <c r="M118" s="236"/>
      <c r="N118" s="237"/>
      <c r="O118" s="237"/>
      <c r="P118" s="237"/>
      <c r="Q118" s="237"/>
      <c r="R118" s="237"/>
      <c r="S118" s="237"/>
      <c r="T118" s="238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9" t="s">
        <v>180</v>
      </c>
      <c r="AU118" s="239" t="s">
        <v>83</v>
      </c>
      <c r="AV118" s="13" t="s">
        <v>83</v>
      </c>
      <c r="AW118" s="13" t="s">
        <v>33</v>
      </c>
      <c r="AX118" s="13" t="s">
        <v>81</v>
      </c>
      <c r="AY118" s="239" t="s">
        <v>114</v>
      </c>
    </row>
    <row r="119" s="2" customFormat="1">
      <c r="A119" s="40"/>
      <c r="B119" s="41"/>
      <c r="C119" s="206" t="s">
        <v>220</v>
      </c>
      <c r="D119" s="206" t="s">
        <v>117</v>
      </c>
      <c r="E119" s="207" t="s">
        <v>221</v>
      </c>
      <c r="F119" s="208" t="s">
        <v>222</v>
      </c>
      <c r="G119" s="209" t="s">
        <v>217</v>
      </c>
      <c r="H119" s="210">
        <v>1</v>
      </c>
      <c r="I119" s="211"/>
      <c r="J119" s="212">
        <f>ROUND(I119*H119,2)</f>
        <v>0</v>
      </c>
      <c r="K119" s="208" t="s">
        <v>175</v>
      </c>
      <c r="L119" s="46"/>
      <c r="M119" s="213" t="s">
        <v>19</v>
      </c>
      <c r="N119" s="214" t="s">
        <v>44</v>
      </c>
      <c r="O119" s="86"/>
      <c r="P119" s="215">
        <f>O119*H119</f>
        <v>0</v>
      </c>
      <c r="Q119" s="215">
        <v>0.01269</v>
      </c>
      <c r="R119" s="215">
        <f>Q119*H119</f>
        <v>0.01269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121</v>
      </c>
      <c r="AT119" s="217" t="s">
        <v>117</v>
      </c>
      <c r="AU119" s="217" t="s">
        <v>83</v>
      </c>
      <c r="AY119" s="19" t="s">
        <v>114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81</v>
      </c>
      <c r="BK119" s="218">
        <f>ROUND(I119*H119,2)</f>
        <v>0</v>
      </c>
      <c r="BL119" s="19" t="s">
        <v>121</v>
      </c>
      <c r="BM119" s="217" t="s">
        <v>223</v>
      </c>
    </row>
    <row r="120" s="2" customFormat="1" ht="16.5" customHeight="1">
      <c r="A120" s="40"/>
      <c r="B120" s="41"/>
      <c r="C120" s="206" t="s">
        <v>224</v>
      </c>
      <c r="D120" s="206" t="s">
        <v>117</v>
      </c>
      <c r="E120" s="207" t="s">
        <v>225</v>
      </c>
      <c r="F120" s="208" t="s">
        <v>226</v>
      </c>
      <c r="G120" s="209" t="s">
        <v>174</v>
      </c>
      <c r="H120" s="210">
        <v>514.31200000000001</v>
      </c>
      <c r="I120" s="211"/>
      <c r="J120" s="212">
        <f>ROUND(I120*H120,2)</f>
        <v>0</v>
      </c>
      <c r="K120" s="208" t="s">
        <v>175</v>
      </c>
      <c r="L120" s="46"/>
      <c r="M120" s="213" t="s">
        <v>19</v>
      </c>
      <c r="N120" s="214" t="s">
        <v>44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121</v>
      </c>
      <c r="AT120" s="217" t="s">
        <v>117</v>
      </c>
      <c r="AU120" s="217" t="s">
        <v>83</v>
      </c>
      <c r="AY120" s="19" t="s">
        <v>114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81</v>
      </c>
      <c r="BK120" s="218">
        <f>ROUND(I120*H120,2)</f>
        <v>0</v>
      </c>
      <c r="BL120" s="19" t="s">
        <v>121</v>
      </c>
      <c r="BM120" s="217" t="s">
        <v>227</v>
      </c>
    </row>
    <row r="121" s="13" customFormat="1">
      <c r="A121" s="13"/>
      <c r="B121" s="229"/>
      <c r="C121" s="230"/>
      <c r="D121" s="219" t="s">
        <v>180</v>
      </c>
      <c r="E121" s="231" t="s">
        <v>19</v>
      </c>
      <c r="F121" s="232" t="s">
        <v>228</v>
      </c>
      <c r="G121" s="230"/>
      <c r="H121" s="233">
        <v>61.219999999999999</v>
      </c>
      <c r="I121" s="234"/>
      <c r="J121" s="230"/>
      <c r="K121" s="230"/>
      <c r="L121" s="235"/>
      <c r="M121" s="236"/>
      <c r="N121" s="237"/>
      <c r="O121" s="237"/>
      <c r="P121" s="237"/>
      <c r="Q121" s="237"/>
      <c r="R121" s="237"/>
      <c r="S121" s="237"/>
      <c r="T121" s="238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9" t="s">
        <v>180</v>
      </c>
      <c r="AU121" s="239" t="s">
        <v>83</v>
      </c>
      <c r="AV121" s="13" t="s">
        <v>83</v>
      </c>
      <c r="AW121" s="13" t="s">
        <v>33</v>
      </c>
      <c r="AX121" s="13" t="s">
        <v>73</v>
      </c>
      <c r="AY121" s="239" t="s">
        <v>114</v>
      </c>
    </row>
    <row r="122" s="13" customFormat="1">
      <c r="A122" s="13"/>
      <c r="B122" s="229"/>
      <c r="C122" s="230"/>
      <c r="D122" s="219" t="s">
        <v>180</v>
      </c>
      <c r="E122" s="231" t="s">
        <v>19</v>
      </c>
      <c r="F122" s="232" t="s">
        <v>229</v>
      </c>
      <c r="G122" s="230"/>
      <c r="H122" s="233">
        <v>18.867999999999999</v>
      </c>
      <c r="I122" s="234"/>
      <c r="J122" s="230"/>
      <c r="K122" s="230"/>
      <c r="L122" s="235"/>
      <c r="M122" s="236"/>
      <c r="N122" s="237"/>
      <c r="O122" s="237"/>
      <c r="P122" s="237"/>
      <c r="Q122" s="237"/>
      <c r="R122" s="237"/>
      <c r="S122" s="237"/>
      <c r="T122" s="238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9" t="s">
        <v>180</v>
      </c>
      <c r="AU122" s="239" t="s">
        <v>83</v>
      </c>
      <c r="AV122" s="13" t="s">
        <v>83</v>
      </c>
      <c r="AW122" s="13" t="s">
        <v>33</v>
      </c>
      <c r="AX122" s="13" t="s">
        <v>73</v>
      </c>
      <c r="AY122" s="239" t="s">
        <v>114</v>
      </c>
    </row>
    <row r="123" s="13" customFormat="1">
      <c r="A123" s="13"/>
      <c r="B123" s="229"/>
      <c r="C123" s="230"/>
      <c r="D123" s="219" t="s">
        <v>180</v>
      </c>
      <c r="E123" s="231" t="s">
        <v>19</v>
      </c>
      <c r="F123" s="232" t="s">
        <v>230</v>
      </c>
      <c r="G123" s="230"/>
      <c r="H123" s="233">
        <v>24.224</v>
      </c>
      <c r="I123" s="234"/>
      <c r="J123" s="230"/>
      <c r="K123" s="230"/>
      <c r="L123" s="235"/>
      <c r="M123" s="236"/>
      <c r="N123" s="237"/>
      <c r="O123" s="237"/>
      <c r="P123" s="237"/>
      <c r="Q123" s="237"/>
      <c r="R123" s="237"/>
      <c r="S123" s="237"/>
      <c r="T123" s="238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9" t="s">
        <v>180</v>
      </c>
      <c r="AU123" s="239" t="s">
        <v>83</v>
      </c>
      <c r="AV123" s="13" t="s">
        <v>83</v>
      </c>
      <c r="AW123" s="13" t="s">
        <v>33</v>
      </c>
      <c r="AX123" s="13" t="s">
        <v>73</v>
      </c>
      <c r="AY123" s="239" t="s">
        <v>114</v>
      </c>
    </row>
    <row r="124" s="13" customFormat="1">
      <c r="A124" s="13"/>
      <c r="B124" s="229"/>
      <c r="C124" s="230"/>
      <c r="D124" s="219" t="s">
        <v>180</v>
      </c>
      <c r="E124" s="231" t="s">
        <v>19</v>
      </c>
      <c r="F124" s="232" t="s">
        <v>231</v>
      </c>
      <c r="G124" s="230"/>
      <c r="H124" s="233">
        <v>410</v>
      </c>
      <c r="I124" s="234"/>
      <c r="J124" s="230"/>
      <c r="K124" s="230"/>
      <c r="L124" s="235"/>
      <c r="M124" s="236"/>
      <c r="N124" s="237"/>
      <c r="O124" s="237"/>
      <c r="P124" s="237"/>
      <c r="Q124" s="237"/>
      <c r="R124" s="237"/>
      <c r="S124" s="237"/>
      <c r="T124" s="238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9" t="s">
        <v>180</v>
      </c>
      <c r="AU124" s="239" t="s">
        <v>83</v>
      </c>
      <c r="AV124" s="13" t="s">
        <v>83</v>
      </c>
      <c r="AW124" s="13" t="s">
        <v>33</v>
      </c>
      <c r="AX124" s="13" t="s">
        <v>73</v>
      </c>
      <c r="AY124" s="239" t="s">
        <v>114</v>
      </c>
    </row>
    <row r="125" s="14" customFormat="1">
      <c r="A125" s="14"/>
      <c r="B125" s="240"/>
      <c r="C125" s="241"/>
      <c r="D125" s="219" t="s">
        <v>180</v>
      </c>
      <c r="E125" s="242" t="s">
        <v>19</v>
      </c>
      <c r="F125" s="243" t="s">
        <v>232</v>
      </c>
      <c r="G125" s="241"/>
      <c r="H125" s="244">
        <v>514.31200000000001</v>
      </c>
      <c r="I125" s="245"/>
      <c r="J125" s="241"/>
      <c r="K125" s="241"/>
      <c r="L125" s="246"/>
      <c r="M125" s="247"/>
      <c r="N125" s="248"/>
      <c r="O125" s="248"/>
      <c r="P125" s="248"/>
      <c r="Q125" s="248"/>
      <c r="R125" s="248"/>
      <c r="S125" s="248"/>
      <c r="T125" s="249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0" t="s">
        <v>180</v>
      </c>
      <c r="AU125" s="250" t="s">
        <v>83</v>
      </c>
      <c r="AV125" s="14" t="s">
        <v>121</v>
      </c>
      <c r="AW125" s="14" t="s">
        <v>33</v>
      </c>
      <c r="AX125" s="14" t="s">
        <v>81</v>
      </c>
      <c r="AY125" s="250" t="s">
        <v>114</v>
      </c>
    </row>
    <row r="126" s="2" customFormat="1" ht="16.5" customHeight="1">
      <c r="A126" s="40"/>
      <c r="B126" s="41"/>
      <c r="C126" s="206" t="s">
        <v>233</v>
      </c>
      <c r="D126" s="206" t="s">
        <v>117</v>
      </c>
      <c r="E126" s="207" t="s">
        <v>234</v>
      </c>
      <c r="F126" s="208" t="s">
        <v>235</v>
      </c>
      <c r="G126" s="209" t="s">
        <v>200</v>
      </c>
      <c r="H126" s="210">
        <v>74.120000000000005</v>
      </c>
      <c r="I126" s="211"/>
      <c r="J126" s="212">
        <f>ROUND(I126*H126,2)</f>
        <v>0</v>
      </c>
      <c r="K126" s="208" t="s">
        <v>175</v>
      </c>
      <c r="L126" s="46"/>
      <c r="M126" s="213" t="s">
        <v>19</v>
      </c>
      <c r="N126" s="214" t="s">
        <v>44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121</v>
      </c>
      <c r="AT126" s="217" t="s">
        <v>117</v>
      </c>
      <c r="AU126" s="217" t="s">
        <v>83</v>
      </c>
      <c r="AY126" s="19" t="s">
        <v>114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81</v>
      </c>
      <c r="BK126" s="218">
        <f>ROUND(I126*H126,2)</f>
        <v>0</v>
      </c>
      <c r="BL126" s="19" t="s">
        <v>121</v>
      </c>
      <c r="BM126" s="217" t="s">
        <v>236</v>
      </c>
    </row>
    <row r="127" s="13" customFormat="1">
      <c r="A127" s="13"/>
      <c r="B127" s="229"/>
      <c r="C127" s="230"/>
      <c r="D127" s="219" t="s">
        <v>180</v>
      </c>
      <c r="E127" s="231" t="s">
        <v>19</v>
      </c>
      <c r="F127" s="232" t="s">
        <v>237</v>
      </c>
      <c r="G127" s="230"/>
      <c r="H127" s="233">
        <v>74.120000000000005</v>
      </c>
      <c r="I127" s="234"/>
      <c r="J127" s="230"/>
      <c r="K127" s="230"/>
      <c r="L127" s="235"/>
      <c r="M127" s="236"/>
      <c r="N127" s="237"/>
      <c r="O127" s="237"/>
      <c r="P127" s="237"/>
      <c r="Q127" s="237"/>
      <c r="R127" s="237"/>
      <c r="S127" s="237"/>
      <c r="T127" s="238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9" t="s">
        <v>180</v>
      </c>
      <c r="AU127" s="239" t="s">
        <v>83</v>
      </c>
      <c r="AV127" s="13" t="s">
        <v>83</v>
      </c>
      <c r="AW127" s="13" t="s">
        <v>33</v>
      </c>
      <c r="AX127" s="13" t="s">
        <v>81</v>
      </c>
      <c r="AY127" s="239" t="s">
        <v>114</v>
      </c>
    </row>
    <row r="128" s="2" customFormat="1" ht="16.5" customHeight="1">
      <c r="A128" s="40"/>
      <c r="B128" s="41"/>
      <c r="C128" s="206" t="s">
        <v>238</v>
      </c>
      <c r="D128" s="206" t="s">
        <v>117</v>
      </c>
      <c r="E128" s="207" t="s">
        <v>234</v>
      </c>
      <c r="F128" s="208" t="s">
        <v>235</v>
      </c>
      <c r="G128" s="209" t="s">
        <v>200</v>
      </c>
      <c r="H128" s="210">
        <v>0.71999999999999997</v>
      </c>
      <c r="I128" s="211"/>
      <c r="J128" s="212">
        <f>ROUND(I128*H128,2)</f>
        <v>0</v>
      </c>
      <c r="K128" s="208" t="s">
        <v>175</v>
      </c>
      <c r="L128" s="46"/>
      <c r="M128" s="213" t="s">
        <v>19</v>
      </c>
      <c r="N128" s="214" t="s">
        <v>44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121</v>
      </c>
      <c r="AT128" s="217" t="s">
        <v>117</v>
      </c>
      <c r="AU128" s="217" t="s">
        <v>83</v>
      </c>
      <c r="AY128" s="19" t="s">
        <v>114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81</v>
      </c>
      <c r="BK128" s="218">
        <f>ROUND(I128*H128,2)</f>
        <v>0</v>
      </c>
      <c r="BL128" s="19" t="s">
        <v>121</v>
      </c>
      <c r="BM128" s="217" t="s">
        <v>239</v>
      </c>
    </row>
    <row r="129" s="13" customFormat="1">
      <c r="A129" s="13"/>
      <c r="B129" s="229"/>
      <c r="C129" s="230"/>
      <c r="D129" s="219" t="s">
        <v>180</v>
      </c>
      <c r="E129" s="231" t="s">
        <v>19</v>
      </c>
      <c r="F129" s="232" t="s">
        <v>240</v>
      </c>
      <c r="G129" s="230"/>
      <c r="H129" s="233">
        <v>0.71999999999999997</v>
      </c>
      <c r="I129" s="234"/>
      <c r="J129" s="230"/>
      <c r="K129" s="230"/>
      <c r="L129" s="235"/>
      <c r="M129" s="236"/>
      <c r="N129" s="237"/>
      <c r="O129" s="237"/>
      <c r="P129" s="237"/>
      <c r="Q129" s="237"/>
      <c r="R129" s="237"/>
      <c r="S129" s="237"/>
      <c r="T129" s="23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9" t="s">
        <v>180</v>
      </c>
      <c r="AU129" s="239" t="s">
        <v>83</v>
      </c>
      <c r="AV129" s="13" t="s">
        <v>83</v>
      </c>
      <c r="AW129" s="13" t="s">
        <v>33</v>
      </c>
      <c r="AX129" s="13" t="s">
        <v>81</v>
      </c>
      <c r="AY129" s="239" t="s">
        <v>114</v>
      </c>
    </row>
    <row r="130" s="2" customFormat="1">
      <c r="A130" s="40"/>
      <c r="B130" s="41"/>
      <c r="C130" s="206" t="s">
        <v>8</v>
      </c>
      <c r="D130" s="206" t="s">
        <v>117</v>
      </c>
      <c r="E130" s="207" t="s">
        <v>241</v>
      </c>
      <c r="F130" s="208" t="s">
        <v>242</v>
      </c>
      <c r="G130" s="209" t="s">
        <v>200</v>
      </c>
      <c r="H130" s="210">
        <v>27.600000000000001</v>
      </c>
      <c r="I130" s="211"/>
      <c r="J130" s="212">
        <f>ROUND(I130*H130,2)</f>
        <v>0</v>
      </c>
      <c r="K130" s="208" t="s">
        <v>175</v>
      </c>
      <c r="L130" s="46"/>
      <c r="M130" s="213" t="s">
        <v>19</v>
      </c>
      <c r="N130" s="214" t="s">
        <v>44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121</v>
      </c>
      <c r="AT130" s="217" t="s">
        <v>117</v>
      </c>
      <c r="AU130" s="217" t="s">
        <v>83</v>
      </c>
      <c r="AY130" s="19" t="s">
        <v>114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81</v>
      </c>
      <c r="BK130" s="218">
        <f>ROUND(I130*H130,2)</f>
        <v>0</v>
      </c>
      <c r="BL130" s="19" t="s">
        <v>121</v>
      </c>
      <c r="BM130" s="217" t="s">
        <v>243</v>
      </c>
    </row>
    <row r="131" s="13" customFormat="1">
      <c r="A131" s="13"/>
      <c r="B131" s="229"/>
      <c r="C131" s="230"/>
      <c r="D131" s="219" t="s">
        <v>180</v>
      </c>
      <c r="E131" s="231" t="s">
        <v>19</v>
      </c>
      <c r="F131" s="232" t="s">
        <v>244</v>
      </c>
      <c r="G131" s="230"/>
      <c r="H131" s="233">
        <v>27.600000000000001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9" t="s">
        <v>180</v>
      </c>
      <c r="AU131" s="239" t="s">
        <v>83</v>
      </c>
      <c r="AV131" s="13" t="s">
        <v>83</v>
      </c>
      <c r="AW131" s="13" t="s">
        <v>33</v>
      </c>
      <c r="AX131" s="13" t="s">
        <v>81</v>
      </c>
      <c r="AY131" s="239" t="s">
        <v>114</v>
      </c>
    </row>
    <row r="132" s="2" customFormat="1">
      <c r="A132" s="40"/>
      <c r="B132" s="41"/>
      <c r="C132" s="206" t="s">
        <v>245</v>
      </c>
      <c r="D132" s="206" t="s">
        <v>117</v>
      </c>
      <c r="E132" s="207" t="s">
        <v>246</v>
      </c>
      <c r="F132" s="208" t="s">
        <v>247</v>
      </c>
      <c r="G132" s="209" t="s">
        <v>200</v>
      </c>
      <c r="H132" s="210">
        <v>24.359999999999999</v>
      </c>
      <c r="I132" s="211"/>
      <c r="J132" s="212">
        <f>ROUND(I132*H132,2)</f>
        <v>0</v>
      </c>
      <c r="K132" s="208" t="s">
        <v>175</v>
      </c>
      <c r="L132" s="46"/>
      <c r="M132" s="213" t="s">
        <v>19</v>
      </c>
      <c r="N132" s="214" t="s">
        <v>44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121</v>
      </c>
      <c r="AT132" s="217" t="s">
        <v>117</v>
      </c>
      <c r="AU132" s="217" t="s">
        <v>83</v>
      </c>
      <c r="AY132" s="19" t="s">
        <v>114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81</v>
      </c>
      <c r="BK132" s="218">
        <f>ROUND(I132*H132,2)</f>
        <v>0</v>
      </c>
      <c r="BL132" s="19" t="s">
        <v>121</v>
      </c>
      <c r="BM132" s="217" t="s">
        <v>248</v>
      </c>
    </row>
    <row r="133" s="15" customFormat="1">
      <c r="A133" s="15"/>
      <c r="B133" s="251"/>
      <c r="C133" s="252"/>
      <c r="D133" s="219" t="s">
        <v>180</v>
      </c>
      <c r="E133" s="253" t="s">
        <v>19</v>
      </c>
      <c r="F133" s="254" t="s">
        <v>249</v>
      </c>
      <c r="G133" s="252"/>
      <c r="H133" s="253" t="s">
        <v>19</v>
      </c>
      <c r="I133" s="255"/>
      <c r="J133" s="252"/>
      <c r="K133" s="252"/>
      <c r="L133" s="256"/>
      <c r="M133" s="257"/>
      <c r="N133" s="258"/>
      <c r="O133" s="258"/>
      <c r="P133" s="258"/>
      <c r="Q133" s="258"/>
      <c r="R133" s="258"/>
      <c r="S133" s="258"/>
      <c r="T133" s="259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0" t="s">
        <v>180</v>
      </c>
      <c r="AU133" s="260" t="s">
        <v>83</v>
      </c>
      <c r="AV133" s="15" t="s">
        <v>81</v>
      </c>
      <c r="AW133" s="15" t="s">
        <v>33</v>
      </c>
      <c r="AX133" s="15" t="s">
        <v>73</v>
      </c>
      <c r="AY133" s="260" t="s">
        <v>114</v>
      </c>
    </row>
    <row r="134" s="13" customFormat="1">
      <c r="A134" s="13"/>
      <c r="B134" s="229"/>
      <c r="C134" s="230"/>
      <c r="D134" s="219" t="s">
        <v>180</v>
      </c>
      <c r="E134" s="231" t="s">
        <v>19</v>
      </c>
      <c r="F134" s="232" t="s">
        <v>250</v>
      </c>
      <c r="G134" s="230"/>
      <c r="H134" s="233">
        <v>0.45800000000000002</v>
      </c>
      <c r="I134" s="234"/>
      <c r="J134" s="230"/>
      <c r="K134" s="230"/>
      <c r="L134" s="235"/>
      <c r="M134" s="236"/>
      <c r="N134" s="237"/>
      <c r="O134" s="237"/>
      <c r="P134" s="237"/>
      <c r="Q134" s="237"/>
      <c r="R134" s="237"/>
      <c r="S134" s="237"/>
      <c r="T134" s="23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9" t="s">
        <v>180</v>
      </c>
      <c r="AU134" s="239" t="s">
        <v>83</v>
      </c>
      <c r="AV134" s="13" t="s">
        <v>83</v>
      </c>
      <c r="AW134" s="13" t="s">
        <v>33</v>
      </c>
      <c r="AX134" s="13" t="s">
        <v>73</v>
      </c>
      <c r="AY134" s="239" t="s">
        <v>114</v>
      </c>
    </row>
    <row r="135" s="13" customFormat="1">
      <c r="A135" s="13"/>
      <c r="B135" s="229"/>
      <c r="C135" s="230"/>
      <c r="D135" s="219" t="s">
        <v>180</v>
      </c>
      <c r="E135" s="231" t="s">
        <v>19</v>
      </c>
      <c r="F135" s="232" t="s">
        <v>251</v>
      </c>
      <c r="G135" s="230"/>
      <c r="H135" s="233">
        <v>13.692</v>
      </c>
      <c r="I135" s="234"/>
      <c r="J135" s="230"/>
      <c r="K135" s="230"/>
      <c r="L135" s="235"/>
      <c r="M135" s="236"/>
      <c r="N135" s="237"/>
      <c r="O135" s="237"/>
      <c r="P135" s="237"/>
      <c r="Q135" s="237"/>
      <c r="R135" s="237"/>
      <c r="S135" s="237"/>
      <c r="T135" s="23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9" t="s">
        <v>180</v>
      </c>
      <c r="AU135" s="239" t="s">
        <v>83</v>
      </c>
      <c r="AV135" s="13" t="s">
        <v>83</v>
      </c>
      <c r="AW135" s="13" t="s">
        <v>33</v>
      </c>
      <c r="AX135" s="13" t="s">
        <v>73</v>
      </c>
      <c r="AY135" s="239" t="s">
        <v>114</v>
      </c>
    </row>
    <row r="136" s="13" customFormat="1">
      <c r="A136" s="13"/>
      <c r="B136" s="229"/>
      <c r="C136" s="230"/>
      <c r="D136" s="219" t="s">
        <v>180</v>
      </c>
      <c r="E136" s="231" t="s">
        <v>19</v>
      </c>
      <c r="F136" s="232" t="s">
        <v>252</v>
      </c>
      <c r="G136" s="230"/>
      <c r="H136" s="233">
        <v>0.42199999999999999</v>
      </c>
      <c r="I136" s="234"/>
      <c r="J136" s="230"/>
      <c r="K136" s="230"/>
      <c r="L136" s="235"/>
      <c r="M136" s="236"/>
      <c r="N136" s="237"/>
      <c r="O136" s="237"/>
      <c r="P136" s="237"/>
      <c r="Q136" s="237"/>
      <c r="R136" s="237"/>
      <c r="S136" s="237"/>
      <c r="T136" s="23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9" t="s">
        <v>180</v>
      </c>
      <c r="AU136" s="239" t="s">
        <v>83</v>
      </c>
      <c r="AV136" s="13" t="s">
        <v>83</v>
      </c>
      <c r="AW136" s="13" t="s">
        <v>33</v>
      </c>
      <c r="AX136" s="13" t="s">
        <v>73</v>
      </c>
      <c r="AY136" s="239" t="s">
        <v>114</v>
      </c>
    </row>
    <row r="137" s="13" customFormat="1">
      <c r="A137" s="13"/>
      <c r="B137" s="229"/>
      <c r="C137" s="230"/>
      <c r="D137" s="219" t="s">
        <v>180</v>
      </c>
      <c r="E137" s="231" t="s">
        <v>19</v>
      </c>
      <c r="F137" s="232" t="s">
        <v>253</v>
      </c>
      <c r="G137" s="230"/>
      <c r="H137" s="233">
        <v>-1.375</v>
      </c>
      <c r="I137" s="234"/>
      <c r="J137" s="230"/>
      <c r="K137" s="230"/>
      <c r="L137" s="235"/>
      <c r="M137" s="236"/>
      <c r="N137" s="237"/>
      <c r="O137" s="237"/>
      <c r="P137" s="237"/>
      <c r="Q137" s="237"/>
      <c r="R137" s="237"/>
      <c r="S137" s="237"/>
      <c r="T137" s="23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9" t="s">
        <v>180</v>
      </c>
      <c r="AU137" s="239" t="s">
        <v>83</v>
      </c>
      <c r="AV137" s="13" t="s">
        <v>83</v>
      </c>
      <c r="AW137" s="13" t="s">
        <v>33</v>
      </c>
      <c r="AX137" s="13" t="s">
        <v>73</v>
      </c>
      <c r="AY137" s="239" t="s">
        <v>114</v>
      </c>
    </row>
    <row r="138" s="15" customFormat="1">
      <c r="A138" s="15"/>
      <c r="B138" s="251"/>
      <c r="C138" s="252"/>
      <c r="D138" s="219" t="s">
        <v>180</v>
      </c>
      <c r="E138" s="253" t="s">
        <v>19</v>
      </c>
      <c r="F138" s="254" t="s">
        <v>254</v>
      </c>
      <c r="G138" s="252"/>
      <c r="H138" s="253" t="s">
        <v>19</v>
      </c>
      <c r="I138" s="255"/>
      <c r="J138" s="252"/>
      <c r="K138" s="252"/>
      <c r="L138" s="256"/>
      <c r="M138" s="257"/>
      <c r="N138" s="258"/>
      <c r="O138" s="258"/>
      <c r="P138" s="258"/>
      <c r="Q138" s="258"/>
      <c r="R138" s="258"/>
      <c r="S138" s="258"/>
      <c r="T138" s="259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0" t="s">
        <v>180</v>
      </c>
      <c r="AU138" s="260" t="s">
        <v>83</v>
      </c>
      <c r="AV138" s="15" t="s">
        <v>81</v>
      </c>
      <c r="AW138" s="15" t="s">
        <v>33</v>
      </c>
      <c r="AX138" s="15" t="s">
        <v>73</v>
      </c>
      <c r="AY138" s="260" t="s">
        <v>114</v>
      </c>
    </row>
    <row r="139" s="13" customFormat="1">
      <c r="A139" s="13"/>
      <c r="B139" s="229"/>
      <c r="C139" s="230"/>
      <c r="D139" s="219" t="s">
        <v>180</v>
      </c>
      <c r="E139" s="231" t="s">
        <v>19</v>
      </c>
      <c r="F139" s="232" t="s">
        <v>255</v>
      </c>
      <c r="G139" s="230"/>
      <c r="H139" s="233">
        <v>35.207999999999998</v>
      </c>
      <c r="I139" s="234"/>
      <c r="J139" s="230"/>
      <c r="K139" s="230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180</v>
      </c>
      <c r="AU139" s="239" t="s">
        <v>83</v>
      </c>
      <c r="AV139" s="13" t="s">
        <v>83</v>
      </c>
      <c r="AW139" s="13" t="s">
        <v>33</v>
      </c>
      <c r="AX139" s="13" t="s">
        <v>73</v>
      </c>
      <c r="AY139" s="239" t="s">
        <v>114</v>
      </c>
    </row>
    <row r="140" s="13" customFormat="1">
      <c r="A140" s="13"/>
      <c r="B140" s="229"/>
      <c r="C140" s="230"/>
      <c r="D140" s="219" t="s">
        <v>180</v>
      </c>
      <c r="E140" s="231" t="s">
        <v>19</v>
      </c>
      <c r="F140" s="232" t="s">
        <v>256</v>
      </c>
      <c r="G140" s="230"/>
      <c r="H140" s="233">
        <v>2.1360000000000001</v>
      </c>
      <c r="I140" s="234"/>
      <c r="J140" s="230"/>
      <c r="K140" s="230"/>
      <c r="L140" s="235"/>
      <c r="M140" s="236"/>
      <c r="N140" s="237"/>
      <c r="O140" s="237"/>
      <c r="P140" s="237"/>
      <c r="Q140" s="237"/>
      <c r="R140" s="237"/>
      <c r="S140" s="237"/>
      <c r="T140" s="23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9" t="s">
        <v>180</v>
      </c>
      <c r="AU140" s="239" t="s">
        <v>83</v>
      </c>
      <c r="AV140" s="13" t="s">
        <v>83</v>
      </c>
      <c r="AW140" s="13" t="s">
        <v>33</v>
      </c>
      <c r="AX140" s="13" t="s">
        <v>73</v>
      </c>
      <c r="AY140" s="239" t="s">
        <v>114</v>
      </c>
    </row>
    <row r="141" s="13" customFormat="1">
      <c r="A141" s="13"/>
      <c r="B141" s="229"/>
      <c r="C141" s="230"/>
      <c r="D141" s="219" t="s">
        <v>180</v>
      </c>
      <c r="E141" s="231" t="s">
        <v>19</v>
      </c>
      <c r="F141" s="232" t="s">
        <v>257</v>
      </c>
      <c r="G141" s="230"/>
      <c r="H141" s="233">
        <v>9.7609999999999992</v>
      </c>
      <c r="I141" s="234"/>
      <c r="J141" s="230"/>
      <c r="K141" s="230"/>
      <c r="L141" s="235"/>
      <c r="M141" s="236"/>
      <c r="N141" s="237"/>
      <c r="O141" s="237"/>
      <c r="P141" s="237"/>
      <c r="Q141" s="237"/>
      <c r="R141" s="237"/>
      <c r="S141" s="237"/>
      <c r="T141" s="23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9" t="s">
        <v>180</v>
      </c>
      <c r="AU141" s="239" t="s">
        <v>83</v>
      </c>
      <c r="AV141" s="13" t="s">
        <v>83</v>
      </c>
      <c r="AW141" s="13" t="s">
        <v>33</v>
      </c>
      <c r="AX141" s="13" t="s">
        <v>73</v>
      </c>
      <c r="AY141" s="239" t="s">
        <v>114</v>
      </c>
    </row>
    <row r="142" s="13" customFormat="1">
      <c r="A142" s="13"/>
      <c r="B142" s="229"/>
      <c r="C142" s="230"/>
      <c r="D142" s="219" t="s">
        <v>180</v>
      </c>
      <c r="E142" s="231" t="s">
        <v>19</v>
      </c>
      <c r="F142" s="232" t="s">
        <v>258</v>
      </c>
      <c r="G142" s="230"/>
      <c r="H142" s="233">
        <v>0.59399999999999997</v>
      </c>
      <c r="I142" s="234"/>
      <c r="J142" s="230"/>
      <c r="K142" s="230"/>
      <c r="L142" s="235"/>
      <c r="M142" s="236"/>
      <c r="N142" s="237"/>
      <c r="O142" s="237"/>
      <c r="P142" s="237"/>
      <c r="Q142" s="237"/>
      <c r="R142" s="237"/>
      <c r="S142" s="237"/>
      <c r="T142" s="23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9" t="s">
        <v>180</v>
      </c>
      <c r="AU142" s="239" t="s">
        <v>83</v>
      </c>
      <c r="AV142" s="13" t="s">
        <v>83</v>
      </c>
      <c r="AW142" s="13" t="s">
        <v>33</v>
      </c>
      <c r="AX142" s="13" t="s">
        <v>73</v>
      </c>
      <c r="AY142" s="239" t="s">
        <v>114</v>
      </c>
    </row>
    <row r="143" s="16" customFormat="1">
      <c r="A143" s="16"/>
      <c r="B143" s="261"/>
      <c r="C143" s="262"/>
      <c r="D143" s="219" t="s">
        <v>180</v>
      </c>
      <c r="E143" s="263" t="s">
        <v>19</v>
      </c>
      <c r="F143" s="264" t="s">
        <v>259</v>
      </c>
      <c r="G143" s="262"/>
      <c r="H143" s="265">
        <v>60.896000000000001</v>
      </c>
      <c r="I143" s="266"/>
      <c r="J143" s="262"/>
      <c r="K143" s="262"/>
      <c r="L143" s="267"/>
      <c r="M143" s="268"/>
      <c r="N143" s="269"/>
      <c r="O143" s="269"/>
      <c r="P143" s="269"/>
      <c r="Q143" s="269"/>
      <c r="R143" s="269"/>
      <c r="S143" s="269"/>
      <c r="T143" s="270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T143" s="271" t="s">
        <v>180</v>
      </c>
      <c r="AU143" s="271" t="s">
        <v>83</v>
      </c>
      <c r="AV143" s="16" t="s">
        <v>129</v>
      </c>
      <c r="AW143" s="16" t="s">
        <v>33</v>
      </c>
      <c r="AX143" s="16" t="s">
        <v>73</v>
      </c>
      <c r="AY143" s="271" t="s">
        <v>114</v>
      </c>
    </row>
    <row r="144" s="13" customFormat="1">
      <c r="A144" s="13"/>
      <c r="B144" s="229"/>
      <c r="C144" s="230"/>
      <c r="D144" s="219" t="s">
        <v>180</v>
      </c>
      <c r="E144" s="231" t="s">
        <v>19</v>
      </c>
      <c r="F144" s="232" t="s">
        <v>260</v>
      </c>
      <c r="G144" s="230"/>
      <c r="H144" s="233">
        <v>24.359999999999999</v>
      </c>
      <c r="I144" s="234"/>
      <c r="J144" s="230"/>
      <c r="K144" s="230"/>
      <c r="L144" s="235"/>
      <c r="M144" s="236"/>
      <c r="N144" s="237"/>
      <c r="O144" s="237"/>
      <c r="P144" s="237"/>
      <c r="Q144" s="237"/>
      <c r="R144" s="237"/>
      <c r="S144" s="237"/>
      <c r="T144" s="23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9" t="s">
        <v>180</v>
      </c>
      <c r="AU144" s="239" t="s">
        <v>83</v>
      </c>
      <c r="AV144" s="13" t="s">
        <v>83</v>
      </c>
      <c r="AW144" s="13" t="s">
        <v>33</v>
      </c>
      <c r="AX144" s="13" t="s">
        <v>81</v>
      </c>
      <c r="AY144" s="239" t="s">
        <v>114</v>
      </c>
    </row>
    <row r="145" s="2" customFormat="1">
      <c r="A145" s="40"/>
      <c r="B145" s="41"/>
      <c r="C145" s="206" t="s">
        <v>261</v>
      </c>
      <c r="D145" s="206" t="s">
        <v>117</v>
      </c>
      <c r="E145" s="207" t="s">
        <v>262</v>
      </c>
      <c r="F145" s="208" t="s">
        <v>263</v>
      </c>
      <c r="G145" s="209" t="s">
        <v>200</v>
      </c>
      <c r="H145" s="210">
        <v>42.136000000000003</v>
      </c>
      <c r="I145" s="211"/>
      <c r="J145" s="212">
        <f>ROUND(I145*H145,2)</f>
        <v>0</v>
      </c>
      <c r="K145" s="208" t="s">
        <v>175</v>
      </c>
      <c r="L145" s="46"/>
      <c r="M145" s="213" t="s">
        <v>19</v>
      </c>
      <c r="N145" s="214" t="s">
        <v>44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121</v>
      </c>
      <c r="AT145" s="217" t="s">
        <v>117</v>
      </c>
      <c r="AU145" s="217" t="s">
        <v>83</v>
      </c>
      <c r="AY145" s="19" t="s">
        <v>114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81</v>
      </c>
      <c r="BK145" s="218">
        <f>ROUND(I145*H145,2)</f>
        <v>0</v>
      </c>
      <c r="BL145" s="19" t="s">
        <v>121</v>
      </c>
      <c r="BM145" s="217" t="s">
        <v>264</v>
      </c>
    </row>
    <row r="146" s="15" customFormat="1">
      <c r="A146" s="15"/>
      <c r="B146" s="251"/>
      <c r="C146" s="252"/>
      <c r="D146" s="219" t="s">
        <v>180</v>
      </c>
      <c r="E146" s="253" t="s">
        <v>19</v>
      </c>
      <c r="F146" s="254" t="s">
        <v>265</v>
      </c>
      <c r="G146" s="252"/>
      <c r="H146" s="253" t="s">
        <v>19</v>
      </c>
      <c r="I146" s="255"/>
      <c r="J146" s="252"/>
      <c r="K146" s="252"/>
      <c r="L146" s="256"/>
      <c r="M146" s="257"/>
      <c r="N146" s="258"/>
      <c r="O146" s="258"/>
      <c r="P146" s="258"/>
      <c r="Q146" s="258"/>
      <c r="R146" s="258"/>
      <c r="S146" s="258"/>
      <c r="T146" s="259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0" t="s">
        <v>180</v>
      </c>
      <c r="AU146" s="260" t="s">
        <v>83</v>
      </c>
      <c r="AV146" s="15" t="s">
        <v>81</v>
      </c>
      <c r="AW146" s="15" t="s">
        <v>33</v>
      </c>
      <c r="AX146" s="15" t="s">
        <v>73</v>
      </c>
      <c r="AY146" s="260" t="s">
        <v>114</v>
      </c>
    </row>
    <row r="147" s="13" customFormat="1">
      <c r="A147" s="13"/>
      <c r="B147" s="229"/>
      <c r="C147" s="230"/>
      <c r="D147" s="219" t="s">
        <v>180</v>
      </c>
      <c r="E147" s="231" t="s">
        <v>19</v>
      </c>
      <c r="F147" s="232" t="s">
        <v>266</v>
      </c>
      <c r="G147" s="230"/>
      <c r="H147" s="233">
        <v>85.465999999999994</v>
      </c>
      <c r="I147" s="234"/>
      <c r="J147" s="230"/>
      <c r="K147" s="230"/>
      <c r="L147" s="235"/>
      <c r="M147" s="236"/>
      <c r="N147" s="237"/>
      <c r="O147" s="237"/>
      <c r="P147" s="237"/>
      <c r="Q147" s="237"/>
      <c r="R147" s="237"/>
      <c r="S147" s="237"/>
      <c r="T147" s="23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9" t="s">
        <v>180</v>
      </c>
      <c r="AU147" s="239" t="s">
        <v>83</v>
      </c>
      <c r="AV147" s="13" t="s">
        <v>83</v>
      </c>
      <c r="AW147" s="13" t="s">
        <v>33</v>
      </c>
      <c r="AX147" s="13" t="s">
        <v>73</v>
      </c>
      <c r="AY147" s="239" t="s">
        <v>114</v>
      </c>
    </row>
    <row r="148" s="13" customFormat="1">
      <c r="A148" s="13"/>
      <c r="B148" s="229"/>
      <c r="C148" s="230"/>
      <c r="D148" s="219" t="s">
        <v>180</v>
      </c>
      <c r="E148" s="231" t="s">
        <v>19</v>
      </c>
      <c r="F148" s="232" t="s">
        <v>267</v>
      </c>
      <c r="G148" s="230"/>
      <c r="H148" s="233">
        <v>7.3710000000000004</v>
      </c>
      <c r="I148" s="234"/>
      <c r="J148" s="230"/>
      <c r="K148" s="230"/>
      <c r="L148" s="235"/>
      <c r="M148" s="236"/>
      <c r="N148" s="237"/>
      <c r="O148" s="237"/>
      <c r="P148" s="237"/>
      <c r="Q148" s="237"/>
      <c r="R148" s="237"/>
      <c r="S148" s="237"/>
      <c r="T148" s="23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9" t="s">
        <v>180</v>
      </c>
      <c r="AU148" s="239" t="s">
        <v>83</v>
      </c>
      <c r="AV148" s="13" t="s">
        <v>83</v>
      </c>
      <c r="AW148" s="13" t="s">
        <v>33</v>
      </c>
      <c r="AX148" s="13" t="s">
        <v>73</v>
      </c>
      <c r="AY148" s="239" t="s">
        <v>114</v>
      </c>
    </row>
    <row r="149" s="15" customFormat="1">
      <c r="A149" s="15"/>
      <c r="B149" s="251"/>
      <c r="C149" s="252"/>
      <c r="D149" s="219" t="s">
        <v>180</v>
      </c>
      <c r="E149" s="253" t="s">
        <v>19</v>
      </c>
      <c r="F149" s="254" t="s">
        <v>268</v>
      </c>
      <c r="G149" s="252"/>
      <c r="H149" s="253" t="s">
        <v>19</v>
      </c>
      <c r="I149" s="255"/>
      <c r="J149" s="252"/>
      <c r="K149" s="252"/>
      <c r="L149" s="256"/>
      <c r="M149" s="257"/>
      <c r="N149" s="258"/>
      <c r="O149" s="258"/>
      <c r="P149" s="258"/>
      <c r="Q149" s="258"/>
      <c r="R149" s="258"/>
      <c r="S149" s="258"/>
      <c r="T149" s="259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0" t="s">
        <v>180</v>
      </c>
      <c r="AU149" s="260" t="s">
        <v>83</v>
      </c>
      <c r="AV149" s="15" t="s">
        <v>81</v>
      </c>
      <c r="AW149" s="15" t="s">
        <v>33</v>
      </c>
      <c r="AX149" s="15" t="s">
        <v>73</v>
      </c>
      <c r="AY149" s="260" t="s">
        <v>114</v>
      </c>
    </row>
    <row r="150" s="13" customFormat="1">
      <c r="A150" s="13"/>
      <c r="B150" s="229"/>
      <c r="C150" s="230"/>
      <c r="D150" s="219" t="s">
        <v>180</v>
      </c>
      <c r="E150" s="231" t="s">
        <v>19</v>
      </c>
      <c r="F150" s="232" t="s">
        <v>269</v>
      </c>
      <c r="G150" s="230"/>
      <c r="H150" s="233">
        <v>-4.2629999999999999</v>
      </c>
      <c r="I150" s="234"/>
      <c r="J150" s="230"/>
      <c r="K150" s="230"/>
      <c r="L150" s="235"/>
      <c r="M150" s="236"/>
      <c r="N150" s="237"/>
      <c r="O150" s="237"/>
      <c r="P150" s="237"/>
      <c r="Q150" s="237"/>
      <c r="R150" s="237"/>
      <c r="S150" s="237"/>
      <c r="T150" s="23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9" t="s">
        <v>180</v>
      </c>
      <c r="AU150" s="239" t="s">
        <v>83</v>
      </c>
      <c r="AV150" s="13" t="s">
        <v>83</v>
      </c>
      <c r="AW150" s="13" t="s">
        <v>33</v>
      </c>
      <c r="AX150" s="13" t="s">
        <v>73</v>
      </c>
      <c r="AY150" s="239" t="s">
        <v>114</v>
      </c>
    </row>
    <row r="151" s="13" customFormat="1">
      <c r="A151" s="13"/>
      <c r="B151" s="229"/>
      <c r="C151" s="230"/>
      <c r="D151" s="219" t="s">
        <v>180</v>
      </c>
      <c r="E151" s="231" t="s">
        <v>19</v>
      </c>
      <c r="F151" s="232" t="s">
        <v>270</v>
      </c>
      <c r="G151" s="230"/>
      <c r="H151" s="233">
        <v>-0.53700000000000003</v>
      </c>
      <c r="I151" s="234"/>
      <c r="J151" s="230"/>
      <c r="K151" s="230"/>
      <c r="L151" s="235"/>
      <c r="M151" s="236"/>
      <c r="N151" s="237"/>
      <c r="O151" s="237"/>
      <c r="P151" s="237"/>
      <c r="Q151" s="237"/>
      <c r="R151" s="237"/>
      <c r="S151" s="237"/>
      <c r="T151" s="23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9" t="s">
        <v>180</v>
      </c>
      <c r="AU151" s="239" t="s">
        <v>83</v>
      </c>
      <c r="AV151" s="13" t="s">
        <v>83</v>
      </c>
      <c r="AW151" s="13" t="s">
        <v>33</v>
      </c>
      <c r="AX151" s="13" t="s">
        <v>73</v>
      </c>
      <c r="AY151" s="239" t="s">
        <v>114</v>
      </c>
    </row>
    <row r="152" s="13" customFormat="1">
      <c r="A152" s="13"/>
      <c r="B152" s="229"/>
      <c r="C152" s="230"/>
      <c r="D152" s="219" t="s">
        <v>180</v>
      </c>
      <c r="E152" s="231" t="s">
        <v>19</v>
      </c>
      <c r="F152" s="232" t="s">
        <v>271</v>
      </c>
      <c r="G152" s="230"/>
      <c r="H152" s="233">
        <v>-0.39400000000000002</v>
      </c>
      <c r="I152" s="234"/>
      <c r="J152" s="230"/>
      <c r="K152" s="230"/>
      <c r="L152" s="235"/>
      <c r="M152" s="236"/>
      <c r="N152" s="237"/>
      <c r="O152" s="237"/>
      <c r="P152" s="237"/>
      <c r="Q152" s="237"/>
      <c r="R152" s="237"/>
      <c r="S152" s="237"/>
      <c r="T152" s="23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9" t="s">
        <v>180</v>
      </c>
      <c r="AU152" s="239" t="s">
        <v>83</v>
      </c>
      <c r="AV152" s="13" t="s">
        <v>83</v>
      </c>
      <c r="AW152" s="13" t="s">
        <v>33</v>
      </c>
      <c r="AX152" s="13" t="s">
        <v>73</v>
      </c>
      <c r="AY152" s="239" t="s">
        <v>114</v>
      </c>
    </row>
    <row r="153" s="13" customFormat="1">
      <c r="A153" s="13"/>
      <c r="B153" s="229"/>
      <c r="C153" s="230"/>
      <c r="D153" s="219" t="s">
        <v>180</v>
      </c>
      <c r="E153" s="231" t="s">
        <v>19</v>
      </c>
      <c r="F153" s="232" t="s">
        <v>272</v>
      </c>
      <c r="G153" s="230"/>
      <c r="H153" s="233">
        <v>0.72299999999999998</v>
      </c>
      <c r="I153" s="234"/>
      <c r="J153" s="230"/>
      <c r="K153" s="230"/>
      <c r="L153" s="235"/>
      <c r="M153" s="236"/>
      <c r="N153" s="237"/>
      <c r="O153" s="237"/>
      <c r="P153" s="237"/>
      <c r="Q153" s="237"/>
      <c r="R153" s="237"/>
      <c r="S153" s="237"/>
      <c r="T153" s="23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9" t="s">
        <v>180</v>
      </c>
      <c r="AU153" s="239" t="s">
        <v>83</v>
      </c>
      <c r="AV153" s="13" t="s">
        <v>83</v>
      </c>
      <c r="AW153" s="13" t="s">
        <v>33</v>
      </c>
      <c r="AX153" s="13" t="s">
        <v>73</v>
      </c>
      <c r="AY153" s="239" t="s">
        <v>114</v>
      </c>
    </row>
    <row r="154" s="13" customFormat="1">
      <c r="A154" s="13"/>
      <c r="B154" s="229"/>
      <c r="C154" s="230"/>
      <c r="D154" s="219" t="s">
        <v>180</v>
      </c>
      <c r="E154" s="231" t="s">
        <v>19</v>
      </c>
      <c r="F154" s="232" t="s">
        <v>273</v>
      </c>
      <c r="G154" s="230"/>
      <c r="H154" s="233">
        <v>4.7590000000000003</v>
      </c>
      <c r="I154" s="234"/>
      <c r="J154" s="230"/>
      <c r="K154" s="230"/>
      <c r="L154" s="235"/>
      <c r="M154" s="236"/>
      <c r="N154" s="237"/>
      <c r="O154" s="237"/>
      <c r="P154" s="237"/>
      <c r="Q154" s="237"/>
      <c r="R154" s="237"/>
      <c r="S154" s="237"/>
      <c r="T154" s="23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9" t="s">
        <v>180</v>
      </c>
      <c r="AU154" s="239" t="s">
        <v>83</v>
      </c>
      <c r="AV154" s="13" t="s">
        <v>83</v>
      </c>
      <c r="AW154" s="13" t="s">
        <v>33</v>
      </c>
      <c r="AX154" s="13" t="s">
        <v>73</v>
      </c>
      <c r="AY154" s="239" t="s">
        <v>114</v>
      </c>
    </row>
    <row r="155" s="13" customFormat="1">
      <c r="A155" s="13"/>
      <c r="B155" s="229"/>
      <c r="C155" s="230"/>
      <c r="D155" s="219" t="s">
        <v>180</v>
      </c>
      <c r="E155" s="231" t="s">
        <v>19</v>
      </c>
      <c r="F155" s="232" t="s">
        <v>274</v>
      </c>
      <c r="G155" s="230"/>
      <c r="H155" s="233">
        <v>3.6400000000000001</v>
      </c>
      <c r="I155" s="234"/>
      <c r="J155" s="230"/>
      <c r="K155" s="230"/>
      <c r="L155" s="235"/>
      <c r="M155" s="236"/>
      <c r="N155" s="237"/>
      <c r="O155" s="237"/>
      <c r="P155" s="237"/>
      <c r="Q155" s="237"/>
      <c r="R155" s="237"/>
      <c r="S155" s="237"/>
      <c r="T155" s="23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9" t="s">
        <v>180</v>
      </c>
      <c r="AU155" s="239" t="s">
        <v>83</v>
      </c>
      <c r="AV155" s="13" t="s">
        <v>83</v>
      </c>
      <c r="AW155" s="13" t="s">
        <v>33</v>
      </c>
      <c r="AX155" s="13" t="s">
        <v>73</v>
      </c>
      <c r="AY155" s="239" t="s">
        <v>114</v>
      </c>
    </row>
    <row r="156" s="13" customFormat="1">
      <c r="A156" s="13"/>
      <c r="B156" s="229"/>
      <c r="C156" s="230"/>
      <c r="D156" s="219" t="s">
        <v>180</v>
      </c>
      <c r="E156" s="231" t="s">
        <v>19</v>
      </c>
      <c r="F156" s="232" t="s">
        <v>275</v>
      </c>
      <c r="G156" s="230"/>
      <c r="H156" s="233">
        <v>1.8620000000000001</v>
      </c>
      <c r="I156" s="234"/>
      <c r="J156" s="230"/>
      <c r="K156" s="230"/>
      <c r="L156" s="235"/>
      <c r="M156" s="236"/>
      <c r="N156" s="237"/>
      <c r="O156" s="237"/>
      <c r="P156" s="237"/>
      <c r="Q156" s="237"/>
      <c r="R156" s="237"/>
      <c r="S156" s="237"/>
      <c r="T156" s="23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9" t="s">
        <v>180</v>
      </c>
      <c r="AU156" s="239" t="s">
        <v>83</v>
      </c>
      <c r="AV156" s="13" t="s">
        <v>83</v>
      </c>
      <c r="AW156" s="13" t="s">
        <v>33</v>
      </c>
      <c r="AX156" s="13" t="s">
        <v>73</v>
      </c>
      <c r="AY156" s="239" t="s">
        <v>114</v>
      </c>
    </row>
    <row r="157" s="13" customFormat="1">
      <c r="A157" s="13"/>
      <c r="B157" s="229"/>
      <c r="C157" s="230"/>
      <c r="D157" s="219" t="s">
        <v>180</v>
      </c>
      <c r="E157" s="231" t="s">
        <v>19</v>
      </c>
      <c r="F157" s="232" t="s">
        <v>276</v>
      </c>
      <c r="G157" s="230"/>
      <c r="H157" s="233">
        <v>1.3</v>
      </c>
      <c r="I157" s="234"/>
      <c r="J157" s="230"/>
      <c r="K157" s="230"/>
      <c r="L157" s="235"/>
      <c r="M157" s="236"/>
      <c r="N157" s="237"/>
      <c r="O157" s="237"/>
      <c r="P157" s="237"/>
      <c r="Q157" s="237"/>
      <c r="R157" s="237"/>
      <c r="S157" s="237"/>
      <c r="T157" s="23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9" t="s">
        <v>180</v>
      </c>
      <c r="AU157" s="239" t="s">
        <v>83</v>
      </c>
      <c r="AV157" s="13" t="s">
        <v>83</v>
      </c>
      <c r="AW157" s="13" t="s">
        <v>33</v>
      </c>
      <c r="AX157" s="13" t="s">
        <v>73</v>
      </c>
      <c r="AY157" s="239" t="s">
        <v>114</v>
      </c>
    </row>
    <row r="158" s="13" customFormat="1">
      <c r="A158" s="13"/>
      <c r="B158" s="229"/>
      <c r="C158" s="230"/>
      <c r="D158" s="219" t="s">
        <v>180</v>
      </c>
      <c r="E158" s="231" t="s">
        <v>19</v>
      </c>
      <c r="F158" s="232" t="s">
        <v>277</v>
      </c>
      <c r="G158" s="230"/>
      <c r="H158" s="233">
        <v>3.8319999999999999</v>
      </c>
      <c r="I158" s="234"/>
      <c r="J158" s="230"/>
      <c r="K158" s="230"/>
      <c r="L158" s="235"/>
      <c r="M158" s="236"/>
      <c r="N158" s="237"/>
      <c r="O158" s="237"/>
      <c r="P158" s="237"/>
      <c r="Q158" s="237"/>
      <c r="R158" s="237"/>
      <c r="S158" s="237"/>
      <c r="T158" s="23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9" t="s">
        <v>180</v>
      </c>
      <c r="AU158" s="239" t="s">
        <v>83</v>
      </c>
      <c r="AV158" s="13" t="s">
        <v>83</v>
      </c>
      <c r="AW158" s="13" t="s">
        <v>33</v>
      </c>
      <c r="AX158" s="13" t="s">
        <v>73</v>
      </c>
      <c r="AY158" s="239" t="s">
        <v>114</v>
      </c>
    </row>
    <row r="159" s="13" customFormat="1">
      <c r="A159" s="13"/>
      <c r="B159" s="229"/>
      <c r="C159" s="230"/>
      <c r="D159" s="219" t="s">
        <v>180</v>
      </c>
      <c r="E159" s="231" t="s">
        <v>19</v>
      </c>
      <c r="F159" s="232" t="s">
        <v>278</v>
      </c>
      <c r="G159" s="230"/>
      <c r="H159" s="233">
        <v>1.581</v>
      </c>
      <c r="I159" s="234"/>
      <c r="J159" s="230"/>
      <c r="K159" s="230"/>
      <c r="L159" s="235"/>
      <c r="M159" s="236"/>
      <c r="N159" s="237"/>
      <c r="O159" s="237"/>
      <c r="P159" s="237"/>
      <c r="Q159" s="237"/>
      <c r="R159" s="237"/>
      <c r="S159" s="237"/>
      <c r="T159" s="23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9" t="s">
        <v>180</v>
      </c>
      <c r="AU159" s="239" t="s">
        <v>83</v>
      </c>
      <c r="AV159" s="13" t="s">
        <v>83</v>
      </c>
      <c r="AW159" s="13" t="s">
        <v>33</v>
      </c>
      <c r="AX159" s="13" t="s">
        <v>73</v>
      </c>
      <c r="AY159" s="239" t="s">
        <v>114</v>
      </c>
    </row>
    <row r="160" s="16" customFormat="1">
      <c r="A160" s="16"/>
      <c r="B160" s="261"/>
      <c r="C160" s="262"/>
      <c r="D160" s="219" t="s">
        <v>180</v>
      </c>
      <c r="E160" s="263" t="s">
        <v>19</v>
      </c>
      <c r="F160" s="264" t="s">
        <v>259</v>
      </c>
      <c r="G160" s="262"/>
      <c r="H160" s="265">
        <v>105.34</v>
      </c>
      <c r="I160" s="266"/>
      <c r="J160" s="262"/>
      <c r="K160" s="262"/>
      <c r="L160" s="267"/>
      <c r="M160" s="268"/>
      <c r="N160" s="269"/>
      <c r="O160" s="269"/>
      <c r="P160" s="269"/>
      <c r="Q160" s="269"/>
      <c r="R160" s="269"/>
      <c r="S160" s="269"/>
      <c r="T160" s="270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T160" s="271" t="s">
        <v>180</v>
      </c>
      <c r="AU160" s="271" t="s">
        <v>83</v>
      </c>
      <c r="AV160" s="16" t="s">
        <v>129</v>
      </c>
      <c r="AW160" s="16" t="s">
        <v>33</v>
      </c>
      <c r="AX160" s="16" t="s">
        <v>73</v>
      </c>
      <c r="AY160" s="271" t="s">
        <v>114</v>
      </c>
    </row>
    <row r="161" s="13" customFormat="1">
      <c r="A161" s="13"/>
      <c r="B161" s="229"/>
      <c r="C161" s="230"/>
      <c r="D161" s="219" t="s">
        <v>180</v>
      </c>
      <c r="E161" s="231" t="s">
        <v>19</v>
      </c>
      <c r="F161" s="232" t="s">
        <v>279</v>
      </c>
      <c r="G161" s="230"/>
      <c r="H161" s="233">
        <v>42.136000000000003</v>
      </c>
      <c r="I161" s="234"/>
      <c r="J161" s="230"/>
      <c r="K161" s="230"/>
      <c r="L161" s="235"/>
      <c r="M161" s="236"/>
      <c r="N161" s="237"/>
      <c r="O161" s="237"/>
      <c r="P161" s="237"/>
      <c r="Q161" s="237"/>
      <c r="R161" s="237"/>
      <c r="S161" s="237"/>
      <c r="T161" s="23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9" t="s">
        <v>180</v>
      </c>
      <c r="AU161" s="239" t="s">
        <v>83</v>
      </c>
      <c r="AV161" s="13" t="s">
        <v>83</v>
      </c>
      <c r="AW161" s="13" t="s">
        <v>33</v>
      </c>
      <c r="AX161" s="13" t="s">
        <v>81</v>
      </c>
      <c r="AY161" s="239" t="s">
        <v>114</v>
      </c>
    </row>
    <row r="162" s="2" customFormat="1">
      <c r="A162" s="40"/>
      <c r="B162" s="41"/>
      <c r="C162" s="206" t="s">
        <v>280</v>
      </c>
      <c r="D162" s="206" t="s">
        <v>117</v>
      </c>
      <c r="E162" s="207" t="s">
        <v>281</v>
      </c>
      <c r="F162" s="208" t="s">
        <v>282</v>
      </c>
      <c r="G162" s="209" t="s">
        <v>200</v>
      </c>
      <c r="H162" s="210">
        <v>30.449999999999999</v>
      </c>
      <c r="I162" s="211"/>
      <c r="J162" s="212">
        <f>ROUND(I162*H162,2)</f>
        <v>0</v>
      </c>
      <c r="K162" s="208" t="s">
        <v>175</v>
      </c>
      <c r="L162" s="46"/>
      <c r="M162" s="213" t="s">
        <v>19</v>
      </c>
      <c r="N162" s="214" t="s">
        <v>44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121</v>
      </c>
      <c r="AT162" s="217" t="s">
        <v>117</v>
      </c>
      <c r="AU162" s="217" t="s">
        <v>83</v>
      </c>
      <c r="AY162" s="19" t="s">
        <v>114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81</v>
      </c>
      <c r="BK162" s="218">
        <f>ROUND(I162*H162,2)</f>
        <v>0</v>
      </c>
      <c r="BL162" s="19" t="s">
        <v>121</v>
      </c>
      <c r="BM162" s="217" t="s">
        <v>283</v>
      </c>
    </row>
    <row r="163" s="13" customFormat="1">
      <c r="A163" s="13"/>
      <c r="B163" s="229"/>
      <c r="C163" s="230"/>
      <c r="D163" s="219" t="s">
        <v>180</v>
      </c>
      <c r="E163" s="231" t="s">
        <v>19</v>
      </c>
      <c r="F163" s="232" t="s">
        <v>284</v>
      </c>
      <c r="G163" s="230"/>
      <c r="H163" s="233">
        <v>30.449999999999999</v>
      </c>
      <c r="I163" s="234"/>
      <c r="J163" s="230"/>
      <c r="K163" s="230"/>
      <c r="L163" s="235"/>
      <c r="M163" s="236"/>
      <c r="N163" s="237"/>
      <c r="O163" s="237"/>
      <c r="P163" s="237"/>
      <c r="Q163" s="237"/>
      <c r="R163" s="237"/>
      <c r="S163" s="237"/>
      <c r="T163" s="23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9" t="s">
        <v>180</v>
      </c>
      <c r="AU163" s="239" t="s">
        <v>83</v>
      </c>
      <c r="AV163" s="13" t="s">
        <v>83</v>
      </c>
      <c r="AW163" s="13" t="s">
        <v>33</v>
      </c>
      <c r="AX163" s="13" t="s">
        <v>81</v>
      </c>
      <c r="AY163" s="239" t="s">
        <v>114</v>
      </c>
    </row>
    <row r="164" s="2" customFormat="1">
      <c r="A164" s="40"/>
      <c r="B164" s="41"/>
      <c r="C164" s="206" t="s">
        <v>285</v>
      </c>
      <c r="D164" s="206" t="s">
        <v>117</v>
      </c>
      <c r="E164" s="207" t="s">
        <v>286</v>
      </c>
      <c r="F164" s="208" t="s">
        <v>287</v>
      </c>
      <c r="G164" s="209" t="s">
        <v>200</v>
      </c>
      <c r="H164" s="210">
        <v>52.670000000000002</v>
      </c>
      <c r="I164" s="211"/>
      <c r="J164" s="212">
        <f>ROUND(I164*H164,2)</f>
        <v>0</v>
      </c>
      <c r="K164" s="208" t="s">
        <v>175</v>
      </c>
      <c r="L164" s="46"/>
      <c r="M164" s="213" t="s">
        <v>19</v>
      </c>
      <c r="N164" s="214" t="s">
        <v>44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121</v>
      </c>
      <c r="AT164" s="217" t="s">
        <v>117</v>
      </c>
      <c r="AU164" s="217" t="s">
        <v>83</v>
      </c>
      <c r="AY164" s="19" t="s">
        <v>114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81</v>
      </c>
      <c r="BK164" s="218">
        <f>ROUND(I164*H164,2)</f>
        <v>0</v>
      </c>
      <c r="BL164" s="19" t="s">
        <v>121</v>
      </c>
      <c r="BM164" s="217" t="s">
        <v>288</v>
      </c>
    </row>
    <row r="165" s="13" customFormat="1">
      <c r="A165" s="13"/>
      <c r="B165" s="229"/>
      <c r="C165" s="230"/>
      <c r="D165" s="219" t="s">
        <v>180</v>
      </c>
      <c r="E165" s="231" t="s">
        <v>19</v>
      </c>
      <c r="F165" s="232" t="s">
        <v>289</v>
      </c>
      <c r="G165" s="230"/>
      <c r="H165" s="233">
        <v>52.670000000000002</v>
      </c>
      <c r="I165" s="234"/>
      <c r="J165" s="230"/>
      <c r="K165" s="230"/>
      <c r="L165" s="235"/>
      <c r="M165" s="236"/>
      <c r="N165" s="237"/>
      <c r="O165" s="237"/>
      <c r="P165" s="237"/>
      <c r="Q165" s="237"/>
      <c r="R165" s="237"/>
      <c r="S165" s="237"/>
      <c r="T165" s="23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9" t="s">
        <v>180</v>
      </c>
      <c r="AU165" s="239" t="s">
        <v>83</v>
      </c>
      <c r="AV165" s="13" t="s">
        <v>83</v>
      </c>
      <c r="AW165" s="13" t="s">
        <v>33</v>
      </c>
      <c r="AX165" s="13" t="s">
        <v>81</v>
      </c>
      <c r="AY165" s="239" t="s">
        <v>114</v>
      </c>
    </row>
    <row r="166" s="2" customFormat="1">
      <c r="A166" s="40"/>
      <c r="B166" s="41"/>
      <c r="C166" s="206" t="s">
        <v>290</v>
      </c>
      <c r="D166" s="206" t="s">
        <v>117</v>
      </c>
      <c r="E166" s="207" t="s">
        <v>291</v>
      </c>
      <c r="F166" s="208" t="s">
        <v>292</v>
      </c>
      <c r="G166" s="209" t="s">
        <v>200</v>
      </c>
      <c r="H166" s="210">
        <v>6.0899999999999999</v>
      </c>
      <c r="I166" s="211"/>
      <c r="J166" s="212">
        <f>ROUND(I166*H166,2)</f>
        <v>0</v>
      </c>
      <c r="K166" s="208" t="s">
        <v>175</v>
      </c>
      <c r="L166" s="46"/>
      <c r="M166" s="213" t="s">
        <v>19</v>
      </c>
      <c r="N166" s="214" t="s">
        <v>44</v>
      </c>
      <c r="O166" s="86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121</v>
      </c>
      <c r="AT166" s="217" t="s">
        <v>117</v>
      </c>
      <c r="AU166" s="217" t="s">
        <v>83</v>
      </c>
      <c r="AY166" s="19" t="s">
        <v>114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81</v>
      </c>
      <c r="BK166" s="218">
        <f>ROUND(I166*H166,2)</f>
        <v>0</v>
      </c>
      <c r="BL166" s="19" t="s">
        <v>121</v>
      </c>
      <c r="BM166" s="217" t="s">
        <v>293</v>
      </c>
    </row>
    <row r="167" s="13" customFormat="1">
      <c r="A167" s="13"/>
      <c r="B167" s="229"/>
      <c r="C167" s="230"/>
      <c r="D167" s="219" t="s">
        <v>180</v>
      </c>
      <c r="E167" s="231" t="s">
        <v>19</v>
      </c>
      <c r="F167" s="232" t="s">
        <v>294</v>
      </c>
      <c r="G167" s="230"/>
      <c r="H167" s="233">
        <v>6.0899999999999999</v>
      </c>
      <c r="I167" s="234"/>
      <c r="J167" s="230"/>
      <c r="K167" s="230"/>
      <c r="L167" s="235"/>
      <c r="M167" s="236"/>
      <c r="N167" s="237"/>
      <c r="O167" s="237"/>
      <c r="P167" s="237"/>
      <c r="Q167" s="237"/>
      <c r="R167" s="237"/>
      <c r="S167" s="237"/>
      <c r="T167" s="23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9" t="s">
        <v>180</v>
      </c>
      <c r="AU167" s="239" t="s">
        <v>83</v>
      </c>
      <c r="AV167" s="13" t="s">
        <v>83</v>
      </c>
      <c r="AW167" s="13" t="s">
        <v>33</v>
      </c>
      <c r="AX167" s="13" t="s">
        <v>81</v>
      </c>
      <c r="AY167" s="239" t="s">
        <v>114</v>
      </c>
    </row>
    <row r="168" s="2" customFormat="1">
      <c r="A168" s="40"/>
      <c r="B168" s="41"/>
      <c r="C168" s="206" t="s">
        <v>7</v>
      </c>
      <c r="D168" s="206" t="s">
        <v>117</v>
      </c>
      <c r="E168" s="207" t="s">
        <v>295</v>
      </c>
      <c r="F168" s="208" t="s">
        <v>296</v>
      </c>
      <c r="G168" s="209" t="s">
        <v>200</v>
      </c>
      <c r="H168" s="210">
        <v>10.534000000000001</v>
      </c>
      <c r="I168" s="211"/>
      <c r="J168" s="212">
        <f>ROUND(I168*H168,2)</f>
        <v>0</v>
      </c>
      <c r="K168" s="208" t="s">
        <v>175</v>
      </c>
      <c r="L168" s="46"/>
      <c r="M168" s="213" t="s">
        <v>19</v>
      </c>
      <c r="N168" s="214" t="s">
        <v>44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121</v>
      </c>
      <c r="AT168" s="217" t="s">
        <v>117</v>
      </c>
      <c r="AU168" s="217" t="s">
        <v>83</v>
      </c>
      <c r="AY168" s="19" t="s">
        <v>114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81</v>
      </c>
      <c r="BK168" s="218">
        <f>ROUND(I168*H168,2)</f>
        <v>0</v>
      </c>
      <c r="BL168" s="19" t="s">
        <v>121</v>
      </c>
      <c r="BM168" s="217" t="s">
        <v>297</v>
      </c>
    </row>
    <row r="169" s="13" customFormat="1">
      <c r="A169" s="13"/>
      <c r="B169" s="229"/>
      <c r="C169" s="230"/>
      <c r="D169" s="219" t="s">
        <v>180</v>
      </c>
      <c r="E169" s="231" t="s">
        <v>19</v>
      </c>
      <c r="F169" s="232" t="s">
        <v>298</v>
      </c>
      <c r="G169" s="230"/>
      <c r="H169" s="233">
        <v>10.534000000000001</v>
      </c>
      <c r="I169" s="234"/>
      <c r="J169" s="230"/>
      <c r="K169" s="230"/>
      <c r="L169" s="235"/>
      <c r="M169" s="236"/>
      <c r="N169" s="237"/>
      <c r="O169" s="237"/>
      <c r="P169" s="237"/>
      <c r="Q169" s="237"/>
      <c r="R169" s="237"/>
      <c r="S169" s="237"/>
      <c r="T169" s="23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9" t="s">
        <v>180</v>
      </c>
      <c r="AU169" s="239" t="s">
        <v>83</v>
      </c>
      <c r="AV169" s="13" t="s">
        <v>83</v>
      </c>
      <c r="AW169" s="13" t="s">
        <v>33</v>
      </c>
      <c r="AX169" s="13" t="s">
        <v>81</v>
      </c>
      <c r="AY169" s="239" t="s">
        <v>114</v>
      </c>
    </row>
    <row r="170" s="2" customFormat="1">
      <c r="A170" s="40"/>
      <c r="B170" s="41"/>
      <c r="C170" s="206" t="s">
        <v>299</v>
      </c>
      <c r="D170" s="206" t="s">
        <v>117</v>
      </c>
      <c r="E170" s="207" t="s">
        <v>300</v>
      </c>
      <c r="F170" s="208" t="s">
        <v>301</v>
      </c>
      <c r="G170" s="209" t="s">
        <v>200</v>
      </c>
      <c r="H170" s="210">
        <v>4.3920000000000003</v>
      </c>
      <c r="I170" s="211"/>
      <c r="J170" s="212">
        <f>ROUND(I170*H170,2)</f>
        <v>0</v>
      </c>
      <c r="K170" s="208" t="s">
        <v>302</v>
      </c>
      <c r="L170" s="46"/>
      <c r="M170" s="213" t="s">
        <v>19</v>
      </c>
      <c r="N170" s="214" t="s">
        <v>44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121</v>
      </c>
      <c r="AT170" s="217" t="s">
        <v>117</v>
      </c>
      <c r="AU170" s="217" t="s">
        <v>83</v>
      </c>
      <c r="AY170" s="19" t="s">
        <v>114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81</v>
      </c>
      <c r="BK170" s="218">
        <f>ROUND(I170*H170,2)</f>
        <v>0</v>
      </c>
      <c r="BL170" s="19" t="s">
        <v>121</v>
      </c>
      <c r="BM170" s="217" t="s">
        <v>303</v>
      </c>
    </row>
    <row r="171" s="13" customFormat="1">
      <c r="A171" s="13"/>
      <c r="B171" s="229"/>
      <c r="C171" s="230"/>
      <c r="D171" s="219" t="s">
        <v>180</v>
      </c>
      <c r="E171" s="231" t="s">
        <v>19</v>
      </c>
      <c r="F171" s="232" t="s">
        <v>304</v>
      </c>
      <c r="G171" s="230"/>
      <c r="H171" s="233">
        <v>4.3920000000000003</v>
      </c>
      <c r="I171" s="234"/>
      <c r="J171" s="230"/>
      <c r="K171" s="230"/>
      <c r="L171" s="235"/>
      <c r="M171" s="236"/>
      <c r="N171" s="237"/>
      <c r="O171" s="237"/>
      <c r="P171" s="237"/>
      <c r="Q171" s="237"/>
      <c r="R171" s="237"/>
      <c r="S171" s="237"/>
      <c r="T171" s="23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9" t="s">
        <v>180</v>
      </c>
      <c r="AU171" s="239" t="s">
        <v>83</v>
      </c>
      <c r="AV171" s="13" t="s">
        <v>83</v>
      </c>
      <c r="AW171" s="13" t="s">
        <v>33</v>
      </c>
      <c r="AX171" s="13" t="s">
        <v>81</v>
      </c>
      <c r="AY171" s="239" t="s">
        <v>114</v>
      </c>
    </row>
    <row r="172" s="2" customFormat="1" ht="21.75" customHeight="1">
      <c r="A172" s="40"/>
      <c r="B172" s="41"/>
      <c r="C172" s="206" t="s">
        <v>305</v>
      </c>
      <c r="D172" s="206" t="s">
        <v>117</v>
      </c>
      <c r="E172" s="207" t="s">
        <v>306</v>
      </c>
      <c r="F172" s="208" t="s">
        <v>307</v>
      </c>
      <c r="G172" s="209" t="s">
        <v>174</v>
      </c>
      <c r="H172" s="210">
        <v>132.51599999999999</v>
      </c>
      <c r="I172" s="211"/>
      <c r="J172" s="212">
        <f>ROUND(I172*H172,2)</f>
        <v>0</v>
      </c>
      <c r="K172" s="208" t="s">
        <v>175</v>
      </c>
      <c r="L172" s="46"/>
      <c r="M172" s="213" t="s">
        <v>19</v>
      </c>
      <c r="N172" s="214" t="s">
        <v>44</v>
      </c>
      <c r="O172" s="86"/>
      <c r="P172" s="215">
        <f>O172*H172</f>
        <v>0</v>
      </c>
      <c r="Q172" s="215">
        <v>0.00084000000000000003</v>
      </c>
      <c r="R172" s="215">
        <f>Q172*H172</f>
        <v>0.11131344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121</v>
      </c>
      <c r="AT172" s="217" t="s">
        <v>117</v>
      </c>
      <c r="AU172" s="217" t="s">
        <v>83</v>
      </c>
      <c r="AY172" s="19" t="s">
        <v>114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81</v>
      </c>
      <c r="BK172" s="218">
        <f>ROUND(I172*H172,2)</f>
        <v>0</v>
      </c>
      <c r="BL172" s="19" t="s">
        <v>121</v>
      </c>
      <c r="BM172" s="217" t="s">
        <v>308</v>
      </c>
    </row>
    <row r="173" s="13" customFormat="1">
      <c r="A173" s="13"/>
      <c r="B173" s="229"/>
      <c r="C173" s="230"/>
      <c r="D173" s="219" t="s">
        <v>180</v>
      </c>
      <c r="E173" s="231" t="s">
        <v>19</v>
      </c>
      <c r="F173" s="232" t="s">
        <v>309</v>
      </c>
      <c r="G173" s="230"/>
      <c r="H173" s="233">
        <v>132.51599999999999</v>
      </c>
      <c r="I173" s="234"/>
      <c r="J173" s="230"/>
      <c r="K173" s="230"/>
      <c r="L173" s="235"/>
      <c r="M173" s="236"/>
      <c r="N173" s="237"/>
      <c r="O173" s="237"/>
      <c r="P173" s="237"/>
      <c r="Q173" s="237"/>
      <c r="R173" s="237"/>
      <c r="S173" s="237"/>
      <c r="T173" s="23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9" t="s">
        <v>180</v>
      </c>
      <c r="AU173" s="239" t="s">
        <v>83</v>
      </c>
      <c r="AV173" s="13" t="s">
        <v>83</v>
      </c>
      <c r="AW173" s="13" t="s">
        <v>33</v>
      </c>
      <c r="AX173" s="13" t="s">
        <v>81</v>
      </c>
      <c r="AY173" s="239" t="s">
        <v>114</v>
      </c>
    </row>
    <row r="174" s="2" customFormat="1">
      <c r="A174" s="40"/>
      <c r="B174" s="41"/>
      <c r="C174" s="206" t="s">
        <v>310</v>
      </c>
      <c r="D174" s="206" t="s">
        <v>117</v>
      </c>
      <c r="E174" s="207" t="s">
        <v>311</v>
      </c>
      <c r="F174" s="208" t="s">
        <v>312</v>
      </c>
      <c r="G174" s="209" t="s">
        <v>174</v>
      </c>
      <c r="H174" s="210">
        <v>132.52000000000001</v>
      </c>
      <c r="I174" s="211"/>
      <c r="J174" s="212">
        <f>ROUND(I174*H174,2)</f>
        <v>0</v>
      </c>
      <c r="K174" s="208" t="s">
        <v>175</v>
      </c>
      <c r="L174" s="46"/>
      <c r="M174" s="213" t="s">
        <v>19</v>
      </c>
      <c r="N174" s="214" t="s">
        <v>44</v>
      </c>
      <c r="O174" s="86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121</v>
      </c>
      <c r="AT174" s="217" t="s">
        <v>117</v>
      </c>
      <c r="AU174" s="217" t="s">
        <v>83</v>
      </c>
      <c r="AY174" s="19" t="s">
        <v>114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81</v>
      </c>
      <c r="BK174" s="218">
        <f>ROUND(I174*H174,2)</f>
        <v>0</v>
      </c>
      <c r="BL174" s="19" t="s">
        <v>121</v>
      </c>
      <c r="BM174" s="217" t="s">
        <v>313</v>
      </c>
    </row>
    <row r="175" s="2" customFormat="1">
      <c r="A175" s="40"/>
      <c r="B175" s="41"/>
      <c r="C175" s="206" t="s">
        <v>314</v>
      </c>
      <c r="D175" s="206" t="s">
        <v>117</v>
      </c>
      <c r="E175" s="207" t="s">
        <v>315</v>
      </c>
      <c r="F175" s="208" t="s">
        <v>316</v>
      </c>
      <c r="G175" s="209" t="s">
        <v>200</v>
      </c>
      <c r="H175" s="210">
        <v>55.304000000000002</v>
      </c>
      <c r="I175" s="211"/>
      <c r="J175" s="212">
        <f>ROUND(I175*H175,2)</f>
        <v>0</v>
      </c>
      <c r="K175" s="208" t="s">
        <v>175</v>
      </c>
      <c r="L175" s="46"/>
      <c r="M175" s="213" t="s">
        <v>19</v>
      </c>
      <c r="N175" s="214" t="s">
        <v>44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121</v>
      </c>
      <c r="AT175" s="217" t="s">
        <v>117</v>
      </c>
      <c r="AU175" s="217" t="s">
        <v>83</v>
      </c>
      <c r="AY175" s="19" t="s">
        <v>114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81</v>
      </c>
      <c r="BK175" s="218">
        <f>ROUND(I175*H175,2)</f>
        <v>0</v>
      </c>
      <c r="BL175" s="19" t="s">
        <v>121</v>
      </c>
      <c r="BM175" s="217" t="s">
        <v>317</v>
      </c>
    </row>
    <row r="176" s="13" customFormat="1">
      <c r="A176" s="13"/>
      <c r="B176" s="229"/>
      <c r="C176" s="230"/>
      <c r="D176" s="219" t="s">
        <v>180</v>
      </c>
      <c r="E176" s="231" t="s">
        <v>19</v>
      </c>
      <c r="F176" s="232" t="s">
        <v>318</v>
      </c>
      <c r="G176" s="230"/>
      <c r="H176" s="233">
        <v>55.304000000000002</v>
      </c>
      <c r="I176" s="234"/>
      <c r="J176" s="230"/>
      <c r="K176" s="230"/>
      <c r="L176" s="235"/>
      <c r="M176" s="236"/>
      <c r="N176" s="237"/>
      <c r="O176" s="237"/>
      <c r="P176" s="237"/>
      <c r="Q176" s="237"/>
      <c r="R176" s="237"/>
      <c r="S176" s="237"/>
      <c r="T176" s="23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9" t="s">
        <v>180</v>
      </c>
      <c r="AU176" s="239" t="s">
        <v>83</v>
      </c>
      <c r="AV176" s="13" t="s">
        <v>83</v>
      </c>
      <c r="AW176" s="13" t="s">
        <v>33</v>
      </c>
      <c r="AX176" s="13" t="s">
        <v>81</v>
      </c>
      <c r="AY176" s="239" t="s">
        <v>114</v>
      </c>
    </row>
    <row r="177" s="2" customFormat="1">
      <c r="A177" s="40"/>
      <c r="B177" s="41"/>
      <c r="C177" s="206" t="s">
        <v>319</v>
      </c>
      <c r="D177" s="206" t="s">
        <v>117</v>
      </c>
      <c r="E177" s="207" t="s">
        <v>320</v>
      </c>
      <c r="F177" s="208" t="s">
        <v>321</v>
      </c>
      <c r="G177" s="209" t="s">
        <v>200</v>
      </c>
      <c r="H177" s="210">
        <v>33.591999999999999</v>
      </c>
      <c r="I177" s="211"/>
      <c r="J177" s="212">
        <f>ROUND(I177*H177,2)</f>
        <v>0</v>
      </c>
      <c r="K177" s="208" t="s">
        <v>175</v>
      </c>
      <c r="L177" s="46"/>
      <c r="M177" s="213" t="s">
        <v>19</v>
      </c>
      <c r="N177" s="214" t="s">
        <v>44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121</v>
      </c>
      <c r="AT177" s="217" t="s">
        <v>117</v>
      </c>
      <c r="AU177" s="217" t="s">
        <v>83</v>
      </c>
      <c r="AY177" s="19" t="s">
        <v>114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81</v>
      </c>
      <c r="BK177" s="218">
        <f>ROUND(I177*H177,2)</f>
        <v>0</v>
      </c>
      <c r="BL177" s="19" t="s">
        <v>121</v>
      </c>
      <c r="BM177" s="217" t="s">
        <v>322</v>
      </c>
    </row>
    <row r="178" s="15" customFormat="1">
      <c r="A178" s="15"/>
      <c r="B178" s="251"/>
      <c r="C178" s="252"/>
      <c r="D178" s="219" t="s">
        <v>180</v>
      </c>
      <c r="E178" s="253" t="s">
        <v>19</v>
      </c>
      <c r="F178" s="254" t="s">
        <v>323</v>
      </c>
      <c r="G178" s="252"/>
      <c r="H178" s="253" t="s">
        <v>19</v>
      </c>
      <c r="I178" s="255"/>
      <c r="J178" s="252"/>
      <c r="K178" s="252"/>
      <c r="L178" s="256"/>
      <c r="M178" s="257"/>
      <c r="N178" s="258"/>
      <c r="O178" s="258"/>
      <c r="P178" s="258"/>
      <c r="Q178" s="258"/>
      <c r="R178" s="258"/>
      <c r="S178" s="258"/>
      <c r="T178" s="259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0" t="s">
        <v>180</v>
      </c>
      <c r="AU178" s="260" t="s">
        <v>83</v>
      </c>
      <c r="AV178" s="15" t="s">
        <v>81</v>
      </c>
      <c r="AW178" s="15" t="s">
        <v>33</v>
      </c>
      <c r="AX178" s="15" t="s">
        <v>73</v>
      </c>
      <c r="AY178" s="260" t="s">
        <v>114</v>
      </c>
    </row>
    <row r="179" s="13" customFormat="1">
      <c r="A179" s="13"/>
      <c r="B179" s="229"/>
      <c r="C179" s="230"/>
      <c r="D179" s="219" t="s">
        <v>180</v>
      </c>
      <c r="E179" s="231" t="s">
        <v>19</v>
      </c>
      <c r="F179" s="232" t="s">
        <v>324</v>
      </c>
      <c r="G179" s="230"/>
      <c r="H179" s="233">
        <v>2.1120000000000001</v>
      </c>
      <c r="I179" s="234"/>
      <c r="J179" s="230"/>
      <c r="K179" s="230"/>
      <c r="L179" s="235"/>
      <c r="M179" s="236"/>
      <c r="N179" s="237"/>
      <c r="O179" s="237"/>
      <c r="P179" s="237"/>
      <c r="Q179" s="237"/>
      <c r="R179" s="237"/>
      <c r="S179" s="237"/>
      <c r="T179" s="23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9" t="s">
        <v>180</v>
      </c>
      <c r="AU179" s="239" t="s">
        <v>83</v>
      </c>
      <c r="AV179" s="13" t="s">
        <v>83</v>
      </c>
      <c r="AW179" s="13" t="s">
        <v>33</v>
      </c>
      <c r="AX179" s="13" t="s">
        <v>73</v>
      </c>
      <c r="AY179" s="239" t="s">
        <v>114</v>
      </c>
    </row>
    <row r="180" s="13" customFormat="1">
      <c r="A180" s="13"/>
      <c r="B180" s="229"/>
      <c r="C180" s="230"/>
      <c r="D180" s="219" t="s">
        <v>180</v>
      </c>
      <c r="E180" s="231" t="s">
        <v>19</v>
      </c>
      <c r="F180" s="232" t="s">
        <v>325</v>
      </c>
      <c r="G180" s="230"/>
      <c r="H180" s="233">
        <v>15.192</v>
      </c>
      <c r="I180" s="234"/>
      <c r="J180" s="230"/>
      <c r="K180" s="230"/>
      <c r="L180" s="235"/>
      <c r="M180" s="236"/>
      <c r="N180" s="237"/>
      <c r="O180" s="237"/>
      <c r="P180" s="237"/>
      <c r="Q180" s="237"/>
      <c r="R180" s="237"/>
      <c r="S180" s="237"/>
      <c r="T180" s="23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9" t="s">
        <v>180</v>
      </c>
      <c r="AU180" s="239" t="s">
        <v>83</v>
      </c>
      <c r="AV180" s="13" t="s">
        <v>83</v>
      </c>
      <c r="AW180" s="13" t="s">
        <v>33</v>
      </c>
      <c r="AX180" s="13" t="s">
        <v>73</v>
      </c>
      <c r="AY180" s="239" t="s">
        <v>114</v>
      </c>
    </row>
    <row r="181" s="13" customFormat="1">
      <c r="A181" s="13"/>
      <c r="B181" s="229"/>
      <c r="C181" s="230"/>
      <c r="D181" s="219" t="s">
        <v>180</v>
      </c>
      <c r="E181" s="231" t="s">
        <v>19</v>
      </c>
      <c r="F181" s="232" t="s">
        <v>326</v>
      </c>
      <c r="G181" s="230"/>
      <c r="H181" s="233">
        <v>1.774</v>
      </c>
      <c r="I181" s="234"/>
      <c r="J181" s="230"/>
      <c r="K181" s="230"/>
      <c r="L181" s="235"/>
      <c r="M181" s="236"/>
      <c r="N181" s="237"/>
      <c r="O181" s="237"/>
      <c r="P181" s="237"/>
      <c r="Q181" s="237"/>
      <c r="R181" s="237"/>
      <c r="S181" s="237"/>
      <c r="T181" s="23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9" t="s">
        <v>180</v>
      </c>
      <c r="AU181" s="239" t="s">
        <v>83</v>
      </c>
      <c r="AV181" s="13" t="s">
        <v>83</v>
      </c>
      <c r="AW181" s="13" t="s">
        <v>33</v>
      </c>
      <c r="AX181" s="13" t="s">
        <v>73</v>
      </c>
      <c r="AY181" s="239" t="s">
        <v>114</v>
      </c>
    </row>
    <row r="182" s="16" customFormat="1">
      <c r="A182" s="16"/>
      <c r="B182" s="261"/>
      <c r="C182" s="262"/>
      <c r="D182" s="219" t="s">
        <v>180</v>
      </c>
      <c r="E182" s="263" t="s">
        <v>19</v>
      </c>
      <c r="F182" s="264" t="s">
        <v>259</v>
      </c>
      <c r="G182" s="262"/>
      <c r="H182" s="265">
        <v>19.077999999999999</v>
      </c>
      <c r="I182" s="266"/>
      <c r="J182" s="262"/>
      <c r="K182" s="262"/>
      <c r="L182" s="267"/>
      <c r="M182" s="268"/>
      <c r="N182" s="269"/>
      <c r="O182" s="269"/>
      <c r="P182" s="269"/>
      <c r="Q182" s="269"/>
      <c r="R182" s="269"/>
      <c r="S182" s="269"/>
      <c r="T182" s="270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T182" s="271" t="s">
        <v>180</v>
      </c>
      <c r="AU182" s="271" t="s">
        <v>83</v>
      </c>
      <c r="AV182" s="16" t="s">
        <v>129</v>
      </c>
      <c r="AW182" s="16" t="s">
        <v>33</v>
      </c>
      <c r="AX182" s="16" t="s">
        <v>73</v>
      </c>
      <c r="AY182" s="271" t="s">
        <v>114</v>
      </c>
    </row>
    <row r="183" s="15" customFormat="1">
      <c r="A183" s="15"/>
      <c r="B183" s="251"/>
      <c r="C183" s="252"/>
      <c r="D183" s="219" t="s">
        <v>180</v>
      </c>
      <c r="E183" s="253" t="s">
        <v>19</v>
      </c>
      <c r="F183" s="254" t="s">
        <v>327</v>
      </c>
      <c r="G183" s="252"/>
      <c r="H183" s="253" t="s">
        <v>19</v>
      </c>
      <c r="I183" s="255"/>
      <c r="J183" s="252"/>
      <c r="K183" s="252"/>
      <c r="L183" s="256"/>
      <c r="M183" s="257"/>
      <c r="N183" s="258"/>
      <c r="O183" s="258"/>
      <c r="P183" s="258"/>
      <c r="Q183" s="258"/>
      <c r="R183" s="258"/>
      <c r="S183" s="258"/>
      <c r="T183" s="259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0" t="s">
        <v>180</v>
      </c>
      <c r="AU183" s="260" t="s">
        <v>83</v>
      </c>
      <c r="AV183" s="15" t="s">
        <v>81</v>
      </c>
      <c r="AW183" s="15" t="s">
        <v>33</v>
      </c>
      <c r="AX183" s="15" t="s">
        <v>73</v>
      </c>
      <c r="AY183" s="260" t="s">
        <v>114</v>
      </c>
    </row>
    <row r="184" s="13" customFormat="1">
      <c r="A184" s="13"/>
      <c r="B184" s="229"/>
      <c r="C184" s="230"/>
      <c r="D184" s="219" t="s">
        <v>180</v>
      </c>
      <c r="E184" s="231" t="s">
        <v>19</v>
      </c>
      <c r="F184" s="232" t="s">
        <v>328</v>
      </c>
      <c r="G184" s="230"/>
      <c r="H184" s="233">
        <v>6.3360000000000003</v>
      </c>
      <c r="I184" s="234"/>
      <c r="J184" s="230"/>
      <c r="K184" s="230"/>
      <c r="L184" s="235"/>
      <c r="M184" s="236"/>
      <c r="N184" s="237"/>
      <c r="O184" s="237"/>
      <c r="P184" s="237"/>
      <c r="Q184" s="237"/>
      <c r="R184" s="237"/>
      <c r="S184" s="237"/>
      <c r="T184" s="23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9" t="s">
        <v>180</v>
      </c>
      <c r="AU184" s="239" t="s">
        <v>83</v>
      </c>
      <c r="AV184" s="13" t="s">
        <v>83</v>
      </c>
      <c r="AW184" s="13" t="s">
        <v>33</v>
      </c>
      <c r="AX184" s="13" t="s">
        <v>73</v>
      </c>
      <c r="AY184" s="239" t="s">
        <v>114</v>
      </c>
    </row>
    <row r="185" s="13" customFormat="1">
      <c r="A185" s="13"/>
      <c r="B185" s="229"/>
      <c r="C185" s="230"/>
      <c r="D185" s="219" t="s">
        <v>180</v>
      </c>
      <c r="E185" s="231" t="s">
        <v>19</v>
      </c>
      <c r="F185" s="232" t="s">
        <v>329</v>
      </c>
      <c r="G185" s="230"/>
      <c r="H185" s="233">
        <v>34.182000000000002</v>
      </c>
      <c r="I185" s="234"/>
      <c r="J185" s="230"/>
      <c r="K185" s="230"/>
      <c r="L185" s="235"/>
      <c r="M185" s="236"/>
      <c r="N185" s="237"/>
      <c r="O185" s="237"/>
      <c r="P185" s="237"/>
      <c r="Q185" s="237"/>
      <c r="R185" s="237"/>
      <c r="S185" s="237"/>
      <c r="T185" s="23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9" t="s">
        <v>180</v>
      </c>
      <c r="AU185" s="239" t="s">
        <v>83</v>
      </c>
      <c r="AV185" s="13" t="s">
        <v>83</v>
      </c>
      <c r="AW185" s="13" t="s">
        <v>33</v>
      </c>
      <c r="AX185" s="13" t="s">
        <v>73</v>
      </c>
      <c r="AY185" s="239" t="s">
        <v>114</v>
      </c>
    </row>
    <row r="186" s="13" customFormat="1">
      <c r="A186" s="13"/>
      <c r="B186" s="229"/>
      <c r="C186" s="230"/>
      <c r="D186" s="219" t="s">
        <v>180</v>
      </c>
      <c r="E186" s="231" t="s">
        <v>19</v>
      </c>
      <c r="F186" s="232" t="s">
        <v>330</v>
      </c>
      <c r="G186" s="230"/>
      <c r="H186" s="233">
        <v>5.1100000000000003</v>
      </c>
      <c r="I186" s="234"/>
      <c r="J186" s="230"/>
      <c r="K186" s="230"/>
      <c r="L186" s="235"/>
      <c r="M186" s="236"/>
      <c r="N186" s="237"/>
      <c r="O186" s="237"/>
      <c r="P186" s="237"/>
      <c r="Q186" s="237"/>
      <c r="R186" s="237"/>
      <c r="S186" s="237"/>
      <c r="T186" s="23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9" t="s">
        <v>180</v>
      </c>
      <c r="AU186" s="239" t="s">
        <v>83</v>
      </c>
      <c r="AV186" s="13" t="s">
        <v>83</v>
      </c>
      <c r="AW186" s="13" t="s">
        <v>33</v>
      </c>
      <c r="AX186" s="13" t="s">
        <v>73</v>
      </c>
      <c r="AY186" s="239" t="s">
        <v>114</v>
      </c>
    </row>
    <row r="187" s="16" customFormat="1">
      <c r="A187" s="16"/>
      <c r="B187" s="261"/>
      <c r="C187" s="262"/>
      <c r="D187" s="219" t="s">
        <v>180</v>
      </c>
      <c r="E187" s="263" t="s">
        <v>19</v>
      </c>
      <c r="F187" s="264" t="s">
        <v>259</v>
      </c>
      <c r="G187" s="262"/>
      <c r="H187" s="265">
        <v>45.628</v>
      </c>
      <c r="I187" s="266"/>
      <c r="J187" s="262"/>
      <c r="K187" s="262"/>
      <c r="L187" s="267"/>
      <c r="M187" s="268"/>
      <c r="N187" s="269"/>
      <c r="O187" s="269"/>
      <c r="P187" s="269"/>
      <c r="Q187" s="269"/>
      <c r="R187" s="269"/>
      <c r="S187" s="269"/>
      <c r="T187" s="270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T187" s="271" t="s">
        <v>180</v>
      </c>
      <c r="AU187" s="271" t="s">
        <v>83</v>
      </c>
      <c r="AV187" s="16" t="s">
        <v>129</v>
      </c>
      <c r="AW187" s="16" t="s">
        <v>33</v>
      </c>
      <c r="AX187" s="16" t="s">
        <v>73</v>
      </c>
      <c r="AY187" s="271" t="s">
        <v>114</v>
      </c>
    </row>
    <row r="188" s="15" customFormat="1">
      <c r="A188" s="15"/>
      <c r="B188" s="251"/>
      <c r="C188" s="252"/>
      <c r="D188" s="219" t="s">
        <v>180</v>
      </c>
      <c r="E188" s="253" t="s">
        <v>19</v>
      </c>
      <c r="F188" s="254" t="s">
        <v>331</v>
      </c>
      <c r="G188" s="252"/>
      <c r="H188" s="253" t="s">
        <v>19</v>
      </c>
      <c r="I188" s="255"/>
      <c r="J188" s="252"/>
      <c r="K188" s="252"/>
      <c r="L188" s="256"/>
      <c r="M188" s="257"/>
      <c r="N188" s="258"/>
      <c r="O188" s="258"/>
      <c r="P188" s="258"/>
      <c r="Q188" s="258"/>
      <c r="R188" s="258"/>
      <c r="S188" s="258"/>
      <c r="T188" s="259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0" t="s">
        <v>180</v>
      </c>
      <c r="AU188" s="260" t="s">
        <v>83</v>
      </c>
      <c r="AV188" s="15" t="s">
        <v>81</v>
      </c>
      <c r="AW188" s="15" t="s">
        <v>33</v>
      </c>
      <c r="AX188" s="15" t="s">
        <v>73</v>
      </c>
      <c r="AY188" s="260" t="s">
        <v>114</v>
      </c>
    </row>
    <row r="189" s="13" customFormat="1">
      <c r="A189" s="13"/>
      <c r="B189" s="229"/>
      <c r="C189" s="230"/>
      <c r="D189" s="219" t="s">
        <v>180</v>
      </c>
      <c r="E189" s="231" t="s">
        <v>19</v>
      </c>
      <c r="F189" s="232" t="s">
        <v>332</v>
      </c>
      <c r="G189" s="230"/>
      <c r="H189" s="233">
        <v>0.60899999999999999</v>
      </c>
      <c r="I189" s="234"/>
      <c r="J189" s="230"/>
      <c r="K189" s="230"/>
      <c r="L189" s="235"/>
      <c r="M189" s="236"/>
      <c r="N189" s="237"/>
      <c r="O189" s="237"/>
      <c r="P189" s="237"/>
      <c r="Q189" s="237"/>
      <c r="R189" s="237"/>
      <c r="S189" s="237"/>
      <c r="T189" s="23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9" t="s">
        <v>180</v>
      </c>
      <c r="AU189" s="239" t="s">
        <v>83</v>
      </c>
      <c r="AV189" s="13" t="s">
        <v>83</v>
      </c>
      <c r="AW189" s="13" t="s">
        <v>33</v>
      </c>
      <c r="AX189" s="13" t="s">
        <v>73</v>
      </c>
      <c r="AY189" s="239" t="s">
        <v>114</v>
      </c>
    </row>
    <row r="190" s="13" customFormat="1">
      <c r="A190" s="13"/>
      <c r="B190" s="229"/>
      <c r="C190" s="230"/>
      <c r="D190" s="219" t="s">
        <v>180</v>
      </c>
      <c r="E190" s="231" t="s">
        <v>19</v>
      </c>
      <c r="F190" s="232" t="s">
        <v>333</v>
      </c>
      <c r="G190" s="230"/>
      <c r="H190" s="233">
        <v>0.88600000000000001</v>
      </c>
      <c r="I190" s="234"/>
      <c r="J190" s="230"/>
      <c r="K190" s="230"/>
      <c r="L190" s="235"/>
      <c r="M190" s="236"/>
      <c r="N190" s="237"/>
      <c r="O190" s="237"/>
      <c r="P190" s="237"/>
      <c r="Q190" s="237"/>
      <c r="R190" s="237"/>
      <c r="S190" s="237"/>
      <c r="T190" s="23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9" t="s">
        <v>180</v>
      </c>
      <c r="AU190" s="239" t="s">
        <v>83</v>
      </c>
      <c r="AV190" s="13" t="s">
        <v>83</v>
      </c>
      <c r="AW190" s="13" t="s">
        <v>33</v>
      </c>
      <c r="AX190" s="13" t="s">
        <v>73</v>
      </c>
      <c r="AY190" s="239" t="s">
        <v>114</v>
      </c>
    </row>
    <row r="191" s="13" customFormat="1">
      <c r="A191" s="13"/>
      <c r="B191" s="229"/>
      <c r="C191" s="230"/>
      <c r="D191" s="219" t="s">
        <v>180</v>
      </c>
      <c r="E191" s="231" t="s">
        <v>19</v>
      </c>
      <c r="F191" s="232" t="s">
        <v>334</v>
      </c>
      <c r="G191" s="230"/>
      <c r="H191" s="233">
        <v>0.872</v>
      </c>
      <c r="I191" s="234"/>
      <c r="J191" s="230"/>
      <c r="K191" s="230"/>
      <c r="L191" s="235"/>
      <c r="M191" s="236"/>
      <c r="N191" s="237"/>
      <c r="O191" s="237"/>
      <c r="P191" s="237"/>
      <c r="Q191" s="237"/>
      <c r="R191" s="237"/>
      <c r="S191" s="237"/>
      <c r="T191" s="23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9" t="s">
        <v>180</v>
      </c>
      <c r="AU191" s="239" t="s">
        <v>83</v>
      </c>
      <c r="AV191" s="13" t="s">
        <v>83</v>
      </c>
      <c r="AW191" s="13" t="s">
        <v>33</v>
      </c>
      <c r="AX191" s="13" t="s">
        <v>73</v>
      </c>
      <c r="AY191" s="239" t="s">
        <v>114</v>
      </c>
    </row>
    <row r="192" s="13" customFormat="1">
      <c r="A192" s="13"/>
      <c r="B192" s="229"/>
      <c r="C192" s="230"/>
      <c r="D192" s="219" t="s">
        <v>180</v>
      </c>
      <c r="E192" s="231" t="s">
        <v>19</v>
      </c>
      <c r="F192" s="232" t="s">
        <v>335</v>
      </c>
      <c r="G192" s="230"/>
      <c r="H192" s="233">
        <v>8.6170000000000009</v>
      </c>
      <c r="I192" s="234"/>
      <c r="J192" s="230"/>
      <c r="K192" s="230"/>
      <c r="L192" s="235"/>
      <c r="M192" s="236"/>
      <c r="N192" s="237"/>
      <c r="O192" s="237"/>
      <c r="P192" s="237"/>
      <c r="Q192" s="237"/>
      <c r="R192" s="237"/>
      <c r="S192" s="237"/>
      <c r="T192" s="23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9" t="s">
        <v>180</v>
      </c>
      <c r="AU192" s="239" t="s">
        <v>83</v>
      </c>
      <c r="AV192" s="13" t="s">
        <v>83</v>
      </c>
      <c r="AW192" s="13" t="s">
        <v>33</v>
      </c>
      <c r="AX192" s="13" t="s">
        <v>73</v>
      </c>
      <c r="AY192" s="239" t="s">
        <v>114</v>
      </c>
    </row>
    <row r="193" s="16" customFormat="1">
      <c r="A193" s="16"/>
      <c r="B193" s="261"/>
      <c r="C193" s="262"/>
      <c r="D193" s="219" t="s">
        <v>180</v>
      </c>
      <c r="E193" s="263" t="s">
        <v>19</v>
      </c>
      <c r="F193" s="264" t="s">
        <v>259</v>
      </c>
      <c r="G193" s="262"/>
      <c r="H193" s="265">
        <v>10.984</v>
      </c>
      <c r="I193" s="266"/>
      <c r="J193" s="262"/>
      <c r="K193" s="262"/>
      <c r="L193" s="267"/>
      <c r="M193" s="268"/>
      <c r="N193" s="269"/>
      <c r="O193" s="269"/>
      <c r="P193" s="269"/>
      <c r="Q193" s="269"/>
      <c r="R193" s="269"/>
      <c r="S193" s="269"/>
      <c r="T193" s="270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T193" s="271" t="s">
        <v>180</v>
      </c>
      <c r="AU193" s="271" t="s">
        <v>83</v>
      </c>
      <c r="AV193" s="16" t="s">
        <v>129</v>
      </c>
      <c r="AW193" s="16" t="s">
        <v>33</v>
      </c>
      <c r="AX193" s="16" t="s">
        <v>73</v>
      </c>
      <c r="AY193" s="271" t="s">
        <v>114</v>
      </c>
    </row>
    <row r="194" s="15" customFormat="1">
      <c r="A194" s="15"/>
      <c r="B194" s="251"/>
      <c r="C194" s="252"/>
      <c r="D194" s="219" t="s">
        <v>180</v>
      </c>
      <c r="E194" s="253" t="s">
        <v>19</v>
      </c>
      <c r="F194" s="254" t="s">
        <v>336</v>
      </c>
      <c r="G194" s="252"/>
      <c r="H194" s="253" t="s">
        <v>19</v>
      </c>
      <c r="I194" s="255"/>
      <c r="J194" s="252"/>
      <c r="K194" s="252"/>
      <c r="L194" s="256"/>
      <c r="M194" s="257"/>
      <c r="N194" s="258"/>
      <c r="O194" s="258"/>
      <c r="P194" s="258"/>
      <c r="Q194" s="258"/>
      <c r="R194" s="258"/>
      <c r="S194" s="258"/>
      <c r="T194" s="259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60" t="s">
        <v>180</v>
      </c>
      <c r="AU194" s="260" t="s">
        <v>83</v>
      </c>
      <c r="AV194" s="15" t="s">
        <v>81</v>
      </c>
      <c r="AW194" s="15" t="s">
        <v>33</v>
      </c>
      <c r="AX194" s="15" t="s">
        <v>73</v>
      </c>
      <c r="AY194" s="260" t="s">
        <v>114</v>
      </c>
    </row>
    <row r="195" s="13" customFormat="1">
      <c r="A195" s="13"/>
      <c r="B195" s="229"/>
      <c r="C195" s="230"/>
      <c r="D195" s="219" t="s">
        <v>180</v>
      </c>
      <c r="E195" s="231" t="s">
        <v>19</v>
      </c>
      <c r="F195" s="232" t="s">
        <v>337</v>
      </c>
      <c r="G195" s="230"/>
      <c r="H195" s="233">
        <v>2.8799999999999999</v>
      </c>
      <c r="I195" s="234"/>
      <c r="J195" s="230"/>
      <c r="K195" s="230"/>
      <c r="L195" s="235"/>
      <c r="M195" s="236"/>
      <c r="N195" s="237"/>
      <c r="O195" s="237"/>
      <c r="P195" s="237"/>
      <c r="Q195" s="237"/>
      <c r="R195" s="237"/>
      <c r="S195" s="237"/>
      <c r="T195" s="23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9" t="s">
        <v>180</v>
      </c>
      <c r="AU195" s="239" t="s">
        <v>83</v>
      </c>
      <c r="AV195" s="13" t="s">
        <v>83</v>
      </c>
      <c r="AW195" s="13" t="s">
        <v>33</v>
      </c>
      <c r="AX195" s="13" t="s">
        <v>73</v>
      </c>
      <c r="AY195" s="239" t="s">
        <v>114</v>
      </c>
    </row>
    <row r="196" s="16" customFormat="1">
      <c r="A196" s="16"/>
      <c r="B196" s="261"/>
      <c r="C196" s="262"/>
      <c r="D196" s="219" t="s">
        <v>180</v>
      </c>
      <c r="E196" s="263" t="s">
        <v>19</v>
      </c>
      <c r="F196" s="264" t="s">
        <v>259</v>
      </c>
      <c r="G196" s="262"/>
      <c r="H196" s="265">
        <v>2.8799999999999999</v>
      </c>
      <c r="I196" s="266"/>
      <c r="J196" s="262"/>
      <c r="K196" s="262"/>
      <c r="L196" s="267"/>
      <c r="M196" s="268"/>
      <c r="N196" s="269"/>
      <c r="O196" s="269"/>
      <c r="P196" s="269"/>
      <c r="Q196" s="269"/>
      <c r="R196" s="269"/>
      <c r="S196" s="269"/>
      <c r="T196" s="270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T196" s="271" t="s">
        <v>180</v>
      </c>
      <c r="AU196" s="271" t="s">
        <v>83</v>
      </c>
      <c r="AV196" s="16" t="s">
        <v>129</v>
      </c>
      <c r="AW196" s="16" t="s">
        <v>33</v>
      </c>
      <c r="AX196" s="16" t="s">
        <v>73</v>
      </c>
      <c r="AY196" s="271" t="s">
        <v>114</v>
      </c>
    </row>
    <row r="197" s="15" customFormat="1">
      <c r="A197" s="15"/>
      <c r="B197" s="251"/>
      <c r="C197" s="252"/>
      <c r="D197" s="219" t="s">
        <v>180</v>
      </c>
      <c r="E197" s="253" t="s">
        <v>19</v>
      </c>
      <c r="F197" s="254" t="s">
        <v>338</v>
      </c>
      <c r="G197" s="252"/>
      <c r="H197" s="253" t="s">
        <v>19</v>
      </c>
      <c r="I197" s="255"/>
      <c r="J197" s="252"/>
      <c r="K197" s="252"/>
      <c r="L197" s="256"/>
      <c r="M197" s="257"/>
      <c r="N197" s="258"/>
      <c r="O197" s="258"/>
      <c r="P197" s="258"/>
      <c r="Q197" s="258"/>
      <c r="R197" s="258"/>
      <c r="S197" s="258"/>
      <c r="T197" s="259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0" t="s">
        <v>180</v>
      </c>
      <c r="AU197" s="260" t="s">
        <v>83</v>
      </c>
      <c r="AV197" s="15" t="s">
        <v>81</v>
      </c>
      <c r="AW197" s="15" t="s">
        <v>33</v>
      </c>
      <c r="AX197" s="15" t="s">
        <v>73</v>
      </c>
      <c r="AY197" s="260" t="s">
        <v>114</v>
      </c>
    </row>
    <row r="198" s="13" customFormat="1">
      <c r="A198" s="13"/>
      <c r="B198" s="229"/>
      <c r="C198" s="230"/>
      <c r="D198" s="219" t="s">
        <v>180</v>
      </c>
      <c r="E198" s="231" t="s">
        <v>19</v>
      </c>
      <c r="F198" s="232" t="s">
        <v>339</v>
      </c>
      <c r="G198" s="230"/>
      <c r="H198" s="233">
        <v>0.83999999999999997</v>
      </c>
      <c r="I198" s="234"/>
      <c r="J198" s="230"/>
      <c r="K198" s="230"/>
      <c r="L198" s="235"/>
      <c r="M198" s="236"/>
      <c r="N198" s="237"/>
      <c r="O198" s="237"/>
      <c r="P198" s="237"/>
      <c r="Q198" s="237"/>
      <c r="R198" s="237"/>
      <c r="S198" s="237"/>
      <c r="T198" s="23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9" t="s">
        <v>180</v>
      </c>
      <c r="AU198" s="239" t="s">
        <v>83</v>
      </c>
      <c r="AV198" s="13" t="s">
        <v>83</v>
      </c>
      <c r="AW198" s="13" t="s">
        <v>33</v>
      </c>
      <c r="AX198" s="13" t="s">
        <v>73</v>
      </c>
      <c r="AY198" s="239" t="s">
        <v>114</v>
      </c>
    </row>
    <row r="199" s="16" customFormat="1">
      <c r="A199" s="16"/>
      <c r="B199" s="261"/>
      <c r="C199" s="262"/>
      <c r="D199" s="219" t="s">
        <v>180</v>
      </c>
      <c r="E199" s="263" t="s">
        <v>19</v>
      </c>
      <c r="F199" s="264" t="s">
        <v>259</v>
      </c>
      <c r="G199" s="262"/>
      <c r="H199" s="265">
        <v>0.83999999999999997</v>
      </c>
      <c r="I199" s="266"/>
      <c r="J199" s="262"/>
      <c r="K199" s="262"/>
      <c r="L199" s="267"/>
      <c r="M199" s="268"/>
      <c r="N199" s="269"/>
      <c r="O199" s="269"/>
      <c r="P199" s="269"/>
      <c r="Q199" s="269"/>
      <c r="R199" s="269"/>
      <c r="S199" s="269"/>
      <c r="T199" s="270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T199" s="271" t="s">
        <v>180</v>
      </c>
      <c r="AU199" s="271" t="s">
        <v>83</v>
      </c>
      <c r="AV199" s="16" t="s">
        <v>129</v>
      </c>
      <c r="AW199" s="16" t="s">
        <v>33</v>
      </c>
      <c r="AX199" s="16" t="s">
        <v>73</v>
      </c>
      <c r="AY199" s="271" t="s">
        <v>114</v>
      </c>
    </row>
    <row r="200" s="15" customFormat="1">
      <c r="A200" s="15"/>
      <c r="B200" s="251"/>
      <c r="C200" s="252"/>
      <c r="D200" s="219" t="s">
        <v>180</v>
      </c>
      <c r="E200" s="253" t="s">
        <v>19</v>
      </c>
      <c r="F200" s="254" t="s">
        <v>340</v>
      </c>
      <c r="G200" s="252"/>
      <c r="H200" s="253" t="s">
        <v>19</v>
      </c>
      <c r="I200" s="255"/>
      <c r="J200" s="252"/>
      <c r="K200" s="252"/>
      <c r="L200" s="256"/>
      <c r="M200" s="257"/>
      <c r="N200" s="258"/>
      <c r="O200" s="258"/>
      <c r="P200" s="258"/>
      <c r="Q200" s="258"/>
      <c r="R200" s="258"/>
      <c r="S200" s="258"/>
      <c r="T200" s="259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0" t="s">
        <v>180</v>
      </c>
      <c r="AU200" s="260" t="s">
        <v>83</v>
      </c>
      <c r="AV200" s="15" t="s">
        <v>81</v>
      </c>
      <c r="AW200" s="15" t="s">
        <v>33</v>
      </c>
      <c r="AX200" s="15" t="s">
        <v>73</v>
      </c>
      <c r="AY200" s="260" t="s">
        <v>114</v>
      </c>
    </row>
    <row r="201" s="13" customFormat="1">
      <c r="A201" s="13"/>
      <c r="B201" s="229"/>
      <c r="C201" s="230"/>
      <c r="D201" s="219" t="s">
        <v>180</v>
      </c>
      <c r="E201" s="231" t="s">
        <v>19</v>
      </c>
      <c r="F201" s="232" t="s">
        <v>341</v>
      </c>
      <c r="G201" s="230"/>
      <c r="H201" s="233">
        <v>1.7250000000000001</v>
      </c>
      <c r="I201" s="234"/>
      <c r="J201" s="230"/>
      <c r="K201" s="230"/>
      <c r="L201" s="235"/>
      <c r="M201" s="236"/>
      <c r="N201" s="237"/>
      <c r="O201" s="237"/>
      <c r="P201" s="237"/>
      <c r="Q201" s="237"/>
      <c r="R201" s="237"/>
      <c r="S201" s="237"/>
      <c r="T201" s="23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9" t="s">
        <v>180</v>
      </c>
      <c r="AU201" s="239" t="s">
        <v>83</v>
      </c>
      <c r="AV201" s="13" t="s">
        <v>83</v>
      </c>
      <c r="AW201" s="13" t="s">
        <v>33</v>
      </c>
      <c r="AX201" s="13" t="s">
        <v>73</v>
      </c>
      <c r="AY201" s="239" t="s">
        <v>114</v>
      </c>
    </row>
    <row r="202" s="16" customFormat="1">
      <c r="A202" s="16"/>
      <c r="B202" s="261"/>
      <c r="C202" s="262"/>
      <c r="D202" s="219" t="s">
        <v>180</v>
      </c>
      <c r="E202" s="263" t="s">
        <v>19</v>
      </c>
      <c r="F202" s="264" t="s">
        <v>259</v>
      </c>
      <c r="G202" s="262"/>
      <c r="H202" s="265">
        <v>1.7250000000000001</v>
      </c>
      <c r="I202" s="266"/>
      <c r="J202" s="262"/>
      <c r="K202" s="262"/>
      <c r="L202" s="267"/>
      <c r="M202" s="268"/>
      <c r="N202" s="269"/>
      <c r="O202" s="269"/>
      <c r="P202" s="269"/>
      <c r="Q202" s="269"/>
      <c r="R202" s="269"/>
      <c r="S202" s="269"/>
      <c r="T202" s="270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T202" s="271" t="s">
        <v>180</v>
      </c>
      <c r="AU202" s="271" t="s">
        <v>83</v>
      </c>
      <c r="AV202" s="16" t="s">
        <v>129</v>
      </c>
      <c r="AW202" s="16" t="s">
        <v>33</v>
      </c>
      <c r="AX202" s="16" t="s">
        <v>73</v>
      </c>
      <c r="AY202" s="271" t="s">
        <v>114</v>
      </c>
    </row>
    <row r="203" s="15" customFormat="1">
      <c r="A203" s="15"/>
      <c r="B203" s="251"/>
      <c r="C203" s="252"/>
      <c r="D203" s="219" t="s">
        <v>180</v>
      </c>
      <c r="E203" s="253" t="s">
        <v>19</v>
      </c>
      <c r="F203" s="254" t="s">
        <v>342</v>
      </c>
      <c r="G203" s="252"/>
      <c r="H203" s="253" t="s">
        <v>19</v>
      </c>
      <c r="I203" s="255"/>
      <c r="J203" s="252"/>
      <c r="K203" s="252"/>
      <c r="L203" s="256"/>
      <c r="M203" s="257"/>
      <c r="N203" s="258"/>
      <c r="O203" s="258"/>
      <c r="P203" s="258"/>
      <c r="Q203" s="258"/>
      <c r="R203" s="258"/>
      <c r="S203" s="258"/>
      <c r="T203" s="259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0" t="s">
        <v>180</v>
      </c>
      <c r="AU203" s="260" t="s">
        <v>83</v>
      </c>
      <c r="AV203" s="15" t="s">
        <v>81</v>
      </c>
      <c r="AW203" s="15" t="s">
        <v>33</v>
      </c>
      <c r="AX203" s="15" t="s">
        <v>73</v>
      </c>
      <c r="AY203" s="260" t="s">
        <v>114</v>
      </c>
    </row>
    <row r="204" s="13" customFormat="1">
      <c r="A204" s="13"/>
      <c r="B204" s="229"/>
      <c r="C204" s="230"/>
      <c r="D204" s="219" t="s">
        <v>180</v>
      </c>
      <c r="E204" s="231" t="s">
        <v>19</v>
      </c>
      <c r="F204" s="232" t="s">
        <v>343</v>
      </c>
      <c r="G204" s="230"/>
      <c r="H204" s="233">
        <v>1.54</v>
      </c>
      <c r="I204" s="234"/>
      <c r="J204" s="230"/>
      <c r="K204" s="230"/>
      <c r="L204" s="235"/>
      <c r="M204" s="236"/>
      <c r="N204" s="237"/>
      <c r="O204" s="237"/>
      <c r="P204" s="237"/>
      <c r="Q204" s="237"/>
      <c r="R204" s="237"/>
      <c r="S204" s="237"/>
      <c r="T204" s="23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9" t="s">
        <v>180</v>
      </c>
      <c r="AU204" s="239" t="s">
        <v>83</v>
      </c>
      <c r="AV204" s="13" t="s">
        <v>83</v>
      </c>
      <c r="AW204" s="13" t="s">
        <v>33</v>
      </c>
      <c r="AX204" s="13" t="s">
        <v>73</v>
      </c>
      <c r="AY204" s="239" t="s">
        <v>114</v>
      </c>
    </row>
    <row r="205" s="16" customFormat="1">
      <c r="A205" s="16"/>
      <c r="B205" s="261"/>
      <c r="C205" s="262"/>
      <c r="D205" s="219" t="s">
        <v>180</v>
      </c>
      <c r="E205" s="263" t="s">
        <v>19</v>
      </c>
      <c r="F205" s="264" t="s">
        <v>259</v>
      </c>
      <c r="G205" s="262"/>
      <c r="H205" s="265">
        <v>1.54</v>
      </c>
      <c r="I205" s="266"/>
      <c r="J205" s="262"/>
      <c r="K205" s="262"/>
      <c r="L205" s="267"/>
      <c r="M205" s="268"/>
      <c r="N205" s="269"/>
      <c r="O205" s="269"/>
      <c r="P205" s="269"/>
      <c r="Q205" s="269"/>
      <c r="R205" s="269"/>
      <c r="S205" s="269"/>
      <c r="T205" s="270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T205" s="271" t="s">
        <v>180</v>
      </c>
      <c r="AU205" s="271" t="s">
        <v>83</v>
      </c>
      <c r="AV205" s="16" t="s">
        <v>129</v>
      </c>
      <c r="AW205" s="16" t="s">
        <v>33</v>
      </c>
      <c r="AX205" s="16" t="s">
        <v>73</v>
      </c>
      <c r="AY205" s="271" t="s">
        <v>114</v>
      </c>
    </row>
    <row r="206" s="15" customFormat="1">
      <c r="A206" s="15"/>
      <c r="B206" s="251"/>
      <c r="C206" s="252"/>
      <c r="D206" s="219" t="s">
        <v>180</v>
      </c>
      <c r="E206" s="253" t="s">
        <v>19</v>
      </c>
      <c r="F206" s="254" t="s">
        <v>344</v>
      </c>
      <c r="G206" s="252"/>
      <c r="H206" s="253" t="s">
        <v>19</v>
      </c>
      <c r="I206" s="255"/>
      <c r="J206" s="252"/>
      <c r="K206" s="252"/>
      <c r="L206" s="256"/>
      <c r="M206" s="257"/>
      <c r="N206" s="258"/>
      <c r="O206" s="258"/>
      <c r="P206" s="258"/>
      <c r="Q206" s="258"/>
      <c r="R206" s="258"/>
      <c r="S206" s="258"/>
      <c r="T206" s="259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0" t="s">
        <v>180</v>
      </c>
      <c r="AU206" s="260" t="s">
        <v>83</v>
      </c>
      <c r="AV206" s="15" t="s">
        <v>81</v>
      </c>
      <c r="AW206" s="15" t="s">
        <v>33</v>
      </c>
      <c r="AX206" s="15" t="s">
        <v>73</v>
      </c>
      <c r="AY206" s="260" t="s">
        <v>114</v>
      </c>
    </row>
    <row r="207" s="13" customFormat="1">
      <c r="A207" s="13"/>
      <c r="B207" s="229"/>
      <c r="C207" s="230"/>
      <c r="D207" s="219" t="s">
        <v>180</v>
      </c>
      <c r="E207" s="231" t="s">
        <v>19</v>
      </c>
      <c r="F207" s="232" t="s">
        <v>345</v>
      </c>
      <c r="G207" s="230"/>
      <c r="H207" s="233">
        <v>0.20799999999999999</v>
      </c>
      <c r="I207" s="234"/>
      <c r="J207" s="230"/>
      <c r="K207" s="230"/>
      <c r="L207" s="235"/>
      <c r="M207" s="236"/>
      <c r="N207" s="237"/>
      <c r="O207" s="237"/>
      <c r="P207" s="237"/>
      <c r="Q207" s="237"/>
      <c r="R207" s="237"/>
      <c r="S207" s="237"/>
      <c r="T207" s="23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9" t="s">
        <v>180</v>
      </c>
      <c r="AU207" s="239" t="s">
        <v>83</v>
      </c>
      <c r="AV207" s="13" t="s">
        <v>83</v>
      </c>
      <c r="AW207" s="13" t="s">
        <v>33</v>
      </c>
      <c r="AX207" s="13" t="s">
        <v>73</v>
      </c>
      <c r="AY207" s="239" t="s">
        <v>114</v>
      </c>
    </row>
    <row r="208" s="13" customFormat="1">
      <c r="A208" s="13"/>
      <c r="B208" s="229"/>
      <c r="C208" s="230"/>
      <c r="D208" s="219" t="s">
        <v>180</v>
      </c>
      <c r="E208" s="231" t="s">
        <v>19</v>
      </c>
      <c r="F208" s="232" t="s">
        <v>346</v>
      </c>
      <c r="G208" s="230"/>
      <c r="H208" s="233">
        <v>0.22500000000000001</v>
      </c>
      <c r="I208" s="234"/>
      <c r="J208" s="230"/>
      <c r="K208" s="230"/>
      <c r="L208" s="235"/>
      <c r="M208" s="236"/>
      <c r="N208" s="237"/>
      <c r="O208" s="237"/>
      <c r="P208" s="237"/>
      <c r="Q208" s="237"/>
      <c r="R208" s="237"/>
      <c r="S208" s="237"/>
      <c r="T208" s="23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9" t="s">
        <v>180</v>
      </c>
      <c r="AU208" s="239" t="s">
        <v>83</v>
      </c>
      <c r="AV208" s="13" t="s">
        <v>83</v>
      </c>
      <c r="AW208" s="13" t="s">
        <v>33</v>
      </c>
      <c r="AX208" s="13" t="s">
        <v>73</v>
      </c>
      <c r="AY208" s="239" t="s">
        <v>114</v>
      </c>
    </row>
    <row r="209" s="16" customFormat="1">
      <c r="A209" s="16"/>
      <c r="B209" s="261"/>
      <c r="C209" s="262"/>
      <c r="D209" s="219" t="s">
        <v>180</v>
      </c>
      <c r="E209" s="263" t="s">
        <v>19</v>
      </c>
      <c r="F209" s="264" t="s">
        <v>259</v>
      </c>
      <c r="G209" s="262"/>
      <c r="H209" s="265">
        <v>0.433</v>
      </c>
      <c r="I209" s="266"/>
      <c r="J209" s="262"/>
      <c r="K209" s="262"/>
      <c r="L209" s="267"/>
      <c r="M209" s="268"/>
      <c r="N209" s="269"/>
      <c r="O209" s="269"/>
      <c r="P209" s="269"/>
      <c r="Q209" s="269"/>
      <c r="R209" s="269"/>
      <c r="S209" s="269"/>
      <c r="T209" s="270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T209" s="271" t="s">
        <v>180</v>
      </c>
      <c r="AU209" s="271" t="s">
        <v>83</v>
      </c>
      <c r="AV209" s="16" t="s">
        <v>129</v>
      </c>
      <c r="AW209" s="16" t="s">
        <v>33</v>
      </c>
      <c r="AX209" s="16" t="s">
        <v>73</v>
      </c>
      <c r="AY209" s="271" t="s">
        <v>114</v>
      </c>
    </row>
    <row r="210" s="15" customFormat="1">
      <c r="A210" s="15"/>
      <c r="B210" s="251"/>
      <c r="C210" s="252"/>
      <c r="D210" s="219" t="s">
        <v>180</v>
      </c>
      <c r="E210" s="253" t="s">
        <v>19</v>
      </c>
      <c r="F210" s="254" t="s">
        <v>347</v>
      </c>
      <c r="G210" s="252"/>
      <c r="H210" s="253" t="s">
        <v>19</v>
      </c>
      <c r="I210" s="255"/>
      <c r="J210" s="252"/>
      <c r="K210" s="252"/>
      <c r="L210" s="256"/>
      <c r="M210" s="257"/>
      <c r="N210" s="258"/>
      <c r="O210" s="258"/>
      <c r="P210" s="258"/>
      <c r="Q210" s="258"/>
      <c r="R210" s="258"/>
      <c r="S210" s="258"/>
      <c r="T210" s="259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60" t="s">
        <v>180</v>
      </c>
      <c r="AU210" s="260" t="s">
        <v>83</v>
      </c>
      <c r="AV210" s="15" t="s">
        <v>81</v>
      </c>
      <c r="AW210" s="15" t="s">
        <v>33</v>
      </c>
      <c r="AX210" s="15" t="s">
        <v>73</v>
      </c>
      <c r="AY210" s="260" t="s">
        <v>114</v>
      </c>
    </row>
    <row r="211" s="13" customFormat="1">
      <c r="A211" s="13"/>
      <c r="B211" s="229"/>
      <c r="C211" s="230"/>
      <c r="D211" s="219" t="s">
        <v>180</v>
      </c>
      <c r="E211" s="231" t="s">
        <v>19</v>
      </c>
      <c r="F211" s="232" t="s">
        <v>348</v>
      </c>
      <c r="G211" s="230"/>
      <c r="H211" s="233">
        <v>0.41599999999999998</v>
      </c>
      <c r="I211" s="234"/>
      <c r="J211" s="230"/>
      <c r="K211" s="230"/>
      <c r="L211" s="235"/>
      <c r="M211" s="236"/>
      <c r="N211" s="237"/>
      <c r="O211" s="237"/>
      <c r="P211" s="237"/>
      <c r="Q211" s="237"/>
      <c r="R211" s="237"/>
      <c r="S211" s="237"/>
      <c r="T211" s="23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9" t="s">
        <v>180</v>
      </c>
      <c r="AU211" s="239" t="s">
        <v>83</v>
      </c>
      <c r="AV211" s="13" t="s">
        <v>83</v>
      </c>
      <c r="AW211" s="13" t="s">
        <v>33</v>
      </c>
      <c r="AX211" s="13" t="s">
        <v>73</v>
      </c>
      <c r="AY211" s="239" t="s">
        <v>114</v>
      </c>
    </row>
    <row r="212" s="13" customFormat="1">
      <c r="A212" s="13"/>
      <c r="B212" s="229"/>
      <c r="C212" s="230"/>
      <c r="D212" s="219" t="s">
        <v>180</v>
      </c>
      <c r="E212" s="231" t="s">
        <v>19</v>
      </c>
      <c r="F212" s="232" t="s">
        <v>349</v>
      </c>
      <c r="G212" s="230"/>
      <c r="H212" s="233">
        <v>0.45000000000000001</v>
      </c>
      <c r="I212" s="234"/>
      <c r="J212" s="230"/>
      <c r="K212" s="230"/>
      <c r="L212" s="235"/>
      <c r="M212" s="236"/>
      <c r="N212" s="237"/>
      <c r="O212" s="237"/>
      <c r="P212" s="237"/>
      <c r="Q212" s="237"/>
      <c r="R212" s="237"/>
      <c r="S212" s="237"/>
      <c r="T212" s="23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9" t="s">
        <v>180</v>
      </c>
      <c r="AU212" s="239" t="s">
        <v>83</v>
      </c>
      <c r="AV212" s="13" t="s">
        <v>83</v>
      </c>
      <c r="AW212" s="13" t="s">
        <v>33</v>
      </c>
      <c r="AX212" s="13" t="s">
        <v>73</v>
      </c>
      <c r="AY212" s="239" t="s">
        <v>114</v>
      </c>
    </row>
    <row r="213" s="16" customFormat="1">
      <c r="A213" s="16"/>
      <c r="B213" s="261"/>
      <c r="C213" s="262"/>
      <c r="D213" s="219" t="s">
        <v>180</v>
      </c>
      <c r="E213" s="263" t="s">
        <v>19</v>
      </c>
      <c r="F213" s="264" t="s">
        <v>259</v>
      </c>
      <c r="G213" s="262"/>
      <c r="H213" s="265">
        <v>0.86599999999999999</v>
      </c>
      <c r="I213" s="266"/>
      <c r="J213" s="262"/>
      <c r="K213" s="262"/>
      <c r="L213" s="267"/>
      <c r="M213" s="268"/>
      <c r="N213" s="269"/>
      <c r="O213" s="269"/>
      <c r="P213" s="269"/>
      <c r="Q213" s="269"/>
      <c r="R213" s="269"/>
      <c r="S213" s="269"/>
      <c r="T213" s="270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T213" s="271" t="s">
        <v>180</v>
      </c>
      <c r="AU213" s="271" t="s">
        <v>83</v>
      </c>
      <c r="AV213" s="16" t="s">
        <v>129</v>
      </c>
      <c r="AW213" s="16" t="s">
        <v>33</v>
      </c>
      <c r="AX213" s="16" t="s">
        <v>73</v>
      </c>
      <c r="AY213" s="271" t="s">
        <v>114</v>
      </c>
    </row>
    <row r="214" s="14" customFormat="1">
      <c r="A214" s="14"/>
      <c r="B214" s="240"/>
      <c r="C214" s="241"/>
      <c r="D214" s="219" t="s">
        <v>180</v>
      </c>
      <c r="E214" s="242" t="s">
        <v>19</v>
      </c>
      <c r="F214" s="243" t="s">
        <v>232</v>
      </c>
      <c r="G214" s="241"/>
      <c r="H214" s="244">
        <v>83.974000000000004</v>
      </c>
      <c r="I214" s="245"/>
      <c r="J214" s="241"/>
      <c r="K214" s="241"/>
      <c r="L214" s="246"/>
      <c r="M214" s="247"/>
      <c r="N214" s="248"/>
      <c r="O214" s="248"/>
      <c r="P214" s="248"/>
      <c r="Q214" s="248"/>
      <c r="R214" s="248"/>
      <c r="S214" s="248"/>
      <c r="T214" s="249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0" t="s">
        <v>180</v>
      </c>
      <c r="AU214" s="250" t="s">
        <v>83</v>
      </c>
      <c r="AV214" s="14" t="s">
        <v>121</v>
      </c>
      <c r="AW214" s="14" t="s">
        <v>33</v>
      </c>
      <c r="AX214" s="14" t="s">
        <v>73</v>
      </c>
      <c r="AY214" s="250" t="s">
        <v>114</v>
      </c>
    </row>
    <row r="215" s="13" customFormat="1">
      <c r="A215" s="13"/>
      <c r="B215" s="229"/>
      <c r="C215" s="230"/>
      <c r="D215" s="219" t="s">
        <v>180</v>
      </c>
      <c r="E215" s="231" t="s">
        <v>19</v>
      </c>
      <c r="F215" s="232" t="s">
        <v>350</v>
      </c>
      <c r="G215" s="230"/>
      <c r="H215" s="233">
        <v>33.591999999999999</v>
      </c>
      <c r="I215" s="234"/>
      <c r="J215" s="230"/>
      <c r="K215" s="230"/>
      <c r="L215" s="235"/>
      <c r="M215" s="236"/>
      <c r="N215" s="237"/>
      <c r="O215" s="237"/>
      <c r="P215" s="237"/>
      <c r="Q215" s="237"/>
      <c r="R215" s="237"/>
      <c r="S215" s="237"/>
      <c r="T215" s="23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9" t="s">
        <v>180</v>
      </c>
      <c r="AU215" s="239" t="s">
        <v>83</v>
      </c>
      <c r="AV215" s="13" t="s">
        <v>83</v>
      </c>
      <c r="AW215" s="13" t="s">
        <v>33</v>
      </c>
      <c r="AX215" s="13" t="s">
        <v>81</v>
      </c>
      <c r="AY215" s="239" t="s">
        <v>114</v>
      </c>
    </row>
    <row r="216" s="2" customFormat="1">
      <c r="A216" s="40"/>
      <c r="B216" s="41"/>
      <c r="C216" s="206" t="s">
        <v>351</v>
      </c>
      <c r="D216" s="206" t="s">
        <v>117</v>
      </c>
      <c r="E216" s="207" t="s">
        <v>352</v>
      </c>
      <c r="F216" s="208" t="s">
        <v>353</v>
      </c>
      <c r="G216" s="209" t="s">
        <v>200</v>
      </c>
      <c r="H216" s="210">
        <v>167.94999999999999</v>
      </c>
      <c r="I216" s="211"/>
      <c r="J216" s="212">
        <f>ROUND(I216*H216,2)</f>
        <v>0</v>
      </c>
      <c r="K216" s="208" t="s">
        <v>175</v>
      </c>
      <c r="L216" s="46"/>
      <c r="M216" s="213" t="s">
        <v>19</v>
      </c>
      <c r="N216" s="214" t="s">
        <v>44</v>
      </c>
      <c r="O216" s="86"/>
      <c r="P216" s="215">
        <f>O216*H216</f>
        <v>0</v>
      </c>
      <c r="Q216" s="215">
        <v>0</v>
      </c>
      <c r="R216" s="215">
        <f>Q216*H216</f>
        <v>0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121</v>
      </c>
      <c r="AT216" s="217" t="s">
        <v>117</v>
      </c>
      <c r="AU216" s="217" t="s">
        <v>83</v>
      </c>
      <c r="AY216" s="19" t="s">
        <v>114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9" t="s">
        <v>81</v>
      </c>
      <c r="BK216" s="218">
        <f>ROUND(I216*H216,2)</f>
        <v>0</v>
      </c>
      <c r="BL216" s="19" t="s">
        <v>121</v>
      </c>
      <c r="BM216" s="217" t="s">
        <v>354</v>
      </c>
    </row>
    <row r="217" s="13" customFormat="1">
      <c r="A217" s="13"/>
      <c r="B217" s="229"/>
      <c r="C217" s="230"/>
      <c r="D217" s="219" t="s">
        <v>180</v>
      </c>
      <c r="E217" s="231" t="s">
        <v>19</v>
      </c>
      <c r="F217" s="232" t="s">
        <v>355</v>
      </c>
      <c r="G217" s="230"/>
      <c r="H217" s="233">
        <v>167.94999999999999</v>
      </c>
      <c r="I217" s="234"/>
      <c r="J217" s="230"/>
      <c r="K217" s="230"/>
      <c r="L217" s="235"/>
      <c r="M217" s="236"/>
      <c r="N217" s="237"/>
      <c r="O217" s="237"/>
      <c r="P217" s="237"/>
      <c r="Q217" s="237"/>
      <c r="R217" s="237"/>
      <c r="S217" s="237"/>
      <c r="T217" s="23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9" t="s">
        <v>180</v>
      </c>
      <c r="AU217" s="239" t="s">
        <v>83</v>
      </c>
      <c r="AV217" s="13" t="s">
        <v>83</v>
      </c>
      <c r="AW217" s="13" t="s">
        <v>33</v>
      </c>
      <c r="AX217" s="13" t="s">
        <v>81</v>
      </c>
      <c r="AY217" s="239" t="s">
        <v>114</v>
      </c>
    </row>
    <row r="218" s="2" customFormat="1">
      <c r="A218" s="40"/>
      <c r="B218" s="41"/>
      <c r="C218" s="206" t="s">
        <v>356</v>
      </c>
      <c r="D218" s="206" t="s">
        <v>117</v>
      </c>
      <c r="E218" s="207" t="s">
        <v>357</v>
      </c>
      <c r="F218" s="208" t="s">
        <v>358</v>
      </c>
      <c r="G218" s="209" t="s">
        <v>200</v>
      </c>
      <c r="H218" s="210">
        <v>50.387999999999998</v>
      </c>
      <c r="I218" s="211"/>
      <c r="J218" s="212">
        <f>ROUND(I218*H218,2)</f>
        <v>0</v>
      </c>
      <c r="K218" s="208" t="s">
        <v>175</v>
      </c>
      <c r="L218" s="46"/>
      <c r="M218" s="213" t="s">
        <v>19</v>
      </c>
      <c r="N218" s="214" t="s">
        <v>44</v>
      </c>
      <c r="O218" s="86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121</v>
      </c>
      <c r="AT218" s="217" t="s">
        <v>117</v>
      </c>
      <c r="AU218" s="217" t="s">
        <v>83</v>
      </c>
      <c r="AY218" s="19" t="s">
        <v>114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81</v>
      </c>
      <c r="BK218" s="218">
        <f>ROUND(I218*H218,2)</f>
        <v>0</v>
      </c>
      <c r="BL218" s="19" t="s">
        <v>121</v>
      </c>
      <c r="BM218" s="217" t="s">
        <v>359</v>
      </c>
    </row>
    <row r="219" s="13" customFormat="1">
      <c r="A219" s="13"/>
      <c r="B219" s="229"/>
      <c r="C219" s="230"/>
      <c r="D219" s="219" t="s">
        <v>180</v>
      </c>
      <c r="E219" s="231" t="s">
        <v>19</v>
      </c>
      <c r="F219" s="232" t="s">
        <v>360</v>
      </c>
      <c r="G219" s="230"/>
      <c r="H219" s="233">
        <v>50.387999999999998</v>
      </c>
      <c r="I219" s="234"/>
      <c r="J219" s="230"/>
      <c r="K219" s="230"/>
      <c r="L219" s="235"/>
      <c r="M219" s="236"/>
      <c r="N219" s="237"/>
      <c r="O219" s="237"/>
      <c r="P219" s="237"/>
      <c r="Q219" s="237"/>
      <c r="R219" s="237"/>
      <c r="S219" s="237"/>
      <c r="T219" s="23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9" t="s">
        <v>180</v>
      </c>
      <c r="AU219" s="239" t="s">
        <v>83</v>
      </c>
      <c r="AV219" s="13" t="s">
        <v>83</v>
      </c>
      <c r="AW219" s="13" t="s">
        <v>33</v>
      </c>
      <c r="AX219" s="13" t="s">
        <v>81</v>
      </c>
      <c r="AY219" s="239" t="s">
        <v>114</v>
      </c>
    </row>
    <row r="220" s="2" customFormat="1">
      <c r="A220" s="40"/>
      <c r="B220" s="41"/>
      <c r="C220" s="206" t="s">
        <v>361</v>
      </c>
      <c r="D220" s="206" t="s">
        <v>117</v>
      </c>
      <c r="E220" s="207" t="s">
        <v>362</v>
      </c>
      <c r="F220" s="208" t="s">
        <v>363</v>
      </c>
      <c r="G220" s="209" t="s">
        <v>200</v>
      </c>
      <c r="H220" s="210">
        <v>251.94999999999999</v>
      </c>
      <c r="I220" s="211"/>
      <c r="J220" s="212">
        <f>ROUND(I220*H220,2)</f>
        <v>0</v>
      </c>
      <c r="K220" s="208" t="s">
        <v>175</v>
      </c>
      <c r="L220" s="46"/>
      <c r="M220" s="213" t="s">
        <v>19</v>
      </c>
      <c r="N220" s="214" t="s">
        <v>44</v>
      </c>
      <c r="O220" s="86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121</v>
      </c>
      <c r="AT220" s="217" t="s">
        <v>117</v>
      </c>
      <c r="AU220" s="217" t="s">
        <v>83</v>
      </c>
      <c r="AY220" s="19" t="s">
        <v>114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81</v>
      </c>
      <c r="BK220" s="218">
        <f>ROUND(I220*H220,2)</f>
        <v>0</v>
      </c>
      <c r="BL220" s="19" t="s">
        <v>121</v>
      </c>
      <c r="BM220" s="217" t="s">
        <v>364</v>
      </c>
    </row>
    <row r="221" s="13" customFormat="1">
      <c r="A221" s="13"/>
      <c r="B221" s="229"/>
      <c r="C221" s="230"/>
      <c r="D221" s="219" t="s">
        <v>180</v>
      </c>
      <c r="E221" s="231" t="s">
        <v>19</v>
      </c>
      <c r="F221" s="232" t="s">
        <v>365</v>
      </c>
      <c r="G221" s="230"/>
      <c r="H221" s="233">
        <v>251.94999999999999</v>
      </c>
      <c r="I221" s="234"/>
      <c r="J221" s="230"/>
      <c r="K221" s="230"/>
      <c r="L221" s="235"/>
      <c r="M221" s="236"/>
      <c r="N221" s="237"/>
      <c r="O221" s="237"/>
      <c r="P221" s="237"/>
      <c r="Q221" s="237"/>
      <c r="R221" s="237"/>
      <c r="S221" s="237"/>
      <c r="T221" s="23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9" t="s">
        <v>180</v>
      </c>
      <c r="AU221" s="239" t="s">
        <v>83</v>
      </c>
      <c r="AV221" s="13" t="s">
        <v>83</v>
      </c>
      <c r="AW221" s="13" t="s">
        <v>33</v>
      </c>
      <c r="AX221" s="13" t="s">
        <v>81</v>
      </c>
      <c r="AY221" s="239" t="s">
        <v>114</v>
      </c>
    </row>
    <row r="222" s="2" customFormat="1">
      <c r="A222" s="40"/>
      <c r="B222" s="41"/>
      <c r="C222" s="206" t="s">
        <v>366</v>
      </c>
      <c r="D222" s="206" t="s">
        <v>117</v>
      </c>
      <c r="E222" s="207" t="s">
        <v>367</v>
      </c>
      <c r="F222" s="208" t="s">
        <v>368</v>
      </c>
      <c r="G222" s="209" t="s">
        <v>369</v>
      </c>
      <c r="H222" s="210">
        <v>146.965</v>
      </c>
      <c r="I222" s="211"/>
      <c r="J222" s="212">
        <f>ROUND(I222*H222,2)</f>
        <v>0</v>
      </c>
      <c r="K222" s="208" t="s">
        <v>175</v>
      </c>
      <c r="L222" s="46"/>
      <c r="M222" s="213" t="s">
        <v>19</v>
      </c>
      <c r="N222" s="214" t="s">
        <v>44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121</v>
      </c>
      <c r="AT222" s="217" t="s">
        <v>117</v>
      </c>
      <c r="AU222" s="217" t="s">
        <v>83</v>
      </c>
      <c r="AY222" s="19" t="s">
        <v>114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81</v>
      </c>
      <c r="BK222" s="218">
        <f>ROUND(I222*H222,2)</f>
        <v>0</v>
      </c>
      <c r="BL222" s="19" t="s">
        <v>121</v>
      </c>
      <c r="BM222" s="217" t="s">
        <v>370</v>
      </c>
    </row>
    <row r="223" s="13" customFormat="1">
      <c r="A223" s="13"/>
      <c r="B223" s="229"/>
      <c r="C223" s="230"/>
      <c r="D223" s="219" t="s">
        <v>180</v>
      </c>
      <c r="E223" s="231" t="s">
        <v>19</v>
      </c>
      <c r="F223" s="232" t="s">
        <v>371</v>
      </c>
      <c r="G223" s="230"/>
      <c r="H223" s="233">
        <v>146.965</v>
      </c>
      <c r="I223" s="234"/>
      <c r="J223" s="230"/>
      <c r="K223" s="230"/>
      <c r="L223" s="235"/>
      <c r="M223" s="236"/>
      <c r="N223" s="237"/>
      <c r="O223" s="237"/>
      <c r="P223" s="237"/>
      <c r="Q223" s="237"/>
      <c r="R223" s="237"/>
      <c r="S223" s="237"/>
      <c r="T223" s="23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9" t="s">
        <v>180</v>
      </c>
      <c r="AU223" s="239" t="s">
        <v>83</v>
      </c>
      <c r="AV223" s="13" t="s">
        <v>83</v>
      </c>
      <c r="AW223" s="13" t="s">
        <v>33</v>
      </c>
      <c r="AX223" s="13" t="s">
        <v>81</v>
      </c>
      <c r="AY223" s="239" t="s">
        <v>114</v>
      </c>
    </row>
    <row r="224" s="2" customFormat="1">
      <c r="A224" s="40"/>
      <c r="B224" s="41"/>
      <c r="C224" s="206" t="s">
        <v>372</v>
      </c>
      <c r="D224" s="206" t="s">
        <v>117</v>
      </c>
      <c r="E224" s="207" t="s">
        <v>373</v>
      </c>
      <c r="F224" s="208" t="s">
        <v>374</v>
      </c>
      <c r="G224" s="209" t="s">
        <v>200</v>
      </c>
      <c r="H224" s="210">
        <v>55.299999999999997</v>
      </c>
      <c r="I224" s="211"/>
      <c r="J224" s="212">
        <f>ROUND(I224*H224,2)</f>
        <v>0</v>
      </c>
      <c r="K224" s="208" t="s">
        <v>175</v>
      </c>
      <c r="L224" s="46"/>
      <c r="M224" s="213" t="s">
        <v>19</v>
      </c>
      <c r="N224" s="214" t="s">
        <v>44</v>
      </c>
      <c r="O224" s="86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121</v>
      </c>
      <c r="AT224" s="217" t="s">
        <v>117</v>
      </c>
      <c r="AU224" s="217" t="s">
        <v>83</v>
      </c>
      <c r="AY224" s="19" t="s">
        <v>114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81</v>
      </c>
      <c r="BK224" s="218">
        <f>ROUND(I224*H224,2)</f>
        <v>0</v>
      </c>
      <c r="BL224" s="19" t="s">
        <v>121</v>
      </c>
      <c r="BM224" s="217" t="s">
        <v>375</v>
      </c>
    </row>
    <row r="225" s="2" customFormat="1">
      <c r="A225" s="40"/>
      <c r="B225" s="41"/>
      <c r="C225" s="206" t="s">
        <v>376</v>
      </c>
      <c r="D225" s="206" t="s">
        <v>117</v>
      </c>
      <c r="E225" s="207" t="s">
        <v>377</v>
      </c>
      <c r="F225" s="208" t="s">
        <v>378</v>
      </c>
      <c r="G225" s="209" t="s">
        <v>200</v>
      </c>
      <c r="H225" s="210">
        <v>83.980000000000004</v>
      </c>
      <c r="I225" s="211"/>
      <c r="J225" s="212">
        <f>ROUND(I225*H225,2)</f>
        <v>0</v>
      </c>
      <c r="K225" s="208" t="s">
        <v>175</v>
      </c>
      <c r="L225" s="46"/>
      <c r="M225" s="213" t="s">
        <v>19</v>
      </c>
      <c r="N225" s="214" t="s">
        <v>44</v>
      </c>
      <c r="O225" s="86"/>
      <c r="P225" s="215">
        <f>O225*H225</f>
        <v>0</v>
      </c>
      <c r="Q225" s="215">
        <v>0</v>
      </c>
      <c r="R225" s="215">
        <f>Q225*H225</f>
        <v>0</v>
      </c>
      <c r="S225" s="215">
        <v>0</v>
      </c>
      <c r="T225" s="21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7" t="s">
        <v>121</v>
      </c>
      <c r="AT225" s="217" t="s">
        <v>117</v>
      </c>
      <c r="AU225" s="217" t="s">
        <v>83</v>
      </c>
      <c r="AY225" s="19" t="s">
        <v>114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9" t="s">
        <v>81</v>
      </c>
      <c r="BK225" s="218">
        <f>ROUND(I225*H225,2)</f>
        <v>0</v>
      </c>
      <c r="BL225" s="19" t="s">
        <v>121</v>
      </c>
      <c r="BM225" s="217" t="s">
        <v>379</v>
      </c>
    </row>
    <row r="226" s="2" customFormat="1" ht="21.75" customHeight="1">
      <c r="A226" s="40"/>
      <c r="B226" s="41"/>
      <c r="C226" s="206" t="s">
        <v>380</v>
      </c>
      <c r="D226" s="206" t="s">
        <v>117</v>
      </c>
      <c r="E226" s="207" t="s">
        <v>381</v>
      </c>
      <c r="F226" s="208" t="s">
        <v>382</v>
      </c>
      <c r="G226" s="209" t="s">
        <v>200</v>
      </c>
      <c r="H226" s="210">
        <v>68.5</v>
      </c>
      <c r="I226" s="211"/>
      <c r="J226" s="212">
        <f>ROUND(I226*H226,2)</f>
        <v>0</v>
      </c>
      <c r="K226" s="208" t="s">
        <v>175</v>
      </c>
      <c r="L226" s="46"/>
      <c r="M226" s="213" t="s">
        <v>19</v>
      </c>
      <c r="N226" s="214" t="s">
        <v>44</v>
      </c>
      <c r="O226" s="86"/>
      <c r="P226" s="215">
        <f>O226*H226</f>
        <v>0</v>
      </c>
      <c r="Q226" s="215">
        <v>0</v>
      </c>
      <c r="R226" s="215">
        <f>Q226*H226</f>
        <v>0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121</v>
      </c>
      <c r="AT226" s="217" t="s">
        <v>117</v>
      </c>
      <c r="AU226" s="217" t="s">
        <v>83</v>
      </c>
      <c r="AY226" s="19" t="s">
        <v>114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81</v>
      </c>
      <c r="BK226" s="218">
        <f>ROUND(I226*H226,2)</f>
        <v>0</v>
      </c>
      <c r="BL226" s="19" t="s">
        <v>121</v>
      </c>
      <c r="BM226" s="217" t="s">
        <v>383</v>
      </c>
    </row>
    <row r="227" s="2" customFormat="1" ht="16.5" customHeight="1">
      <c r="A227" s="40"/>
      <c r="B227" s="41"/>
      <c r="C227" s="272" t="s">
        <v>384</v>
      </c>
      <c r="D227" s="272" t="s">
        <v>385</v>
      </c>
      <c r="E227" s="273" t="s">
        <v>386</v>
      </c>
      <c r="F227" s="274" t="s">
        <v>387</v>
      </c>
      <c r="G227" s="275" t="s">
        <v>369</v>
      </c>
      <c r="H227" s="276">
        <v>15</v>
      </c>
      <c r="I227" s="277"/>
      <c r="J227" s="278">
        <f>ROUND(I227*H227,2)</f>
        <v>0</v>
      </c>
      <c r="K227" s="274" t="s">
        <v>175</v>
      </c>
      <c r="L227" s="279"/>
      <c r="M227" s="280" t="s">
        <v>19</v>
      </c>
      <c r="N227" s="281" t="s">
        <v>44</v>
      </c>
      <c r="O227" s="86"/>
      <c r="P227" s="215">
        <f>O227*H227</f>
        <v>0</v>
      </c>
      <c r="Q227" s="215">
        <v>1</v>
      </c>
      <c r="R227" s="215">
        <f>Q227*H227</f>
        <v>15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203</v>
      </c>
      <c r="AT227" s="217" t="s">
        <v>385</v>
      </c>
      <c r="AU227" s="217" t="s">
        <v>83</v>
      </c>
      <c r="AY227" s="19" t="s">
        <v>114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81</v>
      </c>
      <c r="BK227" s="218">
        <f>ROUND(I227*H227,2)</f>
        <v>0</v>
      </c>
      <c r="BL227" s="19" t="s">
        <v>121</v>
      </c>
      <c r="BM227" s="217" t="s">
        <v>388</v>
      </c>
    </row>
    <row r="228" s="2" customFormat="1">
      <c r="A228" s="40"/>
      <c r="B228" s="41"/>
      <c r="C228" s="206" t="s">
        <v>389</v>
      </c>
      <c r="D228" s="206" t="s">
        <v>117</v>
      </c>
      <c r="E228" s="207" t="s">
        <v>390</v>
      </c>
      <c r="F228" s="208" t="s">
        <v>391</v>
      </c>
      <c r="G228" s="209" t="s">
        <v>200</v>
      </c>
      <c r="H228" s="210">
        <v>88.799999999999997</v>
      </c>
      <c r="I228" s="211"/>
      <c r="J228" s="212">
        <f>ROUND(I228*H228,2)</f>
        <v>0</v>
      </c>
      <c r="K228" s="208" t="s">
        <v>175</v>
      </c>
      <c r="L228" s="46"/>
      <c r="M228" s="213" t="s">
        <v>19</v>
      </c>
      <c r="N228" s="214" t="s">
        <v>44</v>
      </c>
      <c r="O228" s="86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121</v>
      </c>
      <c r="AT228" s="217" t="s">
        <v>117</v>
      </c>
      <c r="AU228" s="217" t="s">
        <v>83</v>
      </c>
      <c r="AY228" s="19" t="s">
        <v>114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81</v>
      </c>
      <c r="BK228" s="218">
        <f>ROUND(I228*H228,2)</f>
        <v>0</v>
      </c>
      <c r="BL228" s="19" t="s">
        <v>121</v>
      </c>
      <c r="BM228" s="217" t="s">
        <v>392</v>
      </c>
    </row>
    <row r="229" s="13" customFormat="1">
      <c r="A229" s="13"/>
      <c r="B229" s="229"/>
      <c r="C229" s="230"/>
      <c r="D229" s="219" t="s">
        <v>180</v>
      </c>
      <c r="E229" s="231" t="s">
        <v>19</v>
      </c>
      <c r="F229" s="232" t="s">
        <v>393</v>
      </c>
      <c r="G229" s="230"/>
      <c r="H229" s="233">
        <v>172.78</v>
      </c>
      <c r="I229" s="234"/>
      <c r="J229" s="230"/>
      <c r="K229" s="230"/>
      <c r="L229" s="235"/>
      <c r="M229" s="236"/>
      <c r="N229" s="237"/>
      <c r="O229" s="237"/>
      <c r="P229" s="237"/>
      <c r="Q229" s="237"/>
      <c r="R229" s="237"/>
      <c r="S229" s="237"/>
      <c r="T229" s="23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9" t="s">
        <v>180</v>
      </c>
      <c r="AU229" s="239" t="s">
        <v>83</v>
      </c>
      <c r="AV229" s="13" t="s">
        <v>83</v>
      </c>
      <c r="AW229" s="13" t="s">
        <v>33</v>
      </c>
      <c r="AX229" s="13" t="s">
        <v>73</v>
      </c>
      <c r="AY229" s="239" t="s">
        <v>114</v>
      </c>
    </row>
    <row r="230" s="13" customFormat="1">
      <c r="A230" s="13"/>
      <c r="B230" s="229"/>
      <c r="C230" s="230"/>
      <c r="D230" s="219" t="s">
        <v>180</v>
      </c>
      <c r="E230" s="231" t="s">
        <v>19</v>
      </c>
      <c r="F230" s="232" t="s">
        <v>394</v>
      </c>
      <c r="G230" s="230"/>
      <c r="H230" s="233">
        <v>-83.980000000000004</v>
      </c>
      <c r="I230" s="234"/>
      <c r="J230" s="230"/>
      <c r="K230" s="230"/>
      <c r="L230" s="235"/>
      <c r="M230" s="236"/>
      <c r="N230" s="237"/>
      <c r="O230" s="237"/>
      <c r="P230" s="237"/>
      <c r="Q230" s="237"/>
      <c r="R230" s="237"/>
      <c r="S230" s="237"/>
      <c r="T230" s="23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9" t="s">
        <v>180</v>
      </c>
      <c r="AU230" s="239" t="s">
        <v>83</v>
      </c>
      <c r="AV230" s="13" t="s">
        <v>83</v>
      </c>
      <c r="AW230" s="13" t="s">
        <v>33</v>
      </c>
      <c r="AX230" s="13" t="s">
        <v>73</v>
      </c>
      <c r="AY230" s="239" t="s">
        <v>114</v>
      </c>
    </row>
    <row r="231" s="14" customFormat="1">
      <c r="A231" s="14"/>
      <c r="B231" s="240"/>
      <c r="C231" s="241"/>
      <c r="D231" s="219" t="s">
        <v>180</v>
      </c>
      <c r="E231" s="242" t="s">
        <v>19</v>
      </c>
      <c r="F231" s="243" t="s">
        <v>232</v>
      </c>
      <c r="G231" s="241"/>
      <c r="H231" s="244">
        <v>88.799999999999997</v>
      </c>
      <c r="I231" s="245"/>
      <c r="J231" s="241"/>
      <c r="K231" s="241"/>
      <c r="L231" s="246"/>
      <c r="M231" s="247"/>
      <c r="N231" s="248"/>
      <c r="O231" s="248"/>
      <c r="P231" s="248"/>
      <c r="Q231" s="248"/>
      <c r="R231" s="248"/>
      <c r="S231" s="248"/>
      <c r="T231" s="249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0" t="s">
        <v>180</v>
      </c>
      <c r="AU231" s="250" t="s">
        <v>83</v>
      </c>
      <c r="AV231" s="14" t="s">
        <v>121</v>
      </c>
      <c r="AW231" s="14" t="s">
        <v>33</v>
      </c>
      <c r="AX231" s="14" t="s">
        <v>81</v>
      </c>
      <c r="AY231" s="250" t="s">
        <v>114</v>
      </c>
    </row>
    <row r="232" s="2" customFormat="1">
      <c r="A232" s="40"/>
      <c r="B232" s="41"/>
      <c r="C232" s="206" t="s">
        <v>395</v>
      </c>
      <c r="D232" s="206" t="s">
        <v>117</v>
      </c>
      <c r="E232" s="207" t="s">
        <v>396</v>
      </c>
      <c r="F232" s="208" t="s">
        <v>397</v>
      </c>
      <c r="G232" s="209" t="s">
        <v>200</v>
      </c>
      <c r="H232" s="210">
        <v>55.299999999999997</v>
      </c>
      <c r="I232" s="211"/>
      <c r="J232" s="212">
        <f>ROUND(I232*H232,2)</f>
        <v>0</v>
      </c>
      <c r="K232" s="208" t="s">
        <v>175</v>
      </c>
      <c r="L232" s="46"/>
      <c r="M232" s="213" t="s">
        <v>19</v>
      </c>
      <c r="N232" s="214" t="s">
        <v>44</v>
      </c>
      <c r="O232" s="86"/>
      <c r="P232" s="215">
        <f>O232*H232</f>
        <v>0</v>
      </c>
      <c r="Q232" s="215">
        <v>0</v>
      </c>
      <c r="R232" s="215">
        <f>Q232*H232</f>
        <v>0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121</v>
      </c>
      <c r="AT232" s="217" t="s">
        <v>117</v>
      </c>
      <c r="AU232" s="217" t="s">
        <v>83</v>
      </c>
      <c r="AY232" s="19" t="s">
        <v>114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81</v>
      </c>
      <c r="BK232" s="218">
        <f>ROUND(I232*H232,2)</f>
        <v>0</v>
      </c>
      <c r="BL232" s="19" t="s">
        <v>121</v>
      </c>
      <c r="BM232" s="217" t="s">
        <v>398</v>
      </c>
    </row>
    <row r="233" s="2" customFormat="1" ht="33" customHeight="1">
      <c r="A233" s="40"/>
      <c r="B233" s="41"/>
      <c r="C233" s="206" t="s">
        <v>399</v>
      </c>
      <c r="D233" s="206" t="s">
        <v>117</v>
      </c>
      <c r="E233" s="207" t="s">
        <v>400</v>
      </c>
      <c r="F233" s="208" t="s">
        <v>401</v>
      </c>
      <c r="G233" s="209" t="s">
        <v>174</v>
      </c>
      <c r="H233" s="210">
        <v>80.299999999999997</v>
      </c>
      <c r="I233" s="211"/>
      <c r="J233" s="212">
        <f>ROUND(I233*H233,2)</f>
        <v>0</v>
      </c>
      <c r="K233" s="208" t="s">
        <v>175</v>
      </c>
      <c r="L233" s="46"/>
      <c r="M233" s="213" t="s">
        <v>19</v>
      </c>
      <c r="N233" s="214" t="s">
        <v>44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121</v>
      </c>
      <c r="AT233" s="217" t="s">
        <v>117</v>
      </c>
      <c r="AU233" s="217" t="s">
        <v>83</v>
      </c>
      <c r="AY233" s="19" t="s">
        <v>114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81</v>
      </c>
      <c r="BK233" s="218">
        <f>ROUND(I233*H233,2)</f>
        <v>0</v>
      </c>
      <c r="BL233" s="19" t="s">
        <v>121</v>
      </c>
      <c r="BM233" s="217" t="s">
        <v>402</v>
      </c>
    </row>
    <row r="234" s="2" customFormat="1">
      <c r="A234" s="40"/>
      <c r="B234" s="41"/>
      <c r="C234" s="206" t="s">
        <v>403</v>
      </c>
      <c r="D234" s="206" t="s">
        <v>117</v>
      </c>
      <c r="E234" s="207" t="s">
        <v>404</v>
      </c>
      <c r="F234" s="208" t="s">
        <v>405</v>
      </c>
      <c r="G234" s="209" t="s">
        <v>174</v>
      </c>
      <c r="H234" s="210">
        <v>514.30999999999995</v>
      </c>
      <c r="I234" s="211"/>
      <c r="J234" s="212">
        <f>ROUND(I234*H234,2)</f>
        <v>0</v>
      </c>
      <c r="K234" s="208" t="s">
        <v>175</v>
      </c>
      <c r="L234" s="46"/>
      <c r="M234" s="213" t="s">
        <v>19</v>
      </c>
      <c r="N234" s="214" t="s">
        <v>44</v>
      </c>
      <c r="O234" s="86"/>
      <c r="P234" s="215">
        <f>O234*H234</f>
        <v>0</v>
      </c>
      <c r="Q234" s="215">
        <v>0</v>
      </c>
      <c r="R234" s="215">
        <f>Q234*H234</f>
        <v>0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121</v>
      </c>
      <c r="AT234" s="217" t="s">
        <v>117</v>
      </c>
      <c r="AU234" s="217" t="s">
        <v>83</v>
      </c>
      <c r="AY234" s="19" t="s">
        <v>114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81</v>
      </c>
      <c r="BK234" s="218">
        <f>ROUND(I234*H234,2)</f>
        <v>0</v>
      </c>
      <c r="BL234" s="19" t="s">
        <v>121</v>
      </c>
      <c r="BM234" s="217" t="s">
        <v>406</v>
      </c>
    </row>
    <row r="235" s="2" customFormat="1">
      <c r="A235" s="40"/>
      <c r="B235" s="41"/>
      <c r="C235" s="206" t="s">
        <v>407</v>
      </c>
      <c r="D235" s="206" t="s">
        <v>117</v>
      </c>
      <c r="E235" s="207" t="s">
        <v>408</v>
      </c>
      <c r="F235" s="208" t="s">
        <v>409</v>
      </c>
      <c r="G235" s="209" t="s">
        <v>174</v>
      </c>
      <c r="H235" s="210">
        <v>514.30999999999995</v>
      </c>
      <c r="I235" s="211"/>
      <c r="J235" s="212">
        <f>ROUND(I235*H235,2)</f>
        <v>0</v>
      </c>
      <c r="K235" s="208" t="s">
        <v>175</v>
      </c>
      <c r="L235" s="46"/>
      <c r="M235" s="213" t="s">
        <v>19</v>
      </c>
      <c r="N235" s="214" t="s">
        <v>44</v>
      </c>
      <c r="O235" s="86"/>
      <c r="P235" s="215">
        <f>O235*H235</f>
        <v>0</v>
      </c>
      <c r="Q235" s="215">
        <v>0</v>
      </c>
      <c r="R235" s="215">
        <f>Q235*H235</f>
        <v>0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121</v>
      </c>
      <c r="AT235" s="217" t="s">
        <v>117</v>
      </c>
      <c r="AU235" s="217" t="s">
        <v>83</v>
      </c>
      <c r="AY235" s="19" t="s">
        <v>114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81</v>
      </c>
      <c r="BK235" s="218">
        <f>ROUND(I235*H235,2)</f>
        <v>0</v>
      </c>
      <c r="BL235" s="19" t="s">
        <v>121</v>
      </c>
      <c r="BM235" s="217" t="s">
        <v>410</v>
      </c>
    </row>
    <row r="236" s="2" customFormat="1" ht="16.5" customHeight="1">
      <c r="A236" s="40"/>
      <c r="B236" s="41"/>
      <c r="C236" s="272" t="s">
        <v>411</v>
      </c>
      <c r="D236" s="272" t="s">
        <v>385</v>
      </c>
      <c r="E236" s="273" t="s">
        <v>412</v>
      </c>
      <c r="F236" s="274" t="s">
        <v>413</v>
      </c>
      <c r="G236" s="275" t="s">
        <v>414</v>
      </c>
      <c r="H236" s="276">
        <v>6.3570000000000002</v>
      </c>
      <c r="I236" s="277"/>
      <c r="J236" s="278">
        <f>ROUND(I236*H236,2)</f>
        <v>0</v>
      </c>
      <c r="K236" s="274" t="s">
        <v>175</v>
      </c>
      <c r="L236" s="279"/>
      <c r="M236" s="280" t="s">
        <v>19</v>
      </c>
      <c r="N236" s="281" t="s">
        <v>44</v>
      </c>
      <c r="O236" s="86"/>
      <c r="P236" s="215">
        <f>O236*H236</f>
        <v>0</v>
      </c>
      <c r="Q236" s="215">
        <v>0.001</v>
      </c>
      <c r="R236" s="215">
        <f>Q236*H236</f>
        <v>0.0063570000000000007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203</v>
      </c>
      <c r="AT236" s="217" t="s">
        <v>385</v>
      </c>
      <c r="AU236" s="217" t="s">
        <v>83</v>
      </c>
      <c r="AY236" s="19" t="s">
        <v>114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81</v>
      </c>
      <c r="BK236" s="218">
        <f>ROUND(I236*H236,2)</f>
        <v>0</v>
      </c>
      <c r="BL236" s="19" t="s">
        <v>121</v>
      </c>
      <c r="BM236" s="217" t="s">
        <v>415</v>
      </c>
    </row>
    <row r="237" s="13" customFormat="1">
      <c r="A237" s="13"/>
      <c r="B237" s="229"/>
      <c r="C237" s="230"/>
      <c r="D237" s="219" t="s">
        <v>180</v>
      </c>
      <c r="E237" s="231" t="s">
        <v>19</v>
      </c>
      <c r="F237" s="232" t="s">
        <v>416</v>
      </c>
      <c r="G237" s="230"/>
      <c r="H237" s="233">
        <v>6.3570000000000002</v>
      </c>
      <c r="I237" s="234"/>
      <c r="J237" s="230"/>
      <c r="K237" s="230"/>
      <c r="L237" s="235"/>
      <c r="M237" s="236"/>
      <c r="N237" s="237"/>
      <c r="O237" s="237"/>
      <c r="P237" s="237"/>
      <c r="Q237" s="237"/>
      <c r="R237" s="237"/>
      <c r="S237" s="237"/>
      <c r="T237" s="23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9" t="s">
        <v>180</v>
      </c>
      <c r="AU237" s="239" t="s">
        <v>83</v>
      </c>
      <c r="AV237" s="13" t="s">
        <v>83</v>
      </c>
      <c r="AW237" s="13" t="s">
        <v>33</v>
      </c>
      <c r="AX237" s="13" t="s">
        <v>81</v>
      </c>
      <c r="AY237" s="239" t="s">
        <v>114</v>
      </c>
    </row>
    <row r="238" s="2" customFormat="1" ht="16.5" customHeight="1">
      <c r="A238" s="40"/>
      <c r="B238" s="41"/>
      <c r="C238" s="272" t="s">
        <v>417</v>
      </c>
      <c r="D238" s="272" t="s">
        <v>385</v>
      </c>
      <c r="E238" s="273" t="s">
        <v>418</v>
      </c>
      <c r="F238" s="274" t="s">
        <v>419</v>
      </c>
      <c r="G238" s="275" t="s">
        <v>420</v>
      </c>
      <c r="H238" s="276">
        <v>4</v>
      </c>
      <c r="I238" s="277"/>
      <c r="J238" s="278">
        <f>ROUND(I238*H238,2)</f>
        <v>0</v>
      </c>
      <c r="K238" s="274" t="s">
        <v>175</v>
      </c>
      <c r="L238" s="279"/>
      <c r="M238" s="280" t="s">
        <v>19</v>
      </c>
      <c r="N238" s="281" t="s">
        <v>44</v>
      </c>
      <c r="O238" s="86"/>
      <c r="P238" s="215">
        <f>O238*H238</f>
        <v>0</v>
      </c>
      <c r="Q238" s="215">
        <v>0.040000000000000001</v>
      </c>
      <c r="R238" s="215">
        <f>Q238*H238</f>
        <v>0.16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203</v>
      </c>
      <c r="AT238" s="217" t="s">
        <v>385</v>
      </c>
      <c r="AU238" s="217" t="s">
        <v>83</v>
      </c>
      <c r="AY238" s="19" t="s">
        <v>114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81</v>
      </c>
      <c r="BK238" s="218">
        <f>ROUND(I238*H238,2)</f>
        <v>0</v>
      </c>
      <c r="BL238" s="19" t="s">
        <v>121</v>
      </c>
      <c r="BM238" s="217" t="s">
        <v>421</v>
      </c>
    </row>
    <row r="239" s="2" customFormat="1" ht="21.75" customHeight="1">
      <c r="A239" s="40"/>
      <c r="B239" s="41"/>
      <c r="C239" s="206" t="s">
        <v>422</v>
      </c>
      <c r="D239" s="206" t="s">
        <v>117</v>
      </c>
      <c r="E239" s="207" t="s">
        <v>423</v>
      </c>
      <c r="F239" s="208" t="s">
        <v>424</v>
      </c>
      <c r="G239" s="209" t="s">
        <v>174</v>
      </c>
      <c r="H239" s="210">
        <v>514.30999999999995</v>
      </c>
      <c r="I239" s="211"/>
      <c r="J239" s="212">
        <f>ROUND(I239*H239,2)</f>
        <v>0</v>
      </c>
      <c r="K239" s="208" t="s">
        <v>175</v>
      </c>
      <c r="L239" s="46"/>
      <c r="M239" s="213" t="s">
        <v>19</v>
      </c>
      <c r="N239" s="214" t="s">
        <v>44</v>
      </c>
      <c r="O239" s="86"/>
      <c r="P239" s="215">
        <f>O239*H239</f>
        <v>0</v>
      </c>
      <c r="Q239" s="215">
        <v>0</v>
      </c>
      <c r="R239" s="215">
        <f>Q239*H239</f>
        <v>0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121</v>
      </c>
      <c r="AT239" s="217" t="s">
        <v>117</v>
      </c>
      <c r="AU239" s="217" t="s">
        <v>83</v>
      </c>
      <c r="AY239" s="19" t="s">
        <v>114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81</v>
      </c>
      <c r="BK239" s="218">
        <f>ROUND(I239*H239,2)</f>
        <v>0</v>
      </c>
      <c r="BL239" s="19" t="s">
        <v>121</v>
      </c>
      <c r="BM239" s="217" t="s">
        <v>425</v>
      </c>
    </row>
    <row r="240" s="2" customFormat="1" ht="21.75" customHeight="1">
      <c r="A240" s="40"/>
      <c r="B240" s="41"/>
      <c r="C240" s="206" t="s">
        <v>426</v>
      </c>
      <c r="D240" s="206" t="s">
        <v>117</v>
      </c>
      <c r="E240" s="207" t="s">
        <v>427</v>
      </c>
      <c r="F240" s="208" t="s">
        <v>428</v>
      </c>
      <c r="G240" s="209" t="s">
        <v>174</v>
      </c>
      <c r="H240" s="210">
        <v>81.920000000000002</v>
      </c>
      <c r="I240" s="211"/>
      <c r="J240" s="212">
        <f>ROUND(I240*H240,2)</f>
        <v>0</v>
      </c>
      <c r="K240" s="208" t="s">
        <v>175</v>
      </c>
      <c r="L240" s="46"/>
      <c r="M240" s="213" t="s">
        <v>19</v>
      </c>
      <c r="N240" s="214" t="s">
        <v>44</v>
      </c>
      <c r="O240" s="86"/>
      <c r="P240" s="215">
        <f>O240*H240</f>
        <v>0</v>
      </c>
      <c r="Q240" s="215">
        <v>0</v>
      </c>
      <c r="R240" s="215">
        <f>Q240*H240</f>
        <v>0</v>
      </c>
      <c r="S240" s="215">
        <v>0</v>
      </c>
      <c r="T240" s="21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7" t="s">
        <v>121</v>
      </c>
      <c r="AT240" s="217" t="s">
        <v>117</v>
      </c>
      <c r="AU240" s="217" t="s">
        <v>83</v>
      </c>
      <c r="AY240" s="19" t="s">
        <v>114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9" t="s">
        <v>81</v>
      </c>
      <c r="BK240" s="218">
        <f>ROUND(I240*H240,2)</f>
        <v>0</v>
      </c>
      <c r="BL240" s="19" t="s">
        <v>121</v>
      </c>
      <c r="BM240" s="217" t="s">
        <v>429</v>
      </c>
    </row>
    <row r="241" s="13" customFormat="1">
      <c r="A241" s="13"/>
      <c r="B241" s="229"/>
      <c r="C241" s="230"/>
      <c r="D241" s="219" t="s">
        <v>180</v>
      </c>
      <c r="E241" s="231" t="s">
        <v>19</v>
      </c>
      <c r="F241" s="232" t="s">
        <v>430</v>
      </c>
      <c r="G241" s="230"/>
      <c r="H241" s="233">
        <v>74.120000000000005</v>
      </c>
      <c r="I241" s="234"/>
      <c r="J241" s="230"/>
      <c r="K241" s="230"/>
      <c r="L241" s="235"/>
      <c r="M241" s="236"/>
      <c r="N241" s="237"/>
      <c r="O241" s="237"/>
      <c r="P241" s="237"/>
      <c r="Q241" s="237"/>
      <c r="R241" s="237"/>
      <c r="S241" s="237"/>
      <c r="T241" s="23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9" t="s">
        <v>180</v>
      </c>
      <c r="AU241" s="239" t="s">
        <v>83</v>
      </c>
      <c r="AV241" s="13" t="s">
        <v>83</v>
      </c>
      <c r="AW241" s="13" t="s">
        <v>33</v>
      </c>
      <c r="AX241" s="13" t="s">
        <v>73</v>
      </c>
      <c r="AY241" s="239" t="s">
        <v>114</v>
      </c>
    </row>
    <row r="242" s="13" customFormat="1">
      <c r="A242" s="13"/>
      <c r="B242" s="229"/>
      <c r="C242" s="230"/>
      <c r="D242" s="219" t="s">
        <v>180</v>
      </c>
      <c r="E242" s="231" t="s">
        <v>19</v>
      </c>
      <c r="F242" s="232" t="s">
        <v>185</v>
      </c>
      <c r="G242" s="230"/>
      <c r="H242" s="233">
        <v>5.7199999999999998</v>
      </c>
      <c r="I242" s="234"/>
      <c r="J242" s="230"/>
      <c r="K242" s="230"/>
      <c r="L242" s="235"/>
      <c r="M242" s="236"/>
      <c r="N242" s="237"/>
      <c r="O242" s="237"/>
      <c r="P242" s="237"/>
      <c r="Q242" s="237"/>
      <c r="R242" s="237"/>
      <c r="S242" s="237"/>
      <c r="T242" s="23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9" t="s">
        <v>180</v>
      </c>
      <c r="AU242" s="239" t="s">
        <v>83</v>
      </c>
      <c r="AV242" s="13" t="s">
        <v>83</v>
      </c>
      <c r="AW242" s="13" t="s">
        <v>33</v>
      </c>
      <c r="AX242" s="13" t="s">
        <v>73</v>
      </c>
      <c r="AY242" s="239" t="s">
        <v>114</v>
      </c>
    </row>
    <row r="243" s="13" customFormat="1">
      <c r="A243" s="13"/>
      <c r="B243" s="229"/>
      <c r="C243" s="230"/>
      <c r="D243" s="219" t="s">
        <v>180</v>
      </c>
      <c r="E243" s="231" t="s">
        <v>19</v>
      </c>
      <c r="F243" s="232" t="s">
        <v>189</v>
      </c>
      <c r="G243" s="230"/>
      <c r="H243" s="233">
        <v>2.0800000000000001</v>
      </c>
      <c r="I243" s="234"/>
      <c r="J243" s="230"/>
      <c r="K243" s="230"/>
      <c r="L243" s="235"/>
      <c r="M243" s="236"/>
      <c r="N243" s="237"/>
      <c r="O243" s="237"/>
      <c r="P243" s="237"/>
      <c r="Q243" s="237"/>
      <c r="R243" s="237"/>
      <c r="S243" s="237"/>
      <c r="T243" s="23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9" t="s">
        <v>180</v>
      </c>
      <c r="AU243" s="239" t="s">
        <v>83</v>
      </c>
      <c r="AV243" s="13" t="s">
        <v>83</v>
      </c>
      <c r="AW243" s="13" t="s">
        <v>33</v>
      </c>
      <c r="AX243" s="13" t="s">
        <v>73</v>
      </c>
      <c r="AY243" s="239" t="s">
        <v>114</v>
      </c>
    </row>
    <row r="244" s="14" customFormat="1">
      <c r="A244" s="14"/>
      <c r="B244" s="240"/>
      <c r="C244" s="241"/>
      <c r="D244" s="219" t="s">
        <v>180</v>
      </c>
      <c r="E244" s="242" t="s">
        <v>19</v>
      </c>
      <c r="F244" s="243" t="s">
        <v>232</v>
      </c>
      <c r="G244" s="241"/>
      <c r="H244" s="244">
        <v>81.920000000000002</v>
      </c>
      <c r="I244" s="245"/>
      <c r="J244" s="241"/>
      <c r="K244" s="241"/>
      <c r="L244" s="246"/>
      <c r="M244" s="247"/>
      <c r="N244" s="248"/>
      <c r="O244" s="248"/>
      <c r="P244" s="248"/>
      <c r="Q244" s="248"/>
      <c r="R244" s="248"/>
      <c r="S244" s="248"/>
      <c r="T244" s="249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0" t="s">
        <v>180</v>
      </c>
      <c r="AU244" s="250" t="s">
        <v>83</v>
      </c>
      <c r="AV244" s="14" t="s">
        <v>121</v>
      </c>
      <c r="AW244" s="14" t="s">
        <v>33</v>
      </c>
      <c r="AX244" s="14" t="s">
        <v>81</v>
      </c>
      <c r="AY244" s="250" t="s">
        <v>114</v>
      </c>
    </row>
    <row r="245" s="2" customFormat="1" ht="16.5" customHeight="1">
      <c r="A245" s="40"/>
      <c r="B245" s="41"/>
      <c r="C245" s="272" t="s">
        <v>431</v>
      </c>
      <c r="D245" s="272" t="s">
        <v>385</v>
      </c>
      <c r="E245" s="273" t="s">
        <v>432</v>
      </c>
      <c r="F245" s="274" t="s">
        <v>433</v>
      </c>
      <c r="G245" s="275" t="s">
        <v>369</v>
      </c>
      <c r="H245" s="276">
        <v>94.010000000000005</v>
      </c>
      <c r="I245" s="277"/>
      <c r="J245" s="278">
        <f>ROUND(I245*H245,2)</f>
        <v>0</v>
      </c>
      <c r="K245" s="274" t="s">
        <v>175</v>
      </c>
      <c r="L245" s="279"/>
      <c r="M245" s="280" t="s">
        <v>19</v>
      </c>
      <c r="N245" s="281" t="s">
        <v>44</v>
      </c>
      <c r="O245" s="86"/>
      <c r="P245" s="215">
        <f>O245*H245</f>
        <v>0</v>
      </c>
      <c r="Q245" s="215">
        <v>1</v>
      </c>
      <c r="R245" s="215">
        <f>Q245*H245</f>
        <v>94.010000000000005</v>
      </c>
      <c r="S245" s="215">
        <v>0</v>
      </c>
      <c r="T245" s="21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7" t="s">
        <v>203</v>
      </c>
      <c r="AT245" s="217" t="s">
        <v>385</v>
      </c>
      <c r="AU245" s="217" t="s">
        <v>83</v>
      </c>
      <c r="AY245" s="19" t="s">
        <v>114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9" t="s">
        <v>81</v>
      </c>
      <c r="BK245" s="218">
        <f>ROUND(I245*H245,2)</f>
        <v>0</v>
      </c>
      <c r="BL245" s="19" t="s">
        <v>121</v>
      </c>
      <c r="BM245" s="217" t="s">
        <v>434</v>
      </c>
    </row>
    <row r="246" s="13" customFormat="1">
      <c r="A246" s="13"/>
      <c r="B246" s="229"/>
      <c r="C246" s="230"/>
      <c r="D246" s="219" t="s">
        <v>180</v>
      </c>
      <c r="E246" s="231" t="s">
        <v>19</v>
      </c>
      <c r="F246" s="232" t="s">
        <v>435</v>
      </c>
      <c r="G246" s="230"/>
      <c r="H246" s="233">
        <v>94.010000000000005</v>
      </c>
      <c r="I246" s="234"/>
      <c r="J246" s="230"/>
      <c r="K246" s="230"/>
      <c r="L246" s="235"/>
      <c r="M246" s="236"/>
      <c r="N246" s="237"/>
      <c r="O246" s="237"/>
      <c r="P246" s="237"/>
      <c r="Q246" s="237"/>
      <c r="R246" s="237"/>
      <c r="S246" s="237"/>
      <c r="T246" s="238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9" t="s">
        <v>180</v>
      </c>
      <c r="AU246" s="239" t="s">
        <v>83</v>
      </c>
      <c r="AV246" s="13" t="s">
        <v>83</v>
      </c>
      <c r="AW246" s="13" t="s">
        <v>33</v>
      </c>
      <c r="AX246" s="13" t="s">
        <v>81</v>
      </c>
      <c r="AY246" s="239" t="s">
        <v>114</v>
      </c>
    </row>
    <row r="247" s="2" customFormat="1">
      <c r="A247" s="40"/>
      <c r="B247" s="41"/>
      <c r="C247" s="206" t="s">
        <v>436</v>
      </c>
      <c r="D247" s="206" t="s">
        <v>117</v>
      </c>
      <c r="E247" s="207" t="s">
        <v>437</v>
      </c>
      <c r="F247" s="208" t="s">
        <v>438</v>
      </c>
      <c r="G247" s="209" t="s">
        <v>174</v>
      </c>
      <c r="H247" s="210">
        <v>90</v>
      </c>
      <c r="I247" s="211"/>
      <c r="J247" s="212">
        <f>ROUND(I247*H247,2)</f>
        <v>0</v>
      </c>
      <c r="K247" s="208" t="s">
        <v>175</v>
      </c>
      <c r="L247" s="46"/>
      <c r="M247" s="213" t="s">
        <v>19</v>
      </c>
      <c r="N247" s="214" t="s">
        <v>44</v>
      </c>
      <c r="O247" s="86"/>
      <c r="P247" s="215">
        <f>O247*H247</f>
        <v>0</v>
      </c>
      <c r="Q247" s="215">
        <v>0</v>
      </c>
      <c r="R247" s="215">
        <f>Q247*H247</f>
        <v>0</v>
      </c>
      <c r="S247" s="215">
        <v>0</v>
      </c>
      <c r="T247" s="216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7" t="s">
        <v>121</v>
      </c>
      <c r="AT247" s="217" t="s">
        <v>117</v>
      </c>
      <c r="AU247" s="217" t="s">
        <v>83</v>
      </c>
      <c r="AY247" s="19" t="s">
        <v>114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9" t="s">
        <v>81</v>
      </c>
      <c r="BK247" s="218">
        <f>ROUND(I247*H247,2)</f>
        <v>0</v>
      </c>
      <c r="BL247" s="19" t="s">
        <v>121</v>
      </c>
      <c r="BM247" s="217" t="s">
        <v>439</v>
      </c>
    </row>
    <row r="248" s="13" customFormat="1">
      <c r="A248" s="13"/>
      <c r="B248" s="229"/>
      <c r="C248" s="230"/>
      <c r="D248" s="219" t="s">
        <v>180</v>
      </c>
      <c r="E248" s="231" t="s">
        <v>19</v>
      </c>
      <c r="F248" s="232" t="s">
        <v>440</v>
      </c>
      <c r="G248" s="230"/>
      <c r="H248" s="233">
        <v>90</v>
      </c>
      <c r="I248" s="234"/>
      <c r="J248" s="230"/>
      <c r="K248" s="230"/>
      <c r="L248" s="235"/>
      <c r="M248" s="236"/>
      <c r="N248" s="237"/>
      <c r="O248" s="237"/>
      <c r="P248" s="237"/>
      <c r="Q248" s="237"/>
      <c r="R248" s="237"/>
      <c r="S248" s="237"/>
      <c r="T248" s="23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9" t="s">
        <v>180</v>
      </c>
      <c r="AU248" s="239" t="s">
        <v>83</v>
      </c>
      <c r="AV248" s="13" t="s">
        <v>83</v>
      </c>
      <c r="AW248" s="13" t="s">
        <v>33</v>
      </c>
      <c r="AX248" s="13" t="s">
        <v>81</v>
      </c>
      <c r="AY248" s="239" t="s">
        <v>114</v>
      </c>
    </row>
    <row r="249" s="2" customFormat="1">
      <c r="A249" s="40"/>
      <c r="B249" s="41"/>
      <c r="C249" s="206" t="s">
        <v>441</v>
      </c>
      <c r="D249" s="206" t="s">
        <v>117</v>
      </c>
      <c r="E249" s="207" t="s">
        <v>442</v>
      </c>
      <c r="F249" s="208" t="s">
        <v>443</v>
      </c>
      <c r="G249" s="209" t="s">
        <v>420</v>
      </c>
      <c r="H249" s="210">
        <v>4</v>
      </c>
      <c r="I249" s="211"/>
      <c r="J249" s="212">
        <f>ROUND(I249*H249,2)</f>
        <v>0</v>
      </c>
      <c r="K249" s="208" t="s">
        <v>175</v>
      </c>
      <c r="L249" s="46"/>
      <c r="M249" s="213" t="s">
        <v>19</v>
      </c>
      <c r="N249" s="214" t="s">
        <v>44</v>
      </c>
      <c r="O249" s="86"/>
      <c r="P249" s="215">
        <f>O249*H249</f>
        <v>0</v>
      </c>
      <c r="Q249" s="215">
        <v>0</v>
      </c>
      <c r="R249" s="215">
        <f>Q249*H249</f>
        <v>0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121</v>
      </c>
      <c r="AT249" s="217" t="s">
        <v>117</v>
      </c>
      <c r="AU249" s="217" t="s">
        <v>83</v>
      </c>
      <c r="AY249" s="19" t="s">
        <v>114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81</v>
      </c>
      <c r="BK249" s="218">
        <f>ROUND(I249*H249,2)</f>
        <v>0</v>
      </c>
      <c r="BL249" s="19" t="s">
        <v>121</v>
      </c>
      <c r="BM249" s="217" t="s">
        <v>444</v>
      </c>
    </row>
    <row r="250" s="2" customFormat="1">
      <c r="A250" s="40"/>
      <c r="B250" s="41"/>
      <c r="C250" s="206" t="s">
        <v>445</v>
      </c>
      <c r="D250" s="206" t="s">
        <v>117</v>
      </c>
      <c r="E250" s="207" t="s">
        <v>446</v>
      </c>
      <c r="F250" s="208" t="s">
        <v>447</v>
      </c>
      <c r="G250" s="209" t="s">
        <v>420</v>
      </c>
      <c r="H250" s="210">
        <v>4</v>
      </c>
      <c r="I250" s="211"/>
      <c r="J250" s="212">
        <f>ROUND(I250*H250,2)</f>
        <v>0</v>
      </c>
      <c r="K250" s="208" t="s">
        <v>175</v>
      </c>
      <c r="L250" s="46"/>
      <c r="M250" s="213" t="s">
        <v>19</v>
      </c>
      <c r="N250" s="214" t="s">
        <v>44</v>
      </c>
      <c r="O250" s="86"/>
      <c r="P250" s="215">
        <f>O250*H250</f>
        <v>0</v>
      </c>
      <c r="Q250" s="215">
        <v>0</v>
      </c>
      <c r="R250" s="215">
        <f>Q250*H250</f>
        <v>0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121</v>
      </c>
      <c r="AT250" s="217" t="s">
        <v>117</v>
      </c>
      <c r="AU250" s="217" t="s">
        <v>83</v>
      </c>
      <c r="AY250" s="19" t="s">
        <v>114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9" t="s">
        <v>81</v>
      </c>
      <c r="BK250" s="218">
        <f>ROUND(I250*H250,2)</f>
        <v>0</v>
      </c>
      <c r="BL250" s="19" t="s">
        <v>121</v>
      </c>
      <c r="BM250" s="217" t="s">
        <v>448</v>
      </c>
    </row>
    <row r="251" s="2" customFormat="1" ht="16.5" customHeight="1">
      <c r="A251" s="40"/>
      <c r="B251" s="41"/>
      <c r="C251" s="206" t="s">
        <v>449</v>
      </c>
      <c r="D251" s="206" t="s">
        <v>117</v>
      </c>
      <c r="E251" s="207" t="s">
        <v>450</v>
      </c>
      <c r="F251" s="208" t="s">
        <v>451</v>
      </c>
      <c r="G251" s="209" t="s">
        <v>200</v>
      </c>
      <c r="H251" s="210">
        <v>172.78</v>
      </c>
      <c r="I251" s="211"/>
      <c r="J251" s="212">
        <f>ROUND(I251*H251,2)</f>
        <v>0</v>
      </c>
      <c r="K251" s="208" t="s">
        <v>19</v>
      </c>
      <c r="L251" s="46"/>
      <c r="M251" s="213" t="s">
        <v>19</v>
      </c>
      <c r="N251" s="214" t="s">
        <v>44</v>
      </c>
      <c r="O251" s="86"/>
      <c r="P251" s="215">
        <f>O251*H251</f>
        <v>0</v>
      </c>
      <c r="Q251" s="215">
        <v>0</v>
      </c>
      <c r="R251" s="215">
        <f>Q251*H251</f>
        <v>0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121</v>
      </c>
      <c r="AT251" s="217" t="s">
        <v>117</v>
      </c>
      <c r="AU251" s="217" t="s">
        <v>83</v>
      </c>
      <c r="AY251" s="19" t="s">
        <v>114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81</v>
      </c>
      <c r="BK251" s="218">
        <f>ROUND(I251*H251,2)</f>
        <v>0</v>
      </c>
      <c r="BL251" s="19" t="s">
        <v>121</v>
      </c>
      <c r="BM251" s="217" t="s">
        <v>452</v>
      </c>
    </row>
    <row r="252" s="2" customFormat="1">
      <c r="A252" s="40"/>
      <c r="B252" s="41"/>
      <c r="C252" s="42"/>
      <c r="D252" s="219" t="s">
        <v>123</v>
      </c>
      <c r="E252" s="42"/>
      <c r="F252" s="220" t="s">
        <v>453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123</v>
      </c>
      <c r="AU252" s="19" t="s">
        <v>83</v>
      </c>
    </row>
    <row r="253" s="2" customFormat="1" ht="16.5" customHeight="1">
      <c r="A253" s="40"/>
      <c r="B253" s="41"/>
      <c r="C253" s="206" t="s">
        <v>454</v>
      </c>
      <c r="D253" s="206" t="s">
        <v>117</v>
      </c>
      <c r="E253" s="207" t="s">
        <v>455</v>
      </c>
      <c r="F253" s="208" t="s">
        <v>456</v>
      </c>
      <c r="G253" s="209" t="s">
        <v>200</v>
      </c>
      <c r="H253" s="210">
        <v>88.799999999999997</v>
      </c>
      <c r="I253" s="211"/>
      <c r="J253" s="212">
        <f>ROUND(I253*H253,2)</f>
        <v>0</v>
      </c>
      <c r="K253" s="208" t="s">
        <v>19</v>
      </c>
      <c r="L253" s="46"/>
      <c r="M253" s="213" t="s">
        <v>19</v>
      </c>
      <c r="N253" s="214" t="s">
        <v>44</v>
      </c>
      <c r="O253" s="86"/>
      <c r="P253" s="215">
        <f>O253*H253</f>
        <v>0</v>
      </c>
      <c r="Q253" s="215">
        <v>0</v>
      </c>
      <c r="R253" s="215">
        <f>Q253*H253</f>
        <v>0</v>
      </c>
      <c r="S253" s="215">
        <v>0</v>
      </c>
      <c r="T253" s="216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7" t="s">
        <v>121</v>
      </c>
      <c r="AT253" s="217" t="s">
        <v>117</v>
      </c>
      <c r="AU253" s="217" t="s">
        <v>83</v>
      </c>
      <c r="AY253" s="19" t="s">
        <v>114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9" t="s">
        <v>81</v>
      </c>
      <c r="BK253" s="218">
        <f>ROUND(I253*H253,2)</f>
        <v>0</v>
      </c>
      <c r="BL253" s="19" t="s">
        <v>121</v>
      </c>
      <c r="BM253" s="217" t="s">
        <v>457</v>
      </c>
    </row>
    <row r="254" s="2" customFormat="1">
      <c r="A254" s="40"/>
      <c r="B254" s="41"/>
      <c r="C254" s="42"/>
      <c r="D254" s="219" t="s">
        <v>123</v>
      </c>
      <c r="E254" s="42"/>
      <c r="F254" s="220" t="s">
        <v>458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123</v>
      </c>
      <c r="AU254" s="19" t="s">
        <v>83</v>
      </c>
    </row>
    <row r="255" s="12" customFormat="1" ht="22.8" customHeight="1">
      <c r="A255" s="12"/>
      <c r="B255" s="190"/>
      <c r="C255" s="191"/>
      <c r="D255" s="192" t="s">
        <v>72</v>
      </c>
      <c r="E255" s="204" t="s">
        <v>83</v>
      </c>
      <c r="F255" s="204" t="s">
        <v>459</v>
      </c>
      <c r="G255" s="191"/>
      <c r="H255" s="191"/>
      <c r="I255" s="194"/>
      <c r="J255" s="205">
        <f>BK255</f>
        <v>0</v>
      </c>
      <c r="K255" s="191"/>
      <c r="L255" s="196"/>
      <c r="M255" s="197"/>
      <c r="N255" s="198"/>
      <c r="O255" s="198"/>
      <c r="P255" s="199">
        <f>SUM(P256:P261)</f>
        <v>0</v>
      </c>
      <c r="Q255" s="198"/>
      <c r="R255" s="199">
        <f>SUM(R256:R261)</f>
        <v>2.9219080399999999</v>
      </c>
      <c r="S255" s="198"/>
      <c r="T255" s="200">
        <f>SUM(T256:T261)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1" t="s">
        <v>81</v>
      </c>
      <c r="AT255" s="202" t="s">
        <v>72</v>
      </c>
      <c r="AU255" s="202" t="s">
        <v>81</v>
      </c>
      <c r="AY255" s="201" t="s">
        <v>114</v>
      </c>
      <c r="BK255" s="203">
        <f>SUM(BK256:BK261)</f>
        <v>0</v>
      </c>
    </row>
    <row r="256" s="2" customFormat="1">
      <c r="A256" s="40"/>
      <c r="B256" s="41"/>
      <c r="C256" s="206" t="s">
        <v>460</v>
      </c>
      <c r="D256" s="206" t="s">
        <v>117</v>
      </c>
      <c r="E256" s="207" t="s">
        <v>461</v>
      </c>
      <c r="F256" s="208" t="s">
        <v>462</v>
      </c>
      <c r="G256" s="209" t="s">
        <v>217</v>
      </c>
      <c r="H256" s="210">
        <v>1</v>
      </c>
      <c r="I256" s="211"/>
      <c r="J256" s="212">
        <f>ROUND(I256*H256,2)</f>
        <v>0</v>
      </c>
      <c r="K256" s="208" t="s">
        <v>175</v>
      </c>
      <c r="L256" s="46"/>
      <c r="M256" s="213" t="s">
        <v>19</v>
      </c>
      <c r="N256" s="214" t="s">
        <v>44</v>
      </c>
      <c r="O256" s="86"/>
      <c r="P256" s="215">
        <f>O256*H256</f>
        <v>0</v>
      </c>
      <c r="Q256" s="215">
        <v>0.024639999999999999</v>
      </c>
      <c r="R256" s="215">
        <f>Q256*H256</f>
        <v>0.024639999999999999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121</v>
      </c>
      <c r="AT256" s="217" t="s">
        <v>117</v>
      </c>
      <c r="AU256" s="217" t="s">
        <v>83</v>
      </c>
      <c r="AY256" s="19" t="s">
        <v>114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9" t="s">
        <v>81</v>
      </c>
      <c r="BK256" s="218">
        <f>ROUND(I256*H256,2)</f>
        <v>0</v>
      </c>
      <c r="BL256" s="19" t="s">
        <v>121</v>
      </c>
      <c r="BM256" s="217" t="s">
        <v>463</v>
      </c>
    </row>
    <row r="257" s="2" customFormat="1" ht="16.5" customHeight="1">
      <c r="A257" s="40"/>
      <c r="B257" s="41"/>
      <c r="C257" s="272" t="s">
        <v>464</v>
      </c>
      <c r="D257" s="272" t="s">
        <v>385</v>
      </c>
      <c r="E257" s="273" t="s">
        <v>465</v>
      </c>
      <c r="F257" s="274" t="s">
        <v>466</v>
      </c>
      <c r="G257" s="275" t="s">
        <v>420</v>
      </c>
      <c r="H257" s="276">
        <v>1</v>
      </c>
      <c r="I257" s="277"/>
      <c r="J257" s="278">
        <f>ROUND(I257*H257,2)</f>
        <v>0</v>
      </c>
      <c r="K257" s="274" t="s">
        <v>175</v>
      </c>
      <c r="L257" s="279"/>
      <c r="M257" s="280" t="s">
        <v>19</v>
      </c>
      <c r="N257" s="281" t="s">
        <v>44</v>
      </c>
      <c r="O257" s="86"/>
      <c r="P257" s="215">
        <f>O257*H257</f>
        <v>0</v>
      </c>
      <c r="Q257" s="215">
        <v>0.79000000000000004</v>
      </c>
      <c r="R257" s="215">
        <f>Q257*H257</f>
        <v>0.79000000000000004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203</v>
      </c>
      <c r="AT257" s="217" t="s">
        <v>385</v>
      </c>
      <c r="AU257" s="217" t="s">
        <v>83</v>
      </c>
      <c r="AY257" s="19" t="s">
        <v>114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81</v>
      </c>
      <c r="BK257" s="218">
        <f>ROUND(I257*H257,2)</f>
        <v>0</v>
      </c>
      <c r="BL257" s="19" t="s">
        <v>121</v>
      </c>
      <c r="BM257" s="217" t="s">
        <v>467</v>
      </c>
    </row>
    <row r="258" s="2" customFormat="1" ht="16.5" customHeight="1">
      <c r="A258" s="40"/>
      <c r="B258" s="41"/>
      <c r="C258" s="206" t="s">
        <v>468</v>
      </c>
      <c r="D258" s="206" t="s">
        <v>117</v>
      </c>
      <c r="E258" s="207" t="s">
        <v>469</v>
      </c>
      <c r="F258" s="208" t="s">
        <v>470</v>
      </c>
      <c r="G258" s="209" t="s">
        <v>200</v>
      </c>
      <c r="H258" s="210">
        <v>0.58599999999999997</v>
      </c>
      <c r="I258" s="211"/>
      <c r="J258" s="212">
        <f>ROUND(I258*H258,2)</f>
        <v>0</v>
      </c>
      <c r="K258" s="208" t="s">
        <v>175</v>
      </c>
      <c r="L258" s="46"/>
      <c r="M258" s="213" t="s">
        <v>19</v>
      </c>
      <c r="N258" s="214" t="s">
        <v>44</v>
      </c>
      <c r="O258" s="86"/>
      <c r="P258" s="215">
        <f>O258*H258</f>
        <v>0</v>
      </c>
      <c r="Q258" s="215">
        <v>2.2563399999999998</v>
      </c>
      <c r="R258" s="215">
        <f>Q258*H258</f>
        <v>1.3222152399999998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121</v>
      </c>
      <c r="AT258" s="217" t="s">
        <v>117</v>
      </c>
      <c r="AU258" s="217" t="s">
        <v>83</v>
      </c>
      <c r="AY258" s="19" t="s">
        <v>114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81</v>
      </c>
      <c r="BK258" s="218">
        <f>ROUND(I258*H258,2)</f>
        <v>0</v>
      </c>
      <c r="BL258" s="19" t="s">
        <v>121</v>
      </c>
      <c r="BM258" s="217" t="s">
        <v>471</v>
      </c>
    </row>
    <row r="259" s="13" customFormat="1">
      <c r="A259" s="13"/>
      <c r="B259" s="229"/>
      <c r="C259" s="230"/>
      <c r="D259" s="219" t="s">
        <v>180</v>
      </c>
      <c r="E259" s="231" t="s">
        <v>19</v>
      </c>
      <c r="F259" s="232" t="s">
        <v>472</v>
      </c>
      <c r="G259" s="230"/>
      <c r="H259" s="233">
        <v>0.58599999999999997</v>
      </c>
      <c r="I259" s="234"/>
      <c r="J259" s="230"/>
      <c r="K259" s="230"/>
      <c r="L259" s="235"/>
      <c r="M259" s="236"/>
      <c r="N259" s="237"/>
      <c r="O259" s="237"/>
      <c r="P259" s="237"/>
      <c r="Q259" s="237"/>
      <c r="R259" s="237"/>
      <c r="S259" s="237"/>
      <c r="T259" s="238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9" t="s">
        <v>180</v>
      </c>
      <c r="AU259" s="239" t="s">
        <v>83</v>
      </c>
      <c r="AV259" s="13" t="s">
        <v>83</v>
      </c>
      <c r="AW259" s="13" t="s">
        <v>33</v>
      </c>
      <c r="AX259" s="13" t="s">
        <v>81</v>
      </c>
      <c r="AY259" s="239" t="s">
        <v>114</v>
      </c>
    </row>
    <row r="260" s="2" customFormat="1" ht="16.5" customHeight="1">
      <c r="A260" s="40"/>
      <c r="B260" s="41"/>
      <c r="C260" s="206" t="s">
        <v>473</v>
      </c>
      <c r="D260" s="206" t="s">
        <v>117</v>
      </c>
      <c r="E260" s="207" t="s">
        <v>474</v>
      </c>
      <c r="F260" s="208" t="s">
        <v>475</v>
      </c>
      <c r="G260" s="209" t="s">
        <v>200</v>
      </c>
      <c r="H260" s="210">
        <v>0.32000000000000001</v>
      </c>
      <c r="I260" s="211"/>
      <c r="J260" s="212">
        <f>ROUND(I260*H260,2)</f>
        <v>0</v>
      </c>
      <c r="K260" s="208" t="s">
        <v>175</v>
      </c>
      <c r="L260" s="46"/>
      <c r="M260" s="213" t="s">
        <v>19</v>
      </c>
      <c r="N260" s="214" t="s">
        <v>44</v>
      </c>
      <c r="O260" s="86"/>
      <c r="P260" s="215">
        <f>O260*H260</f>
        <v>0</v>
      </c>
      <c r="Q260" s="215">
        <v>2.45329</v>
      </c>
      <c r="R260" s="215">
        <f>Q260*H260</f>
        <v>0.7850528</v>
      </c>
      <c r="S260" s="215">
        <v>0</v>
      </c>
      <c r="T260" s="216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7" t="s">
        <v>121</v>
      </c>
      <c r="AT260" s="217" t="s">
        <v>117</v>
      </c>
      <c r="AU260" s="217" t="s">
        <v>83</v>
      </c>
      <c r="AY260" s="19" t="s">
        <v>114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9" t="s">
        <v>81</v>
      </c>
      <c r="BK260" s="218">
        <f>ROUND(I260*H260,2)</f>
        <v>0</v>
      </c>
      <c r="BL260" s="19" t="s">
        <v>121</v>
      </c>
      <c r="BM260" s="217" t="s">
        <v>476</v>
      </c>
    </row>
    <row r="261" s="13" customFormat="1">
      <c r="A261" s="13"/>
      <c r="B261" s="229"/>
      <c r="C261" s="230"/>
      <c r="D261" s="219" t="s">
        <v>180</v>
      </c>
      <c r="E261" s="231" t="s">
        <v>19</v>
      </c>
      <c r="F261" s="232" t="s">
        <v>477</v>
      </c>
      <c r="G261" s="230"/>
      <c r="H261" s="233">
        <v>0.32000000000000001</v>
      </c>
      <c r="I261" s="234"/>
      <c r="J261" s="230"/>
      <c r="K261" s="230"/>
      <c r="L261" s="235"/>
      <c r="M261" s="236"/>
      <c r="N261" s="237"/>
      <c r="O261" s="237"/>
      <c r="P261" s="237"/>
      <c r="Q261" s="237"/>
      <c r="R261" s="237"/>
      <c r="S261" s="237"/>
      <c r="T261" s="238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9" t="s">
        <v>180</v>
      </c>
      <c r="AU261" s="239" t="s">
        <v>83</v>
      </c>
      <c r="AV261" s="13" t="s">
        <v>83</v>
      </c>
      <c r="AW261" s="13" t="s">
        <v>33</v>
      </c>
      <c r="AX261" s="13" t="s">
        <v>81</v>
      </c>
      <c r="AY261" s="239" t="s">
        <v>114</v>
      </c>
    </row>
    <row r="262" s="12" customFormat="1" ht="22.8" customHeight="1">
      <c r="A262" s="12"/>
      <c r="B262" s="190"/>
      <c r="C262" s="191"/>
      <c r="D262" s="192" t="s">
        <v>72</v>
      </c>
      <c r="E262" s="204" t="s">
        <v>129</v>
      </c>
      <c r="F262" s="204" t="s">
        <v>478</v>
      </c>
      <c r="G262" s="191"/>
      <c r="H262" s="191"/>
      <c r="I262" s="194"/>
      <c r="J262" s="205">
        <f>BK262</f>
        <v>0</v>
      </c>
      <c r="K262" s="191"/>
      <c r="L262" s="196"/>
      <c r="M262" s="197"/>
      <c r="N262" s="198"/>
      <c r="O262" s="198"/>
      <c r="P262" s="199">
        <f>SUM(P263:P311)</f>
        <v>0</v>
      </c>
      <c r="Q262" s="198"/>
      <c r="R262" s="199">
        <f>SUM(R263:R311)</f>
        <v>1.63880344</v>
      </c>
      <c r="S262" s="198"/>
      <c r="T262" s="200">
        <f>SUM(T263:T311)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1" t="s">
        <v>81</v>
      </c>
      <c r="AT262" s="202" t="s">
        <v>72</v>
      </c>
      <c r="AU262" s="202" t="s">
        <v>81</v>
      </c>
      <c r="AY262" s="201" t="s">
        <v>114</v>
      </c>
      <c r="BK262" s="203">
        <f>SUM(BK263:BK311)</f>
        <v>0</v>
      </c>
    </row>
    <row r="263" s="2" customFormat="1">
      <c r="A263" s="40"/>
      <c r="B263" s="41"/>
      <c r="C263" s="206" t="s">
        <v>479</v>
      </c>
      <c r="D263" s="206" t="s">
        <v>117</v>
      </c>
      <c r="E263" s="207" t="s">
        <v>480</v>
      </c>
      <c r="F263" s="208" t="s">
        <v>481</v>
      </c>
      <c r="G263" s="209" t="s">
        <v>200</v>
      </c>
      <c r="H263" s="210">
        <v>0.371</v>
      </c>
      <c r="I263" s="211"/>
      <c r="J263" s="212">
        <f>ROUND(I263*H263,2)</f>
        <v>0</v>
      </c>
      <c r="K263" s="208" t="s">
        <v>175</v>
      </c>
      <c r="L263" s="46"/>
      <c r="M263" s="213" t="s">
        <v>19</v>
      </c>
      <c r="N263" s="214" t="s">
        <v>44</v>
      </c>
      <c r="O263" s="86"/>
      <c r="P263" s="215">
        <f>O263*H263</f>
        <v>0</v>
      </c>
      <c r="Q263" s="215">
        <v>2.0608599999999999</v>
      </c>
      <c r="R263" s="215">
        <f>Q263*H263</f>
        <v>0.76457905999999998</v>
      </c>
      <c r="S263" s="215">
        <v>0</v>
      </c>
      <c r="T263" s="21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7" t="s">
        <v>121</v>
      </c>
      <c r="AT263" s="217" t="s">
        <v>117</v>
      </c>
      <c r="AU263" s="217" t="s">
        <v>83</v>
      </c>
      <c r="AY263" s="19" t="s">
        <v>114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9" t="s">
        <v>81</v>
      </c>
      <c r="BK263" s="218">
        <f>ROUND(I263*H263,2)</f>
        <v>0</v>
      </c>
      <c r="BL263" s="19" t="s">
        <v>121</v>
      </c>
      <c r="BM263" s="217" t="s">
        <v>482</v>
      </c>
    </row>
    <row r="264" s="15" customFormat="1">
      <c r="A264" s="15"/>
      <c r="B264" s="251"/>
      <c r="C264" s="252"/>
      <c r="D264" s="219" t="s">
        <v>180</v>
      </c>
      <c r="E264" s="253" t="s">
        <v>19</v>
      </c>
      <c r="F264" s="254" t="s">
        <v>483</v>
      </c>
      <c r="G264" s="252"/>
      <c r="H264" s="253" t="s">
        <v>19</v>
      </c>
      <c r="I264" s="255"/>
      <c r="J264" s="252"/>
      <c r="K264" s="252"/>
      <c r="L264" s="256"/>
      <c r="M264" s="257"/>
      <c r="N264" s="258"/>
      <c r="O264" s="258"/>
      <c r="P264" s="258"/>
      <c r="Q264" s="258"/>
      <c r="R264" s="258"/>
      <c r="S264" s="258"/>
      <c r="T264" s="259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60" t="s">
        <v>180</v>
      </c>
      <c r="AU264" s="260" t="s">
        <v>83</v>
      </c>
      <c r="AV264" s="15" t="s">
        <v>81</v>
      </c>
      <c r="AW264" s="15" t="s">
        <v>33</v>
      </c>
      <c r="AX264" s="15" t="s">
        <v>73</v>
      </c>
      <c r="AY264" s="260" t="s">
        <v>114</v>
      </c>
    </row>
    <row r="265" s="13" customFormat="1">
      <c r="A265" s="13"/>
      <c r="B265" s="229"/>
      <c r="C265" s="230"/>
      <c r="D265" s="219" t="s">
        <v>180</v>
      </c>
      <c r="E265" s="231" t="s">
        <v>19</v>
      </c>
      <c r="F265" s="232" t="s">
        <v>484</v>
      </c>
      <c r="G265" s="230"/>
      <c r="H265" s="233">
        <v>0.371</v>
      </c>
      <c r="I265" s="234"/>
      <c r="J265" s="230"/>
      <c r="K265" s="230"/>
      <c r="L265" s="235"/>
      <c r="M265" s="236"/>
      <c r="N265" s="237"/>
      <c r="O265" s="237"/>
      <c r="P265" s="237"/>
      <c r="Q265" s="237"/>
      <c r="R265" s="237"/>
      <c r="S265" s="237"/>
      <c r="T265" s="23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9" t="s">
        <v>180</v>
      </c>
      <c r="AU265" s="239" t="s">
        <v>83</v>
      </c>
      <c r="AV265" s="13" t="s">
        <v>83</v>
      </c>
      <c r="AW265" s="13" t="s">
        <v>33</v>
      </c>
      <c r="AX265" s="13" t="s">
        <v>81</v>
      </c>
      <c r="AY265" s="239" t="s">
        <v>114</v>
      </c>
    </row>
    <row r="266" s="2" customFormat="1" ht="16.5" customHeight="1">
      <c r="A266" s="40"/>
      <c r="B266" s="41"/>
      <c r="C266" s="206" t="s">
        <v>485</v>
      </c>
      <c r="D266" s="206" t="s">
        <v>117</v>
      </c>
      <c r="E266" s="207" t="s">
        <v>486</v>
      </c>
      <c r="F266" s="208" t="s">
        <v>487</v>
      </c>
      <c r="G266" s="209" t="s">
        <v>200</v>
      </c>
      <c r="H266" s="210">
        <v>0.0070000000000000001</v>
      </c>
      <c r="I266" s="211"/>
      <c r="J266" s="212">
        <f>ROUND(I266*H266,2)</f>
        <v>0</v>
      </c>
      <c r="K266" s="208" t="s">
        <v>175</v>
      </c>
      <c r="L266" s="46"/>
      <c r="M266" s="213" t="s">
        <v>19</v>
      </c>
      <c r="N266" s="214" t="s">
        <v>44</v>
      </c>
      <c r="O266" s="86"/>
      <c r="P266" s="215">
        <f>O266*H266</f>
        <v>0</v>
      </c>
      <c r="Q266" s="215">
        <v>2.2563399999999998</v>
      </c>
      <c r="R266" s="215">
        <f>Q266*H266</f>
        <v>0.01579438</v>
      </c>
      <c r="S266" s="215">
        <v>0</v>
      </c>
      <c r="T266" s="216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121</v>
      </c>
      <c r="AT266" s="217" t="s">
        <v>117</v>
      </c>
      <c r="AU266" s="217" t="s">
        <v>83</v>
      </c>
      <c r="AY266" s="19" t="s">
        <v>114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81</v>
      </c>
      <c r="BK266" s="218">
        <f>ROUND(I266*H266,2)</f>
        <v>0</v>
      </c>
      <c r="BL266" s="19" t="s">
        <v>121</v>
      </c>
      <c r="BM266" s="217" t="s">
        <v>488</v>
      </c>
    </row>
    <row r="267" s="13" customFormat="1">
      <c r="A267" s="13"/>
      <c r="B267" s="229"/>
      <c r="C267" s="230"/>
      <c r="D267" s="219" t="s">
        <v>180</v>
      </c>
      <c r="E267" s="231" t="s">
        <v>19</v>
      </c>
      <c r="F267" s="232" t="s">
        <v>489</v>
      </c>
      <c r="G267" s="230"/>
      <c r="H267" s="233">
        <v>0.0070000000000000001</v>
      </c>
      <c r="I267" s="234"/>
      <c r="J267" s="230"/>
      <c r="K267" s="230"/>
      <c r="L267" s="235"/>
      <c r="M267" s="236"/>
      <c r="N267" s="237"/>
      <c r="O267" s="237"/>
      <c r="P267" s="237"/>
      <c r="Q267" s="237"/>
      <c r="R267" s="237"/>
      <c r="S267" s="237"/>
      <c r="T267" s="23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9" t="s">
        <v>180</v>
      </c>
      <c r="AU267" s="239" t="s">
        <v>83</v>
      </c>
      <c r="AV267" s="13" t="s">
        <v>83</v>
      </c>
      <c r="AW267" s="13" t="s">
        <v>33</v>
      </c>
      <c r="AX267" s="13" t="s">
        <v>81</v>
      </c>
      <c r="AY267" s="239" t="s">
        <v>114</v>
      </c>
    </row>
    <row r="268" s="2" customFormat="1" ht="21.75" customHeight="1">
      <c r="A268" s="40"/>
      <c r="B268" s="41"/>
      <c r="C268" s="206" t="s">
        <v>490</v>
      </c>
      <c r="D268" s="206" t="s">
        <v>117</v>
      </c>
      <c r="E268" s="207" t="s">
        <v>491</v>
      </c>
      <c r="F268" s="208" t="s">
        <v>492</v>
      </c>
      <c r="G268" s="209" t="s">
        <v>200</v>
      </c>
      <c r="H268" s="210">
        <v>0.11500000000000001</v>
      </c>
      <c r="I268" s="211"/>
      <c r="J268" s="212">
        <f>ROUND(I268*H268,2)</f>
        <v>0</v>
      </c>
      <c r="K268" s="208" t="s">
        <v>175</v>
      </c>
      <c r="L268" s="46"/>
      <c r="M268" s="213" t="s">
        <v>19</v>
      </c>
      <c r="N268" s="214" t="s">
        <v>44</v>
      </c>
      <c r="O268" s="86"/>
      <c r="P268" s="215">
        <f>O268*H268</f>
        <v>0</v>
      </c>
      <c r="Q268" s="215">
        <v>2.2563399999999998</v>
      </c>
      <c r="R268" s="215">
        <f>Q268*H268</f>
        <v>0.25947909999999996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121</v>
      </c>
      <c r="AT268" s="217" t="s">
        <v>117</v>
      </c>
      <c r="AU268" s="217" t="s">
        <v>83</v>
      </c>
      <c r="AY268" s="19" t="s">
        <v>114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9" t="s">
        <v>81</v>
      </c>
      <c r="BK268" s="218">
        <f>ROUND(I268*H268,2)</f>
        <v>0</v>
      </c>
      <c r="BL268" s="19" t="s">
        <v>121</v>
      </c>
      <c r="BM268" s="217" t="s">
        <v>493</v>
      </c>
    </row>
    <row r="269" s="13" customFormat="1">
      <c r="A269" s="13"/>
      <c r="B269" s="229"/>
      <c r="C269" s="230"/>
      <c r="D269" s="219" t="s">
        <v>180</v>
      </c>
      <c r="E269" s="231" t="s">
        <v>19</v>
      </c>
      <c r="F269" s="232" t="s">
        <v>494</v>
      </c>
      <c r="G269" s="230"/>
      <c r="H269" s="233">
        <v>0.0070000000000000001</v>
      </c>
      <c r="I269" s="234"/>
      <c r="J269" s="230"/>
      <c r="K269" s="230"/>
      <c r="L269" s="235"/>
      <c r="M269" s="236"/>
      <c r="N269" s="237"/>
      <c r="O269" s="237"/>
      <c r="P269" s="237"/>
      <c r="Q269" s="237"/>
      <c r="R269" s="237"/>
      <c r="S269" s="237"/>
      <c r="T269" s="23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9" t="s">
        <v>180</v>
      </c>
      <c r="AU269" s="239" t="s">
        <v>83</v>
      </c>
      <c r="AV269" s="13" t="s">
        <v>83</v>
      </c>
      <c r="AW269" s="13" t="s">
        <v>33</v>
      </c>
      <c r="AX269" s="13" t="s">
        <v>73</v>
      </c>
      <c r="AY269" s="239" t="s">
        <v>114</v>
      </c>
    </row>
    <row r="270" s="13" customFormat="1">
      <c r="A270" s="13"/>
      <c r="B270" s="229"/>
      <c r="C270" s="230"/>
      <c r="D270" s="219" t="s">
        <v>180</v>
      </c>
      <c r="E270" s="231" t="s">
        <v>19</v>
      </c>
      <c r="F270" s="232" t="s">
        <v>495</v>
      </c>
      <c r="G270" s="230"/>
      <c r="H270" s="233">
        <v>0.108</v>
      </c>
      <c r="I270" s="234"/>
      <c r="J270" s="230"/>
      <c r="K270" s="230"/>
      <c r="L270" s="235"/>
      <c r="M270" s="236"/>
      <c r="N270" s="237"/>
      <c r="O270" s="237"/>
      <c r="P270" s="237"/>
      <c r="Q270" s="237"/>
      <c r="R270" s="237"/>
      <c r="S270" s="237"/>
      <c r="T270" s="23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9" t="s">
        <v>180</v>
      </c>
      <c r="AU270" s="239" t="s">
        <v>83</v>
      </c>
      <c r="AV270" s="13" t="s">
        <v>83</v>
      </c>
      <c r="AW270" s="13" t="s">
        <v>33</v>
      </c>
      <c r="AX270" s="13" t="s">
        <v>73</v>
      </c>
      <c r="AY270" s="239" t="s">
        <v>114</v>
      </c>
    </row>
    <row r="271" s="14" customFormat="1">
      <c r="A271" s="14"/>
      <c r="B271" s="240"/>
      <c r="C271" s="241"/>
      <c r="D271" s="219" t="s">
        <v>180</v>
      </c>
      <c r="E271" s="242" t="s">
        <v>19</v>
      </c>
      <c r="F271" s="243" t="s">
        <v>232</v>
      </c>
      <c r="G271" s="241"/>
      <c r="H271" s="244">
        <v>0.11500000000000001</v>
      </c>
      <c r="I271" s="245"/>
      <c r="J271" s="241"/>
      <c r="K271" s="241"/>
      <c r="L271" s="246"/>
      <c r="M271" s="247"/>
      <c r="N271" s="248"/>
      <c r="O271" s="248"/>
      <c r="P271" s="248"/>
      <c r="Q271" s="248"/>
      <c r="R271" s="248"/>
      <c r="S271" s="248"/>
      <c r="T271" s="249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0" t="s">
        <v>180</v>
      </c>
      <c r="AU271" s="250" t="s">
        <v>83</v>
      </c>
      <c r="AV271" s="14" t="s">
        <v>121</v>
      </c>
      <c r="AW271" s="14" t="s">
        <v>33</v>
      </c>
      <c r="AX271" s="14" t="s">
        <v>81</v>
      </c>
      <c r="AY271" s="250" t="s">
        <v>114</v>
      </c>
    </row>
    <row r="272" s="2" customFormat="1" ht="16.5" customHeight="1">
      <c r="A272" s="40"/>
      <c r="B272" s="41"/>
      <c r="C272" s="206" t="s">
        <v>496</v>
      </c>
      <c r="D272" s="206" t="s">
        <v>117</v>
      </c>
      <c r="E272" s="207" t="s">
        <v>497</v>
      </c>
      <c r="F272" s="208" t="s">
        <v>498</v>
      </c>
      <c r="G272" s="209" t="s">
        <v>174</v>
      </c>
      <c r="H272" s="210">
        <v>2.032</v>
      </c>
      <c r="I272" s="211"/>
      <c r="J272" s="212">
        <f>ROUND(I272*H272,2)</f>
        <v>0</v>
      </c>
      <c r="K272" s="208" t="s">
        <v>175</v>
      </c>
      <c r="L272" s="46"/>
      <c r="M272" s="213" t="s">
        <v>19</v>
      </c>
      <c r="N272" s="214" t="s">
        <v>44</v>
      </c>
      <c r="O272" s="86"/>
      <c r="P272" s="215">
        <f>O272*H272</f>
        <v>0</v>
      </c>
      <c r="Q272" s="215">
        <v>0.0027499999999999998</v>
      </c>
      <c r="R272" s="215">
        <f>Q272*H272</f>
        <v>0.0055880000000000001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121</v>
      </c>
      <c r="AT272" s="217" t="s">
        <v>117</v>
      </c>
      <c r="AU272" s="217" t="s">
        <v>83</v>
      </c>
      <c r="AY272" s="19" t="s">
        <v>114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9" t="s">
        <v>81</v>
      </c>
      <c r="BK272" s="218">
        <f>ROUND(I272*H272,2)</f>
        <v>0</v>
      </c>
      <c r="BL272" s="19" t="s">
        <v>121</v>
      </c>
      <c r="BM272" s="217" t="s">
        <v>499</v>
      </c>
    </row>
    <row r="273" s="13" customFormat="1">
      <c r="A273" s="13"/>
      <c r="B273" s="229"/>
      <c r="C273" s="230"/>
      <c r="D273" s="219" t="s">
        <v>180</v>
      </c>
      <c r="E273" s="231" t="s">
        <v>19</v>
      </c>
      <c r="F273" s="232" t="s">
        <v>500</v>
      </c>
      <c r="G273" s="230"/>
      <c r="H273" s="233">
        <v>0.14399999999999999</v>
      </c>
      <c r="I273" s="234"/>
      <c r="J273" s="230"/>
      <c r="K273" s="230"/>
      <c r="L273" s="235"/>
      <c r="M273" s="236"/>
      <c r="N273" s="237"/>
      <c r="O273" s="237"/>
      <c r="P273" s="237"/>
      <c r="Q273" s="237"/>
      <c r="R273" s="237"/>
      <c r="S273" s="237"/>
      <c r="T273" s="23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9" t="s">
        <v>180</v>
      </c>
      <c r="AU273" s="239" t="s">
        <v>83</v>
      </c>
      <c r="AV273" s="13" t="s">
        <v>83</v>
      </c>
      <c r="AW273" s="13" t="s">
        <v>33</v>
      </c>
      <c r="AX273" s="13" t="s">
        <v>73</v>
      </c>
      <c r="AY273" s="239" t="s">
        <v>114</v>
      </c>
    </row>
    <row r="274" s="13" customFormat="1">
      <c r="A274" s="13"/>
      <c r="B274" s="229"/>
      <c r="C274" s="230"/>
      <c r="D274" s="219" t="s">
        <v>180</v>
      </c>
      <c r="E274" s="231" t="s">
        <v>19</v>
      </c>
      <c r="F274" s="232" t="s">
        <v>501</v>
      </c>
      <c r="G274" s="230"/>
      <c r="H274" s="233">
        <v>1.8879999999999999</v>
      </c>
      <c r="I274" s="234"/>
      <c r="J274" s="230"/>
      <c r="K274" s="230"/>
      <c r="L274" s="235"/>
      <c r="M274" s="236"/>
      <c r="N274" s="237"/>
      <c r="O274" s="237"/>
      <c r="P274" s="237"/>
      <c r="Q274" s="237"/>
      <c r="R274" s="237"/>
      <c r="S274" s="237"/>
      <c r="T274" s="238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9" t="s">
        <v>180</v>
      </c>
      <c r="AU274" s="239" t="s">
        <v>83</v>
      </c>
      <c r="AV274" s="13" t="s">
        <v>83</v>
      </c>
      <c r="AW274" s="13" t="s">
        <v>33</v>
      </c>
      <c r="AX274" s="13" t="s">
        <v>73</v>
      </c>
      <c r="AY274" s="239" t="s">
        <v>114</v>
      </c>
    </row>
    <row r="275" s="14" customFormat="1">
      <c r="A275" s="14"/>
      <c r="B275" s="240"/>
      <c r="C275" s="241"/>
      <c r="D275" s="219" t="s">
        <v>180</v>
      </c>
      <c r="E275" s="242" t="s">
        <v>19</v>
      </c>
      <c r="F275" s="243" t="s">
        <v>232</v>
      </c>
      <c r="G275" s="241"/>
      <c r="H275" s="244">
        <v>2.032</v>
      </c>
      <c r="I275" s="245"/>
      <c r="J275" s="241"/>
      <c r="K275" s="241"/>
      <c r="L275" s="246"/>
      <c r="M275" s="247"/>
      <c r="N275" s="248"/>
      <c r="O275" s="248"/>
      <c r="P275" s="248"/>
      <c r="Q275" s="248"/>
      <c r="R275" s="248"/>
      <c r="S275" s="248"/>
      <c r="T275" s="249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0" t="s">
        <v>180</v>
      </c>
      <c r="AU275" s="250" t="s">
        <v>83</v>
      </c>
      <c r="AV275" s="14" t="s">
        <v>121</v>
      </c>
      <c r="AW275" s="14" t="s">
        <v>33</v>
      </c>
      <c r="AX275" s="14" t="s">
        <v>81</v>
      </c>
      <c r="AY275" s="250" t="s">
        <v>114</v>
      </c>
    </row>
    <row r="276" s="2" customFormat="1" ht="16.5" customHeight="1">
      <c r="A276" s="40"/>
      <c r="B276" s="41"/>
      <c r="C276" s="206" t="s">
        <v>502</v>
      </c>
      <c r="D276" s="206" t="s">
        <v>117</v>
      </c>
      <c r="E276" s="207" t="s">
        <v>503</v>
      </c>
      <c r="F276" s="208" t="s">
        <v>504</v>
      </c>
      <c r="G276" s="209" t="s">
        <v>174</v>
      </c>
      <c r="H276" s="210">
        <v>2.032</v>
      </c>
      <c r="I276" s="211"/>
      <c r="J276" s="212">
        <f>ROUND(I276*H276,2)</f>
        <v>0</v>
      </c>
      <c r="K276" s="208" t="s">
        <v>175</v>
      </c>
      <c r="L276" s="46"/>
      <c r="M276" s="213" t="s">
        <v>19</v>
      </c>
      <c r="N276" s="214" t="s">
        <v>44</v>
      </c>
      <c r="O276" s="86"/>
      <c r="P276" s="215">
        <f>O276*H276</f>
        <v>0</v>
      </c>
      <c r="Q276" s="215">
        <v>0</v>
      </c>
      <c r="R276" s="215">
        <f>Q276*H276</f>
        <v>0</v>
      </c>
      <c r="S276" s="215">
        <v>0</v>
      </c>
      <c r="T276" s="216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7" t="s">
        <v>121</v>
      </c>
      <c r="AT276" s="217" t="s">
        <v>117</v>
      </c>
      <c r="AU276" s="217" t="s">
        <v>83</v>
      </c>
      <c r="AY276" s="19" t="s">
        <v>114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9" t="s">
        <v>81</v>
      </c>
      <c r="BK276" s="218">
        <f>ROUND(I276*H276,2)</f>
        <v>0</v>
      </c>
      <c r="BL276" s="19" t="s">
        <v>121</v>
      </c>
      <c r="BM276" s="217" t="s">
        <v>505</v>
      </c>
    </row>
    <row r="277" s="2" customFormat="1">
      <c r="A277" s="40"/>
      <c r="B277" s="41"/>
      <c r="C277" s="206" t="s">
        <v>506</v>
      </c>
      <c r="D277" s="206" t="s">
        <v>117</v>
      </c>
      <c r="E277" s="207" t="s">
        <v>507</v>
      </c>
      <c r="F277" s="208" t="s">
        <v>508</v>
      </c>
      <c r="G277" s="209" t="s">
        <v>369</v>
      </c>
      <c r="H277" s="210">
        <v>0.002</v>
      </c>
      <c r="I277" s="211"/>
      <c r="J277" s="212">
        <f>ROUND(I277*H277,2)</f>
        <v>0</v>
      </c>
      <c r="K277" s="208" t="s">
        <v>175</v>
      </c>
      <c r="L277" s="46"/>
      <c r="M277" s="213" t="s">
        <v>19</v>
      </c>
      <c r="N277" s="214" t="s">
        <v>44</v>
      </c>
      <c r="O277" s="86"/>
      <c r="P277" s="215">
        <f>O277*H277</f>
        <v>0</v>
      </c>
      <c r="Q277" s="215">
        <v>1.04922</v>
      </c>
      <c r="R277" s="215">
        <f>Q277*H277</f>
        <v>0.00209844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121</v>
      </c>
      <c r="AT277" s="217" t="s">
        <v>117</v>
      </c>
      <c r="AU277" s="217" t="s">
        <v>83</v>
      </c>
      <c r="AY277" s="19" t="s">
        <v>114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81</v>
      </c>
      <c r="BK277" s="218">
        <f>ROUND(I277*H277,2)</f>
        <v>0</v>
      </c>
      <c r="BL277" s="19" t="s">
        <v>121</v>
      </c>
      <c r="BM277" s="217" t="s">
        <v>509</v>
      </c>
    </row>
    <row r="278" s="13" customFormat="1">
      <c r="A278" s="13"/>
      <c r="B278" s="229"/>
      <c r="C278" s="230"/>
      <c r="D278" s="219" t="s">
        <v>180</v>
      </c>
      <c r="E278" s="231" t="s">
        <v>19</v>
      </c>
      <c r="F278" s="232" t="s">
        <v>510</v>
      </c>
      <c r="G278" s="230"/>
      <c r="H278" s="233">
        <v>0.002</v>
      </c>
      <c r="I278" s="234"/>
      <c r="J278" s="230"/>
      <c r="K278" s="230"/>
      <c r="L278" s="235"/>
      <c r="M278" s="236"/>
      <c r="N278" s="237"/>
      <c r="O278" s="237"/>
      <c r="P278" s="237"/>
      <c r="Q278" s="237"/>
      <c r="R278" s="237"/>
      <c r="S278" s="237"/>
      <c r="T278" s="238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9" t="s">
        <v>180</v>
      </c>
      <c r="AU278" s="239" t="s">
        <v>83</v>
      </c>
      <c r="AV278" s="13" t="s">
        <v>83</v>
      </c>
      <c r="AW278" s="13" t="s">
        <v>33</v>
      </c>
      <c r="AX278" s="13" t="s">
        <v>81</v>
      </c>
      <c r="AY278" s="239" t="s">
        <v>114</v>
      </c>
    </row>
    <row r="279" s="2" customFormat="1">
      <c r="A279" s="40"/>
      <c r="B279" s="41"/>
      <c r="C279" s="206" t="s">
        <v>511</v>
      </c>
      <c r="D279" s="206" t="s">
        <v>117</v>
      </c>
      <c r="E279" s="207" t="s">
        <v>512</v>
      </c>
      <c r="F279" s="208" t="s">
        <v>513</v>
      </c>
      <c r="G279" s="209" t="s">
        <v>369</v>
      </c>
      <c r="H279" s="210">
        <v>0.0030000000000000001</v>
      </c>
      <c r="I279" s="211"/>
      <c r="J279" s="212">
        <f>ROUND(I279*H279,2)</f>
        <v>0</v>
      </c>
      <c r="K279" s="208" t="s">
        <v>175</v>
      </c>
      <c r="L279" s="46"/>
      <c r="M279" s="213" t="s">
        <v>19</v>
      </c>
      <c r="N279" s="214" t="s">
        <v>44</v>
      </c>
      <c r="O279" s="86"/>
      <c r="P279" s="215">
        <f>O279*H279</f>
        <v>0</v>
      </c>
      <c r="Q279" s="215">
        <v>1.06277</v>
      </c>
      <c r="R279" s="215">
        <f>Q279*H279</f>
        <v>0.0031883100000000002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121</v>
      </c>
      <c r="AT279" s="217" t="s">
        <v>117</v>
      </c>
      <c r="AU279" s="217" t="s">
        <v>83</v>
      </c>
      <c r="AY279" s="19" t="s">
        <v>114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9" t="s">
        <v>81</v>
      </c>
      <c r="BK279" s="218">
        <f>ROUND(I279*H279,2)</f>
        <v>0</v>
      </c>
      <c r="BL279" s="19" t="s">
        <v>121</v>
      </c>
      <c r="BM279" s="217" t="s">
        <v>514</v>
      </c>
    </row>
    <row r="280" s="13" customFormat="1">
      <c r="A280" s="13"/>
      <c r="B280" s="229"/>
      <c r="C280" s="230"/>
      <c r="D280" s="219" t="s">
        <v>180</v>
      </c>
      <c r="E280" s="231" t="s">
        <v>19</v>
      </c>
      <c r="F280" s="232" t="s">
        <v>515</v>
      </c>
      <c r="G280" s="230"/>
      <c r="H280" s="233">
        <v>0.0030000000000000001</v>
      </c>
      <c r="I280" s="234"/>
      <c r="J280" s="230"/>
      <c r="K280" s="230"/>
      <c r="L280" s="235"/>
      <c r="M280" s="236"/>
      <c r="N280" s="237"/>
      <c r="O280" s="237"/>
      <c r="P280" s="237"/>
      <c r="Q280" s="237"/>
      <c r="R280" s="237"/>
      <c r="S280" s="237"/>
      <c r="T280" s="238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9" t="s">
        <v>180</v>
      </c>
      <c r="AU280" s="239" t="s">
        <v>83</v>
      </c>
      <c r="AV280" s="13" t="s">
        <v>83</v>
      </c>
      <c r="AW280" s="13" t="s">
        <v>33</v>
      </c>
      <c r="AX280" s="13" t="s">
        <v>81</v>
      </c>
      <c r="AY280" s="239" t="s">
        <v>114</v>
      </c>
    </row>
    <row r="281" s="2" customFormat="1" ht="21.75" customHeight="1">
      <c r="A281" s="40"/>
      <c r="B281" s="41"/>
      <c r="C281" s="206" t="s">
        <v>516</v>
      </c>
      <c r="D281" s="206" t="s">
        <v>117</v>
      </c>
      <c r="E281" s="207" t="s">
        <v>517</v>
      </c>
      <c r="F281" s="208" t="s">
        <v>518</v>
      </c>
      <c r="G281" s="209" t="s">
        <v>200</v>
      </c>
      <c r="H281" s="210">
        <v>0.56000000000000005</v>
      </c>
      <c r="I281" s="211"/>
      <c r="J281" s="212">
        <f>ROUND(I281*H281,2)</f>
        <v>0</v>
      </c>
      <c r="K281" s="208" t="s">
        <v>175</v>
      </c>
      <c r="L281" s="46"/>
      <c r="M281" s="213" t="s">
        <v>19</v>
      </c>
      <c r="N281" s="214" t="s">
        <v>44</v>
      </c>
      <c r="O281" s="86"/>
      <c r="P281" s="215">
        <f>O281*H281</f>
        <v>0</v>
      </c>
      <c r="Q281" s="215">
        <v>0.079549999999999996</v>
      </c>
      <c r="R281" s="215">
        <f>Q281*H281</f>
        <v>0.044548000000000004</v>
      </c>
      <c r="S281" s="215">
        <v>0</v>
      </c>
      <c r="T281" s="216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7" t="s">
        <v>121</v>
      </c>
      <c r="AT281" s="217" t="s">
        <v>117</v>
      </c>
      <c r="AU281" s="217" t="s">
        <v>83</v>
      </c>
      <c r="AY281" s="19" t="s">
        <v>114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9" t="s">
        <v>81</v>
      </c>
      <c r="BK281" s="218">
        <f>ROUND(I281*H281,2)</f>
        <v>0</v>
      </c>
      <c r="BL281" s="19" t="s">
        <v>121</v>
      </c>
      <c r="BM281" s="217" t="s">
        <v>519</v>
      </c>
    </row>
    <row r="282" s="13" customFormat="1">
      <c r="A282" s="13"/>
      <c r="B282" s="229"/>
      <c r="C282" s="230"/>
      <c r="D282" s="219" t="s">
        <v>180</v>
      </c>
      <c r="E282" s="231" t="s">
        <v>19</v>
      </c>
      <c r="F282" s="232" t="s">
        <v>520</v>
      </c>
      <c r="G282" s="230"/>
      <c r="H282" s="233">
        <v>0.56000000000000005</v>
      </c>
      <c r="I282" s="234"/>
      <c r="J282" s="230"/>
      <c r="K282" s="230"/>
      <c r="L282" s="235"/>
      <c r="M282" s="236"/>
      <c r="N282" s="237"/>
      <c r="O282" s="237"/>
      <c r="P282" s="237"/>
      <c r="Q282" s="237"/>
      <c r="R282" s="237"/>
      <c r="S282" s="237"/>
      <c r="T282" s="23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9" t="s">
        <v>180</v>
      </c>
      <c r="AU282" s="239" t="s">
        <v>83</v>
      </c>
      <c r="AV282" s="13" t="s">
        <v>83</v>
      </c>
      <c r="AW282" s="13" t="s">
        <v>33</v>
      </c>
      <c r="AX282" s="13" t="s">
        <v>81</v>
      </c>
      <c r="AY282" s="239" t="s">
        <v>114</v>
      </c>
    </row>
    <row r="283" s="2" customFormat="1" ht="16.5" customHeight="1">
      <c r="A283" s="40"/>
      <c r="B283" s="41"/>
      <c r="C283" s="272" t="s">
        <v>521</v>
      </c>
      <c r="D283" s="272" t="s">
        <v>385</v>
      </c>
      <c r="E283" s="273" t="s">
        <v>522</v>
      </c>
      <c r="F283" s="274" t="s">
        <v>523</v>
      </c>
      <c r="G283" s="275" t="s">
        <v>420</v>
      </c>
      <c r="H283" s="276">
        <v>1</v>
      </c>
      <c r="I283" s="277"/>
      <c r="J283" s="278">
        <f>ROUND(I283*H283,2)</f>
        <v>0</v>
      </c>
      <c r="K283" s="274" t="s">
        <v>19</v>
      </c>
      <c r="L283" s="279"/>
      <c r="M283" s="280" t="s">
        <v>19</v>
      </c>
      <c r="N283" s="281" t="s">
        <v>44</v>
      </c>
      <c r="O283" s="86"/>
      <c r="P283" s="215">
        <f>O283*H283</f>
        <v>0</v>
      </c>
      <c r="Q283" s="215">
        <v>0</v>
      </c>
      <c r="R283" s="215">
        <f>Q283*H283</f>
        <v>0</v>
      </c>
      <c r="S283" s="215">
        <v>0</v>
      </c>
      <c r="T283" s="216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203</v>
      </c>
      <c r="AT283" s="217" t="s">
        <v>385</v>
      </c>
      <c r="AU283" s="217" t="s">
        <v>83</v>
      </c>
      <c r="AY283" s="19" t="s">
        <v>114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9" t="s">
        <v>81</v>
      </c>
      <c r="BK283" s="218">
        <f>ROUND(I283*H283,2)</f>
        <v>0</v>
      </c>
      <c r="BL283" s="19" t="s">
        <v>121</v>
      </c>
      <c r="BM283" s="217" t="s">
        <v>524</v>
      </c>
    </row>
    <row r="284" s="2" customFormat="1" ht="16.5" customHeight="1">
      <c r="A284" s="40"/>
      <c r="B284" s="41"/>
      <c r="C284" s="272" t="s">
        <v>525</v>
      </c>
      <c r="D284" s="272" t="s">
        <v>385</v>
      </c>
      <c r="E284" s="273" t="s">
        <v>526</v>
      </c>
      <c r="F284" s="274" t="s">
        <v>527</v>
      </c>
      <c r="G284" s="275" t="s">
        <v>420</v>
      </c>
      <c r="H284" s="276">
        <v>1</v>
      </c>
      <c r="I284" s="277"/>
      <c r="J284" s="278">
        <f>ROUND(I284*H284,2)</f>
        <v>0</v>
      </c>
      <c r="K284" s="274" t="s">
        <v>19</v>
      </c>
      <c r="L284" s="279"/>
      <c r="M284" s="280" t="s">
        <v>19</v>
      </c>
      <c r="N284" s="281" t="s">
        <v>44</v>
      </c>
      <c r="O284" s="86"/>
      <c r="P284" s="215">
        <f>O284*H284</f>
        <v>0</v>
      </c>
      <c r="Q284" s="215">
        <v>0</v>
      </c>
      <c r="R284" s="215">
        <f>Q284*H284</f>
        <v>0</v>
      </c>
      <c r="S284" s="215">
        <v>0</v>
      </c>
      <c r="T284" s="21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7" t="s">
        <v>203</v>
      </c>
      <c r="AT284" s="217" t="s">
        <v>385</v>
      </c>
      <c r="AU284" s="217" t="s">
        <v>83</v>
      </c>
      <c r="AY284" s="19" t="s">
        <v>114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9" t="s">
        <v>81</v>
      </c>
      <c r="BK284" s="218">
        <f>ROUND(I284*H284,2)</f>
        <v>0</v>
      </c>
      <c r="BL284" s="19" t="s">
        <v>121</v>
      </c>
      <c r="BM284" s="217" t="s">
        <v>528</v>
      </c>
    </row>
    <row r="285" s="2" customFormat="1" ht="16.5" customHeight="1">
      <c r="A285" s="40"/>
      <c r="B285" s="41"/>
      <c r="C285" s="272" t="s">
        <v>529</v>
      </c>
      <c r="D285" s="272" t="s">
        <v>385</v>
      </c>
      <c r="E285" s="273" t="s">
        <v>530</v>
      </c>
      <c r="F285" s="274" t="s">
        <v>531</v>
      </c>
      <c r="G285" s="275" t="s">
        <v>420</v>
      </c>
      <c r="H285" s="276">
        <v>2</v>
      </c>
      <c r="I285" s="277"/>
      <c r="J285" s="278">
        <f>ROUND(I285*H285,2)</f>
        <v>0</v>
      </c>
      <c r="K285" s="274" t="s">
        <v>19</v>
      </c>
      <c r="L285" s="279"/>
      <c r="M285" s="280" t="s">
        <v>19</v>
      </c>
      <c r="N285" s="281" t="s">
        <v>44</v>
      </c>
      <c r="O285" s="86"/>
      <c r="P285" s="215">
        <f>O285*H285</f>
        <v>0</v>
      </c>
      <c r="Q285" s="215">
        <v>0</v>
      </c>
      <c r="R285" s="215">
        <f>Q285*H285</f>
        <v>0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203</v>
      </c>
      <c r="AT285" s="217" t="s">
        <v>385</v>
      </c>
      <c r="AU285" s="217" t="s">
        <v>83</v>
      </c>
      <c r="AY285" s="19" t="s">
        <v>114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81</v>
      </c>
      <c r="BK285" s="218">
        <f>ROUND(I285*H285,2)</f>
        <v>0</v>
      </c>
      <c r="BL285" s="19" t="s">
        <v>121</v>
      </c>
      <c r="BM285" s="217" t="s">
        <v>532</v>
      </c>
    </row>
    <row r="286" s="2" customFormat="1" ht="44.25" customHeight="1">
      <c r="A286" s="40"/>
      <c r="B286" s="41"/>
      <c r="C286" s="206" t="s">
        <v>533</v>
      </c>
      <c r="D286" s="206" t="s">
        <v>117</v>
      </c>
      <c r="E286" s="207" t="s">
        <v>534</v>
      </c>
      <c r="F286" s="208" t="s">
        <v>535</v>
      </c>
      <c r="G286" s="209" t="s">
        <v>200</v>
      </c>
      <c r="H286" s="210">
        <v>0.10000000000000001</v>
      </c>
      <c r="I286" s="211"/>
      <c r="J286" s="212">
        <f>ROUND(I286*H286,2)</f>
        <v>0</v>
      </c>
      <c r="K286" s="208" t="s">
        <v>175</v>
      </c>
      <c r="L286" s="46"/>
      <c r="M286" s="213" t="s">
        <v>19</v>
      </c>
      <c r="N286" s="214" t="s">
        <v>44</v>
      </c>
      <c r="O286" s="86"/>
      <c r="P286" s="215">
        <f>O286*H286</f>
        <v>0</v>
      </c>
      <c r="Q286" s="215">
        <v>2.6922000000000001</v>
      </c>
      <c r="R286" s="215">
        <f>Q286*H286</f>
        <v>0.26922000000000001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121</v>
      </c>
      <c r="AT286" s="217" t="s">
        <v>117</v>
      </c>
      <c r="AU286" s="217" t="s">
        <v>83</v>
      </c>
      <c r="AY286" s="19" t="s">
        <v>114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81</v>
      </c>
      <c r="BK286" s="218">
        <f>ROUND(I286*H286,2)</f>
        <v>0</v>
      </c>
      <c r="BL286" s="19" t="s">
        <v>121</v>
      </c>
      <c r="BM286" s="217" t="s">
        <v>536</v>
      </c>
    </row>
    <row r="287" s="13" customFormat="1">
      <c r="A287" s="13"/>
      <c r="B287" s="229"/>
      <c r="C287" s="230"/>
      <c r="D287" s="219" t="s">
        <v>180</v>
      </c>
      <c r="E287" s="231" t="s">
        <v>19</v>
      </c>
      <c r="F287" s="232" t="s">
        <v>537</v>
      </c>
      <c r="G287" s="230"/>
      <c r="H287" s="233">
        <v>0.10000000000000001</v>
      </c>
      <c r="I287" s="234"/>
      <c r="J287" s="230"/>
      <c r="K287" s="230"/>
      <c r="L287" s="235"/>
      <c r="M287" s="236"/>
      <c r="N287" s="237"/>
      <c r="O287" s="237"/>
      <c r="P287" s="237"/>
      <c r="Q287" s="237"/>
      <c r="R287" s="237"/>
      <c r="S287" s="237"/>
      <c r="T287" s="23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9" t="s">
        <v>180</v>
      </c>
      <c r="AU287" s="239" t="s">
        <v>83</v>
      </c>
      <c r="AV287" s="13" t="s">
        <v>83</v>
      </c>
      <c r="AW287" s="13" t="s">
        <v>33</v>
      </c>
      <c r="AX287" s="13" t="s">
        <v>81</v>
      </c>
      <c r="AY287" s="239" t="s">
        <v>114</v>
      </c>
    </row>
    <row r="288" s="2" customFormat="1">
      <c r="A288" s="40"/>
      <c r="B288" s="41"/>
      <c r="C288" s="206" t="s">
        <v>538</v>
      </c>
      <c r="D288" s="206" t="s">
        <v>117</v>
      </c>
      <c r="E288" s="207" t="s">
        <v>539</v>
      </c>
      <c r="F288" s="208" t="s">
        <v>540</v>
      </c>
      <c r="G288" s="209" t="s">
        <v>200</v>
      </c>
      <c r="H288" s="210">
        <v>0.112</v>
      </c>
      <c r="I288" s="211"/>
      <c r="J288" s="212">
        <f>ROUND(I288*H288,2)</f>
        <v>0</v>
      </c>
      <c r="K288" s="208" t="s">
        <v>175</v>
      </c>
      <c r="L288" s="46"/>
      <c r="M288" s="213" t="s">
        <v>19</v>
      </c>
      <c r="N288" s="214" t="s">
        <v>44</v>
      </c>
      <c r="O288" s="86"/>
      <c r="P288" s="215">
        <f>O288*H288</f>
        <v>0</v>
      </c>
      <c r="Q288" s="215">
        <v>0</v>
      </c>
      <c r="R288" s="215">
        <f>Q288*H288</f>
        <v>0</v>
      </c>
      <c r="S288" s="215">
        <v>0</v>
      </c>
      <c r="T288" s="216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7" t="s">
        <v>121</v>
      </c>
      <c r="AT288" s="217" t="s">
        <v>117</v>
      </c>
      <c r="AU288" s="217" t="s">
        <v>83</v>
      </c>
      <c r="AY288" s="19" t="s">
        <v>114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9" t="s">
        <v>81</v>
      </c>
      <c r="BK288" s="218">
        <f>ROUND(I288*H288,2)</f>
        <v>0</v>
      </c>
      <c r="BL288" s="19" t="s">
        <v>121</v>
      </c>
      <c r="BM288" s="217" t="s">
        <v>541</v>
      </c>
    </row>
    <row r="289" s="13" customFormat="1">
      <c r="A289" s="13"/>
      <c r="B289" s="229"/>
      <c r="C289" s="230"/>
      <c r="D289" s="219" t="s">
        <v>180</v>
      </c>
      <c r="E289" s="231" t="s">
        <v>19</v>
      </c>
      <c r="F289" s="232" t="s">
        <v>542</v>
      </c>
      <c r="G289" s="230"/>
      <c r="H289" s="233">
        <v>0.112</v>
      </c>
      <c r="I289" s="234"/>
      <c r="J289" s="230"/>
      <c r="K289" s="230"/>
      <c r="L289" s="235"/>
      <c r="M289" s="236"/>
      <c r="N289" s="237"/>
      <c r="O289" s="237"/>
      <c r="P289" s="237"/>
      <c r="Q289" s="237"/>
      <c r="R289" s="237"/>
      <c r="S289" s="237"/>
      <c r="T289" s="238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9" t="s">
        <v>180</v>
      </c>
      <c r="AU289" s="239" t="s">
        <v>83</v>
      </c>
      <c r="AV289" s="13" t="s">
        <v>83</v>
      </c>
      <c r="AW289" s="13" t="s">
        <v>33</v>
      </c>
      <c r="AX289" s="13" t="s">
        <v>81</v>
      </c>
      <c r="AY289" s="239" t="s">
        <v>114</v>
      </c>
    </row>
    <row r="290" s="2" customFormat="1">
      <c r="A290" s="40"/>
      <c r="B290" s="41"/>
      <c r="C290" s="206" t="s">
        <v>543</v>
      </c>
      <c r="D290" s="206" t="s">
        <v>117</v>
      </c>
      <c r="E290" s="207" t="s">
        <v>544</v>
      </c>
      <c r="F290" s="208" t="s">
        <v>545</v>
      </c>
      <c r="G290" s="209" t="s">
        <v>200</v>
      </c>
      <c r="H290" s="210">
        <v>0.35999999999999999</v>
      </c>
      <c r="I290" s="211"/>
      <c r="J290" s="212">
        <f>ROUND(I290*H290,2)</f>
        <v>0</v>
      </c>
      <c r="K290" s="208" t="s">
        <v>175</v>
      </c>
      <c r="L290" s="46"/>
      <c r="M290" s="213" t="s">
        <v>19</v>
      </c>
      <c r="N290" s="214" t="s">
        <v>44</v>
      </c>
      <c r="O290" s="86"/>
      <c r="P290" s="215">
        <f>O290*H290</f>
        <v>0</v>
      </c>
      <c r="Q290" s="215">
        <v>0</v>
      </c>
      <c r="R290" s="215">
        <f>Q290*H290</f>
        <v>0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121</v>
      </c>
      <c r="AT290" s="217" t="s">
        <v>117</v>
      </c>
      <c r="AU290" s="217" t="s">
        <v>83</v>
      </c>
      <c r="AY290" s="19" t="s">
        <v>114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81</v>
      </c>
      <c r="BK290" s="218">
        <f>ROUND(I290*H290,2)</f>
        <v>0</v>
      </c>
      <c r="BL290" s="19" t="s">
        <v>121</v>
      </c>
      <c r="BM290" s="217" t="s">
        <v>546</v>
      </c>
    </row>
    <row r="291" s="13" customFormat="1">
      <c r="A291" s="13"/>
      <c r="B291" s="229"/>
      <c r="C291" s="230"/>
      <c r="D291" s="219" t="s">
        <v>180</v>
      </c>
      <c r="E291" s="231" t="s">
        <v>19</v>
      </c>
      <c r="F291" s="232" t="s">
        <v>547</v>
      </c>
      <c r="G291" s="230"/>
      <c r="H291" s="233">
        <v>0.20000000000000001</v>
      </c>
      <c r="I291" s="234"/>
      <c r="J291" s="230"/>
      <c r="K291" s="230"/>
      <c r="L291" s="235"/>
      <c r="M291" s="236"/>
      <c r="N291" s="237"/>
      <c r="O291" s="237"/>
      <c r="P291" s="237"/>
      <c r="Q291" s="237"/>
      <c r="R291" s="237"/>
      <c r="S291" s="237"/>
      <c r="T291" s="238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9" t="s">
        <v>180</v>
      </c>
      <c r="AU291" s="239" t="s">
        <v>83</v>
      </c>
      <c r="AV291" s="13" t="s">
        <v>83</v>
      </c>
      <c r="AW291" s="13" t="s">
        <v>33</v>
      </c>
      <c r="AX291" s="13" t="s">
        <v>73</v>
      </c>
      <c r="AY291" s="239" t="s">
        <v>114</v>
      </c>
    </row>
    <row r="292" s="13" customFormat="1">
      <c r="A292" s="13"/>
      <c r="B292" s="229"/>
      <c r="C292" s="230"/>
      <c r="D292" s="219" t="s">
        <v>180</v>
      </c>
      <c r="E292" s="231" t="s">
        <v>19</v>
      </c>
      <c r="F292" s="232" t="s">
        <v>548</v>
      </c>
      <c r="G292" s="230"/>
      <c r="H292" s="233">
        <v>0.16</v>
      </c>
      <c r="I292" s="234"/>
      <c r="J292" s="230"/>
      <c r="K292" s="230"/>
      <c r="L292" s="235"/>
      <c r="M292" s="236"/>
      <c r="N292" s="237"/>
      <c r="O292" s="237"/>
      <c r="P292" s="237"/>
      <c r="Q292" s="237"/>
      <c r="R292" s="237"/>
      <c r="S292" s="237"/>
      <c r="T292" s="238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9" t="s">
        <v>180</v>
      </c>
      <c r="AU292" s="239" t="s">
        <v>83</v>
      </c>
      <c r="AV292" s="13" t="s">
        <v>83</v>
      </c>
      <c r="AW292" s="13" t="s">
        <v>33</v>
      </c>
      <c r="AX292" s="13" t="s">
        <v>73</v>
      </c>
      <c r="AY292" s="239" t="s">
        <v>114</v>
      </c>
    </row>
    <row r="293" s="14" customFormat="1">
      <c r="A293" s="14"/>
      <c r="B293" s="240"/>
      <c r="C293" s="241"/>
      <c r="D293" s="219" t="s">
        <v>180</v>
      </c>
      <c r="E293" s="242" t="s">
        <v>19</v>
      </c>
      <c r="F293" s="243" t="s">
        <v>232</v>
      </c>
      <c r="G293" s="241"/>
      <c r="H293" s="244">
        <v>0.35999999999999999</v>
      </c>
      <c r="I293" s="245"/>
      <c r="J293" s="241"/>
      <c r="K293" s="241"/>
      <c r="L293" s="246"/>
      <c r="M293" s="247"/>
      <c r="N293" s="248"/>
      <c r="O293" s="248"/>
      <c r="P293" s="248"/>
      <c r="Q293" s="248"/>
      <c r="R293" s="248"/>
      <c r="S293" s="248"/>
      <c r="T293" s="249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0" t="s">
        <v>180</v>
      </c>
      <c r="AU293" s="250" t="s">
        <v>83</v>
      </c>
      <c r="AV293" s="14" t="s">
        <v>121</v>
      </c>
      <c r="AW293" s="14" t="s">
        <v>33</v>
      </c>
      <c r="AX293" s="14" t="s">
        <v>81</v>
      </c>
      <c r="AY293" s="250" t="s">
        <v>114</v>
      </c>
    </row>
    <row r="294" s="2" customFormat="1">
      <c r="A294" s="40"/>
      <c r="B294" s="41"/>
      <c r="C294" s="206" t="s">
        <v>549</v>
      </c>
      <c r="D294" s="206" t="s">
        <v>117</v>
      </c>
      <c r="E294" s="207" t="s">
        <v>544</v>
      </c>
      <c r="F294" s="208" t="s">
        <v>545</v>
      </c>
      <c r="G294" s="209" t="s">
        <v>200</v>
      </c>
      <c r="H294" s="210">
        <v>0.050000000000000003</v>
      </c>
      <c r="I294" s="211"/>
      <c r="J294" s="212">
        <f>ROUND(I294*H294,2)</f>
        <v>0</v>
      </c>
      <c r="K294" s="208" t="s">
        <v>175</v>
      </c>
      <c r="L294" s="46"/>
      <c r="M294" s="213" t="s">
        <v>19</v>
      </c>
      <c r="N294" s="214" t="s">
        <v>44</v>
      </c>
      <c r="O294" s="86"/>
      <c r="P294" s="215">
        <f>O294*H294</f>
        <v>0</v>
      </c>
      <c r="Q294" s="215">
        <v>0</v>
      </c>
      <c r="R294" s="215">
        <f>Q294*H294</f>
        <v>0</v>
      </c>
      <c r="S294" s="215">
        <v>0</v>
      </c>
      <c r="T294" s="21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121</v>
      </c>
      <c r="AT294" s="217" t="s">
        <v>117</v>
      </c>
      <c r="AU294" s="217" t="s">
        <v>83</v>
      </c>
      <c r="AY294" s="19" t="s">
        <v>114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81</v>
      </c>
      <c r="BK294" s="218">
        <f>ROUND(I294*H294,2)</f>
        <v>0</v>
      </c>
      <c r="BL294" s="19" t="s">
        <v>121</v>
      </c>
      <c r="BM294" s="217" t="s">
        <v>550</v>
      </c>
    </row>
    <row r="295" s="13" customFormat="1">
      <c r="A295" s="13"/>
      <c r="B295" s="229"/>
      <c r="C295" s="230"/>
      <c r="D295" s="219" t="s">
        <v>180</v>
      </c>
      <c r="E295" s="231" t="s">
        <v>19</v>
      </c>
      <c r="F295" s="232" t="s">
        <v>551</v>
      </c>
      <c r="G295" s="230"/>
      <c r="H295" s="233">
        <v>0.050000000000000003</v>
      </c>
      <c r="I295" s="234"/>
      <c r="J295" s="230"/>
      <c r="K295" s="230"/>
      <c r="L295" s="235"/>
      <c r="M295" s="236"/>
      <c r="N295" s="237"/>
      <c r="O295" s="237"/>
      <c r="P295" s="237"/>
      <c r="Q295" s="237"/>
      <c r="R295" s="237"/>
      <c r="S295" s="237"/>
      <c r="T295" s="23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9" t="s">
        <v>180</v>
      </c>
      <c r="AU295" s="239" t="s">
        <v>83</v>
      </c>
      <c r="AV295" s="13" t="s">
        <v>83</v>
      </c>
      <c r="AW295" s="13" t="s">
        <v>33</v>
      </c>
      <c r="AX295" s="13" t="s">
        <v>81</v>
      </c>
      <c r="AY295" s="239" t="s">
        <v>114</v>
      </c>
    </row>
    <row r="296" s="2" customFormat="1">
      <c r="A296" s="40"/>
      <c r="B296" s="41"/>
      <c r="C296" s="206" t="s">
        <v>552</v>
      </c>
      <c r="D296" s="206" t="s">
        <v>117</v>
      </c>
      <c r="E296" s="207" t="s">
        <v>553</v>
      </c>
      <c r="F296" s="208" t="s">
        <v>554</v>
      </c>
      <c r="G296" s="209" t="s">
        <v>174</v>
      </c>
      <c r="H296" s="210">
        <v>2.6499999999999999</v>
      </c>
      <c r="I296" s="211"/>
      <c r="J296" s="212">
        <f>ROUND(I296*H296,2)</f>
        <v>0</v>
      </c>
      <c r="K296" s="208" t="s">
        <v>175</v>
      </c>
      <c r="L296" s="46"/>
      <c r="M296" s="213" t="s">
        <v>19</v>
      </c>
      <c r="N296" s="214" t="s">
        <v>44</v>
      </c>
      <c r="O296" s="86"/>
      <c r="P296" s="215">
        <f>O296*H296</f>
        <v>0</v>
      </c>
      <c r="Q296" s="215">
        <v>0.00726</v>
      </c>
      <c r="R296" s="215">
        <f>Q296*H296</f>
        <v>0.019238999999999999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121</v>
      </c>
      <c r="AT296" s="217" t="s">
        <v>117</v>
      </c>
      <c r="AU296" s="217" t="s">
        <v>83</v>
      </c>
      <c r="AY296" s="19" t="s">
        <v>114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81</v>
      </c>
      <c r="BK296" s="218">
        <f>ROUND(I296*H296,2)</f>
        <v>0</v>
      </c>
      <c r="BL296" s="19" t="s">
        <v>121</v>
      </c>
      <c r="BM296" s="217" t="s">
        <v>555</v>
      </c>
    </row>
    <row r="297" s="13" customFormat="1">
      <c r="A297" s="13"/>
      <c r="B297" s="229"/>
      <c r="C297" s="230"/>
      <c r="D297" s="219" t="s">
        <v>180</v>
      </c>
      <c r="E297" s="231" t="s">
        <v>19</v>
      </c>
      <c r="F297" s="232" t="s">
        <v>556</v>
      </c>
      <c r="G297" s="230"/>
      <c r="H297" s="233">
        <v>2.6499999999999999</v>
      </c>
      <c r="I297" s="234"/>
      <c r="J297" s="230"/>
      <c r="K297" s="230"/>
      <c r="L297" s="235"/>
      <c r="M297" s="236"/>
      <c r="N297" s="237"/>
      <c r="O297" s="237"/>
      <c r="P297" s="237"/>
      <c r="Q297" s="237"/>
      <c r="R297" s="237"/>
      <c r="S297" s="237"/>
      <c r="T297" s="23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9" t="s">
        <v>180</v>
      </c>
      <c r="AU297" s="239" t="s">
        <v>83</v>
      </c>
      <c r="AV297" s="13" t="s">
        <v>83</v>
      </c>
      <c r="AW297" s="13" t="s">
        <v>33</v>
      </c>
      <c r="AX297" s="13" t="s">
        <v>81</v>
      </c>
      <c r="AY297" s="239" t="s">
        <v>114</v>
      </c>
    </row>
    <row r="298" s="2" customFormat="1">
      <c r="A298" s="40"/>
      <c r="B298" s="41"/>
      <c r="C298" s="206" t="s">
        <v>557</v>
      </c>
      <c r="D298" s="206" t="s">
        <v>117</v>
      </c>
      <c r="E298" s="207" t="s">
        <v>558</v>
      </c>
      <c r="F298" s="208" t="s">
        <v>559</v>
      </c>
      <c r="G298" s="209" t="s">
        <v>174</v>
      </c>
      <c r="H298" s="210">
        <v>2.6499999999999999</v>
      </c>
      <c r="I298" s="211"/>
      <c r="J298" s="212">
        <f>ROUND(I298*H298,2)</f>
        <v>0</v>
      </c>
      <c r="K298" s="208" t="s">
        <v>175</v>
      </c>
      <c r="L298" s="46"/>
      <c r="M298" s="213" t="s">
        <v>19</v>
      </c>
      <c r="N298" s="214" t="s">
        <v>44</v>
      </c>
      <c r="O298" s="86"/>
      <c r="P298" s="215">
        <f>O298*H298</f>
        <v>0</v>
      </c>
      <c r="Q298" s="215">
        <v>0.00085999999999999998</v>
      </c>
      <c r="R298" s="215">
        <f>Q298*H298</f>
        <v>0.0022789999999999998</v>
      </c>
      <c r="S298" s="215">
        <v>0</v>
      </c>
      <c r="T298" s="216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7" t="s">
        <v>121</v>
      </c>
      <c r="AT298" s="217" t="s">
        <v>117</v>
      </c>
      <c r="AU298" s="217" t="s">
        <v>83</v>
      </c>
      <c r="AY298" s="19" t="s">
        <v>114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9" t="s">
        <v>81</v>
      </c>
      <c r="BK298" s="218">
        <f>ROUND(I298*H298,2)</f>
        <v>0</v>
      </c>
      <c r="BL298" s="19" t="s">
        <v>121</v>
      </c>
      <c r="BM298" s="217" t="s">
        <v>560</v>
      </c>
    </row>
    <row r="299" s="2" customFormat="1" ht="44.25" customHeight="1">
      <c r="A299" s="40"/>
      <c r="B299" s="41"/>
      <c r="C299" s="206" t="s">
        <v>561</v>
      </c>
      <c r="D299" s="206" t="s">
        <v>117</v>
      </c>
      <c r="E299" s="207" t="s">
        <v>562</v>
      </c>
      <c r="F299" s="208" t="s">
        <v>563</v>
      </c>
      <c r="G299" s="209" t="s">
        <v>369</v>
      </c>
      <c r="H299" s="210">
        <v>0.012999999999999999</v>
      </c>
      <c r="I299" s="211"/>
      <c r="J299" s="212">
        <f>ROUND(I299*H299,2)</f>
        <v>0</v>
      </c>
      <c r="K299" s="208" t="s">
        <v>175</v>
      </c>
      <c r="L299" s="46"/>
      <c r="M299" s="213" t="s">
        <v>19</v>
      </c>
      <c r="N299" s="214" t="s">
        <v>44</v>
      </c>
      <c r="O299" s="86"/>
      <c r="P299" s="215">
        <f>O299*H299</f>
        <v>0</v>
      </c>
      <c r="Q299" s="215">
        <v>1.03955</v>
      </c>
      <c r="R299" s="215">
        <f>Q299*H299</f>
        <v>0.013514149999999999</v>
      </c>
      <c r="S299" s="215">
        <v>0</v>
      </c>
      <c r="T299" s="216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7" t="s">
        <v>121</v>
      </c>
      <c r="AT299" s="217" t="s">
        <v>117</v>
      </c>
      <c r="AU299" s="217" t="s">
        <v>83</v>
      </c>
      <c r="AY299" s="19" t="s">
        <v>114</v>
      </c>
      <c r="BE299" s="218">
        <f>IF(N299="základní",J299,0)</f>
        <v>0</v>
      </c>
      <c r="BF299" s="218">
        <f>IF(N299="snížená",J299,0)</f>
        <v>0</v>
      </c>
      <c r="BG299" s="218">
        <f>IF(N299="zákl. přenesená",J299,0)</f>
        <v>0</v>
      </c>
      <c r="BH299" s="218">
        <f>IF(N299="sníž. přenesená",J299,0)</f>
        <v>0</v>
      </c>
      <c r="BI299" s="218">
        <f>IF(N299="nulová",J299,0)</f>
        <v>0</v>
      </c>
      <c r="BJ299" s="19" t="s">
        <v>81</v>
      </c>
      <c r="BK299" s="218">
        <f>ROUND(I299*H299,2)</f>
        <v>0</v>
      </c>
      <c r="BL299" s="19" t="s">
        <v>121</v>
      </c>
      <c r="BM299" s="217" t="s">
        <v>564</v>
      </c>
    </row>
    <row r="300" s="13" customFormat="1">
      <c r="A300" s="13"/>
      <c r="B300" s="229"/>
      <c r="C300" s="230"/>
      <c r="D300" s="219" t="s">
        <v>180</v>
      </c>
      <c r="E300" s="231" t="s">
        <v>19</v>
      </c>
      <c r="F300" s="232" t="s">
        <v>565</v>
      </c>
      <c r="G300" s="230"/>
      <c r="H300" s="233">
        <v>0.01</v>
      </c>
      <c r="I300" s="234"/>
      <c r="J300" s="230"/>
      <c r="K300" s="230"/>
      <c r="L300" s="235"/>
      <c r="M300" s="236"/>
      <c r="N300" s="237"/>
      <c r="O300" s="237"/>
      <c r="P300" s="237"/>
      <c r="Q300" s="237"/>
      <c r="R300" s="237"/>
      <c r="S300" s="237"/>
      <c r="T300" s="238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9" t="s">
        <v>180</v>
      </c>
      <c r="AU300" s="239" t="s">
        <v>83</v>
      </c>
      <c r="AV300" s="13" t="s">
        <v>83</v>
      </c>
      <c r="AW300" s="13" t="s">
        <v>33</v>
      </c>
      <c r="AX300" s="13" t="s">
        <v>73</v>
      </c>
      <c r="AY300" s="239" t="s">
        <v>114</v>
      </c>
    </row>
    <row r="301" s="13" customFormat="1">
      <c r="A301" s="13"/>
      <c r="B301" s="229"/>
      <c r="C301" s="230"/>
      <c r="D301" s="219" t="s">
        <v>180</v>
      </c>
      <c r="E301" s="231" t="s">
        <v>19</v>
      </c>
      <c r="F301" s="232" t="s">
        <v>566</v>
      </c>
      <c r="G301" s="230"/>
      <c r="H301" s="233">
        <v>0.0030000000000000001</v>
      </c>
      <c r="I301" s="234"/>
      <c r="J301" s="230"/>
      <c r="K301" s="230"/>
      <c r="L301" s="235"/>
      <c r="M301" s="236"/>
      <c r="N301" s="237"/>
      <c r="O301" s="237"/>
      <c r="P301" s="237"/>
      <c r="Q301" s="237"/>
      <c r="R301" s="237"/>
      <c r="S301" s="237"/>
      <c r="T301" s="238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9" t="s">
        <v>180</v>
      </c>
      <c r="AU301" s="239" t="s">
        <v>83</v>
      </c>
      <c r="AV301" s="13" t="s">
        <v>83</v>
      </c>
      <c r="AW301" s="13" t="s">
        <v>33</v>
      </c>
      <c r="AX301" s="13" t="s">
        <v>73</v>
      </c>
      <c r="AY301" s="239" t="s">
        <v>114</v>
      </c>
    </row>
    <row r="302" s="14" customFormat="1">
      <c r="A302" s="14"/>
      <c r="B302" s="240"/>
      <c r="C302" s="241"/>
      <c r="D302" s="219" t="s">
        <v>180</v>
      </c>
      <c r="E302" s="242" t="s">
        <v>19</v>
      </c>
      <c r="F302" s="243" t="s">
        <v>232</v>
      </c>
      <c r="G302" s="241"/>
      <c r="H302" s="244">
        <v>0.012999999999999999</v>
      </c>
      <c r="I302" s="245"/>
      <c r="J302" s="241"/>
      <c r="K302" s="241"/>
      <c r="L302" s="246"/>
      <c r="M302" s="247"/>
      <c r="N302" s="248"/>
      <c r="O302" s="248"/>
      <c r="P302" s="248"/>
      <c r="Q302" s="248"/>
      <c r="R302" s="248"/>
      <c r="S302" s="248"/>
      <c r="T302" s="249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0" t="s">
        <v>180</v>
      </c>
      <c r="AU302" s="250" t="s">
        <v>83</v>
      </c>
      <c r="AV302" s="14" t="s">
        <v>121</v>
      </c>
      <c r="AW302" s="14" t="s">
        <v>33</v>
      </c>
      <c r="AX302" s="14" t="s">
        <v>81</v>
      </c>
      <c r="AY302" s="250" t="s">
        <v>114</v>
      </c>
    </row>
    <row r="303" s="2" customFormat="1" ht="16.5" customHeight="1">
      <c r="A303" s="40"/>
      <c r="B303" s="41"/>
      <c r="C303" s="206" t="s">
        <v>567</v>
      </c>
      <c r="D303" s="206" t="s">
        <v>117</v>
      </c>
      <c r="E303" s="207" t="s">
        <v>568</v>
      </c>
      <c r="F303" s="208" t="s">
        <v>569</v>
      </c>
      <c r="G303" s="209" t="s">
        <v>200</v>
      </c>
      <c r="H303" s="210">
        <v>0.080000000000000002</v>
      </c>
      <c r="I303" s="211"/>
      <c r="J303" s="212">
        <f>ROUND(I303*H303,2)</f>
        <v>0</v>
      </c>
      <c r="K303" s="208" t="s">
        <v>175</v>
      </c>
      <c r="L303" s="46"/>
      <c r="M303" s="213" t="s">
        <v>19</v>
      </c>
      <c r="N303" s="214" t="s">
        <v>44</v>
      </c>
      <c r="O303" s="86"/>
      <c r="P303" s="215">
        <f>O303*H303</f>
        <v>0</v>
      </c>
      <c r="Q303" s="215">
        <v>2.9909500000000002</v>
      </c>
      <c r="R303" s="215">
        <f>Q303*H303</f>
        <v>0.23927600000000002</v>
      </c>
      <c r="S303" s="215">
        <v>0</v>
      </c>
      <c r="T303" s="216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7" t="s">
        <v>121</v>
      </c>
      <c r="AT303" s="217" t="s">
        <v>117</v>
      </c>
      <c r="AU303" s="217" t="s">
        <v>83</v>
      </c>
      <c r="AY303" s="19" t="s">
        <v>114</v>
      </c>
      <c r="BE303" s="218">
        <f>IF(N303="základní",J303,0)</f>
        <v>0</v>
      </c>
      <c r="BF303" s="218">
        <f>IF(N303="snížená",J303,0)</f>
        <v>0</v>
      </c>
      <c r="BG303" s="218">
        <f>IF(N303="zákl. přenesená",J303,0)</f>
        <v>0</v>
      </c>
      <c r="BH303" s="218">
        <f>IF(N303="sníž. přenesená",J303,0)</f>
        <v>0</v>
      </c>
      <c r="BI303" s="218">
        <f>IF(N303="nulová",J303,0)</f>
        <v>0</v>
      </c>
      <c r="BJ303" s="19" t="s">
        <v>81</v>
      </c>
      <c r="BK303" s="218">
        <f>ROUND(I303*H303,2)</f>
        <v>0</v>
      </c>
      <c r="BL303" s="19" t="s">
        <v>121</v>
      </c>
      <c r="BM303" s="217" t="s">
        <v>570</v>
      </c>
    </row>
    <row r="304" s="13" customFormat="1">
      <c r="A304" s="13"/>
      <c r="B304" s="229"/>
      <c r="C304" s="230"/>
      <c r="D304" s="219" t="s">
        <v>180</v>
      </c>
      <c r="E304" s="231" t="s">
        <v>19</v>
      </c>
      <c r="F304" s="232" t="s">
        <v>571</v>
      </c>
      <c r="G304" s="230"/>
      <c r="H304" s="233">
        <v>0.080000000000000002</v>
      </c>
      <c r="I304" s="234"/>
      <c r="J304" s="230"/>
      <c r="K304" s="230"/>
      <c r="L304" s="235"/>
      <c r="M304" s="236"/>
      <c r="N304" s="237"/>
      <c r="O304" s="237"/>
      <c r="P304" s="237"/>
      <c r="Q304" s="237"/>
      <c r="R304" s="237"/>
      <c r="S304" s="237"/>
      <c r="T304" s="238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9" t="s">
        <v>180</v>
      </c>
      <c r="AU304" s="239" t="s">
        <v>83</v>
      </c>
      <c r="AV304" s="13" t="s">
        <v>83</v>
      </c>
      <c r="AW304" s="13" t="s">
        <v>33</v>
      </c>
      <c r="AX304" s="13" t="s">
        <v>81</v>
      </c>
      <c r="AY304" s="239" t="s">
        <v>114</v>
      </c>
    </row>
    <row r="305" s="2" customFormat="1">
      <c r="A305" s="40"/>
      <c r="B305" s="41"/>
      <c r="C305" s="206" t="s">
        <v>572</v>
      </c>
      <c r="D305" s="206" t="s">
        <v>117</v>
      </c>
      <c r="E305" s="207" t="s">
        <v>573</v>
      </c>
      <c r="F305" s="208" t="s">
        <v>574</v>
      </c>
      <c r="G305" s="209" t="s">
        <v>200</v>
      </c>
      <c r="H305" s="210">
        <v>0.080000000000000002</v>
      </c>
      <c r="I305" s="211"/>
      <c r="J305" s="212">
        <f>ROUND(I305*H305,2)</f>
        <v>0</v>
      </c>
      <c r="K305" s="208" t="s">
        <v>175</v>
      </c>
      <c r="L305" s="46"/>
      <c r="M305" s="213" t="s">
        <v>19</v>
      </c>
      <c r="N305" s="214" t="s">
        <v>44</v>
      </c>
      <c r="O305" s="86"/>
      <c r="P305" s="215">
        <f>O305*H305</f>
        <v>0</v>
      </c>
      <c r="Q305" s="215">
        <v>0</v>
      </c>
      <c r="R305" s="215">
        <f>Q305*H305</f>
        <v>0</v>
      </c>
      <c r="S305" s="215">
        <v>0</v>
      </c>
      <c r="T305" s="216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7" t="s">
        <v>121</v>
      </c>
      <c r="AT305" s="217" t="s">
        <v>117</v>
      </c>
      <c r="AU305" s="217" t="s">
        <v>83</v>
      </c>
      <c r="AY305" s="19" t="s">
        <v>114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9" t="s">
        <v>81</v>
      </c>
      <c r="BK305" s="218">
        <f>ROUND(I305*H305,2)</f>
        <v>0</v>
      </c>
      <c r="BL305" s="19" t="s">
        <v>121</v>
      </c>
      <c r="BM305" s="217" t="s">
        <v>575</v>
      </c>
    </row>
    <row r="306" s="2" customFormat="1" ht="16.5" customHeight="1">
      <c r="A306" s="40"/>
      <c r="B306" s="41"/>
      <c r="C306" s="206" t="s">
        <v>576</v>
      </c>
      <c r="D306" s="206" t="s">
        <v>117</v>
      </c>
      <c r="E306" s="207" t="s">
        <v>577</v>
      </c>
      <c r="F306" s="208" t="s">
        <v>578</v>
      </c>
      <c r="G306" s="209" t="s">
        <v>217</v>
      </c>
      <c r="H306" s="210">
        <v>82.900000000000006</v>
      </c>
      <c r="I306" s="211"/>
      <c r="J306" s="212">
        <f>ROUND(I306*H306,2)</f>
        <v>0</v>
      </c>
      <c r="K306" s="208" t="s">
        <v>175</v>
      </c>
      <c r="L306" s="46"/>
      <c r="M306" s="213" t="s">
        <v>19</v>
      </c>
      <c r="N306" s="214" t="s">
        <v>44</v>
      </c>
      <c r="O306" s="86"/>
      <c r="P306" s="215">
        <f>O306*H306</f>
        <v>0</v>
      </c>
      <c r="Q306" s="215">
        <v>0</v>
      </c>
      <c r="R306" s="215">
        <f>Q306*H306</f>
        <v>0</v>
      </c>
      <c r="S306" s="215">
        <v>0</v>
      </c>
      <c r="T306" s="216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7" t="s">
        <v>121</v>
      </c>
      <c r="AT306" s="217" t="s">
        <v>117</v>
      </c>
      <c r="AU306" s="217" t="s">
        <v>83</v>
      </c>
      <c r="AY306" s="19" t="s">
        <v>114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9" t="s">
        <v>81</v>
      </c>
      <c r="BK306" s="218">
        <f>ROUND(I306*H306,2)</f>
        <v>0</v>
      </c>
      <c r="BL306" s="19" t="s">
        <v>121</v>
      </c>
      <c r="BM306" s="217" t="s">
        <v>579</v>
      </c>
    </row>
    <row r="307" s="13" customFormat="1">
      <c r="A307" s="13"/>
      <c r="B307" s="229"/>
      <c r="C307" s="230"/>
      <c r="D307" s="219" t="s">
        <v>180</v>
      </c>
      <c r="E307" s="231" t="s">
        <v>19</v>
      </c>
      <c r="F307" s="232" t="s">
        <v>580</v>
      </c>
      <c r="G307" s="230"/>
      <c r="H307" s="233">
        <v>53.299999999999997</v>
      </c>
      <c r="I307" s="234"/>
      <c r="J307" s="230"/>
      <c r="K307" s="230"/>
      <c r="L307" s="235"/>
      <c r="M307" s="236"/>
      <c r="N307" s="237"/>
      <c r="O307" s="237"/>
      <c r="P307" s="237"/>
      <c r="Q307" s="237"/>
      <c r="R307" s="237"/>
      <c r="S307" s="237"/>
      <c r="T307" s="238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9" t="s">
        <v>180</v>
      </c>
      <c r="AU307" s="239" t="s">
        <v>83</v>
      </c>
      <c r="AV307" s="13" t="s">
        <v>83</v>
      </c>
      <c r="AW307" s="13" t="s">
        <v>33</v>
      </c>
      <c r="AX307" s="13" t="s">
        <v>73</v>
      </c>
      <c r="AY307" s="239" t="s">
        <v>114</v>
      </c>
    </row>
    <row r="308" s="13" customFormat="1">
      <c r="A308" s="13"/>
      <c r="B308" s="229"/>
      <c r="C308" s="230"/>
      <c r="D308" s="219" t="s">
        <v>180</v>
      </c>
      <c r="E308" s="231" t="s">
        <v>19</v>
      </c>
      <c r="F308" s="232" t="s">
        <v>581</v>
      </c>
      <c r="G308" s="230"/>
      <c r="H308" s="233">
        <v>17.600000000000001</v>
      </c>
      <c r="I308" s="234"/>
      <c r="J308" s="230"/>
      <c r="K308" s="230"/>
      <c r="L308" s="235"/>
      <c r="M308" s="236"/>
      <c r="N308" s="237"/>
      <c r="O308" s="237"/>
      <c r="P308" s="237"/>
      <c r="Q308" s="237"/>
      <c r="R308" s="237"/>
      <c r="S308" s="237"/>
      <c r="T308" s="238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9" t="s">
        <v>180</v>
      </c>
      <c r="AU308" s="239" t="s">
        <v>83</v>
      </c>
      <c r="AV308" s="13" t="s">
        <v>83</v>
      </c>
      <c r="AW308" s="13" t="s">
        <v>33</v>
      </c>
      <c r="AX308" s="13" t="s">
        <v>73</v>
      </c>
      <c r="AY308" s="239" t="s">
        <v>114</v>
      </c>
    </row>
    <row r="309" s="13" customFormat="1">
      <c r="A309" s="13"/>
      <c r="B309" s="229"/>
      <c r="C309" s="230"/>
      <c r="D309" s="219" t="s">
        <v>180</v>
      </c>
      <c r="E309" s="231" t="s">
        <v>19</v>
      </c>
      <c r="F309" s="232" t="s">
        <v>582</v>
      </c>
      <c r="G309" s="230"/>
      <c r="H309" s="233">
        <v>12</v>
      </c>
      <c r="I309" s="234"/>
      <c r="J309" s="230"/>
      <c r="K309" s="230"/>
      <c r="L309" s="235"/>
      <c r="M309" s="236"/>
      <c r="N309" s="237"/>
      <c r="O309" s="237"/>
      <c r="P309" s="237"/>
      <c r="Q309" s="237"/>
      <c r="R309" s="237"/>
      <c r="S309" s="237"/>
      <c r="T309" s="238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9" t="s">
        <v>180</v>
      </c>
      <c r="AU309" s="239" t="s">
        <v>83</v>
      </c>
      <c r="AV309" s="13" t="s">
        <v>83</v>
      </c>
      <c r="AW309" s="13" t="s">
        <v>33</v>
      </c>
      <c r="AX309" s="13" t="s">
        <v>73</v>
      </c>
      <c r="AY309" s="239" t="s">
        <v>114</v>
      </c>
    </row>
    <row r="310" s="14" customFormat="1">
      <c r="A310" s="14"/>
      <c r="B310" s="240"/>
      <c r="C310" s="241"/>
      <c r="D310" s="219" t="s">
        <v>180</v>
      </c>
      <c r="E310" s="242" t="s">
        <v>19</v>
      </c>
      <c r="F310" s="243" t="s">
        <v>232</v>
      </c>
      <c r="G310" s="241"/>
      <c r="H310" s="244">
        <v>82.900000000000006</v>
      </c>
      <c r="I310" s="245"/>
      <c r="J310" s="241"/>
      <c r="K310" s="241"/>
      <c r="L310" s="246"/>
      <c r="M310" s="247"/>
      <c r="N310" s="248"/>
      <c r="O310" s="248"/>
      <c r="P310" s="248"/>
      <c r="Q310" s="248"/>
      <c r="R310" s="248"/>
      <c r="S310" s="248"/>
      <c r="T310" s="249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0" t="s">
        <v>180</v>
      </c>
      <c r="AU310" s="250" t="s">
        <v>83</v>
      </c>
      <c r="AV310" s="14" t="s">
        <v>121</v>
      </c>
      <c r="AW310" s="14" t="s">
        <v>33</v>
      </c>
      <c r="AX310" s="14" t="s">
        <v>81</v>
      </c>
      <c r="AY310" s="250" t="s">
        <v>114</v>
      </c>
    </row>
    <row r="311" s="2" customFormat="1" ht="16.5" customHeight="1">
      <c r="A311" s="40"/>
      <c r="B311" s="41"/>
      <c r="C311" s="206" t="s">
        <v>583</v>
      </c>
      <c r="D311" s="206" t="s">
        <v>117</v>
      </c>
      <c r="E311" s="207" t="s">
        <v>584</v>
      </c>
      <c r="F311" s="208" t="s">
        <v>585</v>
      </c>
      <c r="G311" s="209" t="s">
        <v>217</v>
      </c>
      <c r="H311" s="210">
        <v>82.900000000000006</v>
      </c>
      <c r="I311" s="211"/>
      <c r="J311" s="212">
        <f>ROUND(I311*H311,2)</f>
        <v>0</v>
      </c>
      <c r="K311" s="208" t="s">
        <v>175</v>
      </c>
      <c r="L311" s="46"/>
      <c r="M311" s="213" t="s">
        <v>19</v>
      </c>
      <c r="N311" s="214" t="s">
        <v>44</v>
      </c>
      <c r="O311" s="86"/>
      <c r="P311" s="215">
        <f>O311*H311</f>
        <v>0</v>
      </c>
      <c r="Q311" s="215">
        <v>0</v>
      </c>
      <c r="R311" s="215">
        <f>Q311*H311</f>
        <v>0</v>
      </c>
      <c r="S311" s="215">
        <v>0</v>
      </c>
      <c r="T311" s="21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7" t="s">
        <v>121</v>
      </c>
      <c r="AT311" s="217" t="s">
        <v>117</v>
      </c>
      <c r="AU311" s="217" t="s">
        <v>83</v>
      </c>
      <c r="AY311" s="19" t="s">
        <v>114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9" t="s">
        <v>81</v>
      </c>
      <c r="BK311" s="218">
        <f>ROUND(I311*H311,2)</f>
        <v>0</v>
      </c>
      <c r="BL311" s="19" t="s">
        <v>121</v>
      </c>
      <c r="BM311" s="217" t="s">
        <v>586</v>
      </c>
    </row>
    <row r="312" s="12" customFormat="1" ht="22.8" customHeight="1">
      <c r="A312" s="12"/>
      <c r="B312" s="190"/>
      <c r="C312" s="191"/>
      <c r="D312" s="192" t="s">
        <v>72</v>
      </c>
      <c r="E312" s="204" t="s">
        <v>121</v>
      </c>
      <c r="F312" s="204" t="s">
        <v>587</v>
      </c>
      <c r="G312" s="191"/>
      <c r="H312" s="191"/>
      <c r="I312" s="194"/>
      <c r="J312" s="205">
        <f>BK312</f>
        <v>0</v>
      </c>
      <c r="K312" s="191"/>
      <c r="L312" s="196"/>
      <c r="M312" s="197"/>
      <c r="N312" s="198"/>
      <c r="O312" s="198"/>
      <c r="P312" s="199">
        <f>SUM(P313:P358)</f>
        <v>0</v>
      </c>
      <c r="Q312" s="198"/>
      <c r="R312" s="199">
        <f>SUM(R313:R358)</f>
        <v>104.51670107</v>
      </c>
      <c r="S312" s="198"/>
      <c r="T312" s="200">
        <f>SUM(T313:T358)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1" t="s">
        <v>81</v>
      </c>
      <c r="AT312" s="202" t="s">
        <v>72</v>
      </c>
      <c r="AU312" s="202" t="s">
        <v>81</v>
      </c>
      <c r="AY312" s="201" t="s">
        <v>114</v>
      </c>
      <c r="BK312" s="203">
        <f>SUM(BK313:BK358)</f>
        <v>0</v>
      </c>
    </row>
    <row r="313" s="2" customFormat="1">
      <c r="A313" s="40"/>
      <c r="B313" s="41"/>
      <c r="C313" s="206" t="s">
        <v>588</v>
      </c>
      <c r="D313" s="206" t="s">
        <v>117</v>
      </c>
      <c r="E313" s="207" t="s">
        <v>589</v>
      </c>
      <c r="F313" s="208" t="s">
        <v>590</v>
      </c>
      <c r="G313" s="209" t="s">
        <v>420</v>
      </c>
      <c r="H313" s="210">
        <v>2</v>
      </c>
      <c r="I313" s="211"/>
      <c r="J313" s="212">
        <f>ROUND(I313*H313,2)</f>
        <v>0</v>
      </c>
      <c r="K313" s="208" t="s">
        <v>175</v>
      </c>
      <c r="L313" s="46"/>
      <c r="M313" s="213" t="s">
        <v>19</v>
      </c>
      <c r="N313" s="214" t="s">
        <v>44</v>
      </c>
      <c r="O313" s="86"/>
      <c r="P313" s="215">
        <f>O313*H313</f>
        <v>0</v>
      </c>
      <c r="Q313" s="215">
        <v>0.0045900000000000003</v>
      </c>
      <c r="R313" s="215">
        <f>Q313*H313</f>
        <v>0.0091800000000000007</v>
      </c>
      <c r="S313" s="215">
        <v>0</v>
      </c>
      <c r="T313" s="216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7" t="s">
        <v>121</v>
      </c>
      <c r="AT313" s="217" t="s">
        <v>117</v>
      </c>
      <c r="AU313" s="217" t="s">
        <v>83</v>
      </c>
      <c r="AY313" s="19" t="s">
        <v>114</v>
      </c>
      <c r="BE313" s="218">
        <f>IF(N313="základní",J313,0)</f>
        <v>0</v>
      </c>
      <c r="BF313" s="218">
        <f>IF(N313="snížená",J313,0)</f>
        <v>0</v>
      </c>
      <c r="BG313" s="218">
        <f>IF(N313="zákl. přenesená",J313,0)</f>
        <v>0</v>
      </c>
      <c r="BH313" s="218">
        <f>IF(N313="sníž. přenesená",J313,0)</f>
        <v>0</v>
      </c>
      <c r="BI313" s="218">
        <f>IF(N313="nulová",J313,0)</f>
        <v>0</v>
      </c>
      <c r="BJ313" s="19" t="s">
        <v>81</v>
      </c>
      <c r="BK313" s="218">
        <f>ROUND(I313*H313,2)</f>
        <v>0</v>
      </c>
      <c r="BL313" s="19" t="s">
        <v>121</v>
      </c>
      <c r="BM313" s="217" t="s">
        <v>591</v>
      </c>
    </row>
    <row r="314" s="2" customFormat="1" ht="16.5" customHeight="1">
      <c r="A314" s="40"/>
      <c r="B314" s="41"/>
      <c r="C314" s="272" t="s">
        <v>592</v>
      </c>
      <c r="D314" s="272" t="s">
        <v>385</v>
      </c>
      <c r="E314" s="273" t="s">
        <v>593</v>
      </c>
      <c r="F314" s="274" t="s">
        <v>594</v>
      </c>
      <c r="G314" s="275" t="s">
        <v>420</v>
      </c>
      <c r="H314" s="276">
        <v>2</v>
      </c>
      <c r="I314" s="277"/>
      <c r="J314" s="278">
        <f>ROUND(I314*H314,2)</f>
        <v>0</v>
      </c>
      <c r="K314" s="274" t="s">
        <v>19</v>
      </c>
      <c r="L314" s="279"/>
      <c r="M314" s="280" t="s">
        <v>19</v>
      </c>
      <c r="N314" s="281" t="s">
        <v>44</v>
      </c>
      <c r="O314" s="86"/>
      <c r="P314" s="215">
        <f>O314*H314</f>
        <v>0</v>
      </c>
      <c r="Q314" s="215">
        <v>0.13700000000000001</v>
      </c>
      <c r="R314" s="215">
        <f>Q314*H314</f>
        <v>0.27400000000000002</v>
      </c>
      <c r="S314" s="215">
        <v>0</v>
      </c>
      <c r="T314" s="216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7" t="s">
        <v>203</v>
      </c>
      <c r="AT314" s="217" t="s">
        <v>385</v>
      </c>
      <c r="AU314" s="217" t="s">
        <v>83</v>
      </c>
      <c r="AY314" s="19" t="s">
        <v>114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9" t="s">
        <v>81</v>
      </c>
      <c r="BK314" s="218">
        <f>ROUND(I314*H314,2)</f>
        <v>0</v>
      </c>
      <c r="BL314" s="19" t="s">
        <v>121</v>
      </c>
      <c r="BM314" s="217" t="s">
        <v>595</v>
      </c>
    </row>
    <row r="315" s="2" customFormat="1">
      <c r="A315" s="40"/>
      <c r="B315" s="41"/>
      <c r="C315" s="206" t="s">
        <v>596</v>
      </c>
      <c r="D315" s="206" t="s">
        <v>117</v>
      </c>
      <c r="E315" s="207" t="s">
        <v>597</v>
      </c>
      <c r="F315" s="208" t="s">
        <v>598</v>
      </c>
      <c r="G315" s="209" t="s">
        <v>200</v>
      </c>
      <c r="H315" s="210">
        <v>1.2</v>
      </c>
      <c r="I315" s="211"/>
      <c r="J315" s="212">
        <f>ROUND(I315*H315,2)</f>
        <v>0</v>
      </c>
      <c r="K315" s="208" t="s">
        <v>175</v>
      </c>
      <c r="L315" s="46"/>
      <c r="M315" s="213" t="s">
        <v>19</v>
      </c>
      <c r="N315" s="214" t="s">
        <v>44</v>
      </c>
      <c r="O315" s="86"/>
      <c r="P315" s="215">
        <f>O315*H315</f>
        <v>0</v>
      </c>
      <c r="Q315" s="215">
        <v>2.4533700000000001</v>
      </c>
      <c r="R315" s="215">
        <f>Q315*H315</f>
        <v>2.9440439999999999</v>
      </c>
      <c r="S315" s="215">
        <v>0</v>
      </c>
      <c r="T315" s="21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121</v>
      </c>
      <c r="AT315" s="217" t="s">
        <v>117</v>
      </c>
      <c r="AU315" s="217" t="s">
        <v>83</v>
      </c>
      <c r="AY315" s="19" t="s">
        <v>114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9" t="s">
        <v>81</v>
      </c>
      <c r="BK315" s="218">
        <f>ROUND(I315*H315,2)</f>
        <v>0</v>
      </c>
      <c r="BL315" s="19" t="s">
        <v>121</v>
      </c>
      <c r="BM315" s="217" t="s">
        <v>599</v>
      </c>
    </row>
    <row r="316" s="2" customFormat="1">
      <c r="A316" s="40"/>
      <c r="B316" s="41"/>
      <c r="C316" s="206" t="s">
        <v>600</v>
      </c>
      <c r="D316" s="206" t="s">
        <v>117</v>
      </c>
      <c r="E316" s="207" t="s">
        <v>601</v>
      </c>
      <c r="F316" s="208" t="s">
        <v>602</v>
      </c>
      <c r="G316" s="209" t="s">
        <v>369</v>
      </c>
      <c r="H316" s="210">
        <v>0.010999999999999999</v>
      </c>
      <c r="I316" s="211"/>
      <c r="J316" s="212">
        <f>ROUND(I316*H316,2)</f>
        <v>0</v>
      </c>
      <c r="K316" s="208" t="s">
        <v>175</v>
      </c>
      <c r="L316" s="46"/>
      <c r="M316" s="213" t="s">
        <v>19</v>
      </c>
      <c r="N316" s="214" t="s">
        <v>44</v>
      </c>
      <c r="O316" s="86"/>
      <c r="P316" s="215">
        <f>O316*H316</f>
        <v>0</v>
      </c>
      <c r="Q316" s="215">
        <v>1.06277</v>
      </c>
      <c r="R316" s="215">
        <f>Q316*H316</f>
        <v>0.01169047</v>
      </c>
      <c r="S316" s="215">
        <v>0</v>
      </c>
      <c r="T316" s="216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7" t="s">
        <v>121</v>
      </c>
      <c r="AT316" s="217" t="s">
        <v>117</v>
      </c>
      <c r="AU316" s="217" t="s">
        <v>83</v>
      </c>
      <c r="AY316" s="19" t="s">
        <v>114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9" t="s">
        <v>81</v>
      </c>
      <c r="BK316" s="218">
        <f>ROUND(I316*H316,2)</f>
        <v>0</v>
      </c>
      <c r="BL316" s="19" t="s">
        <v>121</v>
      </c>
      <c r="BM316" s="217" t="s">
        <v>603</v>
      </c>
    </row>
    <row r="317" s="13" customFormat="1">
      <c r="A317" s="13"/>
      <c r="B317" s="229"/>
      <c r="C317" s="230"/>
      <c r="D317" s="219" t="s">
        <v>180</v>
      </c>
      <c r="E317" s="231" t="s">
        <v>19</v>
      </c>
      <c r="F317" s="232" t="s">
        <v>604</v>
      </c>
      <c r="G317" s="230"/>
      <c r="H317" s="233">
        <v>0.010999999999999999</v>
      </c>
      <c r="I317" s="234"/>
      <c r="J317" s="230"/>
      <c r="K317" s="230"/>
      <c r="L317" s="235"/>
      <c r="M317" s="236"/>
      <c r="N317" s="237"/>
      <c r="O317" s="237"/>
      <c r="P317" s="237"/>
      <c r="Q317" s="237"/>
      <c r="R317" s="237"/>
      <c r="S317" s="237"/>
      <c r="T317" s="238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9" t="s">
        <v>180</v>
      </c>
      <c r="AU317" s="239" t="s">
        <v>83</v>
      </c>
      <c r="AV317" s="13" t="s">
        <v>83</v>
      </c>
      <c r="AW317" s="13" t="s">
        <v>33</v>
      </c>
      <c r="AX317" s="13" t="s">
        <v>81</v>
      </c>
      <c r="AY317" s="239" t="s">
        <v>114</v>
      </c>
    </row>
    <row r="318" s="2" customFormat="1">
      <c r="A318" s="40"/>
      <c r="B318" s="41"/>
      <c r="C318" s="206" t="s">
        <v>605</v>
      </c>
      <c r="D318" s="206" t="s">
        <v>117</v>
      </c>
      <c r="E318" s="207" t="s">
        <v>606</v>
      </c>
      <c r="F318" s="208" t="s">
        <v>607</v>
      </c>
      <c r="G318" s="209" t="s">
        <v>217</v>
      </c>
      <c r="H318" s="210">
        <v>12</v>
      </c>
      <c r="I318" s="211"/>
      <c r="J318" s="212">
        <f>ROUND(I318*H318,2)</f>
        <v>0</v>
      </c>
      <c r="K318" s="208" t="s">
        <v>175</v>
      </c>
      <c r="L318" s="46"/>
      <c r="M318" s="213" t="s">
        <v>19</v>
      </c>
      <c r="N318" s="214" t="s">
        <v>44</v>
      </c>
      <c r="O318" s="86"/>
      <c r="P318" s="215">
        <f>O318*H318</f>
        <v>0</v>
      </c>
      <c r="Q318" s="215">
        <v>0.03465</v>
      </c>
      <c r="R318" s="215">
        <f>Q318*H318</f>
        <v>0.4158</v>
      </c>
      <c r="S318" s="215">
        <v>0</v>
      </c>
      <c r="T318" s="216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17" t="s">
        <v>121</v>
      </c>
      <c r="AT318" s="217" t="s">
        <v>117</v>
      </c>
      <c r="AU318" s="217" t="s">
        <v>83</v>
      </c>
      <c r="AY318" s="19" t="s">
        <v>114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9" t="s">
        <v>81</v>
      </c>
      <c r="BK318" s="218">
        <f>ROUND(I318*H318,2)</f>
        <v>0</v>
      </c>
      <c r="BL318" s="19" t="s">
        <v>121</v>
      </c>
      <c r="BM318" s="217" t="s">
        <v>608</v>
      </c>
    </row>
    <row r="319" s="2" customFormat="1" ht="21.75" customHeight="1">
      <c r="A319" s="40"/>
      <c r="B319" s="41"/>
      <c r="C319" s="206" t="s">
        <v>609</v>
      </c>
      <c r="D319" s="206" t="s">
        <v>117</v>
      </c>
      <c r="E319" s="207" t="s">
        <v>610</v>
      </c>
      <c r="F319" s="208" t="s">
        <v>611</v>
      </c>
      <c r="G319" s="209" t="s">
        <v>174</v>
      </c>
      <c r="H319" s="210">
        <v>9</v>
      </c>
      <c r="I319" s="211"/>
      <c r="J319" s="212">
        <f>ROUND(I319*H319,2)</f>
        <v>0</v>
      </c>
      <c r="K319" s="208" t="s">
        <v>175</v>
      </c>
      <c r="L319" s="46"/>
      <c r="M319" s="213" t="s">
        <v>19</v>
      </c>
      <c r="N319" s="214" t="s">
        <v>44</v>
      </c>
      <c r="O319" s="86"/>
      <c r="P319" s="215">
        <f>O319*H319</f>
        <v>0</v>
      </c>
      <c r="Q319" s="215">
        <v>0</v>
      </c>
      <c r="R319" s="215">
        <f>Q319*H319</f>
        <v>0</v>
      </c>
      <c r="S319" s="215">
        <v>0</v>
      </c>
      <c r="T319" s="21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121</v>
      </c>
      <c r="AT319" s="217" t="s">
        <v>117</v>
      </c>
      <c r="AU319" s="217" t="s">
        <v>83</v>
      </c>
      <c r="AY319" s="19" t="s">
        <v>114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9" t="s">
        <v>81</v>
      </c>
      <c r="BK319" s="218">
        <f>ROUND(I319*H319,2)</f>
        <v>0</v>
      </c>
      <c r="BL319" s="19" t="s">
        <v>121</v>
      </c>
      <c r="BM319" s="217" t="s">
        <v>612</v>
      </c>
    </row>
    <row r="320" s="13" customFormat="1">
      <c r="A320" s="13"/>
      <c r="B320" s="229"/>
      <c r="C320" s="230"/>
      <c r="D320" s="219" t="s">
        <v>180</v>
      </c>
      <c r="E320" s="231" t="s">
        <v>19</v>
      </c>
      <c r="F320" s="232" t="s">
        <v>613</v>
      </c>
      <c r="G320" s="230"/>
      <c r="H320" s="233">
        <v>7.5</v>
      </c>
      <c r="I320" s="234"/>
      <c r="J320" s="230"/>
      <c r="K320" s="230"/>
      <c r="L320" s="235"/>
      <c r="M320" s="236"/>
      <c r="N320" s="237"/>
      <c r="O320" s="237"/>
      <c r="P320" s="237"/>
      <c r="Q320" s="237"/>
      <c r="R320" s="237"/>
      <c r="S320" s="237"/>
      <c r="T320" s="238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9" t="s">
        <v>180</v>
      </c>
      <c r="AU320" s="239" t="s">
        <v>83</v>
      </c>
      <c r="AV320" s="13" t="s">
        <v>83</v>
      </c>
      <c r="AW320" s="13" t="s">
        <v>33</v>
      </c>
      <c r="AX320" s="13" t="s">
        <v>73</v>
      </c>
      <c r="AY320" s="239" t="s">
        <v>114</v>
      </c>
    </row>
    <row r="321" s="13" customFormat="1">
      <c r="A321" s="13"/>
      <c r="B321" s="229"/>
      <c r="C321" s="230"/>
      <c r="D321" s="219" t="s">
        <v>180</v>
      </c>
      <c r="E321" s="231" t="s">
        <v>19</v>
      </c>
      <c r="F321" s="232" t="s">
        <v>614</v>
      </c>
      <c r="G321" s="230"/>
      <c r="H321" s="233">
        <v>1.5</v>
      </c>
      <c r="I321" s="234"/>
      <c r="J321" s="230"/>
      <c r="K321" s="230"/>
      <c r="L321" s="235"/>
      <c r="M321" s="236"/>
      <c r="N321" s="237"/>
      <c r="O321" s="237"/>
      <c r="P321" s="237"/>
      <c r="Q321" s="237"/>
      <c r="R321" s="237"/>
      <c r="S321" s="237"/>
      <c r="T321" s="238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9" t="s">
        <v>180</v>
      </c>
      <c r="AU321" s="239" t="s">
        <v>83</v>
      </c>
      <c r="AV321" s="13" t="s">
        <v>83</v>
      </c>
      <c r="AW321" s="13" t="s">
        <v>33</v>
      </c>
      <c r="AX321" s="13" t="s">
        <v>73</v>
      </c>
      <c r="AY321" s="239" t="s">
        <v>114</v>
      </c>
    </row>
    <row r="322" s="14" customFormat="1">
      <c r="A322" s="14"/>
      <c r="B322" s="240"/>
      <c r="C322" s="241"/>
      <c r="D322" s="219" t="s">
        <v>180</v>
      </c>
      <c r="E322" s="242" t="s">
        <v>19</v>
      </c>
      <c r="F322" s="243" t="s">
        <v>232</v>
      </c>
      <c r="G322" s="241"/>
      <c r="H322" s="244">
        <v>9</v>
      </c>
      <c r="I322" s="245"/>
      <c r="J322" s="241"/>
      <c r="K322" s="241"/>
      <c r="L322" s="246"/>
      <c r="M322" s="247"/>
      <c r="N322" s="248"/>
      <c r="O322" s="248"/>
      <c r="P322" s="248"/>
      <c r="Q322" s="248"/>
      <c r="R322" s="248"/>
      <c r="S322" s="248"/>
      <c r="T322" s="249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0" t="s">
        <v>180</v>
      </c>
      <c r="AU322" s="250" t="s">
        <v>83</v>
      </c>
      <c r="AV322" s="14" t="s">
        <v>121</v>
      </c>
      <c r="AW322" s="14" t="s">
        <v>33</v>
      </c>
      <c r="AX322" s="14" t="s">
        <v>81</v>
      </c>
      <c r="AY322" s="250" t="s">
        <v>114</v>
      </c>
    </row>
    <row r="323" s="2" customFormat="1" ht="21.75" customHeight="1">
      <c r="A323" s="40"/>
      <c r="B323" s="41"/>
      <c r="C323" s="206" t="s">
        <v>615</v>
      </c>
      <c r="D323" s="206" t="s">
        <v>117</v>
      </c>
      <c r="E323" s="207" t="s">
        <v>610</v>
      </c>
      <c r="F323" s="208" t="s">
        <v>611</v>
      </c>
      <c r="G323" s="209" t="s">
        <v>174</v>
      </c>
      <c r="H323" s="210">
        <v>5</v>
      </c>
      <c r="I323" s="211"/>
      <c r="J323" s="212">
        <f>ROUND(I323*H323,2)</f>
        <v>0</v>
      </c>
      <c r="K323" s="208" t="s">
        <v>175</v>
      </c>
      <c r="L323" s="46"/>
      <c r="M323" s="213" t="s">
        <v>19</v>
      </c>
      <c r="N323" s="214" t="s">
        <v>44</v>
      </c>
      <c r="O323" s="86"/>
      <c r="P323" s="215">
        <f>O323*H323</f>
        <v>0</v>
      </c>
      <c r="Q323" s="215">
        <v>0</v>
      </c>
      <c r="R323" s="215">
        <f>Q323*H323</f>
        <v>0</v>
      </c>
      <c r="S323" s="215">
        <v>0</v>
      </c>
      <c r="T323" s="21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7" t="s">
        <v>121</v>
      </c>
      <c r="AT323" s="217" t="s">
        <v>117</v>
      </c>
      <c r="AU323" s="217" t="s">
        <v>83</v>
      </c>
      <c r="AY323" s="19" t="s">
        <v>114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9" t="s">
        <v>81</v>
      </c>
      <c r="BK323" s="218">
        <f>ROUND(I323*H323,2)</f>
        <v>0</v>
      </c>
      <c r="BL323" s="19" t="s">
        <v>121</v>
      </c>
      <c r="BM323" s="217" t="s">
        <v>616</v>
      </c>
    </row>
    <row r="324" s="13" customFormat="1">
      <c r="A324" s="13"/>
      <c r="B324" s="229"/>
      <c r="C324" s="230"/>
      <c r="D324" s="219" t="s">
        <v>180</v>
      </c>
      <c r="E324" s="231" t="s">
        <v>19</v>
      </c>
      <c r="F324" s="232" t="s">
        <v>617</v>
      </c>
      <c r="G324" s="230"/>
      <c r="H324" s="233">
        <v>5</v>
      </c>
      <c r="I324" s="234"/>
      <c r="J324" s="230"/>
      <c r="K324" s="230"/>
      <c r="L324" s="235"/>
      <c r="M324" s="236"/>
      <c r="N324" s="237"/>
      <c r="O324" s="237"/>
      <c r="P324" s="237"/>
      <c r="Q324" s="237"/>
      <c r="R324" s="237"/>
      <c r="S324" s="237"/>
      <c r="T324" s="238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9" t="s">
        <v>180</v>
      </c>
      <c r="AU324" s="239" t="s">
        <v>83</v>
      </c>
      <c r="AV324" s="13" t="s">
        <v>83</v>
      </c>
      <c r="AW324" s="13" t="s">
        <v>33</v>
      </c>
      <c r="AX324" s="13" t="s">
        <v>81</v>
      </c>
      <c r="AY324" s="239" t="s">
        <v>114</v>
      </c>
    </row>
    <row r="325" s="2" customFormat="1" ht="21.75" customHeight="1">
      <c r="A325" s="40"/>
      <c r="B325" s="41"/>
      <c r="C325" s="206" t="s">
        <v>618</v>
      </c>
      <c r="D325" s="206" t="s">
        <v>117</v>
      </c>
      <c r="E325" s="207" t="s">
        <v>619</v>
      </c>
      <c r="F325" s="208" t="s">
        <v>620</v>
      </c>
      <c r="G325" s="209" t="s">
        <v>174</v>
      </c>
      <c r="H325" s="210">
        <v>0.83999999999999997</v>
      </c>
      <c r="I325" s="211"/>
      <c r="J325" s="212">
        <f>ROUND(I325*H325,2)</f>
        <v>0</v>
      </c>
      <c r="K325" s="208" t="s">
        <v>175</v>
      </c>
      <c r="L325" s="46"/>
      <c r="M325" s="213" t="s">
        <v>19</v>
      </c>
      <c r="N325" s="214" t="s">
        <v>44</v>
      </c>
      <c r="O325" s="86"/>
      <c r="P325" s="215">
        <f>O325*H325</f>
        <v>0</v>
      </c>
      <c r="Q325" s="215">
        <v>0</v>
      </c>
      <c r="R325" s="215">
        <f>Q325*H325</f>
        <v>0</v>
      </c>
      <c r="S325" s="215">
        <v>0</v>
      </c>
      <c r="T325" s="216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17" t="s">
        <v>121</v>
      </c>
      <c r="AT325" s="217" t="s">
        <v>117</v>
      </c>
      <c r="AU325" s="217" t="s">
        <v>83</v>
      </c>
      <c r="AY325" s="19" t="s">
        <v>114</v>
      </c>
      <c r="BE325" s="218">
        <f>IF(N325="základní",J325,0)</f>
        <v>0</v>
      </c>
      <c r="BF325" s="218">
        <f>IF(N325="snížená",J325,0)</f>
        <v>0</v>
      </c>
      <c r="BG325" s="218">
        <f>IF(N325="zákl. přenesená",J325,0)</f>
        <v>0</v>
      </c>
      <c r="BH325" s="218">
        <f>IF(N325="sníž. přenesená",J325,0)</f>
        <v>0</v>
      </c>
      <c r="BI325" s="218">
        <f>IF(N325="nulová",J325,0)</f>
        <v>0</v>
      </c>
      <c r="BJ325" s="19" t="s">
        <v>81</v>
      </c>
      <c r="BK325" s="218">
        <f>ROUND(I325*H325,2)</f>
        <v>0</v>
      </c>
      <c r="BL325" s="19" t="s">
        <v>121</v>
      </c>
      <c r="BM325" s="217" t="s">
        <v>621</v>
      </c>
    </row>
    <row r="326" s="2" customFormat="1" ht="16.5" customHeight="1">
      <c r="A326" s="40"/>
      <c r="B326" s="41"/>
      <c r="C326" s="206" t="s">
        <v>622</v>
      </c>
      <c r="D326" s="206" t="s">
        <v>117</v>
      </c>
      <c r="E326" s="207" t="s">
        <v>623</v>
      </c>
      <c r="F326" s="208" t="s">
        <v>624</v>
      </c>
      <c r="G326" s="209" t="s">
        <v>200</v>
      </c>
      <c r="H326" s="210">
        <v>0.87</v>
      </c>
      <c r="I326" s="211"/>
      <c r="J326" s="212">
        <f>ROUND(I326*H326,2)</f>
        <v>0</v>
      </c>
      <c r="K326" s="208" t="s">
        <v>175</v>
      </c>
      <c r="L326" s="46"/>
      <c r="M326" s="213" t="s">
        <v>19</v>
      </c>
      <c r="N326" s="214" t="s">
        <v>44</v>
      </c>
      <c r="O326" s="86"/>
      <c r="P326" s="215">
        <f>O326*H326</f>
        <v>0</v>
      </c>
      <c r="Q326" s="215">
        <v>0</v>
      </c>
      <c r="R326" s="215">
        <f>Q326*H326</f>
        <v>0</v>
      </c>
      <c r="S326" s="215">
        <v>0</v>
      </c>
      <c r="T326" s="216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7" t="s">
        <v>121</v>
      </c>
      <c r="AT326" s="217" t="s">
        <v>117</v>
      </c>
      <c r="AU326" s="217" t="s">
        <v>83</v>
      </c>
      <c r="AY326" s="19" t="s">
        <v>114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9" t="s">
        <v>81</v>
      </c>
      <c r="BK326" s="218">
        <f>ROUND(I326*H326,2)</f>
        <v>0</v>
      </c>
      <c r="BL326" s="19" t="s">
        <v>121</v>
      </c>
      <c r="BM326" s="217" t="s">
        <v>625</v>
      </c>
    </row>
    <row r="327" s="2" customFormat="1" ht="16.5" customHeight="1">
      <c r="A327" s="40"/>
      <c r="B327" s="41"/>
      <c r="C327" s="206" t="s">
        <v>626</v>
      </c>
      <c r="D327" s="206" t="s">
        <v>117</v>
      </c>
      <c r="E327" s="207" t="s">
        <v>627</v>
      </c>
      <c r="F327" s="208" t="s">
        <v>628</v>
      </c>
      <c r="G327" s="209" t="s">
        <v>200</v>
      </c>
      <c r="H327" s="210">
        <v>19.07</v>
      </c>
      <c r="I327" s="211"/>
      <c r="J327" s="212">
        <f>ROUND(I327*H327,2)</f>
        <v>0</v>
      </c>
      <c r="K327" s="208" t="s">
        <v>175</v>
      </c>
      <c r="L327" s="46"/>
      <c r="M327" s="213" t="s">
        <v>19</v>
      </c>
      <c r="N327" s="214" t="s">
        <v>44</v>
      </c>
      <c r="O327" s="86"/>
      <c r="P327" s="215">
        <f>O327*H327</f>
        <v>0</v>
      </c>
      <c r="Q327" s="215">
        <v>0</v>
      </c>
      <c r="R327" s="215">
        <f>Q327*H327</f>
        <v>0</v>
      </c>
      <c r="S327" s="215">
        <v>0</v>
      </c>
      <c r="T327" s="216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7" t="s">
        <v>121</v>
      </c>
      <c r="AT327" s="217" t="s">
        <v>117</v>
      </c>
      <c r="AU327" s="217" t="s">
        <v>83</v>
      </c>
      <c r="AY327" s="19" t="s">
        <v>114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9" t="s">
        <v>81</v>
      </c>
      <c r="BK327" s="218">
        <f>ROUND(I327*H327,2)</f>
        <v>0</v>
      </c>
      <c r="BL327" s="19" t="s">
        <v>121</v>
      </c>
      <c r="BM327" s="217" t="s">
        <v>629</v>
      </c>
    </row>
    <row r="328" s="2" customFormat="1" ht="21.75" customHeight="1">
      <c r="A328" s="40"/>
      <c r="B328" s="41"/>
      <c r="C328" s="206" t="s">
        <v>630</v>
      </c>
      <c r="D328" s="206" t="s">
        <v>117</v>
      </c>
      <c r="E328" s="207" t="s">
        <v>631</v>
      </c>
      <c r="F328" s="208" t="s">
        <v>632</v>
      </c>
      <c r="G328" s="209" t="s">
        <v>200</v>
      </c>
      <c r="H328" s="210">
        <v>0.59499999999999997</v>
      </c>
      <c r="I328" s="211"/>
      <c r="J328" s="212">
        <f>ROUND(I328*H328,2)</f>
        <v>0</v>
      </c>
      <c r="K328" s="208" t="s">
        <v>19</v>
      </c>
      <c r="L328" s="46"/>
      <c r="M328" s="213" t="s">
        <v>19</v>
      </c>
      <c r="N328" s="214" t="s">
        <v>44</v>
      </c>
      <c r="O328" s="86"/>
      <c r="P328" s="215">
        <f>O328*H328</f>
        <v>0</v>
      </c>
      <c r="Q328" s="215">
        <v>0</v>
      </c>
      <c r="R328" s="215">
        <f>Q328*H328</f>
        <v>0</v>
      </c>
      <c r="S328" s="215">
        <v>0</v>
      </c>
      <c r="T328" s="216">
        <f>S328*H328</f>
        <v>0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17" t="s">
        <v>121</v>
      </c>
      <c r="AT328" s="217" t="s">
        <v>117</v>
      </c>
      <c r="AU328" s="217" t="s">
        <v>83</v>
      </c>
      <c r="AY328" s="19" t="s">
        <v>114</v>
      </c>
      <c r="BE328" s="218">
        <f>IF(N328="základní",J328,0)</f>
        <v>0</v>
      </c>
      <c r="BF328" s="218">
        <f>IF(N328="snížená",J328,0)</f>
        <v>0</v>
      </c>
      <c r="BG328" s="218">
        <f>IF(N328="zákl. přenesená",J328,0)</f>
        <v>0</v>
      </c>
      <c r="BH328" s="218">
        <f>IF(N328="sníž. přenesená",J328,0)</f>
        <v>0</v>
      </c>
      <c r="BI328" s="218">
        <f>IF(N328="nulová",J328,0)</f>
        <v>0</v>
      </c>
      <c r="BJ328" s="19" t="s">
        <v>81</v>
      </c>
      <c r="BK328" s="218">
        <f>ROUND(I328*H328,2)</f>
        <v>0</v>
      </c>
      <c r="BL328" s="19" t="s">
        <v>121</v>
      </c>
      <c r="BM328" s="217" t="s">
        <v>633</v>
      </c>
    </row>
    <row r="329" s="13" customFormat="1">
      <c r="A329" s="13"/>
      <c r="B329" s="229"/>
      <c r="C329" s="230"/>
      <c r="D329" s="219" t="s">
        <v>180</v>
      </c>
      <c r="E329" s="231" t="s">
        <v>19</v>
      </c>
      <c r="F329" s="232" t="s">
        <v>634</v>
      </c>
      <c r="G329" s="230"/>
      <c r="H329" s="233">
        <v>0.20799999999999999</v>
      </c>
      <c r="I329" s="234"/>
      <c r="J329" s="230"/>
      <c r="K329" s="230"/>
      <c r="L329" s="235"/>
      <c r="M329" s="236"/>
      <c r="N329" s="237"/>
      <c r="O329" s="237"/>
      <c r="P329" s="237"/>
      <c r="Q329" s="237"/>
      <c r="R329" s="237"/>
      <c r="S329" s="237"/>
      <c r="T329" s="238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9" t="s">
        <v>180</v>
      </c>
      <c r="AU329" s="239" t="s">
        <v>83</v>
      </c>
      <c r="AV329" s="13" t="s">
        <v>83</v>
      </c>
      <c r="AW329" s="13" t="s">
        <v>33</v>
      </c>
      <c r="AX329" s="13" t="s">
        <v>73</v>
      </c>
      <c r="AY329" s="239" t="s">
        <v>114</v>
      </c>
    </row>
    <row r="330" s="13" customFormat="1">
      <c r="A330" s="13"/>
      <c r="B330" s="229"/>
      <c r="C330" s="230"/>
      <c r="D330" s="219" t="s">
        <v>180</v>
      </c>
      <c r="E330" s="231" t="s">
        <v>19</v>
      </c>
      <c r="F330" s="232" t="s">
        <v>635</v>
      </c>
      <c r="G330" s="230"/>
      <c r="H330" s="233">
        <v>0.16200000000000001</v>
      </c>
      <c r="I330" s="234"/>
      <c r="J330" s="230"/>
      <c r="K330" s="230"/>
      <c r="L330" s="235"/>
      <c r="M330" s="236"/>
      <c r="N330" s="237"/>
      <c r="O330" s="237"/>
      <c r="P330" s="237"/>
      <c r="Q330" s="237"/>
      <c r="R330" s="237"/>
      <c r="S330" s="237"/>
      <c r="T330" s="238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9" t="s">
        <v>180</v>
      </c>
      <c r="AU330" s="239" t="s">
        <v>83</v>
      </c>
      <c r="AV330" s="13" t="s">
        <v>83</v>
      </c>
      <c r="AW330" s="13" t="s">
        <v>33</v>
      </c>
      <c r="AX330" s="13" t="s">
        <v>73</v>
      </c>
      <c r="AY330" s="239" t="s">
        <v>114</v>
      </c>
    </row>
    <row r="331" s="13" customFormat="1">
      <c r="A331" s="13"/>
      <c r="B331" s="229"/>
      <c r="C331" s="230"/>
      <c r="D331" s="219" t="s">
        <v>180</v>
      </c>
      <c r="E331" s="231" t="s">
        <v>19</v>
      </c>
      <c r="F331" s="232" t="s">
        <v>636</v>
      </c>
      <c r="G331" s="230"/>
      <c r="H331" s="233">
        <v>0.22500000000000001</v>
      </c>
      <c r="I331" s="234"/>
      <c r="J331" s="230"/>
      <c r="K331" s="230"/>
      <c r="L331" s="235"/>
      <c r="M331" s="236"/>
      <c r="N331" s="237"/>
      <c r="O331" s="237"/>
      <c r="P331" s="237"/>
      <c r="Q331" s="237"/>
      <c r="R331" s="237"/>
      <c r="S331" s="237"/>
      <c r="T331" s="238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9" t="s">
        <v>180</v>
      </c>
      <c r="AU331" s="239" t="s">
        <v>83</v>
      </c>
      <c r="AV331" s="13" t="s">
        <v>83</v>
      </c>
      <c r="AW331" s="13" t="s">
        <v>33</v>
      </c>
      <c r="AX331" s="13" t="s">
        <v>73</v>
      </c>
      <c r="AY331" s="239" t="s">
        <v>114</v>
      </c>
    </row>
    <row r="332" s="14" customFormat="1">
      <c r="A332" s="14"/>
      <c r="B332" s="240"/>
      <c r="C332" s="241"/>
      <c r="D332" s="219" t="s">
        <v>180</v>
      </c>
      <c r="E332" s="242" t="s">
        <v>19</v>
      </c>
      <c r="F332" s="243" t="s">
        <v>232</v>
      </c>
      <c r="G332" s="241"/>
      <c r="H332" s="244">
        <v>0.59499999999999997</v>
      </c>
      <c r="I332" s="245"/>
      <c r="J332" s="241"/>
      <c r="K332" s="241"/>
      <c r="L332" s="246"/>
      <c r="M332" s="247"/>
      <c r="N332" s="248"/>
      <c r="O332" s="248"/>
      <c r="P332" s="248"/>
      <c r="Q332" s="248"/>
      <c r="R332" s="248"/>
      <c r="S332" s="248"/>
      <c r="T332" s="249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0" t="s">
        <v>180</v>
      </c>
      <c r="AU332" s="250" t="s">
        <v>83</v>
      </c>
      <c r="AV332" s="14" t="s">
        <v>121</v>
      </c>
      <c r="AW332" s="14" t="s">
        <v>33</v>
      </c>
      <c r="AX332" s="14" t="s">
        <v>81</v>
      </c>
      <c r="AY332" s="250" t="s">
        <v>114</v>
      </c>
    </row>
    <row r="333" s="2" customFormat="1">
      <c r="A333" s="40"/>
      <c r="B333" s="41"/>
      <c r="C333" s="206" t="s">
        <v>637</v>
      </c>
      <c r="D333" s="206" t="s">
        <v>117</v>
      </c>
      <c r="E333" s="207" t="s">
        <v>638</v>
      </c>
      <c r="F333" s="208" t="s">
        <v>639</v>
      </c>
      <c r="G333" s="209" t="s">
        <v>174</v>
      </c>
      <c r="H333" s="210">
        <v>1.1799999999999999</v>
      </c>
      <c r="I333" s="211"/>
      <c r="J333" s="212">
        <f>ROUND(I333*H333,2)</f>
        <v>0</v>
      </c>
      <c r="K333" s="208" t="s">
        <v>175</v>
      </c>
      <c r="L333" s="46"/>
      <c r="M333" s="213" t="s">
        <v>19</v>
      </c>
      <c r="N333" s="214" t="s">
        <v>44</v>
      </c>
      <c r="O333" s="86"/>
      <c r="P333" s="215">
        <f>O333*H333</f>
        <v>0</v>
      </c>
      <c r="Q333" s="215">
        <v>0.0063200000000000001</v>
      </c>
      <c r="R333" s="215">
        <f>Q333*H333</f>
        <v>0.0074576</v>
      </c>
      <c r="S333" s="215">
        <v>0</v>
      </c>
      <c r="T333" s="216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7" t="s">
        <v>121</v>
      </c>
      <c r="AT333" s="217" t="s">
        <v>117</v>
      </c>
      <c r="AU333" s="217" t="s">
        <v>83</v>
      </c>
      <c r="AY333" s="19" t="s">
        <v>114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9" t="s">
        <v>81</v>
      </c>
      <c r="BK333" s="218">
        <f>ROUND(I333*H333,2)</f>
        <v>0</v>
      </c>
      <c r="BL333" s="19" t="s">
        <v>121</v>
      </c>
      <c r="BM333" s="217" t="s">
        <v>640</v>
      </c>
    </row>
    <row r="334" s="13" customFormat="1">
      <c r="A334" s="13"/>
      <c r="B334" s="229"/>
      <c r="C334" s="230"/>
      <c r="D334" s="219" t="s">
        <v>180</v>
      </c>
      <c r="E334" s="231" t="s">
        <v>19</v>
      </c>
      <c r="F334" s="232" t="s">
        <v>641</v>
      </c>
      <c r="G334" s="230"/>
      <c r="H334" s="233">
        <v>0.57999999999999996</v>
      </c>
      <c r="I334" s="234"/>
      <c r="J334" s="230"/>
      <c r="K334" s="230"/>
      <c r="L334" s="235"/>
      <c r="M334" s="236"/>
      <c r="N334" s="237"/>
      <c r="O334" s="237"/>
      <c r="P334" s="237"/>
      <c r="Q334" s="237"/>
      <c r="R334" s="237"/>
      <c r="S334" s="237"/>
      <c r="T334" s="238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9" t="s">
        <v>180</v>
      </c>
      <c r="AU334" s="239" t="s">
        <v>83</v>
      </c>
      <c r="AV334" s="13" t="s">
        <v>83</v>
      </c>
      <c r="AW334" s="13" t="s">
        <v>33</v>
      </c>
      <c r="AX334" s="13" t="s">
        <v>73</v>
      </c>
      <c r="AY334" s="239" t="s">
        <v>114</v>
      </c>
    </row>
    <row r="335" s="13" customFormat="1">
      <c r="A335" s="13"/>
      <c r="B335" s="229"/>
      <c r="C335" s="230"/>
      <c r="D335" s="219" t="s">
        <v>180</v>
      </c>
      <c r="E335" s="231" t="s">
        <v>19</v>
      </c>
      <c r="F335" s="232" t="s">
        <v>642</v>
      </c>
      <c r="G335" s="230"/>
      <c r="H335" s="233">
        <v>0.59999999999999998</v>
      </c>
      <c r="I335" s="234"/>
      <c r="J335" s="230"/>
      <c r="K335" s="230"/>
      <c r="L335" s="235"/>
      <c r="M335" s="236"/>
      <c r="N335" s="237"/>
      <c r="O335" s="237"/>
      <c r="P335" s="237"/>
      <c r="Q335" s="237"/>
      <c r="R335" s="237"/>
      <c r="S335" s="237"/>
      <c r="T335" s="238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9" t="s">
        <v>180</v>
      </c>
      <c r="AU335" s="239" t="s">
        <v>83</v>
      </c>
      <c r="AV335" s="13" t="s">
        <v>83</v>
      </c>
      <c r="AW335" s="13" t="s">
        <v>33</v>
      </c>
      <c r="AX335" s="13" t="s">
        <v>73</v>
      </c>
      <c r="AY335" s="239" t="s">
        <v>114</v>
      </c>
    </row>
    <row r="336" s="14" customFormat="1">
      <c r="A336" s="14"/>
      <c r="B336" s="240"/>
      <c r="C336" s="241"/>
      <c r="D336" s="219" t="s">
        <v>180</v>
      </c>
      <c r="E336" s="242" t="s">
        <v>19</v>
      </c>
      <c r="F336" s="243" t="s">
        <v>232</v>
      </c>
      <c r="G336" s="241"/>
      <c r="H336" s="244">
        <v>1.1799999999999999</v>
      </c>
      <c r="I336" s="245"/>
      <c r="J336" s="241"/>
      <c r="K336" s="241"/>
      <c r="L336" s="246"/>
      <c r="M336" s="247"/>
      <c r="N336" s="248"/>
      <c r="O336" s="248"/>
      <c r="P336" s="248"/>
      <c r="Q336" s="248"/>
      <c r="R336" s="248"/>
      <c r="S336" s="248"/>
      <c r="T336" s="249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0" t="s">
        <v>180</v>
      </c>
      <c r="AU336" s="250" t="s">
        <v>83</v>
      </c>
      <c r="AV336" s="14" t="s">
        <v>121</v>
      </c>
      <c r="AW336" s="14" t="s">
        <v>33</v>
      </c>
      <c r="AX336" s="14" t="s">
        <v>81</v>
      </c>
      <c r="AY336" s="250" t="s">
        <v>114</v>
      </c>
    </row>
    <row r="337" s="2" customFormat="1">
      <c r="A337" s="40"/>
      <c r="B337" s="41"/>
      <c r="C337" s="206" t="s">
        <v>643</v>
      </c>
      <c r="D337" s="206" t="s">
        <v>117</v>
      </c>
      <c r="E337" s="207" t="s">
        <v>638</v>
      </c>
      <c r="F337" s="208" t="s">
        <v>639</v>
      </c>
      <c r="G337" s="209" t="s">
        <v>174</v>
      </c>
      <c r="H337" s="210">
        <v>2.3999999999999999</v>
      </c>
      <c r="I337" s="211"/>
      <c r="J337" s="212">
        <f>ROUND(I337*H337,2)</f>
        <v>0</v>
      </c>
      <c r="K337" s="208" t="s">
        <v>175</v>
      </c>
      <c r="L337" s="46"/>
      <c r="M337" s="213" t="s">
        <v>19</v>
      </c>
      <c r="N337" s="214" t="s">
        <v>44</v>
      </c>
      <c r="O337" s="86"/>
      <c r="P337" s="215">
        <f>O337*H337</f>
        <v>0</v>
      </c>
      <c r="Q337" s="215">
        <v>0.0063200000000000001</v>
      </c>
      <c r="R337" s="215">
        <f>Q337*H337</f>
        <v>0.015167999999999999</v>
      </c>
      <c r="S337" s="215">
        <v>0</v>
      </c>
      <c r="T337" s="216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7" t="s">
        <v>121</v>
      </c>
      <c r="AT337" s="217" t="s">
        <v>117</v>
      </c>
      <c r="AU337" s="217" t="s">
        <v>83</v>
      </c>
      <c r="AY337" s="19" t="s">
        <v>114</v>
      </c>
      <c r="BE337" s="218">
        <f>IF(N337="základní",J337,0)</f>
        <v>0</v>
      </c>
      <c r="BF337" s="218">
        <f>IF(N337="snížená",J337,0)</f>
        <v>0</v>
      </c>
      <c r="BG337" s="218">
        <f>IF(N337="zákl. přenesená",J337,0)</f>
        <v>0</v>
      </c>
      <c r="BH337" s="218">
        <f>IF(N337="sníž. přenesená",J337,0)</f>
        <v>0</v>
      </c>
      <c r="BI337" s="218">
        <f>IF(N337="nulová",J337,0)</f>
        <v>0</v>
      </c>
      <c r="BJ337" s="19" t="s">
        <v>81</v>
      </c>
      <c r="BK337" s="218">
        <f>ROUND(I337*H337,2)</f>
        <v>0</v>
      </c>
      <c r="BL337" s="19" t="s">
        <v>121</v>
      </c>
      <c r="BM337" s="217" t="s">
        <v>644</v>
      </c>
    </row>
    <row r="338" s="13" customFormat="1">
      <c r="A338" s="13"/>
      <c r="B338" s="229"/>
      <c r="C338" s="230"/>
      <c r="D338" s="219" t="s">
        <v>180</v>
      </c>
      <c r="E338" s="231" t="s">
        <v>19</v>
      </c>
      <c r="F338" s="232" t="s">
        <v>645</v>
      </c>
      <c r="G338" s="230"/>
      <c r="H338" s="233">
        <v>2.3999999999999999</v>
      </c>
      <c r="I338" s="234"/>
      <c r="J338" s="230"/>
      <c r="K338" s="230"/>
      <c r="L338" s="235"/>
      <c r="M338" s="236"/>
      <c r="N338" s="237"/>
      <c r="O338" s="237"/>
      <c r="P338" s="237"/>
      <c r="Q338" s="237"/>
      <c r="R338" s="237"/>
      <c r="S338" s="237"/>
      <c r="T338" s="238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9" t="s">
        <v>180</v>
      </c>
      <c r="AU338" s="239" t="s">
        <v>83</v>
      </c>
      <c r="AV338" s="13" t="s">
        <v>83</v>
      </c>
      <c r="AW338" s="13" t="s">
        <v>33</v>
      </c>
      <c r="AX338" s="13" t="s">
        <v>81</v>
      </c>
      <c r="AY338" s="239" t="s">
        <v>114</v>
      </c>
    </row>
    <row r="339" s="2" customFormat="1">
      <c r="A339" s="40"/>
      <c r="B339" s="41"/>
      <c r="C339" s="206" t="s">
        <v>646</v>
      </c>
      <c r="D339" s="206" t="s">
        <v>117</v>
      </c>
      <c r="E339" s="207" t="s">
        <v>647</v>
      </c>
      <c r="F339" s="208" t="s">
        <v>648</v>
      </c>
      <c r="G339" s="209" t="s">
        <v>200</v>
      </c>
      <c r="H339" s="210">
        <v>3.7999999999999998</v>
      </c>
      <c r="I339" s="211"/>
      <c r="J339" s="212">
        <f>ROUND(I339*H339,2)</f>
        <v>0</v>
      </c>
      <c r="K339" s="208" t="s">
        <v>175</v>
      </c>
      <c r="L339" s="46"/>
      <c r="M339" s="213" t="s">
        <v>19</v>
      </c>
      <c r="N339" s="214" t="s">
        <v>44</v>
      </c>
      <c r="O339" s="86"/>
      <c r="P339" s="215">
        <f>O339*H339</f>
        <v>0</v>
      </c>
      <c r="Q339" s="215">
        <v>2.2050000000000001</v>
      </c>
      <c r="R339" s="215">
        <f>Q339*H339</f>
        <v>8.3789999999999996</v>
      </c>
      <c r="S339" s="215">
        <v>0</v>
      </c>
      <c r="T339" s="216">
        <f>S339*H339</f>
        <v>0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R339" s="217" t="s">
        <v>121</v>
      </c>
      <c r="AT339" s="217" t="s">
        <v>117</v>
      </c>
      <c r="AU339" s="217" t="s">
        <v>83</v>
      </c>
      <c r="AY339" s="19" t="s">
        <v>114</v>
      </c>
      <c r="BE339" s="218">
        <f>IF(N339="základní",J339,0)</f>
        <v>0</v>
      </c>
      <c r="BF339" s="218">
        <f>IF(N339="snížená",J339,0)</f>
        <v>0</v>
      </c>
      <c r="BG339" s="218">
        <f>IF(N339="zákl. přenesená",J339,0)</f>
        <v>0</v>
      </c>
      <c r="BH339" s="218">
        <f>IF(N339="sníž. přenesená",J339,0)</f>
        <v>0</v>
      </c>
      <c r="BI339" s="218">
        <f>IF(N339="nulová",J339,0)</f>
        <v>0</v>
      </c>
      <c r="BJ339" s="19" t="s">
        <v>81</v>
      </c>
      <c r="BK339" s="218">
        <f>ROUND(I339*H339,2)</f>
        <v>0</v>
      </c>
      <c r="BL339" s="19" t="s">
        <v>121</v>
      </c>
      <c r="BM339" s="217" t="s">
        <v>649</v>
      </c>
    </row>
    <row r="340" s="13" customFormat="1">
      <c r="A340" s="13"/>
      <c r="B340" s="229"/>
      <c r="C340" s="230"/>
      <c r="D340" s="219" t="s">
        <v>180</v>
      </c>
      <c r="E340" s="231" t="s">
        <v>19</v>
      </c>
      <c r="F340" s="232" t="s">
        <v>650</v>
      </c>
      <c r="G340" s="230"/>
      <c r="H340" s="233">
        <v>3.7999999999999998</v>
      </c>
      <c r="I340" s="234"/>
      <c r="J340" s="230"/>
      <c r="K340" s="230"/>
      <c r="L340" s="235"/>
      <c r="M340" s="236"/>
      <c r="N340" s="237"/>
      <c r="O340" s="237"/>
      <c r="P340" s="237"/>
      <c r="Q340" s="237"/>
      <c r="R340" s="237"/>
      <c r="S340" s="237"/>
      <c r="T340" s="238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9" t="s">
        <v>180</v>
      </c>
      <c r="AU340" s="239" t="s">
        <v>83</v>
      </c>
      <c r="AV340" s="13" t="s">
        <v>83</v>
      </c>
      <c r="AW340" s="13" t="s">
        <v>33</v>
      </c>
      <c r="AX340" s="13" t="s">
        <v>81</v>
      </c>
      <c r="AY340" s="239" t="s">
        <v>114</v>
      </c>
    </row>
    <row r="341" s="2" customFormat="1">
      <c r="A341" s="40"/>
      <c r="B341" s="41"/>
      <c r="C341" s="206" t="s">
        <v>651</v>
      </c>
      <c r="D341" s="206" t="s">
        <v>117</v>
      </c>
      <c r="E341" s="207" t="s">
        <v>652</v>
      </c>
      <c r="F341" s="208" t="s">
        <v>653</v>
      </c>
      <c r="G341" s="209" t="s">
        <v>200</v>
      </c>
      <c r="H341" s="210">
        <v>11.699999999999999</v>
      </c>
      <c r="I341" s="211"/>
      <c r="J341" s="212">
        <f>ROUND(I341*H341,2)</f>
        <v>0</v>
      </c>
      <c r="K341" s="208" t="s">
        <v>175</v>
      </c>
      <c r="L341" s="46"/>
      <c r="M341" s="213" t="s">
        <v>19</v>
      </c>
      <c r="N341" s="214" t="s">
        <v>44</v>
      </c>
      <c r="O341" s="86"/>
      <c r="P341" s="215">
        <f>O341*H341</f>
        <v>0</v>
      </c>
      <c r="Q341" s="215">
        <v>2.25</v>
      </c>
      <c r="R341" s="215">
        <f>Q341*H341</f>
        <v>26.324999999999999</v>
      </c>
      <c r="S341" s="215">
        <v>0</v>
      </c>
      <c r="T341" s="216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17" t="s">
        <v>121</v>
      </c>
      <c r="AT341" s="217" t="s">
        <v>117</v>
      </c>
      <c r="AU341" s="217" t="s">
        <v>83</v>
      </c>
      <c r="AY341" s="19" t="s">
        <v>114</v>
      </c>
      <c r="BE341" s="218">
        <f>IF(N341="základní",J341,0)</f>
        <v>0</v>
      </c>
      <c r="BF341" s="218">
        <f>IF(N341="snížená",J341,0)</f>
        <v>0</v>
      </c>
      <c r="BG341" s="218">
        <f>IF(N341="zákl. přenesená",J341,0)</f>
        <v>0</v>
      </c>
      <c r="BH341" s="218">
        <f>IF(N341="sníž. přenesená",J341,0)</f>
        <v>0</v>
      </c>
      <c r="BI341" s="218">
        <f>IF(N341="nulová",J341,0)</f>
        <v>0</v>
      </c>
      <c r="BJ341" s="19" t="s">
        <v>81</v>
      </c>
      <c r="BK341" s="218">
        <f>ROUND(I341*H341,2)</f>
        <v>0</v>
      </c>
      <c r="BL341" s="19" t="s">
        <v>121</v>
      </c>
      <c r="BM341" s="217" t="s">
        <v>654</v>
      </c>
    </row>
    <row r="342" s="13" customFormat="1">
      <c r="A342" s="13"/>
      <c r="B342" s="229"/>
      <c r="C342" s="230"/>
      <c r="D342" s="219" t="s">
        <v>180</v>
      </c>
      <c r="E342" s="231" t="s">
        <v>19</v>
      </c>
      <c r="F342" s="232" t="s">
        <v>655</v>
      </c>
      <c r="G342" s="230"/>
      <c r="H342" s="233">
        <v>11.699999999999999</v>
      </c>
      <c r="I342" s="234"/>
      <c r="J342" s="230"/>
      <c r="K342" s="230"/>
      <c r="L342" s="235"/>
      <c r="M342" s="236"/>
      <c r="N342" s="237"/>
      <c r="O342" s="237"/>
      <c r="P342" s="237"/>
      <c r="Q342" s="237"/>
      <c r="R342" s="237"/>
      <c r="S342" s="237"/>
      <c r="T342" s="238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9" t="s">
        <v>180</v>
      </c>
      <c r="AU342" s="239" t="s">
        <v>83</v>
      </c>
      <c r="AV342" s="13" t="s">
        <v>83</v>
      </c>
      <c r="AW342" s="13" t="s">
        <v>33</v>
      </c>
      <c r="AX342" s="13" t="s">
        <v>81</v>
      </c>
      <c r="AY342" s="239" t="s">
        <v>114</v>
      </c>
    </row>
    <row r="343" s="2" customFormat="1" ht="16.5" customHeight="1">
      <c r="A343" s="40"/>
      <c r="B343" s="41"/>
      <c r="C343" s="206" t="s">
        <v>656</v>
      </c>
      <c r="D343" s="206" t="s">
        <v>117</v>
      </c>
      <c r="E343" s="207" t="s">
        <v>657</v>
      </c>
      <c r="F343" s="208" t="s">
        <v>658</v>
      </c>
      <c r="G343" s="209" t="s">
        <v>200</v>
      </c>
      <c r="H343" s="210">
        <v>1.1399999999999999</v>
      </c>
      <c r="I343" s="211"/>
      <c r="J343" s="212">
        <f>ROUND(I343*H343,2)</f>
        <v>0</v>
      </c>
      <c r="K343" s="208" t="s">
        <v>175</v>
      </c>
      <c r="L343" s="46"/>
      <c r="M343" s="213" t="s">
        <v>19</v>
      </c>
      <c r="N343" s="214" t="s">
        <v>44</v>
      </c>
      <c r="O343" s="86"/>
      <c r="P343" s="215">
        <f>O343*H343</f>
        <v>0</v>
      </c>
      <c r="Q343" s="215">
        <v>0</v>
      </c>
      <c r="R343" s="215">
        <f>Q343*H343</f>
        <v>0</v>
      </c>
      <c r="S343" s="215">
        <v>0</v>
      </c>
      <c r="T343" s="216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17" t="s">
        <v>121</v>
      </c>
      <c r="AT343" s="217" t="s">
        <v>117</v>
      </c>
      <c r="AU343" s="217" t="s">
        <v>83</v>
      </c>
      <c r="AY343" s="19" t="s">
        <v>114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9" t="s">
        <v>81</v>
      </c>
      <c r="BK343" s="218">
        <f>ROUND(I343*H343,2)</f>
        <v>0</v>
      </c>
      <c r="BL343" s="19" t="s">
        <v>121</v>
      </c>
      <c r="BM343" s="217" t="s">
        <v>659</v>
      </c>
    </row>
    <row r="344" s="13" customFormat="1">
      <c r="A344" s="13"/>
      <c r="B344" s="229"/>
      <c r="C344" s="230"/>
      <c r="D344" s="219" t="s">
        <v>180</v>
      </c>
      <c r="E344" s="231" t="s">
        <v>19</v>
      </c>
      <c r="F344" s="232" t="s">
        <v>660</v>
      </c>
      <c r="G344" s="230"/>
      <c r="H344" s="233">
        <v>1.1399999999999999</v>
      </c>
      <c r="I344" s="234"/>
      <c r="J344" s="230"/>
      <c r="K344" s="230"/>
      <c r="L344" s="235"/>
      <c r="M344" s="236"/>
      <c r="N344" s="237"/>
      <c r="O344" s="237"/>
      <c r="P344" s="237"/>
      <c r="Q344" s="237"/>
      <c r="R344" s="237"/>
      <c r="S344" s="237"/>
      <c r="T344" s="238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9" t="s">
        <v>180</v>
      </c>
      <c r="AU344" s="239" t="s">
        <v>83</v>
      </c>
      <c r="AV344" s="13" t="s">
        <v>83</v>
      </c>
      <c r="AW344" s="13" t="s">
        <v>33</v>
      </c>
      <c r="AX344" s="13" t="s">
        <v>81</v>
      </c>
      <c r="AY344" s="239" t="s">
        <v>114</v>
      </c>
    </row>
    <row r="345" s="2" customFormat="1" ht="16.5" customHeight="1">
      <c r="A345" s="40"/>
      <c r="B345" s="41"/>
      <c r="C345" s="272" t="s">
        <v>661</v>
      </c>
      <c r="D345" s="272" t="s">
        <v>385</v>
      </c>
      <c r="E345" s="273" t="s">
        <v>662</v>
      </c>
      <c r="F345" s="274" t="s">
        <v>663</v>
      </c>
      <c r="G345" s="275" t="s">
        <v>369</v>
      </c>
      <c r="H345" s="276">
        <v>2.4420000000000002</v>
      </c>
      <c r="I345" s="277"/>
      <c r="J345" s="278">
        <f>ROUND(I345*H345,2)</f>
        <v>0</v>
      </c>
      <c r="K345" s="274" t="s">
        <v>175</v>
      </c>
      <c r="L345" s="279"/>
      <c r="M345" s="280" t="s">
        <v>19</v>
      </c>
      <c r="N345" s="281" t="s">
        <v>44</v>
      </c>
      <c r="O345" s="86"/>
      <c r="P345" s="215">
        <f>O345*H345</f>
        <v>0</v>
      </c>
      <c r="Q345" s="215">
        <v>1</v>
      </c>
      <c r="R345" s="215">
        <f>Q345*H345</f>
        <v>2.4420000000000002</v>
      </c>
      <c r="S345" s="215">
        <v>0</v>
      </c>
      <c r="T345" s="216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7" t="s">
        <v>203</v>
      </c>
      <c r="AT345" s="217" t="s">
        <v>385</v>
      </c>
      <c r="AU345" s="217" t="s">
        <v>83</v>
      </c>
      <c r="AY345" s="19" t="s">
        <v>114</v>
      </c>
      <c r="BE345" s="218">
        <f>IF(N345="základní",J345,0)</f>
        <v>0</v>
      </c>
      <c r="BF345" s="218">
        <f>IF(N345="snížená",J345,0)</f>
        <v>0</v>
      </c>
      <c r="BG345" s="218">
        <f>IF(N345="zákl. přenesená",J345,0)</f>
        <v>0</v>
      </c>
      <c r="BH345" s="218">
        <f>IF(N345="sníž. přenesená",J345,0)</f>
        <v>0</v>
      </c>
      <c r="BI345" s="218">
        <f>IF(N345="nulová",J345,0)</f>
        <v>0</v>
      </c>
      <c r="BJ345" s="19" t="s">
        <v>81</v>
      </c>
      <c r="BK345" s="218">
        <f>ROUND(I345*H345,2)</f>
        <v>0</v>
      </c>
      <c r="BL345" s="19" t="s">
        <v>121</v>
      </c>
      <c r="BM345" s="217" t="s">
        <v>664</v>
      </c>
    </row>
    <row r="346" s="13" customFormat="1">
      <c r="A346" s="13"/>
      <c r="B346" s="229"/>
      <c r="C346" s="230"/>
      <c r="D346" s="219" t="s">
        <v>180</v>
      </c>
      <c r="E346" s="230"/>
      <c r="F346" s="232" t="s">
        <v>665</v>
      </c>
      <c r="G346" s="230"/>
      <c r="H346" s="233">
        <v>2.4420000000000002</v>
      </c>
      <c r="I346" s="234"/>
      <c r="J346" s="230"/>
      <c r="K346" s="230"/>
      <c r="L346" s="235"/>
      <c r="M346" s="236"/>
      <c r="N346" s="237"/>
      <c r="O346" s="237"/>
      <c r="P346" s="237"/>
      <c r="Q346" s="237"/>
      <c r="R346" s="237"/>
      <c r="S346" s="237"/>
      <c r="T346" s="238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9" t="s">
        <v>180</v>
      </c>
      <c r="AU346" s="239" t="s">
        <v>83</v>
      </c>
      <c r="AV346" s="13" t="s">
        <v>83</v>
      </c>
      <c r="AW346" s="13" t="s">
        <v>4</v>
      </c>
      <c r="AX346" s="13" t="s">
        <v>81</v>
      </c>
      <c r="AY346" s="239" t="s">
        <v>114</v>
      </c>
    </row>
    <row r="347" s="2" customFormat="1">
      <c r="A347" s="40"/>
      <c r="B347" s="41"/>
      <c r="C347" s="206" t="s">
        <v>666</v>
      </c>
      <c r="D347" s="206" t="s">
        <v>117</v>
      </c>
      <c r="E347" s="207" t="s">
        <v>667</v>
      </c>
      <c r="F347" s="208" t="s">
        <v>668</v>
      </c>
      <c r="G347" s="209" t="s">
        <v>200</v>
      </c>
      <c r="H347" s="210">
        <v>5</v>
      </c>
      <c r="I347" s="211"/>
      <c r="J347" s="212">
        <f>ROUND(I347*H347,2)</f>
        <v>0</v>
      </c>
      <c r="K347" s="208" t="s">
        <v>175</v>
      </c>
      <c r="L347" s="46"/>
      <c r="M347" s="213" t="s">
        <v>19</v>
      </c>
      <c r="N347" s="214" t="s">
        <v>44</v>
      </c>
      <c r="O347" s="86"/>
      <c r="P347" s="215">
        <f>O347*H347</f>
        <v>0</v>
      </c>
      <c r="Q347" s="215">
        <v>2.79989</v>
      </c>
      <c r="R347" s="215">
        <f>Q347*H347</f>
        <v>13.99945</v>
      </c>
      <c r="S347" s="215">
        <v>0</v>
      </c>
      <c r="T347" s="216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17" t="s">
        <v>121</v>
      </c>
      <c r="AT347" s="217" t="s">
        <v>117</v>
      </c>
      <c r="AU347" s="217" t="s">
        <v>83</v>
      </c>
      <c r="AY347" s="19" t="s">
        <v>114</v>
      </c>
      <c r="BE347" s="218">
        <f>IF(N347="základní",J347,0)</f>
        <v>0</v>
      </c>
      <c r="BF347" s="218">
        <f>IF(N347="snížená",J347,0)</f>
        <v>0</v>
      </c>
      <c r="BG347" s="218">
        <f>IF(N347="zákl. přenesená",J347,0)</f>
        <v>0</v>
      </c>
      <c r="BH347" s="218">
        <f>IF(N347="sníž. přenesená",J347,0)</f>
        <v>0</v>
      </c>
      <c r="BI347" s="218">
        <f>IF(N347="nulová",J347,0)</f>
        <v>0</v>
      </c>
      <c r="BJ347" s="19" t="s">
        <v>81</v>
      </c>
      <c r="BK347" s="218">
        <f>ROUND(I347*H347,2)</f>
        <v>0</v>
      </c>
      <c r="BL347" s="19" t="s">
        <v>121</v>
      </c>
      <c r="BM347" s="217" t="s">
        <v>669</v>
      </c>
    </row>
    <row r="348" s="13" customFormat="1">
      <c r="A348" s="13"/>
      <c r="B348" s="229"/>
      <c r="C348" s="230"/>
      <c r="D348" s="219" t="s">
        <v>180</v>
      </c>
      <c r="E348" s="231" t="s">
        <v>19</v>
      </c>
      <c r="F348" s="232" t="s">
        <v>670</v>
      </c>
      <c r="G348" s="230"/>
      <c r="H348" s="233">
        <v>5</v>
      </c>
      <c r="I348" s="234"/>
      <c r="J348" s="230"/>
      <c r="K348" s="230"/>
      <c r="L348" s="235"/>
      <c r="M348" s="236"/>
      <c r="N348" s="237"/>
      <c r="O348" s="237"/>
      <c r="P348" s="237"/>
      <c r="Q348" s="237"/>
      <c r="R348" s="237"/>
      <c r="S348" s="237"/>
      <c r="T348" s="238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9" t="s">
        <v>180</v>
      </c>
      <c r="AU348" s="239" t="s">
        <v>83</v>
      </c>
      <c r="AV348" s="13" t="s">
        <v>83</v>
      </c>
      <c r="AW348" s="13" t="s">
        <v>33</v>
      </c>
      <c r="AX348" s="13" t="s">
        <v>81</v>
      </c>
      <c r="AY348" s="239" t="s">
        <v>114</v>
      </c>
    </row>
    <row r="349" s="2" customFormat="1">
      <c r="A349" s="40"/>
      <c r="B349" s="41"/>
      <c r="C349" s="206" t="s">
        <v>671</v>
      </c>
      <c r="D349" s="206" t="s">
        <v>117</v>
      </c>
      <c r="E349" s="207" t="s">
        <v>672</v>
      </c>
      <c r="F349" s="208" t="s">
        <v>673</v>
      </c>
      <c r="G349" s="209" t="s">
        <v>200</v>
      </c>
      <c r="H349" s="210">
        <v>15.6</v>
      </c>
      <c r="I349" s="211"/>
      <c r="J349" s="212">
        <f>ROUND(I349*H349,2)</f>
        <v>0</v>
      </c>
      <c r="K349" s="208" t="s">
        <v>175</v>
      </c>
      <c r="L349" s="46"/>
      <c r="M349" s="213" t="s">
        <v>19</v>
      </c>
      <c r="N349" s="214" t="s">
        <v>44</v>
      </c>
      <c r="O349" s="86"/>
      <c r="P349" s="215">
        <f>O349*H349</f>
        <v>0</v>
      </c>
      <c r="Q349" s="215">
        <v>1.9967999999999999</v>
      </c>
      <c r="R349" s="215">
        <f>Q349*H349</f>
        <v>31.150079999999999</v>
      </c>
      <c r="S349" s="215">
        <v>0</v>
      </c>
      <c r="T349" s="216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17" t="s">
        <v>121</v>
      </c>
      <c r="AT349" s="217" t="s">
        <v>117</v>
      </c>
      <c r="AU349" s="217" t="s">
        <v>83</v>
      </c>
      <c r="AY349" s="19" t="s">
        <v>114</v>
      </c>
      <c r="BE349" s="218">
        <f>IF(N349="základní",J349,0)</f>
        <v>0</v>
      </c>
      <c r="BF349" s="218">
        <f>IF(N349="snížená",J349,0)</f>
        <v>0</v>
      </c>
      <c r="BG349" s="218">
        <f>IF(N349="zákl. přenesená",J349,0)</f>
        <v>0</v>
      </c>
      <c r="BH349" s="218">
        <f>IF(N349="sníž. přenesená",J349,0)</f>
        <v>0</v>
      </c>
      <c r="BI349" s="218">
        <f>IF(N349="nulová",J349,0)</f>
        <v>0</v>
      </c>
      <c r="BJ349" s="19" t="s">
        <v>81</v>
      </c>
      <c r="BK349" s="218">
        <f>ROUND(I349*H349,2)</f>
        <v>0</v>
      </c>
      <c r="BL349" s="19" t="s">
        <v>121</v>
      </c>
      <c r="BM349" s="217" t="s">
        <v>674</v>
      </c>
    </row>
    <row r="350" s="13" customFormat="1">
      <c r="A350" s="13"/>
      <c r="B350" s="229"/>
      <c r="C350" s="230"/>
      <c r="D350" s="219" t="s">
        <v>180</v>
      </c>
      <c r="E350" s="231" t="s">
        <v>19</v>
      </c>
      <c r="F350" s="232" t="s">
        <v>675</v>
      </c>
      <c r="G350" s="230"/>
      <c r="H350" s="233">
        <v>15.6</v>
      </c>
      <c r="I350" s="234"/>
      <c r="J350" s="230"/>
      <c r="K350" s="230"/>
      <c r="L350" s="235"/>
      <c r="M350" s="236"/>
      <c r="N350" s="237"/>
      <c r="O350" s="237"/>
      <c r="P350" s="237"/>
      <c r="Q350" s="237"/>
      <c r="R350" s="237"/>
      <c r="S350" s="237"/>
      <c r="T350" s="238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9" t="s">
        <v>180</v>
      </c>
      <c r="AU350" s="239" t="s">
        <v>83</v>
      </c>
      <c r="AV350" s="13" t="s">
        <v>83</v>
      </c>
      <c r="AW350" s="13" t="s">
        <v>33</v>
      </c>
      <c r="AX350" s="13" t="s">
        <v>81</v>
      </c>
      <c r="AY350" s="239" t="s">
        <v>114</v>
      </c>
    </row>
    <row r="351" s="2" customFormat="1">
      <c r="A351" s="40"/>
      <c r="B351" s="41"/>
      <c r="C351" s="206" t="s">
        <v>676</v>
      </c>
      <c r="D351" s="206" t="s">
        <v>117</v>
      </c>
      <c r="E351" s="207" t="s">
        <v>677</v>
      </c>
      <c r="F351" s="208" t="s">
        <v>678</v>
      </c>
      <c r="G351" s="209" t="s">
        <v>200</v>
      </c>
      <c r="H351" s="210">
        <v>2</v>
      </c>
      <c r="I351" s="211"/>
      <c r="J351" s="212">
        <f>ROUND(I351*H351,2)</f>
        <v>0</v>
      </c>
      <c r="K351" s="208" t="s">
        <v>175</v>
      </c>
      <c r="L351" s="46"/>
      <c r="M351" s="213" t="s">
        <v>19</v>
      </c>
      <c r="N351" s="214" t="s">
        <v>44</v>
      </c>
      <c r="O351" s="86"/>
      <c r="P351" s="215">
        <f>O351*H351</f>
        <v>0</v>
      </c>
      <c r="Q351" s="215">
        <v>2.052</v>
      </c>
      <c r="R351" s="215">
        <f>Q351*H351</f>
        <v>4.1040000000000001</v>
      </c>
      <c r="S351" s="215">
        <v>0</v>
      </c>
      <c r="T351" s="216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7" t="s">
        <v>121</v>
      </c>
      <c r="AT351" s="217" t="s">
        <v>117</v>
      </c>
      <c r="AU351" s="217" t="s">
        <v>83</v>
      </c>
      <c r="AY351" s="19" t="s">
        <v>114</v>
      </c>
      <c r="BE351" s="218">
        <f>IF(N351="základní",J351,0)</f>
        <v>0</v>
      </c>
      <c r="BF351" s="218">
        <f>IF(N351="snížená",J351,0)</f>
        <v>0</v>
      </c>
      <c r="BG351" s="218">
        <f>IF(N351="zákl. přenesená",J351,0)</f>
        <v>0</v>
      </c>
      <c r="BH351" s="218">
        <f>IF(N351="sníž. přenesená",J351,0)</f>
        <v>0</v>
      </c>
      <c r="BI351" s="218">
        <f>IF(N351="nulová",J351,0)</f>
        <v>0</v>
      </c>
      <c r="BJ351" s="19" t="s">
        <v>81</v>
      </c>
      <c r="BK351" s="218">
        <f>ROUND(I351*H351,2)</f>
        <v>0</v>
      </c>
      <c r="BL351" s="19" t="s">
        <v>121</v>
      </c>
      <c r="BM351" s="217" t="s">
        <v>679</v>
      </c>
    </row>
    <row r="352" s="2" customFormat="1">
      <c r="A352" s="40"/>
      <c r="B352" s="41"/>
      <c r="C352" s="206" t="s">
        <v>680</v>
      </c>
      <c r="D352" s="206" t="s">
        <v>117</v>
      </c>
      <c r="E352" s="207" t="s">
        <v>681</v>
      </c>
      <c r="F352" s="208" t="s">
        <v>682</v>
      </c>
      <c r="G352" s="209" t="s">
        <v>174</v>
      </c>
      <c r="H352" s="210">
        <v>4.2000000000000002</v>
      </c>
      <c r="I352" s="211"/>
      <c r="J352" s="212">
        <f>ROUND(I352*H352,2)</f>
        <v>0</v>
      </c>
      <c r="K352" s="208" t="s">
        <v>175</v>
      </c>
      <c r="L352" s="46"/>
      <c r="M352" s="213" t="s">
        <v>19</v>
      </c>
      <c r="N352" s="214" t="s">
        <v>44</v>
      </c>
      <c r="O352" s="86"/>
      <c r="P352" s="215">
        <f>O352*H352</f>
        <v>0</v>
      </c>
      <c r="Q352" s="215">
        <v>0.46564</v>
      </c>
      <c r="R352" s="215">
        <f>Q352*H352</f>
        <v>1.9556880000000001</v>
      </c>
      <c r="S352" s="215">
        <v>0</v>
      </c>
      <c r="T352" s="216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17" t="s">
        <v>121</v>
      </c>
      <c r="AT352" s="217" t="s">
        <v>117</v>
      </c>
      <c r="AU352" s="217" t="s">
        <v>83</v>
      </c>
      <c r="AY352" s="19" t="s">
        <v>114</v>
      </c>
      <c r="BE352" s="218">
        <f>IF(N352="základní",J352,0)</f>
        <v>0</v>
      </c>
      <c r="BF352" s="218">
        <f>IF(N352="snížená",J352,0)</f>
        <v>0</v>
      </c>
      <c r="BG352" s="218">
        <f>IF(N352="zákl. přenesená",J352,0)</f>
        <v>0</v>
      </c>
      <c r="BH352" s="218">
        <f>IF(N352="sníž. přenesená",J352,0)</f>
        <v>0</v>
      </c>
      <c r="BI352" s="218">
        <f>IF(N352="nulová",J352,0)</f>
        <v>0</v>
      </c>
      <c r="BJ352" s="19" t="s">
        <v>81</v>
      </c>
      <c r="BK352" s="218">
        <f>ROUND(I352*H352,2)</f>
        <v>0</v>
      </c>
      <c r="BL352" s="19" t="s">
        <v>121</v>
      </c>
      <c r="BM352" s="217" t="s">
        <v>683</v>
      </c>
    </row>
    <row r="353" s="13" customFormat="1">
      <c r="A353" s="13"/>
      <c r="B353" s="229"/>
      <c r="C353" s="230"/>
      <c r="D353" s="219" t="s">
        <v>180</v>
      </c>
      <c r="E353" s="231" t="s">
        <v>19</v>
      </c>
      <c r="F353" s="232" t="s">
        <v>684</v>
      </c>
      <c r="G353" s="230"/>
      <c r="H353" s="233">
        <v>4.2000000000000002</v>
      </c>
      <c r="I353" s="234"/>
      <c r="J353" s="230"/>
      <c r="K353" s="230"/>
      <c r="L353" s="235"/>
      <c r="M353" s="236"/>
      <c r="N353" s="237"/>
      <c r="O353" s="237"/>
      <c r="P353" s="237"/>
      <c r="Q353" s="237"/>
      <c r="R353" s="237"/>
      <c r="S353" s="237"/>
      <c r="T353" s="238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9" t="s">
        <v>180</v>
      </c>
      <c r="AU353" s="239" t="s">
        <v>83</v>
      </c>
      <c r="AV353" s="13" t="s">
        <v>83</v>
      </c>
      <c r="AW353" s="13" t="s">
        <v>33</v>
      </c>
      <c r="AX353" s="13" t="s">
        <v>81</v>
      </c>
      <c r="AY353" s="239" t="s">
        <v>114</v>
      </c>
    </row>
    <row r="354" s="2" customFormat="1" ht="16.5" customHeight="1">
      <c r="A354" s="40"/>
      <c r="B354" s="41"/>
      <c r="C354" s="272" t="s">
        <v>685</v>
      </c>
      <c r="D354" s="272" t="s">
        <v>385</v>
      </c>
      <c r="E354" s="273" t="s">
        <v>686</v>
      </c>
      <c r="F354" s="274" t="s">
        <v>687</v>
      </c>
      <c r="G354" s="275" t="s">
        <v>420</v>
      </c>
      <c r="H354" s="276">
        <v>12</v>
      </c>
      <c r="I354" s="277"/>
      <c r="J354" s="278">
        <f>ROUND(I354*H354,2)</f>
        <v>0</v>
      </c>
      <c r="K354" s="274" t="s">
        <v>19</v>
      </c>
      <c r="L354" s="279"/>
      <c r="M354" s="280" t="s">
        <v>19</v>
      </c>
      <c r="N354" s="281" t="s">
        <v>44</v>
      </c>
      <c r="O354" s="86"/>
      <c r="P354" s="215">
        <f>O354*H354</f>
        <v>0</v>
      </c>
      <c r="Q354" s="215">
        <v>0.126</v>
      </c>
      <c r="R354" s="215">
        <f>Q354*H354</f>
        <v>1.512</v>
      </c>
      <c r="S354" s="215">
        <v>0</v>
      </c>
      <c r="T354" s="216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7" t="s">
        <v>203</v>
      </c>
      <c r="AT354" s="217" t="s">
        <v>385</v>
      </c>
      <c r="AU354" s="217" t="s">
        <v>83</v>
      </c>
      <c r="AY354" s="19" t="s">
        <v>114</v>
      </c>
      <c r="BE354" s="218">
        <f>IF(N354="základní",J354,0)</f>
        <v>0</v>
      </c>
      <c r="BF354" s="218">
        <f>IF(N354="snížená",J354,0)</f>
        <v>0</v>
      </c>
      <c r="BG354" s="218">
        <f>IF(N354="zákl. přenesená",J354,0)</f>
        <v>0</v>
      </c>
      <c r="BH354" s="218">
        <f>IF(N354="sníž. přenesená",J354,0)</f>
        <v>0</v>
      </c>
      <c r="BI354" s="218">
        <f>IF(N354="nulová",J354,0)</f>
        <v>0</v>
      </c>
      <c r="BJ354" s="19" t="s">
        <v>81</v>
      </c>
      <c r="BK354" s="218">
        <f>ROUND(I354*H354,2)</f>
        <v>0</v>
      </c>
      <c r="BL354" s="19" t="s">
        <v>121</v>
      </c>
      <c r="BM354" s="217" t="s">
        <v>688</v>
      </c>
    </row>
    <row r="355" s="2" customFormat="1">
      <c r="A355" s="40"/>
      <c r="B355" s="41"/>
      <c r="C355" s="206" t="s">
        <v>689</v>
      </c>
      <c r="D355" s="206" t="s">
        <v>117</v>
      </c>
      <c r="E355" s="207" t="s">
        <v>690</v>
      </c>
      <c r="F355" s="208" t="s">
        <v>691</v>
      </c>
      <c r="G355" s="209" t="s">
        <v>174</v>
      </c>
      <c r="H355" s="210">
        <v>11.699999999999999</v>
      </c>
      <c r="I355" s="211"/>
      <c r="J355" s="212">
        <f>ROUND(I355*H355,2)</f>
        <v>0</v>
      </c>
      <c r="K355" s="208" t="s">
        <v>175</v>
      </c>
      <c r="L355" s="46"/>
      <c r="M355" s="213" t="s">
        <v>19</v>
      </c>
      <c r="N355" s="214" t="s">
        <v>44</v>
      </c>
      <c r="O355" s="86"/>
      <c r="P355" s="215">
        <f>O355*H355</f>
        <v>0</v>
      </c>
      <c r="Q355" s="215">
        <v>0.93779000000000001</v>
      </c>
      <c r="R355" s="215">
        <f>Q355*H355</f>
        <v>10.972142999999999</v>
      </c>
      <c r="S355" s="215">
        <v>0</v>
      </c>
      <c r="T355" s="216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7" t="s">
        <v>121</v>
      </c>
      <c r="AT355" s="217" t="s">
        <v>117</v>
      </c>
      <c r="AU355" s="217" t="s">
        <v>83</v>
      </c>
      <c r="AY355" s="19" t="s">
        <v>114</v>
      </c>
      <c r="BE355" s="218">
        <f>IF(N355="základní",J355,0)</f>
        <v>0</v>
      </c>
      <c r="BF355" s="218">
        <f>IF(N355="snížená",J355,0)</f>
        <v>0</v>
      </c>
      <c r="BG355" s="218">
        <f>IF(N355="zákl. přenesená",J355,0)</f>
        <v>0</v>
      </c>
      <c r="BH355" s="218">
        <f>IF(N355="sníž. přenesená",J355,0)</f>
        <v>0</v>
      </c>
      <c r="BI355" s="218">
        <f>IF(N355="nulová",J355,0)</f>
        <v>0</v>
      </c>
      <c r="BJ355" s="19" t="s">
        <v>81</v>
      </c>
      <c r="BK355" s="218">
        <f>ROUND(I355*H355,2)</f>
        <v>0</v>
      </c>
      <c r="BL355" s="19" t="s">
        <v>121</v>
      </c>
      <c r="BM355" s="217" t="s">
        <v>692</v>
      </c>
    </row>
    <row r="356" s="13" customFormat="1">
      <c r="A356" s="13"/>
      <c r="B356" s="229"/>
      <c r="C356" s="230"/>
      <c r="D356" s="219" t="s">
        <v>180</v>
      </c>
      <c r="E356" s="231" t="s">
        <v>19</v>
      </c>
      <c r="F356" s="232" t="s">
        <v>693</v>
      </c>
      <c r="G356" s="230"/>
      <c r="H356" s="233">
        <v>7.5</v>
      </c>
      <c r="I356" s="234"/>
      <c r="J356" s="230"/>
      <c r="K356" s="230"/>
      <c r="L356" s="235"/>
      <c r="M356" s="236"/>
      <c r="N356" s="237"/>
      <c r="O356" s="237"/>
      <c r="P356" s="237"/>
      <c r="Q356" s="237"/>
      <c r="R356" s="237"/>
      <c r="S356" s="237"/>
      <c r="T356" s="238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9" t="s">
        <v>180</v>
      </c>
      <c r="AU356" s="239" t="s">
        <v>83</v>
      </c>
      <c r="AV356" s="13" t="s">
        <v>83</v>
      </c>
      <c r="AW356" s="13" t="s">
        <v>33</v>
      </c>
      <c r="AX356" s="13" t="s">
        <v>73</v>
      </c>
      <c r="AY356" s="239" t="s">
        <v>114</v>
      </c>
    </row>
    <row r="357" s="13" customFormat="1">
      <c r="A357" s="13"/>
      <c r="B357" s="229"/>
      <c r="C357" s="230"/>
      <c r="D357" s="219" t="s">
        <v>180</v>
      </c>
      <c r="E357" s="231" t="s">
        <v>19</v>
      </c>
      <c r="F357" s="232" t="s">
        <v>694</v>
      </c>
      <c r="G357" s="230"/>
      <c r="H357" s="233">
        <v>4.2000000000000002</v>
      </c>
      <c r="I357" s="234"/>
      <c r="J357" s="230"/>
      <c r="K357" s="230"/>
      <c r="L357" s="235"/>
      <c r="M357" s="236"/>
      <c r="N357" s="237"/>
      <c r="O357" s="237"/>
      <c r="P357" s="237"/>
      <c r="Q357" s="237"/>
      <c r="R357" s="237"/>
      <c r="S357" s="237"/>
      <c r="T357" s="238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9" t="s">
        <v>180</v>
      </c>
      <c r="AU357" s="239" t="s">
        <v>83</v>
      </c>
      <c r="AV357" s="13" t="s">
        <v>83</v>
      </c>
      <c r="AW357" s="13" t="s">
        <v>33</v>
      </c>
      <c r="AX357" s="13" t="s">
        <v>73</v>
      </c>
      <c r="AY357" s="239" t="s">
        <v>114</v>
      </c>
    </row>
    <row r="358" s="14" customFormat="1">
      <c r="A358" s="14"/>
      <c r="B358" s="240"/>
      <c r="C358" s="241"/>
      <c r="D358" s="219" t="s">
        <v>180</v>
      </c>
      <c r="E358" s="242" t="s">
        <v>19</v>
      </c>
      <c r="F358" s="243" t="s">
        <v>232</v>
      </c>
      <c r="G358" s="241"/>
      <c r="H358" s="244">
        <v>11.699999999999999</v>
      </c>
      <c r="I358" s="245"/>
      <c r="J358" s="241"/>
      <c r="K358" s="241"/>
      <c r="L358" s="246"/>
      <c r="M358" s="247"/>
      <c r="N358" s="248"/>
      <c r="O358" s="248"/>
      <c r="P358" s="248"/>
      <c r="Q358" s="248"/>
      <c r="R358" s="248"/>
      <c r="S358" s="248"/>
      <c r="T358" s="249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0" t="s">
        <v>180</v>
      </c>
      <c r="AU358" s="250" t="s">
        <v>83</v>
      </c>
      <c r="AV358" s="14" t="s">
        <v>121</v>
      </c>
      <c r="AW358" s="14" t="s">
        <v>33</v>
      </c>
      <c r="AX358" s="14" t="s">
        <v>81</v>
      </c>
      <c r="AY358" s="250" t="s">
        <v>114</v>
      </c>
    </row>
    <row r="359" s="12" customFormat="1" ht="22.8" customHeight="1">
      <c r="A359" s="12"/>
      <c r="B359" s="190"/>
      <c r="C359" s="191"/>
      <c r="D359" s="192" t="s">
        <v>72</v>
      </c>
      <c r="E359" s="204" t="s">
        <v>113</v>
      </c>
      <c r="F359" s="204" t="s">
        <v>695</v>
      </c>
      <c r="G359" s="191"/>
      <c r="H359" s="191"/>
      <c r="I359" s="194"/>
      <c r="J359" s="205">
        <f>BK359</f>
        <v>0</v>
      </c>
      <c r="K359" s="191"/>
      <c r="L359" s="196"/>
      <c r="M359" s="197"/>
      <c r="N359" s="198"/>
      <c r="O359" s="198"/>
      <c r="P359" s="199">
        <f>SUM(P360:P376)</f>
        <v>0</v>
      </c>
      <c r="Q359" s="198"/>
      <c r="R359" s="199">
        <f>SUM(R360:R376)</f>
        <v>0.17815200000000001</v>
      </c>
      <c r="S359" s="198"/>
      <c r="T359" s="200">
        <f>SUM(T360:T376)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01" t="s">
        <v>81</v>
      </c>
      <c r="AT359" s="202" t="s">
        <v>72</v>
      </c>
      <c r="AU359" s="202" t="s">
        <v>81</v>
      </c>
      <c r="AY359" s="201" t="s">
        <v>114</v>
      </c>
      <c r="BK359" s="203">
        <f>SUM(BK360:BK376)</f>
        <v>0</v>
      </c>
    </row>
    <row r="360" s="2" customFormat="1" ht="21.75" customHeight="1">
      <c r="A360" s="40"/>
      <c r="B360" s="41"/>
      <c r="C360" s="206" t="s">
        <v>696</v>
      </c>
      <c r="D360" s="206" t="s">
        <v>117</v>
      </c>
      <c r="E360" s="207" t="s">
        <v>697</v>
      </c>
      <c r="F360" s="208" t="s">
        <v>698</v>
      </c>
      <c r="G360" s="209" t="s">
        <v>174</v>
      </c>
      <c r="H360" s="210">
        <v>65.700000000000003</v>
      </c>
      <c r="I360" s="211"/>
      <c r="J360" s="212">
        <f>ROUND(I360*H360,2)</f>
        <v>0</v>
      </c>
      <c r="K360" s="208" t="s">
        <v>175</v>
      </c>
      <c r="L360" s="46"/>
      <c r="M360" s="213" t="s">
        <v>19</v>
      </c>
      <c r="N360" s="214" t="s">
        <v>44</v>
      </c>
      <c r="O360" s="86"/>
      <c r="P360" s="215">
        <f>O360*H360</f>
        <v>0</v>
      </c>
      <c r="Q360" s="215">
        <v>0</v>
      </c>
      <c r="R360" s="215">
        <f>Q360*H360</f>
        <v>0</v>
      </c>
      <c r="S360" s="215">
        <v>0</v>
      </c>
      <c r="T360" s="216">
        <f>S360*H360</f>
        <v>0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17" t="s">
        <v>121</v>
      </c>
      <c r="AT360" s="217" t="s">
        <v>117</v>
      </c>
      <c r="AU360" s="217" t="s">
        <v>83</v>
      </c>
      <c r="AY360" s="19" t="s">
        <v>114</v>
      </c>
      <c r="BE360" s="218">
        <f>IF(N360="základní",J360,0)</f>
        <v>0</v>
      </c>
      <c r="BF360" s="218">
        <f>IF(N360="snížená",J360,0)</f>
        <v>0</v>
      </c>
      <c r="BG360" s="218">
        <f>IF(N360="zákl. přenesená",J360,0)</f>
        <v>0</v>
      </c>
      <c r="BH360" s="218">
        <f>IF(N360="sníž. přenesená",J360,0)</f>
        <v>0</v>
      </c>
      <c r="BI360" s="218">
        <f>IF(N360="nulová",J360,0)</f>
        <v>0</v>
      </c>
      <c r="BJ360" s="19" t="s">
        <v>81</v>
      </c>
      <c r="BK360" s="218">
        <f>ROUND(I360*H360,2)</f>
        <v>0</v>
      </c>
      <c r="BL360" s="19" t="s">
        <v>121</v>
      </c>
      <c r="BM360" s="217" t="s">
        <v>699</v>
      </c>
    </row>
    <row r="361" s="15" customFormat="1">
      <c r="A361" s="15"/>
      <c r="B361" s="251"/>
      <c r="C361" s="252"/>
      <c r="D361" s="219" t="s">
        <v>180</v>
      </c>
      <c r="E361" s="253" t="s">
        <v>19</v>
      </c>
      <c r="F361" s="254" t="s">
        <v>700</v>
      </c>
      <c r="G361" s="252"/>
      <c r="H361" s="253" t="s">
        <v>19</v>
      </c>
      <c r="I361" s="255"/>
      <c r="J361" s="252"/>
      <c r="K361" s="252"/>
      <c r="L361" s="256"/>
      <c r="M361" s="257"/>
      <c r="N361" s="258"/>
      <c r="O361" s="258"/>
      <c r="P361" s="258"/>
      <c r="Q361" s="258"/>
      <c r="R361" s="258"/>
      <c r="S361" s="258"/>
      <c r="T361" s="259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60" t="s">
        <v>180</v>
      </c>
      <c r="AU361" s="260" t="s">
        <v>83</v>
      </c>
      <c r="AV361" s="15" t="s">
        <v>81</v>
      </c>
      <c r="AW361" s="15" t="s">
        <v>33</v>
      </c>
      <c r="AX361" s="15" t="s">
        <v>73</v>
      </c>
      <c r="AY361" s="260" t="s">
        <v>114</v>
      </c>
    </row>
    <row r="362" s="13" customFormat="1">
      <c r="A362" s="13"/>
      <c r="B362" s="229"/>
      <c r="C362" s="230"/>
      <c r="D362" s="219" t="s">
        <v>180</v>
      </c>
      <c r="E362" s="231" t="s">
        <v>19</v>
      </c>
      <c r="F362" s="232" t="s">
        <v>701</v>
      </c>
      <c r="G362" s="230"/>
      <c r="H362" s="233">
        <v>65.700000000000003</v>
      </c>
      <c r="I362" s="234"/>
      <c r="J362" s="230"/>
      <c r="K362" s="230"/>
      <c r="L362" s="235"/>
      <c r="M362" s="236"/>
      <c r="N362" s="237"/>
      <c r="O362" s="237"/>
      <c r="P362" s="237"/>
      <c r="Q362" s="237"/>
      <c r="R362" s="237"/>
      <c r="S362" s="237"/>
      <c r="T362" s="238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9" t="s">
        <v>180</v>
      </c>
      <c r="AU362" s="239" t="s">
        <v>83</v>
      </c>
      <c r="AV362" s="13" t="s">
        <v>83</v>
      </c>
      <c r="AW362" s="13" t="s">
        <v>33</v>
      </c>
      <c r="AX362" s="13" t="s">
        <v>81</v>
      </c>
      <c r="AY362" s="239" t="s">
        <v>114</v>
      </c>
    </row>
    <row r="363" s="2" customFormat="1">
      <c r="A363" s="40"/>
      <c r="B363" s="41"/>
      <c r="C363" s="206" t="s">
        <v>702</v>
      </c>
      <c r="D363" s="206" t="s">
        <v>117</v>
      </c>
      <c r="E363" s="207" t="s">
        <v>703</v>
      </c>
      <c r="F363" s="208" t="s">
        <v>704</v>
      </c>
      <c r="G363" s="209" t="s">
        <v>174</v>
      </c>
      <c r="H363" s="210">
        <v>65.700000000000003</v>
      </c>
      <c r="I363" s="211"/>
      <c r="J363" s="212">
        <f>ROUND(I363*H363,2)</f>
        <v>0</v>
      </c>
      <c r="K363" s="208" t="s">
        <v>175</v>
      </c>
      <c r="L363" s="46"/>
      <c r="M363" s="213" t="s">
        <v>19</v>
      </c>
      <c r="N363" s="214" t="s">
        <v>44</v>
      </c>
      <c r="O363" s="86"/>
      <c r="P363" s="215">
        <f>O363*H363</f>
        <v>0</v>
      </c>
      <c r="Q363" s="215">
        <v>0</v>
      </c>
      <c r="R363" s="215">
        <f>Q363*H363</f>
        <v>0</v>
      </c>
      <c r="S363" s="215">
        <v>0</v>
      </c>
      <c r="T363" s="216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7" t="s">
        <v>121</v>
      </c>
      <c r="AT363" s="217" t="s">
        <v>117</v>
      </c>
      <c r="AU363" s="217" t="s">
        <v>83</v>
      </c>
      <c r="AY363" s="19" t="s">
        <v>114</v>
      </c>
      <c r="BE363" s="218">
        <f>IF(N363="základní",J363,0)</f>
        <v>0</v>
      </c>
      <c r="BF363" s="218">
        <f>IF(N363="snížená",J363,0)</f>
        <v>0</v>
      </c>
      <c r="BG363" s="218">
        <f>IF(N363="zákl. přenesená",J363,0)</f>
        <v>0</v>
      </c>
      <c r="BH363" s="218">
        <f>IF(N363="sníž. přenesená",J363,0)</f>
        <v>0</v>
      </c>
      <c r="BI363" s="218">
        <f>IF(N363="nulová",J363,0)</f>
        <v>0</v>
      </c>
      <c r="BJ363" s="19" t="s">
        <v>81</v>
      </c>
      <c r="BK363" s="218">
        <f>ROUND(I363*H363,2)</f>
        <v>0</v>
      </c>
      <c r="BL363" s="19" t="s">
        <v>121</v>
      </c>
      <c r="BM363" s="217" t="s">
        <v>705</v>
      </c>
    </row>
    <row r="364" s="2" customFormat="1">
      <c r="A364" s="40"/>
      <c r="B364" s="41"/>
      <c r="C364" s="206" t="s">
        <v>706</v>
      </c>
      <c r="D364" s="206" t="s">
        <v>117</v>
      </c>
      <c r="E364" s="207" t="s">
        <v>707</v>
      </c>
      <c r="F364" s="208" t="s">
        <v>708</v>
      </c>
      <c r="G364" s="209" t="s">
        <v>174</v>
      </c>
      <c r="H364" s="210">
        <v>2.0800000000000001</v>
      </c>
      <c r="I364" s="211"/>
      <c r="J364" s="212">
        <f>ROUND(I364*H364,2)</f>
        <v>0</v>
      </c>
      <c r="K364" s="208" t="s">
        <v>175</v>
      </c>
      <c r="L364" s="46"/>
      <c r="M364" s="213" t="s">
        <v>19</v>
      </c>
      <c r="N364" s="214" t="s">
        <v>44</v>
      </c>
      <c r="O364" s="86"/>
      <c r="P364" s="215">
        <f>O364*H364</f>
        <v>0</v>
      </c>
      <c r="Q364" s="215">
        <v>0</v>
      </c>
      <c r="R364" s="215">
        <f>Q364*H364</f>
        <v>0</v>
      </c>
      <c r="S364" s="215">
        <v>0</v>
      </c>
      <c r="T364" s="216">
        <f>S364*H364</f>
        <v>0</v>
      </c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17" t="s">
        <v>121</v>
      </c>
      <c r="AT364" s="217" t="s">
        <v>117</v>
      </c>
      <c r="AU364" s="217" t="s">
        <v>83</v>
      </c>
      <c r="AY364" s="19" t="s">
        <v>114</v>
      </c>
      <c r="BE364" s="218">
        <f>IF(N364="základní",J364,0)</f>
        <v>0</v>
      </c>
      <c r="BF364" s="218">
        <f>IF(N364="snížená",J364,0)</f>
        <v>0</v>
      </c>
      <c r="BG364" s="218">
        <f>IF(N364="zákl. přenesená",J364,0)</f>
        <v>0</v>
      </c>
      <c r="BH364" s="218">
        <f>IF(N364="sníž. přenesená",J364,0)</f>
        <v>0</v>
      </c>
      <c r="BI364" s="218">
        <f>IF(N364="nulová",J364,0)</f>
        <v>0</v>
      </c>
      <c r="BJ364" s="19" t="s">
        <v>81</v>
      </c>
      <c r="BK364" s="218">
        <f>ROUND(I364*H364,2)</f>
        <v>0</v>
      </c>
      <c r="BL364" s="19" t="s">
        <v>121</v>
      </c>
      <c r="BM364" s="217" t="s">
        <v>709</v>
      </c>
    </row>
    <row r="365" s="13" customFormat="1">
      <c r="A365" s="13"/>
      <c r="B365" s="229"/>
      <c r="C365" s="230"/>
      <c r="D365" s="219" t="s">
        <v>180</v>
      </c>
      <c r="E365" s="231" t="s">
        <v>19</v>
      </c>
      <c r="F365" s="232" t="s">
        <v>189</v>
      </c>
      <c r="G365" s="230"/>
      <c r="H365" s="233">
        <v>2.0800000000000001</v>
      </c>
      <c r="I365" s="234"/>
      <c r="J365" s="230"/>
      <c r="K365" s="230"/>
      <c r="L365" s="235"/>
      <c r="M365" s="236"/>
      <c r="N365" s="237"/>
      <c r="O365" s="237"/>
      <c r="P365" s="237"/>
      <c r="Q365" s="237"/>
      <c r="R365" s="237"/>
      <c r="S365" s="237"/>
      <c r="T365" s="238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9" t="s">
        <v>180</v>
      </c>
      <c r="AU365" s="239" t="s">
        <v>83</v>
      </c>
      <c r="AV365" s="13" t="s">
        <v>83</v>
      </c>
      <c r="AW365" s="13" t="s">
        <v>33</v>
      </c>
      <c r="AX365" s="13" t="s">
        <v>81</v>
      </c>
      <c r="AY365" s="239" t="s">
        <v>114</v>
      </c>
    </row>
    <row r="366" s="2" customFormat="1">
      <c r="A366" s="40"/>
      <c r="B366" s="41"/>
      <c r="C366" s="206" t="s">
        <v>710</v>
      </c>
      <c r="D366" s="206" t="s">
        <v>117</v>
      </c>
      <c r="E366" s="207" t="s">
        <v>711</v>
      </c>
      <c r="F366" s="208" t="s">
        <v>712</v>
      </c>
      <c r="G366" s="209" t="s">
        <v>174</v>
      </c>
      <c r="H366" s="210">
        <v>2.0800000000000001</v>
      </c>
      <c r="I366" s="211"/>
      <c r="J366" s="212">
        <f>ROUND(I366*H366,2)</f>
        <v>0</v>
      </c>
      <c r="K366" s="208" t="s">
        <v>175</v>
      </c>
      <c r="L366" s="46"/>
      <c r="M366" s="213" t="s">
        <v>19</v>
      </c>
      <c r="N366" s="214" t="s">
        <v>44</v>
      </c>
      <c r="O366" s="86"/>
      <c r="P366" s="215">
        <f>O366*H366</f>
        <v>0</v>
      </c>
      <c r="Q366" s="215">
        <v>0</v>
      </c>
      <c r="R366" s="215">
        <f>Q366*H366</f>
        <v>0</v>
      </c>
      <c r="S366" s="215">
        <v>0</v>
      </c>
      <c r="T366" s="216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217" t="s">
        <v>121</v>
      </c>
      <c r="AT366" s="217" t="s">
        <v>117</v>
      </c>
      <c r="AU366" s="217" t="s">
        <v>83</v>
      </c>
      <c r="AY366" s="19" t="s">
        <v>114</v>
      </c>
      <c r="BE366" s="218">
        <f>IF(N366="základní",J366,0)</f>
        <v>0</v>
      </c>
      <c r="BF366" s="218">
        <f>IF(N366="snížená",J366,0)</f>
        <v>0</v>
      </c>
      <c r="BG366" s="218">
        <f>IF(N366="zákl. přenesená",J366,0)</f>
        <v>0</v>
      </c>
      <c r="BH366" s="218">
        <f>IF(N366="sníž. přenesená",J366,0)</f>
        <v>0</v>
      </c>
      <c r="BI366" s="218">
        <f>IF(N366="nulová",J366,0)</f>
        <v>0</v>
      </c>
      <c r="BJ366" s="19" t="s">
        <v>81</v>
      </c>
      <c r="BK366" s="218">
        <f>ROUND(I366*H366,2)</f>
        <v>0</v>
      </c>
      <c r="BL366" s="19" t="s">
        <v>121</v>
      </c>
      <c r="BM366" s="217" t="s">
        <v>713</v>
      </c>
    </row>
    <row r="367" s="13" customFormat="1">
      <c r="A367" s="13"/>
      <c r="B367" s="229"/>
      <c r="C367" s="230"/>
      <c r="D367" s="219" t="s">
        <v>180</v>
      </c>
      <c r="E367" s="231" t="s">
        <v>19</v>
      </c>
      <c r="F367" s="232" t="s">
        <v>189</v>
      </c>
      <c r="G367" s="230"/>
      <c r="H367" s="233">
        <v>2.0800000000000001</v>
      </c>
      <c r="I367" s="234"/>
      <c r="J367" s="230"/>
      <c r="K367" s="230"/>
      <c r="L367" s="235"/>
      <c r="M367" s="236"/>
      <c r="N367" s="237"/>
      <c r="O367" s="237"/>
      <c r="P367" s="237"/>
      <c r="Q367" s="237"/>
      <c r="R367" s="237"/>
      <c r="S367" s="237"/>
      <c r="T367" s="238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9" t="s">
        <v>180</v>
      </c>
      <c r="AU367" s="239" t="s">
        <v>83</v>
      </c>
      <c r="AV367" s="13" t="s">
        <v>83</v>
      </c>
      <c r="AW367" s="13" t="s">
        <v>33</v>
      </c>
      <c r="AX367" s="13" t="s">
        <v>73</v>
      </c>
      <c r="AY367" s="239" t="s">
        <v>114</v>
      </c>
    </row>
    <row r="368" s="14" customFormat="1">
      <c r="A368" s="14"/>
      <c r="B368" s="240"/>
      <c r="C368" s="241"/>
      <c r="D368" s="219" t="s">
        <v>180</v>
      </c>
      <c r="E368" s="242" t="s">
        <v>19</v>
      </c>
      <c r="F368" s="243" t="s">
        <v>232</v>
      </c>
      <c r="G368" s="241"/>
      <c r="H368" s="244">
        <v>2.0800000000000001</v>
      </c>
      <c r="I368" s="245"/>
      <c r="J368" s="241"/>
      <c r="K368" s="241"/>
      <c r="L368" s="246"/>
      <c r="M368" s="247"/>
      <c r="N368" s="248"/>
      <c r="O368" s="248"/>
      <c r="P368" s="248"/>
      <c r="Q368" s="248"/>
      <c r="R368" s="248"/>
      <c r="S368" s="248"/>
      <c r="T368" s="249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0" t="s">
        <v>180</v>
      </c>
      <c r="AU368" s="250" t="s">
        <v>83</v>
      </c>
      <c r="AV368" s="14" t="s">
        <v>121</v>
      </c>
      <c r="AW368" s="14" t="s">
        <v>33</v>
      </c>
      <c r="AX368" s="14" t="s">
        <v>81</v>
      </c>
      <c r="AY368" s="250" t="s">
        <v>114</v>
      </c>
    </row>
    <row r="369" s="2" customFormat="1">
      <c r="A369" s="40"/>
      <c r="B369" s="41"/>
      <c r="C369" s="206" t="s">
        <v>714</v>
      </c>
      <c r="D369" s="206" t="s">
        <v>117</v>
      </c>
      <c r="E369" s="207" t="s">
        <v>715</v>
      </c>
      <c r="F369" s="208" t="s">
        <v>716</v>
      </c>
      <c r="G369" s="209" t="s">
        <v>174</v>
      </c>
      <c r="H369" s="210">
        <v>65.700000000000003</v>
      </c>
      <c r="I369" s="211"/>
      <c r="J369" s="212">
        <f>ROUND(I369*H369,2)</f>
        <v>0</v>
      </c>
      <c r="K369" s="208" t="s">
        <v>175</v>
      </c>
      <c r="L369" s="46"/>
      <c r="M369" s="213" t="s">
        <v>19</v>
      </c>
      <c r="N369" s="214" t="s">
        <v>44</v>
      </c>
      <c r="O369" s="86"/>
      <c r="P369" s="215">
        <f>O369*H369</f>
        <v>0</v>
      </c>
      <c r="Q369" s="215">
        <v>0</v>
      </c>
      <c r="R369" s="215">
        <f>Q369*H369</f>
        <v>0</v>
      </c>
      <c r="S369" s="215">
        <v>0</v>
      </c>
      <c r="T369" s="216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7" t="s">
        <v>121</v>
      </c>
      <c r="AT369" s="217" t="s">
        <v>117</v>
      </c>
      <c r="AU369" s="217" t="s">
        <v>83</v>
      </c>
      <c r="AY369" s="19" t="s">
        <v>114</v>
      </c>
      <c r="BE369" s="218">
        <f>IF(N369="základní",J369,0)</f>
        <v>0</v>
      </c>
      <c r="BF369" s="218">
        <f>IF(N369="snížená",J369,0)</f>
        <v>0</v>
      </c>
      <c r="BG369" s="218">
        <f>IF(N369="zákl. přenesená",J369,0)</f>
        <v>0</v>
      </c>
      <c r="BH369" s="218">
        <f>IF(N369="sníž. přenesená",J369,0)</f>
        <v>0</v>
      </c>
      <c r="BI369" s="218">
        <f>IF(N369="nulová",J369,0)</f>
        <v>0</v>
      </c>
      <c r="BJ369" s="19" t="s">
        <v>81</v>
      </c>
      <c r="BK369" s="218">
        <f>ROUND(I369*H369,2)</f>
        <v>0</v>
      </c>
      <c r="BL369" s="19" t="s">
        <v>121</v>
      </c>
      <c r="BM369" s="217" t="s">
        <v>717</v>
      </c>
    </row>
    <row r="370" s="2" customFormat="1" ht="16.5" customHeight="1">
      <c r="A370" s="40"/>
      <c r="B370" s="41"/>
      <c r="C370" s="206" t="s">
        <v>718</v>
      </c>
      <c r="D370" s="206" t="s">
        <v>117</v>
      </c>
      <c r="E370" s="207" t="s">
        <v>719</v>
      </c>
      <c r="F370" s="208" t="s">
        <v>720</v>
      </c>
      <c r="G370" s="209" t="s">
        <v>174</v>
      </c>
      <c r="H370" s="210">
        <v>5.7199999999999998</v>
      </c>
      <c r="I370" s="211"/>
      <c r="J370" s="212">
        <f>ROUND(I370*H370,2)</f>
        <v>0</v>
      </c>
      <c r="K370" s="208" t="s">
        <v>175</v>
      </c>
      <c r="L370" s="46"/>
      <c r="M370" s="213" t="s">
        <v>19</v>
      </c>
      <c r="N370" s="214" t="s">
        <v>44</v>
      </c>
      <c r="O370" s="86"/>
      <c r="P370" s="215">
        <f>O370*H370</f>
        <v>0</v>
      </c>
      <c r="Q370" s="215">
        <v>0</v>
      </c>
      <c r="R370" s="215">
        <f>Q370*H370</f>
        <v>0</v>
      </c>
      <c r="S370" s="215">
        <v>0</v>
      </c>
      <c r="T370" s="216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7" t="s">
        <v>121</v>
      </c>
      <c r="AT370" s="217" t="s">
        <v>117</v>
      </c>
      <c r="AU370" s="217" t="s">
        <v>83</v>
      </c>
      <c r="AY370" s="19" t="s">
        <v>114</v>
      </c>
      <c r="BE370" s="218">
        <f>IF(N370="základní",J370,0)</f>
        <v>0</v>
      </c>
      <c r="BF370" s="218">
        <f>IF(N370="snížená",J370,0)</f>
        <v>0</v>
      </c>
      <c r="BG370" s="218">
        <f>IF(N370="zákl. přenesená",J370,0)</f>
        <v>0</v>
      </c>
      <c r="BH370" s="218">
        <f>IF(N370="sníž. přenesená",J370,0)</f>
        <v>0</v>
      </c>
      <c r="BI370" s="218">
        <f>IF(N370="nulová",J370,0)</f>
        <v>0</v>
      </c>
      <c r="BJ370" s="19" t="s">
        <v>81</v>
      </c>
      <c r="BK370" s="218">
        <f>ROUND(I370*H370,2)</f>
        <v>0</v>
      </c>
      <c r="BL370" s="19" t="s">
        <v>121</v>
      </c>
      <c r="BM370" s="217" t="s">
        <v>721</v>
      </c>
    </row>
    <row r="371" s="13" customFormat="1">
      <c r="A371" s="13"/>
      <c r="B371" s="229"/>
      <c r="C371" s="230"/>
      <c r="D371" s="219" t="s">
        <v>180</v>
      </c>
      <c r="E371" s="231" t="s">
        <v>19</v>
      </c>
      <c r="F371" s="232" t="s">
        <v>185</v>
      </c>
      <c r="G371" s="230"/>
      <c r="H371" s="233">
        <v>5.7199999999999998</v>
      </c>
      <c r="I371" s="234"/>
      <c r="J371" s="230"/>
      <c r="K371" s="230"/>
      <c r="L371" s="235"/>
      <c r="M371" s="236"/>
      <c r="N371" s="237"/>
      <c r="O371" s="237"/>
      <c r="P371" s="237"/>
      <c r="Q371" s="237"/>
      <c r="R371" s="237"/>
      <c r="S371" s="237"/>
      <c r="T371" s="238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9" t="s">
        <v>180</v>
      </c>
      <c r="AU371" s="239" t="s">
        <v>83</v>
      </c>
      <c r="AV371" s="13" t="s">
        <v>83</v>
      </c>
      <c r="AW371" s="13" t="s">
        <v>33</v>
      </c>
      <c r="AX371" s="13" t="s">
        <v>81</v>
      </c>
      <c r="AY371" s="239" t="s">
        <v>114</v>
      </c>
    </row>
    <row r="372" s="2" customFormat="1">
      <c r="A372" s="40"/>
      <c r="B372" s="41"/>
      <c r="C372" s="206" t="s">
        <v>722</v>
      </c>
      <c r="D372" s="206" t="s">
        <v>117</v>
      </c>
      <c r="E372" s="207" t="s">
        <v>723</v>
      </c>
      <c r="F372" s="208" t="s">
        <v>724</v>
      </c>
      <c r="G372" s="209" t="s">
        <v>174</v>
      </c>
      <c r="H372" s="210">
        <v>5.7199999999999998</v>
      </c>
      <c r="I372" s="211"/>
      <c r="J372" s="212">
        <f>ROUND(I372*H372,2)</f>
        <v>0</v>
      </c>
      <c r="K372" s="208" t="s">
        <v>175</v>
      </c>
      <c r="L372" s="46"/>
      <c r="M372" s="213" t="s">
        <v>19</v>
      </c>
      <c r="N372" s="214" t="s">
        <v>44</v>
      </c>
      <c r="O372" s="86"/>
      <c r="P372" s="215">
        <f>O372*H372</f>
        <v>0</v>
      </c>
      <c r="Q372" s="215">
        <v>0</v>
      </c>
      <c r="R372" s="215">
        <f>Q372*H372</f>
        <v>0</v>
      </c>
      <c r="S372" s="215">
        <v>0</v>
      </c>
      <c r="T372" s="216">
        <f>S372*H372</f>
        <v>0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17" t="s">
        <v>121</v>
      </c>
      <c r="AT372" s="217" t="s">
        <v>117</v>
      </c>
      <c r="AU372" s="217" t="s">
        <v>83</v>
      </c>
      <c r="AY372" s="19" t="s">
        <v>114</v>
      </c>
      <c r="BE372" s="218">
        <f>IF(N372="základní",J372,0)</f>
        <v>0</v>
      </c>
      <c r="BF372" s="218">
        <f>IF(N372="snížená",J372,0)</f>
        <v>0</v>
      </c>
      <c r="BG372" s="218">
        <f>IF(N372="zákl. přenesená",J372,0)</f>
        <v>0</v>
      </c>
      <c r="BH372" s="218">
        <f>IF(N372="sníž. přenesená",J372,0)</f>
        <v>0</v>
      </c>
      <c r="BI372" s="218">
        <f>IF(N372="nulová",J372,0)</f>
        <v>0</v>
      </c>
      <c r="BJ372" s="19" t="s">
        <v>81</v>
      </c>
      <c r="BK372" s="218">
        <f>ROUND(I372*H372,2)</f>
        <v>0</v>
      </c>
      <c r="BL372" s="19" t="s">
        <v>121</v>
      </c>
      <c r="BM372" s="217" t="s">
        <v>725</v>
      </c>
    </row>
    <row r="373" s="2" customFormat="1" ht="16.5" customHeight="1">
      <c r="A373" s="40"/>
      <c r="B373" s="41"/>
      <c r="C373" s="206" t="s">
        <v>726</v>
      </c>
      <c r="D373" s="206" t="s">
        <v>117</v>
      </c>
      <c r="E373" s="207" t="s">
        <v>727</v>
      </c>
      <c r="F373" s="208" t="s">
        <v>728</v>
      </c>
      <c r="G373" s="209" t="s">
        <v>174</v>
      </c>
      <c r="H373" s="210">
        <v>5.7199999999999998</v>
      </c>
      <c r="I373" s="211"/>
      <c r="J373" s="212">
        <f>ROUND(I373*H373,2)</f>
        <v>0</v>
      </c>
      <c r="K373" s="208" t="s">
        <v>175</v>
      </c>
      <c r="L373" s="46"/>
      <c r="M373" s="213" t="s">
        <v>19</v>
      </c>
      <c r="N373" s="214" t="s">
        <v>44</v>
      </c>
      <c r="O373" s="86"/>
      <c r="P373" s="215">
        <f>O373*H373</f>
        <v>0</v>
      </c>
      <c r="Q373" s="215">
        <v>0</v>
      </c>
      <c r="R373" s="215">
        <f>Q373*H373</f>
        <v>0</v>
      </c>
      <c r="S373" s="215">
        <v>0</v>
      </c>
      <c r="T373" s="216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17" t="s">
        <v>121</v>
      </c>
      <c r="AT373" s="217" t="s">
        <v>117</v>
      </c>
      <c r="AU373" s="217" t="s">
        <v>83</v>
      </c>
      <c r="AY373" s="19" t="s">
        <v>114</v>
      </c>
      <c r="BE373" s="218">
        <f>IF(N373="základní",J373,0)</f>
        <v>0</v>
      </c>
      <c r="BF373" s="218">
        <f>IF(N373="snížená",J373,0)</f>
        <v>0</v>
      </c>
      <c r="BG373" s="218">
        <f>IF(N373="zákl. přenesená",J373,0)</f>
        <v>0</v>
      </c>
      <c r="BH373" s="218">
        <f>IF(N373="sníž. přenesená",J373,0)</f>
        <v>0</v>
      </c>
      <c r="BI373" s="218">
        <f>IF(N373="nulová",J373,0)</f>
        <v>0</v>
      </c>
      <c r="BJ373" s="19" t="s">
        <v>81</v>
      </c>
      <c r="BK373" s="218">
        <f>ROUND(I373*H373,2)</f>
        <v>0</v>
      </c>
      <c r="BL373" s="19" t="s">
        <v>121</v>
      </c>
      <c r="BM373" s="217" t="s">
        <v>729</v>
      </c>
    </row>
    <row r="374" s="2" customFormat="1" ht="16.5" customHeight="1">
      <c r="A374" s="40"/>
      <c r="B374" s="41"/>
      <c r="C374" s="206" t="s">
        <v>730</v>
      </c>
      <c r="D374" s="206" t="s">
        <v>117</v>
      </c>
      <c r="E374" s="207" t="s">
        <v>731</v>
      </c>
      <c r="F374" s="208" t="s">
        <v>732</v>
      </c>
      <c r="G374" s="209" t="s">
        <v>174</v>
      </c>
      <c r="H374" s="210">
        <v>5.7199999999999998</v>
      </c>
      <c r="I374" s="211"/>
      <c r="J374" s="212">
        <f>ROUND(I374*H374,2)</f>
        <v>0</v>
      </c>
      <c r="K374" s="208" t="s">
        <v>175</v>
      </c>
      <c r="L374" s="46"/>
      <c r="M374" s="213" t="s">
        <v>19</v>
      </c>
      <c r="N374" s="214" t="s">
        <v>44</v>
      </c>
      <c r="O374" s="86"/>
      <c r="P374" s="215">
        <f>O374*H374</f>
        <v>0</v>
      </c>
      <c r="Q374" s="215">
        <v>0</v>
      </c>
      <c r="R374" s="215">
        <f>Q374*H374</f>
        <v>0</v>
      </c>
      <c r="S374" s="215">
        <v>0</v>
      </c>
      <c r="T374" s="216">
        <f>S374*H374</f>
        <v>0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17" t="s">
        <v>121</v>
      </c>
      <c r="AT374" s="217" t="s">
        <v>117</v>
      </c>
      <c r="AU374" s="217" t="s">
        <v>83</v>
      </c>
      <c r="AY374" s="19" t="s">
        <v>114</v>
      </c>
      <c r="BE374" s="218">
        <f>IF(N374="základní",J374,0)</f>
        <v>0</v>
      </c>
      <c r="BF374" s="218">
        <f>IF(N374="snížená",J374,0)</f>
        <v>0</v>
      </c>
      <c r="BG374" s="218">
        <f>IF(N374="zákl. přenesená",J374,0)</f>
        <v>0</v>
      </c>
      <c r="BH374" s="218">
        <f>IF(N374="sníž. přenesená",J374,0)</f>
        <v>0</v>
      </c>
      <c r="BI374" s="218">
        <f>IF(N374="nulová",J374,0)</f>
        <v>0</v>
      </c>
      <c r="BJ374" s="19" t="s">
        <v>81</v>
      </c>
      <c r="BK374" s="218">
        <f>ROUND(I374*H374,2)</f>
        <v>0</v>
      </c>
      <c r="BL374" s="19" t="s">
        <v>121</v>
      </c>
      <c r="BM374" s="217" t="s">
        <v>733</v>
      </c>
    </row>
    <row r="375" s="2" customFormat="1">
      <c r="A375" s="40"/>
      <c r="B375" s="41"/>
      <c r="C375" s="206" t="s">
        <v>734</v>
      </c>
      <c r="D375" s="206" t="s">
        <v>117</v>
      </c>
      <c r="E375" s="207" t="s">
        <v>735</v>
      </c>
      <c r="F375" s="208" t="s">
        <v>736</v>
      </c>
      <c r="G375" s="209" t="s">
        <v>174</v>
      </c>
      <c r="H375" s="210">
        <v>5.7199999999999998</v>
      </c>
      <c r="I375" s="211"/>
      <c r="J375" s="212">
        <f>ROUND(I375*H375,2)</f>
        <v>0</v>
      </c>
      <c r="K375" s="208" t="s">
        <v>175</v>
      </c>
      <c r="L375" s="46"/>
      <c r="M375" s="213" t="s">
        <v>19</v>
      </c>
      <c r="N375" s="214" t="s">
        <v>44</v>
      </c>
      <c r="O375" s="86"/>
      <c r="P375" s="215">
        <f>O375*H375</f>
        <v>0</v>
      </c>
      <c r="Q375" s="215">
        <v>0</v>
      </c>
      <c r="R375" s="215">
        <f>Q375*H375</f>
        <v>0</v>
      </c>
      <c r="S375" s="215">
        <v>0</v>
      </c>
      <c r="T375" s="216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17" t="s">
        <v>121</v>
      </c>
      <c r="AT375" s="217" t="s">
        <v>117</v>
      </c>
      <c r="AU375" s="217" t="s">
        <v>83</v>
      </c>
      <c r="AY375" s="19" t="s">
        <v>114</v>
      </c>
      <c r="BE375" s="218">
        <f>IF(N375="základní",J375,0)</f>
        <v>0</v>
      </c>
      <c r="BF375" s="218">
        <f>IF(N375="snížená",J375,0)</f>
        <v>0</v>
      </c>
      <c r="BG375" s="218">
        <f>IF(N375="zákl. přenesená",J375,0)</f>
        <v>0</v>
      </c>
      <c r="BH375" s="218">
        <f>IF(N375="sníž. přenesená",J375,0)</f>
        <v>0</v>
      </c>
      <c r="BI375" s="218">
        <f>IF(N375="nulová",J375,0)</f>
        <v>0</v>
      </c>
      <c r="BJ375" s="19" t="s">
        <v>81</v>
      </c>
      <c r="BK375" s="218">
        <f>ROUND(I375*H375,2)</f>
        <v>0</v>
      </c>
      <c r="BL375" s="19" t="s">
        <v>121</v>
      </c>
      <c r="BM375" s="217" t="s">
        <v>737</v>
      </c>
    </row>
    <row r="376" s="2" customFormat="1">
      <c r="A376" s="40"/>
      <c r="B376" s="41"/>
      <c r="C376" s="206" t="s">
        <v>738</v>
      </c>
      <c r="D376" s="206" t="s">
        <v>117</v>
      </c>
      <c r="E376" s="207" t="s">
        <v>739</v>
      </c>
      <c r="F376" s="208" t="s">
        <v>740</v>
      </c>
      <c r="G376" s="209" t="s">
        <v>174</v>
      </c>
      <c r="H376" s="210">
        <v>2.0800000000000001</v>
      </c>
      <c r="I376" s="211"/>
      <c r="J376" s="212">
        <f>ROUND(I376*H376,2)</f>
        <v>0</v>
      </c>
      <c r="K376" s="208" t="s">
        <v>175</v>
      </c>
      <c r="L376" s="46"/>
      <c r="M376" s="213" t="s">
        <v>19</v>
      </c>
      <c r="N376" s="214" t="s">
        <v>44</v>
      </c>
      <c r="O376" s="86"/>
      <c r="P376" s="215">
        <f>O376*H376</f>
        <v>0</v>
      </c>
      <c r="Q376" s="215">
        <v>0.085650000000000004</v>
      </c>
      <c r="R376" s="215">
        <f>Q376*H376</f>
        <v>0.17815200000000001</v>
      </c>
      <c r="S376" s="215">
        <v>0</v>
      </c>
      <c r="T376" s="216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17" t="s">
        <v>121</v>
      </c>
      <c r="AT376" s="217" t="s">
        <v>117</v>
      </c>
      <c r="AU376" s="217" t="s">
        <v>83</v>
      </c>
      <c r="AY376" s="19" t="s">
        <v>114</v>
      </c>
      <c r="BE376" s="218">
        <f>IF(N376="základní",J376,0)</f>
        <v>0</v>
      </c>
      <c r="BF376" s="218">
        <f>IF(N376="snížená",J376,0)</f>
        <v>0</v>
      </c>
      <c r="BG376" s="218">
        <f>IF(N376="zákl. přenesená",J376,0)</f>
        <v>0</v>
      </c>
      <c r="BH376" s="218">
        <f>IF(N376="sníž. přenesená",J376,0)</f>
        <v>0</v>
      </c>
      <c r="BI376" s="218">
        <f>IF(N376="nulová",J376,0)</f>
        <v>0</v>
      </c>
      <c r="BJ376" s="19" t="s">
        <v>81</v>
      </c>
      <c r="BK376" s="218">
        <f>ROUND(I376*H376,2)</f>
        <v>0</v>
      </c>
      <c r="BL376" s="19" t="s">
        <v>121</v>
      </c>
      <c r="BM376" s="217" t="s">
        <v>741</v>
      </c>
    </row>
    <row r="377" s="12" customFormat="1" ht="22.8" customHeight="1">
      <c r="A377" s="12"/>
      <c r="B377" s="190"/>
      <c r="C377" s="191"/>
      <c r="D377" s="192" t="s">
        <v>72</v>
      </c>
      <c r="E377" s="204" t="s">
        <v>144</v>
      </c>
      <c r="F377" s="204" t="s">
        <v>742</v>
      </c>
      <c r="G377" s="191"/>
      <c r="H377" s="191"/>
      <c r="I377" s="194"/>
      <c r="J377" s="205">
        <f>BK377</f>
        <v>0</v>
      </c>
      <c r="K377" s="191"/>
      <c r="L377" s="196"/>
      <c r="M377" s="197"/>
      <c r="N377" s="198"/>
      <c r="O377" s="198"/>
      <c r="P377" s="199">
        <f>SUM(P378:P384)</f>
        <v>0</v>
      </c>
      <c r="Q377" s="198"/>
      <c r="R377" s="199">
        <f>SUM(R378:R384)</f>
        <v>0.29567383999999997</v>
      </c>
      <c r="S377" s="198"/>
      <c r="T377" s="200">
        <f>SUM(T378:T384)</f>
        <v>0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R377" s="201" t="s">
        <v>81</v>
      </c>
      <c r="AT377" s="202" t="s">
        <v>72</v>
      </c>
      <c r="AU377" s="202" t="s">
        <v>81</v>
      </c>
      <c r="AY377" s="201" t="s">
        <v>114</v>
      </c>
      <c r="BK377" s="203">
        <f>SUM(BK378:BK384)</f>
        <v>0</v>
      </c>
    </row>
    <row r="378" s="2" customFormat="1" ht="16.5" customHeight="1">
      <c r="A378" s="40"/>
      <c r="B378" s="41"/>
      <c r="C378" s="206" t="s">
        <v>743</v>
      </c>
      <c r="D378" s="206" t="s">
        <v>117</v>
      </c>
      <c r="E378" s="207" t="s">
        <v>744</v>
      </c>
      <c r="F378" s="208" t="s">
        <v>745</v>
      </c>
      <c r="G378" s="209" t="s">
        <v>174</v>
      </c>
      <c r="H378" s="210">
        <v>88.319999999999993</v>
      </c>
      <c r="I378" s="211"/>
      <c r="J378" s="212">
        <f>ROUND(I378*H378,2)</f>
        <v>0</v>
      </c>
      <c r="K378" s="208" t="s">
        <v>175</v>
      </c>
      <c r="L378" s="46"/>
      <c r="M378" s="213" t="s">
        <v>19</v>
      </c>
      <c r="N378" s="214" t="s">
        <v>44</v>
      </c>
      <c r="O378" s="86"/>
      <c r="P378" s="215">
        <f>O378*H378</f>
        <v>0</v>
      </c>
      <c r="Q378" s="215">
        <v>0.0028999999999999998</v>
      </c>
      <c r="R378" s="215">
        <f>Q378*H378</f>
        <v>0.25612799999999997</v>
      </c>
      <c r="S378" s="215">
        <v>0</v>
      </c>
      <c r="T378" s="216">
        <f>S378*H378</f>
        <v>0</v>
      </c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R378" s="217" t="s">
        <v>121</v>
      </c>
      <c r="AT378" s="217" t="s">
        <v>117</v>
      </c>
      <c r="AU378" s="217" t="s">
        <v>83</v>
      </c>
      <c r="AY378" s="19" t="s">
        <v>114</v>
      </c>
      <c r="BE378" s="218">
        <f>IF(N378="základní",J378,0)</f>
        <v>0</v>
      </c>
      <c r="BF378" s="218">
        <f>IF(N378="snížená",J378,0)</f>
        <v>0</v>
      </c>
      <c r="BG378" s="218">
        <f>IF(N378="zákl. přenesená",J378,0)</f>
        <v>0</v>
      </c>
      <c r="BH378" s="218">
        <f>IF(N378="sníž. přenesená",J378,0)</f>
        <v>0</v>
      </c>
      <c r="BI378" s="218">
        <f>IF(N378="nulová",J378,0)</f>
        <v>0</v>
      </c>
      <c r="BJ378" s="19" t="s">
        <v>81</v>
      </c>
      <c r="BK378" s="218">
        <f>ROUND(I378*H378,2)</f>
        <v>0</v>
      </c>
      <c r="BL378" s="19" t="s">
        <v>121</v>
      </c>
      <c r="BM378" s="217" t="s">
        <v>746</v>
      </c>
    </row>
    <row r="379" s="13" customFormat="1">
      <c r="A379" s="13"/>
      <c r="B379" s="229"/>
      <c r="C379" s="230"/>
      <c r="D379" s="219" t="s">
        <v>180</v>
      </c>
      <c r="E379" s="231" t="s">
        <v>19</v>
      </c>
      <c r="F379" s="232" t="s">
        <v>747</v>
      </c>
      <c r="G379" s="230"/>
      <c r="H379" s="233">
        <v>88.319999999999993</v>
      </c>
      <c r="I379" s="234"/>
      <c r="J379" s="230"/>
      <c r="K379" s="230"/>
      <c r="L379" s="235"/>
      <c r="M379" s="236"/>
      <c r="N379" s="237"/>
      <c r="O379" s="237"/>
      <c r="P379" s="237"/>
      <c r="Q379" s="237"/>
      <c r="R379" s="237"/>
      <c r="S379" s="237"/>
      <c r="T379" s="238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9" t="s">
        <v>180</v>
      </c>
      <c r="AU379" s="239" t="s">
        <v>83</v>
      </c>
      <c r="AV379" s="13" t="s">
        <v>83</v>
      </c>
      <c r="AW379" s="13" t="s">
        <v>33</v>
      </c>
      <c r="AX379" s="13" t="s">
        <v>81</v>
      </c>
      <c r="AY379" s="239" t="s">
        <v>114</v>
      </c>
    </row>
    <row r="380" s="2" customFormat="1">
      <c r="A380" s="40"/>
      <c r="B380" s="41"/>
      <c r="C380" s="206" t="s">
        <v>748</v>
      </c>
      <c r="D380" s="206" t="s">
        <v>117</v>
      </c>
      <c r="E380" s="207" t="s">
        <v>749</v>
      </c>
      <c r="F380" s="208" t="s">
        <v>750</v>
      </c>
      <c r="G380" s="209" t="s">
        <v>174</v>
      </c>
      <c r="H380" s="210">
        <v>0.57599999999999996</v>
      </c>
      <c r="I380" s="211"/>
      <c r="J380" s="212">
        <f>ROUND(I380*H380,2)</f>
        <v>0</v>
      </c>
      <c r="K380" s="208" t="s">
        <v>175</v>
      </c>
      <c r="L380" s="46"/>
      <c r="M380" s="213" t="s">
        <v>19</v>
      </c>
      <c r="N380" s="214" t="s">
        <v>44</v>
      </c>
      <c r="O380" s="86"/>
      <c r="P380" s="215">
        <f>O380*H380</f>
        <v>0</v>
      </c>
      <c r="Q380" s="215">
        <v>0.015520000000000001</v>
      </c>
      <c r="R380" s="215">
        <f>Q380*H380</f>
        <v>0.0089395199999999994</v>
      </c>
      <c r="S380" s="215">
        <v>0</v>
      </c>
      <c r="T380" s="216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17" t="s">
        <v>121</v>
      </c>
      <c r="AT380" s="217" t="s">
        <v>117</v>
      </c>
      <c r="AU380" s="217" t="s">
        <v>83</v>
      </c>
      <c r="AY380" s="19" t="s">
        <v>114</v>
      </c>
      <c r="BE380" s="218">
        <f>IF(N380="základní",J380,0)</f>
        <v>0</v>
      </c>
      <c r="BF380" s="218">
        <f>IF(N380="snížená",J380,0)</f>
        <v>0</v>
      </c>
      <c r="BG380" s="218">
        <f>IF(N380="zákl. přenesená",J380,0)</f>
        <v>0</v>
      </c>
      <c r="BH380" s="218">
        <f>IF(N380="sníž. přenesená",J380,0)</f>
        <v>0</v>
      </c>
      <c r="BI380" s="218">
        <f>IF(N380="nulová",J380,0)</f>
        <v>0</v>
      </c>
      <c r="BJ380" s="19" t="s">
        <v>81</v>
      </c>
      <c r="BK380" s="218">
        <f>ROUND(I380*H380,2)</f>
        <v>0</v>
      </c>
      <c r="BL380" s="19" t="s">
        <v>121</v>
      </c>
      <c r="BM380" s="217" t="s">
        <v>751</v>
      </c>
    </row>
    <row r="381" s="2" customFormat="1" ht="33" customHeight="1">
      <c r="A381" s="40"/>
      <c r="B381" s="41"/>
      <c r="C381" s="206" t="s">
        <v>752</v>
      </c>
      <c r="D381" s="206" t="s">
        <v>117</v>
      </c>
      <c r="E381" s="207" t="s">
        <v>753</v>
      </c>
      <c r="F381" s="208" t="s">
        <v>754</v>
      </c>
      <c r="G381" s="209" t="s">
        <v>174</v>
      </c>
      <c r="H381" s="210">
        <v>0.57599999999999996</v>
      </c>
      <c r="I381" s="211"/>
      <c r="J381" s="212">
        <f>ROUND(I381*H381,2)</f>
        <v>0</v>
      </c>
      <c r="K381" s="208" t="s">
        <v>175</v>
      </c>
      <c r="L381" s="46"/>
      <c r="M381" s="213" t="s">
        <v>19</v>
      </c>
      <c r="N381" s="214" t="s">
        <v>44</v>
      </c>
      <c r="O381" s="86"/>
      <c r="P381" s="215">
        <f>O381*H381</f>
        <v>0</v>
      </c>
      <c r="Q381" s="215">
        <v>0.029819999999999999</v>
      </c>
      <c r="R381" s="215">
        <f>Q381*H381</f>
        <v>0.017176319999999998</v>
      </c>
      <c r="S381" s="215">
        <v>0</v>
      </c>
      <c r="T381" s="216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17" t="s">
        <v>121</v>
      </c>
      <c r="AT381" s="217" t="s">
        <v>117</v>
      </c>
      <c r="AU381" s="217" t="s">
        <v>83</v>
      </c>
      <c r="AY381" s="19" t="s">
        <v>114</v>
      </c>
      <c r="BE381" s="218">
        <f>IF(N381="základní",J381,0)</f>
        <v>0</v>
      </c>
      <c r="BF381" s="218">
        <f>IF(N381="snížená",J381,0)</f>
        <v>0</v>
      </c>
      <c r="BG381" s="218">
        <f>IF(N381="zákl. přenesená",J381,0)</f>
        <v>0</v>
      </c>
      <c r="BH381" s="218">
        <f>IF(N381="sníž. přenesená",J381,0)</f>
        <v>0</v>
      </c>
      <c r="BI381" s="218">
        <f>IF(N381="nulová",J381,0)</f>
        <v>0</v>
      </c>
      <c r="BJ381" s="19" t="s">
        <v>81</v>
      </c>
      <c r="BK381" s="218">
        <f>ROUND(I381*H381,2)</f>
        <v>0</v>
      </c>
      <c r="BL381" s="19" t="s">
        <v>121</v>
      </c>
      <c r="BM381" s="217" t="s">
        <v>755</v>
      </c>
    </row>
    <row r="382" s="13" customFormat="1">
      <c r="A382" s="13"/>
      <c r="B382" s="229"/>
      <c r="C382" s="230"/>
      <c r="D382" s="219" t="s">
        <v>180</v>
      </c>
      <c r="E382" s="231" t="s">
        <v>19</v>
      </c>
      <c r="F382" s="232" t="s">
        <v>756</v>
      </c>
      <c r="G382" s="230"/>
      <c r="H382" s="233">
        <v>0.57599999999999996</v>
      </c>
      <c r="I382" s="234"/>
      <c r="J382" s="230"/>
      <c r="K382" s="230"/>
      <c r="L382" s="235"/>
      <c r="M382" s="236"/>
      <c r="N382" s="237"/>
      <c r="O382" s="237"/>
      <c r="P382" s="237"/>
      <c r="Q382" s="237"/>
      <c r="R382" s="237"/>
      <c r="S382" s="237"/>
      <c r="T382" s="238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9" t="s">
        <v>180</v>
      </c>
      <c r="AU382" s="239" t="s">
        <v>83</v>
      </c>
      <c r="AV382" s="13" t="s">
        <v>83</v>
      </c>
      <c r="AW382" s="13" t="s">
        <v>33</v>
      </c>
      <c r="AX382" s="13" t="s">
        <v>81</v>
      </c>
      <c r="AY382" s="239" t="s">
        <v>114</v>
      </c>
    </row>
    <row r="383" s="2" customFormat="1">
      <c r="A383" s="40"/>
      <c r="B383" s="41"/>
      <c r="C383" s="206" t="s">
        <v>757</v>
      </c>
      <c r="D383" s="206" t="s">
        <v>117</v>
      </c>
      <c r="E383" s="207" t="s">
        <v>758</v>
      </c>
      <c r="F383" s="208" t="s">
        <v>759</v>
      </c>
      <c r="G383" s="209" t="s">
        <v>420</v>
      </c>
      <c r="H383" s="210">
        <v>1</v>
      </c>
      <c r="I383" s="211"/>
      <c r="J383" s="212">
        <f>ROUND(I383*H383,2)</f>
        <v>0</v>
      </c>
      <c r="K383" s="208" t="s">
        <v>175</v>
      </c>
      <c r="L383" s="46"/>
      <c r="M383" s="213" t="s">
        <v>19</v>
      </c>
      <c r="N383" s="214" t="s">
        <v>44</v>
      </c>
      <c r="O383" s="86"/>
      <c r="P383" s="215">
        <f>O383*H383</f>
        <v>0</v>
      </c>
      <c r="Q383" s="215">
        <v>0.00048000000000000001</v>
      </c>
      <c r="R383" s="215">
        <f>Q383*H383</f>
        <v>0.00048000000000000001</v>
      </c>
      <c r="S383" s="215">
        <v>0</v>
      </c>
      <c r="T383" s="216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17" t="s">
        <v>121</v>
      </c>
      <c r="AT383" s="217" t="s">
        <v>117</v>
      </c>
      <c r="AU383" s="217" t="s">
        <v>83</v>
      </c>
      <c r="AY383" s="19" t="s">
        <v>114</v>
      </c>
      <c r="BE383" s="218">
        <f>IF(N383="základní",J383,0)</f>
        <v>0</v>
      </c>
      <c r="BF383" s="218">
        <f>IF(N383="snížená",J383,0)</f>
        <v>0</v>
      </c>
      <c r="BG383" s="218">
        <f>IF(N383="zákl. přenesená",J383,0)</f>
        <v>0</v>
      </c>
      <c r="BH383" s="218">
        <f>IF(N383="sníž. přenesená",J383,0)</f>
        <v>0</v>
      </c>
      <c r="BI383" s="218">
        <f>IF(N383="nulová",J383,0)</f>
        <v>0</v>
      </c>
      <c r="BJ383" s="19" t="s">
        <v>81</v>
      </c>
      <c r="BK383" s="218">
        <f>ROUND(I383*H383,2)</f>
        <v>0</v>
      </c>
      <c r="BL383" s="19" t="s">
        <v>121</v>
      </c>
      <c r="BM383" s="217" t="s">
        <v>760</v>
      </c>
    </row>
    <row r="384" s="2" customFormat="1" ht="16.5" customHeight="1">
      <c r="A384" s="40"/>
      <c r="B384" s="41"/>
      <c r="C384" s="272" t="s">
        <v>761</v>
      </c>
      <c r="D384" s="272" t="s">
        <v>385</v>
      </c>
      <c r="E384" s="273" t="s">
        <v>762</v>
      </c>
      <c r="F384" s="274" t="s">
        <v>763</v>
      </c>
      <c r="G384" s="275" t="s">
        <v>420</v>
      </c>
      <c r="H384" s="276">
        <v>1</v>
      </c>
      <c r="I384" s="277"/>
      <c r="J384" s="278">
        <f>ROUND(I384*H384,2)</f>
        <v>0</v>
      </c>
      <c r="K384" s="274" t="s">
        <v>19</v>
      </c>
      <c r="L384" s="279"/>
      <c r="M384" s="280" t="s">
        <v>19</v>
      </c>
      <c r="N384" s="281" t="s">
        <v>44</v>
      </c>
      <c r="O384" s="86"/>
      <c r="P384" s="215">
        <f>O384*H384</f>
        <v>0</v>
      </c>
      <c r="Q384" s="215">
        <v>0.01295</v>
      </c>
      <c r="R384" s="215">
        <f>Q384*H384</f>
        <v>0.01295</v>
      </c>
      <c r="S384" s="215">
        <v>0</v>
      </c>
      <c r="T384" s="216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7" t="s">
        <v>203</v>
      </c>
      <c r="AT384" s="217" t="s">
        <v>385</v>
      </c>
      <c r="AU384" s="217" t="s">
        <v>83</v>
      </c>
      <c r="AY384" s="19" t="s">
        <v>114</v>
      </c>
      <c r="BE384" s="218">
        <f>IF(N384="základní",J384,0)</f>
        <v>0</v>
      </c>
      <c r="BF384" s="218">
        <f>IF(N384="snížená",J384,0)</f>
        <v>0</v>
      </c>
      <c r="BG384" s="218">
        <f>IF(N384="zákl. přenesená",J384,0)</f>
        <v>0</v>
      </c>
      <c r="BH384" s="218">
        <f>IF(N384="sníž. přenesená",J384,0)</f>
        <v>0</v>
      </c>
      <c r="BI384" s="218">
        <f>IF(N384="nulová",J384,0)</f>
        <v>0</v>
      </c>
      <c r="BJ384" s="19" t="s">
        <v>81</v>
      </c>
      <c r="BK384" s="218">
        <f>ROUND(I384*H384,2)</f>
        <v>0</v>
      </c>
      <c r="BL384" s="19" t="s">
        <v>121</v>
      </c>
      <c r="BM384" s="217" t="s">
        <v>764</v>
      </c>
    </row>
    <row r="385" s="12" customFormat="1" ht="22.8" customHeight="1">
      <c r="A385" s="12"/>
      <c r="B385" s="190"/>
      <c r="C385" s="191"/>
      <c r="D385" s="192" t="s">
        <v>72</v>
      </c>
      <c r="E385" s="204" t="s">
        <v>203</v>
      </c>
      <c r="F385" s="204" t="s">
        <v>765</v>
      </c>
      <c r="G385" s="191"/>
      <c r="H385" s="191"/>
      <c r="I385" s="194"/>
      <c r="J385" s="205">
        <f>BK385</f>
        <v>0</v>
      </c>
      <c r="K385" s="191"/>
      <c r="L385" s="196"/>
      <c r="M385" s="197"/>
      <c r="N385" s="198"/>
      <c r="O385" s="198"/>
      <c r="P385" s="199">
        <f>SUM(P386:P448)</f>
        <v>0</v>
      </c>
      <c r="Q385" s="198"/>
      <c r="R385" s="199">
        <f>SUM(R386:R448)</f>
        <v>34.775301740000003</v>
      </c>
      <c r="S385" s="198"/>
      <c r="T385" s="200">
        <f>SUM(T386:T448)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01" t="s">
        <v>81</v>
      </c>
      <c r="AT385" s="202" t="s">
        <v>72</v>
      </c>
      <c r="AU385" s="202" t="s">
        <v>81</v>
      </c>
      <c r="AY385" s="201" t="s">
        <v>114</v>
      </c>
      <c r="BK385" s="203">
        <f>SUM(BK386:BK448)</f>
        <v>0</v>
      </c>
    </row>
    <row r="386" s="2" customFormat="1">
      <c r="A386" s="40"/>
      <c r="B386" s="41"/>
      <c r="C386" s="206" t="s">
        <v>766</v>
      </c>
      <c r="D386" s="206" t="s">
        <v>117</v>
      </c>
      <c r="E386" s="207" t="s">
        <v>767</v>
      </c>
      <c r="F386" s="208" t="s">
        <v>768</v>
      </c>
      <c r="G386" s="209" t="s">
        <v>217</v>
      </c>
      <c r="H386" s="210">
        <v>8.1999999999999993</v>
      </c>
      <c r="I386" s="211"/>
      <c r="J386" s="212">
        <f>ROUND(I386*H386,2)</f>
        <v>0</v>
      </c>
      <c r="K386" s="208" t="s">
        <v>175</v>
      </c>
      <c r="L386" s="46"/>
      <c r="M386" s="213" t="s">
        <v>19</v>
      </c>
      <c r="N386" s="214" t="s">
        <v>44</v>
      </c>
      <c r="O386" s="86"/>
      <c r="P386" s="215">
        <f>O386*H386</f>
        <v>0</v>
      </c>
      <c r="Q386" s="215">
        <v>1.0000000000000001E-05</v>
      </c>
      <c r="R386" s="215">
        <f>Q386*H386</f>
        <v>8.2000000000000001E-05</v>
      </c>
      <c r="S386" s="215">
        <v>0</v>
      </c>
      <c r="T386" s="216">
        <f>S386*H386</f>
        <v>0</v>
      </c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R386" s="217" t="s">
        <v>121</v>
      </c>
      <c r="AT386" s="217" t="s">
        <v>117</v>
      </c>
      <c r="AU386" s="217" t="s">
        <v>83</v>
      </c>
      <c r="AY386" s="19" t="s">
        <v>114</v>
      </c>
      <c r="BE386" s="218">
        <f>IF(N386="základní",J386,0)</f>
        <v>0</v>
      </c>
      <c r="BF386" s="218">
        <f>IF(N386="snížená",J386,0)</f>
        <v>0</v>
      </c>
      <c r="BG386" s="218">
        <f>IF(N386="zákl. přenesená",J386,0)</f>
        <v>0</v>
      </c>
      <c r="BH386" s="218">
        <f>IF(N386="sníž. přenesená",J386,0)</f>
        <v>0</v>
      </c>
      <c r="BI386" s="218">
        <f>IF(N386="nulová",J386,0)</f>
        <v>0</v>
      </c>
      <c r="BJ386" s="19" t="s">
        <v>81</v>
      </c>
      <c r="BK386" s="218">
        <f>ROUND(I386*H386,2)</f>
        <v>0</v>
      </c>
      <c r="BL386" s="19" t="s">
        <v>121</v>
      </c>
      <c r="BM386" s="217" t="s">
        <v>769</v>
      </c>
    </row>
    <row r="387" s="13" customFormat="1">
      <c r="A387" s="13"/>
      <c r="B387" s="229"/>
      <c r="C387" s="230"/>
      <c r="D387" s="219" t="s">
        <v>180</v>
      </c>
      <c r="E387" s="231" t="s">
        <v>19</v>
      </c>
      <c r="F387" s="232" t="s">
        <v>770</v>
      </c>
      <c r="G387" s="230"/>
      <c r="H387" s="233">
        <v>8.1999999999999993</v>
      </c>
      <c r="I387" s="234"/>
      <c r="J387" s="230"/>
      <c r="K387" s="230"/>
      <c r="L387" s="235"/>
      <c r="M387" s="236"/>
      <c r="N387" s="237"/>
      <c r="O387" s="237"/>
      <c r="P387" s="237"/>
      <c r="Q387" s="237"/>
      <c r="R387" s="237"/>
      <c r="S387" s="237"/>
      <c r="T387" s="238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9" t="s">
        <v>180</v>
      </c>
      <c r="AU387" s="239" t="s">
        <v>83</v>
      </c>
      <c r="AV387" s="13" t="s">
        <v>83</v>
      </c>
      <c r="AW387" s="13" t="s">
        <v>33</v>
      </c>
      <c r="AX387" s="13" t="s">
        <v>81</v>
      </c>
      <c r="AY387" s="239" t="s">
        <v>114</v>
      </c>
    </row>
    <row r="388" s="2" customFormat="1">
      <c r="A388" s="40"/>
      <c r="B388" s="41"/>
      <c r="C388" s="206" t="s">
        <v>771</v>
      </c>
      <c r="D388" s="206" t="s">
        <v>117</v>
      </c>
      <c r="E388" s="207" t="s">
        <v>772</v>
      </c>
      <c r="F388" s="208" t="s">
        <v>773</v>
      </c>
      <c r="G388" s="209" t="s">
        <v>217</v>
      </c>
      <c r="H388" s="210">
        <v>42.5</v>
      </c>
      <c r="I388" s="211"/>
      <c r="J388" s="212">
        <f>ROUND(I388*H388,2)</f>
        <v>0</v>
      </c>
      <c r="K388" s="208" t="s">
        <v>175</v>
      </c>
      <c r="L388" s="46"/>
      <c r="M388" s="213" t="s">
        <v>19</v>
      </c>
      <c r="N388" s="214" t="s">
        <v>44</v>
      </c>
      <c r="O388" s="86"/>
      <c r="P388" s="215">
        <f>O388*H388</f>
        <v>0</v>
      </c>
      <c r="Q388" s="215">
        <v>1.0000000000000001E-05</v>
      </c>
      <c r="R388" s="215">
        <f>Q388*H388</f>
        <v>0.00042500000000000003</v>
      </c>
      <c r="S388" s="215">
        <v>0</v>
      </c>
      <c r="T388" s="216">
        <f>S388*H388</f>
        <v>0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17" t="s">
        <v>121</v>
      </c>
      <c r="AT388" s="217" t="s">
        <v>117</v>
      </c>
      <c r="AU388" s="217" t="s">
        <v>83</v>
      </c>
      <c r="AY388" s="19" t="s">
        <v>114</v>
      </c>
      <c r="BE388" s="218">
        <f>IF(N388="základní",J388,0)</f>
        <v>0</v>
      </c>
      <c r="BF388" s="218">
        <f>IF(N388="snížená",J388,0)</f>
        <v>0</v>
      </c>
      <c r="BG388" s="218">
        <f>IF(N388="zákl. přenesená",J388,0)</f>
        <v>0</v>
      </c>
      <c r="BH388" s="218">
        <f>IF(N388="sníž. přenesená",J388,0)</f>
        <v>0</v>
      </c>
      <c r="BI388" s="218">
        <f>IF(N388="nulová",J388,0)</f>
        <v>0</v>
      </c>
      <c r="BJ388" s="19" t="s">
        <v>81</v>
      </c>
      <c r="BK388" s="218">
        <f>ROUND(I388*H388,2)</f>
        <v>0</v>
      </c>
      <c r="BL388" s="19" t="s">
        <v>121</v>
      </c>
      <c r="BM388" s="217" t="s">
        <v>774</v>
      </c>
    </row>
    <row r="389" s="13" customFormat="1">
      <c r="A389" s="13"/>
      <c r="B389" s="229"/>
      <c r="C389" s="230"/>
      <c r="D389" s="219" t="s">
        <v>180</v>
      </c>
      <c r="E389" s="231" t="s">
        <v>19</v>
      </c>
      <c r="F389" s="232" t="s">
        <v>775</v>
      </c>
      <c r="G389" s="230"/>
      <c r="H389" s="233">
        <v>42.5</v>
      </c>
      <c r="I389" s="234"/>
      <c r="J389" s="230"/>
      <c r="K389" s="230"/>
      <c r="L389" s="235"/>
      <c r="M389" s="236"/>
      <c r="N389" s="237"/>
      <c r="O389" s="237"/>
      <c r="P389" s="237"/>
      <c r="Q389" s="237"/>
      <c r="R389" s="237"/>
      <c r="S389" s="237"/>
      <c r="T389" s="238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9" t="s">
        <v>180</v>
      </c>
      <c r="AU389" s="239" t="s">
        <v>83</v>
      </c>
      <c r="AV389" s="13" t="s">
        <v>83</v>
      </c>
      <c r="AW389" s="13" t="s">
        <v>33</v>
      </c>
      <c r="AX389" s="13" t="s">
        <v>81</v>
      </c>
      <c r="AY389" s="239" t="s">
        <v>114</v>
      </c>
    </row>
    <row r="390" s="2" customFormat="1">
      <c r="A390" s="40"/>
      <c r="B390" s="41"/>
      <c r="C390" s="206" t="s">
        <v>776</v>
      </c>
      <c r="D390" s="206" t="s">
        <v>117</v>
      </c>
      <c r="E390" s="207" t="s">
        <v>777</v>
      </c>
      <c r="F390" s="208" t="s">
        <v>778</v>
      </c>
      <c r="G390" s="209" t="s">
        <v>420</v>
      </c>
      <c r="H390" s="210">
        <v>1</v>
      </c>
      <c r="I390" s="211"/>
      <c r="J390" s="212">
        <f>ROUND(I390*H390,2)</f>
        <v>0</v>
      </c>
      <c r="K390" s="208" t="s">
        <v>175</v>
      </c>
      <c r="L390" s="46"/>
      <c r="M390" s="213" t="s">
        <v>19</v>
      </c>
      <c r="N390" s="214" t="s">
        <v>44</v>
      </c>
      <c r="O390" s="86"/>
      <c r="P390" s="215">
        <f>O390*H390</f>
        <v>0</v>
      </c>
      <c r="Q390" s="215">
        <v>0.0015</v>
      </c>
      <c r="R390" s="215">
        <f>Q390*H390</f>
        <v>0.0015</v>
      </c>
      <c r="S390" s="215">
        <v>0</v>
      </c>
      <c r="T390" s="216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17" t="s">
        <v>121</v>
      </c>
      <c r="AT390" s="217" t="s">
        <v>117</v>
      </c>
      <c r="AU390" s="217" t="s">
        <v>83</v>
      </c>
      <c r="AY390" s="19" t="s">
        <v>114</v>
      </c>
      <c r="BE390" s="218">
        <f>IF(N390="základní",J390,0)</f>
        <v>0</v>
      </c>
      <c r="BF390" s="218">
        <f>IF(N390="snížená",J390,0)</f>
        <v>0</v>
      </c>
      <c r="BG390" s="218">
        <f>IF(N390="zákl. přenesená",J390,0)</f>
        <v>0</v>
      </c>
      <c r="BH390" s="218">
        <f>IF(N390="sníž. přenesená",J390,0)</f>
        <v>0</v>
      </c>
      <c r="BI390" s="218">
        <f>IF(N390="nulová",J390,0)</f>
        <v>0</v>
      </c>
      <c r="BJ390" s="19" t="s">
        <v>81</v>
      </c>
      <c r="BK390" s="218">
        <f>ROUND(I390*H390,2)</f>
        <v>0</v>
      </c>
      <c r="BL390" s="19" t="s">
        <v>121</v>
      </c>
      <c r="BM390" s="217" t="s">
        <v>779</v>
      </c>
    </row>
    <row r="391" s="2" customFormat="1">
      <c r="A391" s="40"/>
      <c r="B391" s="41"/>
      <c r="C391" s="206" t="s">
        <v>780</v>
      </c>
      <c r="D391" s="206" t="s">
        <v>117</v>
      </c>
      <c r="E391" s="207" t="s">
        <v>781</v>
      </c>
      <c r="F391" s="208" t="s">
        <v>782</v>
      </c>
      <c r="G391" s="209" t="s">
        <v>217</v>
      </c>
      <c r="H391" s="210">
        <v>8.6999999999999993</v>
      </c>
      <c r="I391" s="211"/>
      <c r="J391" s="212">
        <f>ROUND(I391*H391,2)</f>
        <v>0</v>
      </c>
      <c r="K391" s="208" t="s">
        <v>175</v>
      </c>
      <c r="L391" s="46"/>
      <c r="M391" s="213" t="s">
        <v>19</v>
      </c>
      <c r="N391" s="214" t="s">
        <v>44</v>
      </c>
      <c r="O391" s="86"/>
      <c r="P391" s="215">
        <f>O391*H391</f>
        <v>0</v>
      </c>
      <c r="Q391" s="215">
        <v>0</v>
      </c>
      <c r="R391" s="215">
        <f>Q391*H391</f>
        <v>0</v>
      </c>
      <c r="S391" s="215">
        <v>0</v>
      </c>
      <c r="T391" s="216">
        <f>S391*H391</f>
        <v>0</v>
      </c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R391" s="217" t="s">
        <v>121</v>
      </c>
      <c r="AT391" s="217" t="s">
        <v>117</v>
      </c>
      <c r="AU391" s="217" t="s">
        <v>83</v>
      </c>
      <c r="AY391" s="19" t="s">
        <v>114</v>
      </c>
      <c r="BE391" s="218">
        <f>IF(N391="základní",J391,0)</f>
        <v>0</v>
      </c>
      <c r="BF391" s="218">
        <f>IF(N391="snížená",J391,0)</f>
        <v>0</v>
      </c>
      <c r="BG391" s="218">
        <f>IF(N391="zákl. přenesená",J391,0)</f>
        <v>0</v>
      </c>
      <c r="BH391" s="218">
        <f>IF(N391="sníž. přenesená",J391,0)</f>
        <v>0</v>
      </c>
      <c r="BI391" s="218">
        <f>IF(N391="nulová",J391,0)</f>
        <v>0</v>
      </c>
      <c r="BJ391" s="19" t="s">
        <v>81</v>
      </c>
      <c r="BK391" s="218">
        <f>ROUND(I391*H391,2)</f>
        <v>0</v>
      </c>
      <c r="BL391" s="19" t="s">
        <v>121</v>
      </c>
      <c r="BM391" s="217" t="s">
        <v>783</v>
      </c>
    </row>
    <row r="392" s="13" customFormat="1">
      <c r="A392" s="13"/>
      <c r="B392" s="229"/>
      <c r="C392" s="230"/>
      <c r="D392" s="219" t="s">
        <v>180</v>
      </c>
      <c r="E392" s="231" t="s">
        <v>19</v>
      </c>
      <c r="F392" s="232" t="s">
        <v>784</v>
      </c>
      <c r="G392" s="230"/>
      <c r="H392" s="233">
        <v>8.6999999999999993</v>
      </c>
      <c r="I392" s="234"/>
      <c r="J392" s="230"/>
      <c r="K392" s="230"/>
      <c r="L392" s="235"/>
      <c r="M392" s="236"/>
      <c r="N392" s="237"/>
      <c r="O392" s="237"/>
      <c r="P392" s="237"/>
      <c r="Q392" s="237"/>
      <c r="R392" s="237"/>
      <c r="S392" s="237"/>
      <c r="T392" s="238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9" t="s">
        <v>180</v>
      </c>
      <c r="AU392" s="239" t="s">
        <v>83</v>
      </c>
      <c r="AV392" s="13" t="s">
        <v>83</v>
      </c>
      <c r="AW392" s="13" t="s">
        <v>33</v>
      </c>
      <c r="AX392" s="13" t="s">
        <v>81</v>
      </c>
      <c r="AY392" s="239" t="s">
        <v>114</v>
      </c>
    </row>
    <row r="393" s="2" customFormat="1" ht="16.5" customHeight="1">
      <c r="A393" s="40"/>
      <c r="B393" s="41"/>
      <c r="C393" s="272" t="s">
        <v>785</v>
      </c>
      <c r="D393" s="272" t="s">
        <v>385</v>
      </c>
      <c r="E393" s="273" t="s">
        <v>786</v>
      </c>
      <c r="F393" s="274" t="s">
        <v>787</v>
      </c>
      <c r="G393" s="275" t="s">
        <v>217</v>
      </c>
      <c r="H393" s="276">
        <v>8.8309999999999995</v>
      </c>
      <c r="I393" s="277"/>
      <c r="J393" s="278">
        <f>ROUND(I393*H393,2)</f>
        <v>0</v>
      </c>
      <c r="K393" s="274" t="s">
        <v>175</v>
      </c>
      <c r="L393" s="279"/>
      <c r="M393" s="280" t="s">
        <v>19</v>
      </c>
      <c r="N393" s="281" t="s">
        <v>44</v>
      </c>
      <c r="O393" s="86"/>
      <c r="P393" s="215">
        <f>O393*H393</f>
        <v>0</v>
      </c>
      <c r="Q393" s="215">
        <v>0.0031800000000000001</v>
      </c>
      <c r="R393" s="215">
        <f>Q393*H393</f>
        <v>0.028082579999999999</v>
      </c>
      <c r="S393" s="215">
        <v>0</v>
      </c>
      <c r="T393" s="216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17" t="s">
        <v>203</v>
      </c>
      <c r="AT393" s="217" t="s">
        <v>385</v>
      </c>
      <c r="AU393" s="217" t="s">
        <v>83</v>
      </c>
      <c r="AY393" s="19" t="s">
        <v>114</v>
      </c>
      <c r="BE393" s="218">
        <f>IF(N393="základní",J393,0)</f>
        <v>0</v>
      </c>
      <c r="BF393" s="218">
        <f>IF(N393="snížená",J393,0)</f>
        <v>0</v>
      </c>
      <c r="BG393" s="218">
        <f>IF(N393="zákl. přenesená",J393,0)</f>
        <v>0</v>
      </c>
      <c r="BH393" s="218">
        <f>IF(N393="sníž. přenesená",J393,0)</f>
        <v>0</v>
      </c>
      <c r="BI393" s="218">
        <f>IF(N393="nulová",J393,0)</f>
        <v>0</v>
      </c>
      <c r="BJ393" s="19" t="s">
        <v>81</v>
      </c>
      <c r="BK393" s="218">
        <f>ROUND(I393*H393,2)</f>
        <v>0</v>
      </c>
      <c r="BL393" s="19" t="s">
        <v>121</v>
      </c>
      <c r="BM393" s="217" t="s">
        <v>788</v>
      </c>
    </row>
    <row r="394" s="13" customFormat="1">
      <c r="A394" s="13"/>
      <c r="B394" s="229"/>
      <c r="C394" s="230"/>
      <c r="D394" s="219" t="s">
        <v>180</v>
      </c>
      <c r="E394" s="230"/>
      <c r="F394" s="232" t="s">
        <v>789</v>
      </c>
      <c r="G394" s="230"/>
      <c r="H394" s="233">
        <v>8.8309999999999995</v>
      </c>
      <c r="I394" s="234"/>
      <c r="J394" s="230"/>
      <c r="K394" s="230"/>
      <c r="L394" s="235"/>
      <c r="M394" s="236"/>
      <c r="N394" s="237"/>
      <c r="O394" s="237"/>
      <c r="P394" s="237"/>
      <c r="Q394" s="237"/>
      <c r="R394" s="237"/>
      <c r="S394" s="237"/>
      <c r="T394" s="238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9" t="s">
        <v>180</v>
      </c>
      <c r="AU394" s="239" t="s">
        <v>83</v>
      </c>
      <c r="AV394" s="13" t="s">
        <v>83</v>
      </c>
      <c r="AW394" s="13" t="s">
        <v>4</v>
      </c>
      <c r="AX394" s="13" t="s">
        <v>81</v>
      </c>
      <c r="AY394" s="239" t="s">
        <v>114</v>
      </c>
    </row>
    <row r="395" s="2" customFormat="1" ht="16.5" customHeight="1">
      <c r="A395" s="40"/>
      <c r="B395" s="41"/>
      <c r="C395" s="206" t="s">
        <v>790</v>
      </c>
      <c r="D395" s="206" t="s">
        <v>117</v>
      </c>
      <c r="E395" s="207" t="s">
        <v>791</v>
      </c>
      <c r="F395" s="208" t="s">
        <v>792</v>
      </c>
      <c r="G395" s="209" t="s">
        <v>217</v>
      </c>
      <c r="H395" s="210">
        <v>17.149999999999999</v>
      </c>
      <c r="I395" s="211"/>
      <c r="J395" s="212">
        <f>ROUND(I395*H395,2)</f>
        <v>0</v>
      </c>
      <c r="K395" s="208" t="s">
        <v>175</v>
      </c>
      <c r="L395" s="46"/>
      <c r="M395" s="213" t="s">
        <v>19</v>
      </c>
      <c r="N395" s="214" t="s">
        <v>44</v>
      </c>
      <c r="O395" s="86"/>
      <c r="P395" s="215">
        <f>O395*H395</f>
        <v>0</v>
      </c>
      <c r="Q395" s="215">
        <v>1.0000000000000001E-05</v>
      </c>
      <c r="R395" s="215">
        <f>Q395*H395</f>
        <v>0.00017149999999999999</v>
      </c>
      <c r="S395" s="215">
        <v>0</v>
      </c>
      <c r="T395" s="216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7" t="s">
        <v>121</v>
      </c>
      <c r="AT395" s="217" t="s">
        <v>117</v>
      </c>
      <c r="AU395" s="217" t="s">
        <v>83</v>
      </c>
      <c r="AY395" s="19" t="s">
        <v>114</v>
      </c>
      <c r="BE395" s="218">
        <f>IF(N395="základní",J395,0)</f>
        <v>0</v>
      </c>
      <c r="BF395" s="218">
        <f>IF(N395="snížená",J395,0)</f>
        <v>0</v>
      </c>
      <c r="BG395" s="218">
        <f>IF(N395="zákl. přenesená",J395,0)</f>
        <v>0</v>
      </c>
      <c r="BH395" s="218">
        <f>IF(N395="sníž. přenesená",J395,0)</f>
        <v>0</v>
      </c>
      <c r="BI395" s="218">
        <f>IF(N395="nulová",J395,0)</f>
        <v>0</v>
      </c>
      <c r="BJ395" s="19" t="s">
        <v>81</v>
      </c>
      <c r="BK395" s="218">
        <f>ROUND(I395*H395,2)</f>
        <v>0</v>
      </c>
      <c r="BL395" s="19" t="s">
        <v>121</v>
      </c>
      <c r="BM395" s="217" t="s">
        <v>793</v>
      </c>
    </row>
    <row r="396" s="13" customFormat="1">
      <c r="A396" s="13"/>
      <c r="B396" s="229"/>
      <c r="C396" s="230"/>
      <c r="D396" s="219" t="s">
        <v>180</v>
      </c>
      <c r="E396" s="231" t="s">
        <v>19</v>
      </c>
      <c r="F396" s="232" t="s">
        <v>794</v>
      </c>
      <c r="G396" s="230"/>
      <c r="H396" s="233">
        <v>17.149999999999999</v>
      </c>
      <c r="I396" s="234"/>
      <c r="J396" s="230"/>
      <c r="K396" s="230"/>
      <c r="L396" s="235"/>
      <c r="M396" s="236"/>
      <c r="N396" s="237"/>
      <c r="O396" s="237"/>
      <c r="P396" s="237"/>
      <c r="Q396" s="237"/>
      <c r="R396" s="237"/>
      <c r="S396" s="237"/>
      <c r="T396" s="238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9" t="s">
        <v>180</v>
      </c>
      <c r="AU396" s="239" t="s">
        <v>83</v>
      </c>
      <c r="AV396" s="13" t="s">
        <v>83</v>
      </c>
      <c r="AW396" s="13" t="s">
        <v>33</v>
      </c>
      <c r="AX396" s="13" t="s">
        <v>81</v>
      </c>
      <c r="AY396" s="239" t="s">
        <v>114</v>
      </c>
    </row>
    <row r="397" s="2" customFormat="1" ht="16.5" customHeight="1">
      <c r="A397" s="40"/>
      <c r="B397" s="41"/>
      <c r="C397" s="206" t="s">
        <v>795</v>
      </c>
      <c r="D397" s="206" t="s">
        <v>117</v>
      </c>
      <c r="E397" s="207" t="s">
        <v>796</v>
      </c>
      <c r="F397" s="208" t="s">
        <v>797</v>
      </c>
      <c r="G397" s="209" t="s">
        <v>217</v>
      </c>
      <c r="H397" s="210">
        <v>1</v>
      </c>
      <c r="I397" s="211"/>
      <c r="J397" s="212">
        <f>ROUND(I397*H397,2)</f>
        <v>0</v>
      </c>
      <c r="K397" s="208" t="s">
        <v>175</v>
      </c>
      <c r="L397" s="46"/>
      <c r="M397" s="213" t="s">
        <v>19</v>
      </c>
      <c r="N397" s="214" t="s">
        <v>44</v>
      </c>
      <c r="O397" s="86"/>
      <c r="P397" s="215">
        <f>O397*H397</f>
        <v>0</v>
      </c>
      <c r="Q397" s="215">
        <v>2.0000000000000002E-05</v>
      </c>
      <c r="R397" s="215">
        <f>Q397*H397</f>
        <v>2.0000000000000002E-05</v>
      </c>
      <c r="S397" s="215">
        <v>0</v>
      </c>
      <c r="T397" s="216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7" t="s">
        <v>121</v>
      </c>
      <c r="AT397" s="217" t="s">
        <v>117</v>
      </c>
      <c r="AU397" s="217" t="s">
        <v>83</v>
      </c>
      <c r="AY397" s="19" t="s">
        <v>114</v>
      </c>
      <c r="BE397" s="218">
        <f>IF(N397="základní",J397,0)</f>
        <v>0</v>
      </c>
      <c r="BF397" s="218">
        <f>IF(N397="snížená",J397,0)</f>
        <v>0</v>
      </c>
      <c r="BG397" s="218">
        <f>IF(N397="zákl. přenesená",J397,0)</f>
        <v>0</v>
      </c>
      <c r="BH397" s="218">
        <f>IF(N397="sníž. přenesená",J397,0)</f>
        <v>0</v>
      </c>
      <c r="BI397" s="218">
        <f>IF(N397="nulová",J397,0)</f>
        <v>0</v>
      </c>
      <c r="BJ397" s="19" t="s">
        <v>81</v>
      </c>
      <c r="BK397" s="218">
        <f>ROUND(I397*H397,2)</f>
        <v>0</v>
      </c>
      <c r="BL397" s="19" t="s">
        <v>121</v>
      </c>
      <c r="BM397" s="217" t="s">
        <v>798</v>
      </c>
    </row>
    <row r="398" s="2" customFormat="1" ht="16.5" customHeight="1">
      <c r="A398" s="40"/>
      <c r="B398" s="41"/>
      <c r="C398" s="206" t="s">
        <v>799</v>
      </c>
      <c r="D398" s="206" t="s">
        <v>117</v>
      </c>
      <c r="E398" s="207" t="s">
        <v>800</v>
      </c>
      <c r="F398" s="208" t="s">
        <v>801</v>
      </c>
      <c r="G398" s="209" t="s">
        <v>217</v>
      </c>
      <c r="H398" s="210">
        <v>11.5</v>
      </c>
      <c r="I398" s="211"/>
      <c r="J398" s="212">
        <f>ROUND(I398*H398,2)</f>
        <v>0</v>
      </c>
      <c r="K398" s="208" t="s">
        <v>175</v>
      </c>
      <c r="L398" s="46"/>
      <c r="M398" s="213" t="s">
        <v>19</v>
      </c>
      <c r="N398" s="214" t="s">
        <v>44</v>
      </c>
      <c r="O398" s="86"/>
      <c r="P398" s="215">
        <f>O398*H398</f>
        <v>0</v>
      </c>
      <c r="Q398" s="215">
        <v>2.0000000000000002E-05</v>
      </c>
      <c r="R398" s="215">
        <f>Q398*H398</f>
        <v>0.00023000000000000001</v>
      </c>
      <c r="S398" s="215">
        <v>0</v>
      </c>
      <c r="T398" s="216">
        <f>S398*H398</f>
        <v>0</v>
      </c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R398" s="217" t="s">
        <v>121</v>
      </c>
      <c r="AT398" s="217" t="s">
        <v>117</v>
      </c>
      <c r="AU398" s="217" t="s">
        <v>83</v>
      </c>
      <c r="AY398" s="19" t="s">
        <v>114</v>
      </c>
      <c r="BE398" s="218">
        <f>IF(N398="základní",J398,0)</f>
        <v>0</v>
      </c>
      <c r="BF398" s="218">
        <f>IF(N398="snížená",J398,0)</f>
        <v>0</v>
      </c>
      <c r="BG398" s="218">
        <f>IF(N398="zákl. přenesená",J398,0)</f>
        <v>0</v>
      </c>
      <c r="BH398" s="218">
        <f>IF(N398="sníž. přenesená",J398,0)</f>
        <v>0</v>
      </c>
      <c r="BI398" s="218">
        <f>IF(N398="nulová",J398,0)</f>
        <v>0</v>
      </c>
      <c r="BJ398" s="19" t="s">
        <v>81</v>
      </c>
      <c r="BK398" s="218">
        <f>ROUND(I398*H398,2)</f>
        <v>0</v>
      </c>
      <c r="BL398" s="19" t="s">
        <v>121</v>
      </c>
      <c r="BM398" s="217" t="s">
        <v>802</v>
      </c>
    </row>
    <row r="399" s="13" customFormat="1">
      <c r="A399" s="13"/>
      <c r="B399" s="229"/>
      <c r="C399" s="230"/>
      <c r="D399" s="219" t="s">
        <v>180</v>
      </c>
      <c r="E399" s="231" t="s">
        <v>19</v>
      </c>
      <c r="F399" s="232" t="s">
        <v>803</v>
      </c>
      <c r="G399" s="230"/>
      <c r="H399" s="233">
        <v>11.5</v>
      </c>
      <c r="I399" s="234"/>
      <c r="J399" s="230"/>
      <c r="K399" s="230"/>
      <c r="L399" s="235"/>
      <c r="M399" s="236"/>
      <c r="N399" s="237"/>
      <c r="O399" s="237"/>
      <c r="P399" s="237"/>
      <c r="Q399" s="237"/>
      <c r="R399" s="237"/>
      <c r="S399" s="237"/>
      <c r="T399" s="238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9" t="s">
        <v>180</v>
      </c>
      <c r="AU399" s="239" t="s">
        <v>83</v>
      </c>
      <c r="AV399" s="13" t="s">
        <v>83</v>
      </c>
      <c r="AW399" s="13" t="s">
        <v>33</v>
      </c>
      <c r="AX399" s="13" t="s">
        <v>81</v>
      </c>
      <c r="AY399" s="239" t="s">
        <v>114</v>
      </c>
    </row>
    <row r="400" s="2" customFormat="1">
      <c r="A400" s="40"/>
      <c r="B400" s="41"/>
      <c r="C400" s="206" t="s">
        <v>804</v>
      </c>
      <c r="D400" s="206" t="s">
        <v>117</v>
      </c>
      <c r="E400" s="207" t="s">
        <v>805</v>
      </c>
      <c r="F400" s="208" t="s">
        <v>806</v>
      </c>
      <c r="G400" s="209" t="s">
        <v>420</v>
      </c>
      <c r="H400" s="210">
        <v>4</v>
      </c>
      <c r="I400" s="211"/>
      <c r="J400" s="212">
        <f>ROUND(I400*H400,2)</f>
        <v>0</v>
      </c>
      <c r="K400" s="208" t="s">
        <v>175</v>
      </c>
      <c r="L400" s="46"/>
      <c r="M400" s="213" t="s">
        <v>19</v>
      </c>
      <c r="N400" s="214" t="s">
        <v>44</v>
      </c>
      <c r="O400" s="86"/>
      <c r="P400" s="215">
        <f>O400*H400</f>
        <v>0</v>
      </c>
      <c r="Q400" s="215">
        <v>0</v>
      </c>
      <c r="R400" s="215">
        <f>Q400*H400</f>
        <v>0</v>
      </c>
      <c r="S400" s="215">
        <v>0</v>
      </c>
      <c r="T400" s="216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7" t="s">
        <v>121</v>
      </c>
      <c r="AT400" s="217" t="s">
        <v>117</v>
      </c>
      <c r="AU400" s="217" t="s">
        <v>83</v>
      </c>
      <c r="AY400" s="19" t="s">
        <v>114</v>
      </c>
      <c r="BE400" s="218">
        <f>IF(N400="základní",J400,0)</f>
        <v>0</v>
      </c>
      <c r="BF400" s="218">
        <f>IF(N400="snížená",J400,0)</f>
        <v>0</v>
      </c>
      <c r="BG400" s="218">
        <f>IF(N400="zákl. přenesená",J400,0)</f>
        <v>0</v>
      </c>
      <c r="BH400" s="218">
        <f>IF(N400="sníž. přenesená",J400,0)</f>
        <v>0</v>
      </c>
      <c r="BI400" s="218">
        <f>IF(N400="nulová",J400,0)</f>
        <v>0</v>
      </c>
      <c r="BJ400" s="19" t="s">
        <v>81</v>
      </c>
      <c r="BK400" s="218">
        <f>ROUND(I400*H400,2)</f>
        <v>0</v>
      </c>
      <c r="BL400" s="19" t="s">
        <v>121</v>
      </c>
      <c r="BM400" s="217" t="s">
        <v>807</v>
      </c>
    </row>
    <row r="401" s="2" customFormat="1" ht="21.75" customHeight="1">
      <c r="A401" s="40"/>
      <c r="B401" s="41"/>
      <c r="C401" s="206" t="s">
        <v>808</v>
      </c>
      <c r="D401" s="206" t="s">
        <v>117</v>
      </c>
      <c r="E401" s="207" t="s">
        <v>809</v>
      </c>
      <c r="F401" s="208" t="s">
        <v>810</v>
      </c>
      <c r="G401" s="209" t="s">
        <v>420</v>
      </c>
      <c r="H401" s="210">
        <v>1</v>
      </c>
      <c r="I401" s="211"/>
      <c r="J401" s="212">
        <f>ROUND(I401*H401,2)</f>
        <v>0</v>
      </c>
      <c r="K401" s="208" t="s">
        <v>175</v>
      </c>
      <c r="L401" s="46"/>
      <c r="M401" s="213" t="s">
        <v>19</v>
      </c>
      <c r="N401" s="214" t="s">
        <v>44</v>
      </c>
      <c r="O401" s="86"/>
      <c r="P401" s="215">
        <f>O401*H401</f>
        <v>0</v>
      </c>
      <c r="Q401" s="215">
        <v>0</v>
      </c>
      <c r="R401" s="215">
        <f>Q401*H401</f>
        <v>0</v>
      </c>
      <c r="S401" s="215">
        <v>0</v>
      </c>
      <c r="T401" s="216">
        <f>S401*H401</f>
        <v>0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R401" s="217" t="s">
        <v>121</v>
      </c>
      <c r="AT401" s="217" t="s">
        <v>117</v>
      </c>
      <c r="AU401" s="217" t="s">
        <v>83</v>
      </c>
      <c r="AY401" s="19" t="s">
        <v>114</v>
      </c>
      <c r="BE401" s="218">
        <f>IF(N401="základní",J401,0)</f>
        <v>0</v>
      </c>
      <c r="BF401" s="218">
        <f>IF(N401="snížená",J401,0)</f>
        <v>0</v>
      </c>
      <c r="BG401" s="218">
        <f>IF(N401="zákl. přenesená",J401,0)</f>
        <v>0</v>
      </c>
      <c r="BH401" s="218">
        <f>IF(N401="sníž. přenesená",J401,0)</f>
        <v>0</v>
      </c>
      <c r="BI401" s="218">
        <f>IF(N401="nulová",J401,0)</f>
        <v>0</v>
      </c>
      <c r="BJ401" s="19" t="s">
        <v>81</v>
      </c>
      <c r="BK401" s="218">
        <f>ROUND(I401*H401,2)</f>
        <v>0</v>
      </c>
      <c r="BL401" s="19" t="s">
        <v>121</v>
      </c>
      <c r="BM401" s="217" t="s">
        <v>811</v>
      </c>
    </row>
    <row r="402" s="2" customFormat="1" ht="21.75" customHeight="1">
      <c r="A402" s="40"/>
      <c r="B402" s="41"/>
      <c r="C402" s="206" t="s">
        <v>812</v>
      </c>
      <c r="D402" s="206" t="s">
        <v>117</v>
      </c>
      <c r="E402" s="207" t="s">
        <v>813</v>
      </c>
      <c r="F402" s="208" t="s">
        <v>814</v>
      </c>
      <c r="G402" s="209" t="s">
        <v>420</v>
      </c>
      <c r="H402" s="210">
        <v>2</v>
      </c>
      <c r="I402" s="211"/>
      <c r="J402" s="212">
        <f>ROUND(I402*H402,2)</f>
        <v>0</v>
      </c>
      <c r="K402" s="208" t="s">
        <v>175</v>
      </c>
      <c r="L402" s="46"/>
      <c r="M402" s="213" t="s">
        <v>19</v>
      </c>
      <c r="N402" s="214" t="s">
        <v>44</v>
      </c>
      <c r="O402" s="86"/>
      <c r="P402" s="215">
        <f>O402*H402</f>
        <v>0</v>
      </c>
      <c r="Q402" s="215">
        <v>0</v>
      </c>
      <c r="R402" s="215">
        <f>Q402*H402</f>
        <v>0</v>
      </c>
      <c r="S402" s="215">
        <v>0</v>
      </c>
      <c r="T402" s="216">
        <f>S402*H402</f>
        <v>0</v>
      </c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R402" s="217" t="s">
        <v>121</v>
      </c>
      <c r="AT402" s="217" t="s">
        <v>117</v>
      </c>
      <c r="AU402" s="217" t="s">
        <v>83</v>
      </c>
      <c r="AY402" s="19" t="s">
        <v>114</v>
      </c>
      <c r="BE402" s="218">
        <f>IF(N402="základní",J402,0)</f>
        <v>0</v>
      </c>
      <c r="BF402" s="218">
        <f>IF(N402="snížená",J402,0)</f>
        <v>0</v>
      </c>
      <c r="BG402" s="218">
        <f>IF(N402="zákl. přenesená",J402,0)</f>
        <v>0</v>
      </c>
      <c r="BH402" s="218">
        <f>IF(N402="sníž. přenesená",J402,0)</f>
        <v>0</v>
      </c>
      <c r="BI402" s="218">
        <f>IF(N402="nulová",J402,0)</f>
        <v>0</v>
      </c>
      <c r="BJ402" s="19" t="s">
        <v>81</v>
      </c>
      <c r="BK402" s="218">
        <f>ROUND(I402*H402,2)</f>
        <v>0</v>
      </c>
      <c r="BL402" s="19" t="s">
        <v>121</v>
      </c>
      <c r="BM402" s="217" t="s">
        <v>815</v>
      </c>
    </row>
    <row r="403" s="2" customFormat="1" ht="21.75" customHeight="1">
      <c r="A403" s="40"/>
      <c r="B403" s="41"/>
      <c r="C403" s="206" t="s">
        <v>816</v>
      </c>
      <c r="D403" s="206" t="s">
        <v>117</v>
      </c>
      <c r="E403" s="207" t="s">
        <v>817</v>
      </c>
      <c r="F403" s="208" t="s">
        <v>818</v>
      </c>
      <c r="G403" s="209" t="s">
        <v>420</v>
      </c>
      <c r="H403" s="210">
        <v>1</v>
      </c>
      <c r="I403" s="211"/>
      <c r="J403" s="212">
        <f>ROUND(I403*H403,2)</f>
        <v>0</v>
      </c>
      <c r="K403" s="208" t="s">
        <v>175</v>
      </c>
      <c r="L403" s="46"/>
      <c r="M403" s="213" t="s">
        <v>19</v>
      </c>
      <c r="N403" s="214" t="s">
        <v>44</v>
      </c>
      <c r="O403" s="86"/>
      <c r="P403" s="215">
        <f>O403*H403</f>
        <v>0</v>
      </c>
      <c r="Q403" s="215">
        <v>0</v>
      </c>
      <c r="R403" s="215">
        <f>Q403*H403</f>
        <v>0</v>
      </c>
      <c r="S403" s="215">
        <v>0</v>
      </c>
      <c r="T403" s="216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17" t="s">
        <v>121</v>
      </c>
      <c r="AT403" s="217" t="s">
        <v>117</v>
      </c>
      <c r="AU403" s="217" t="s">
        <v>83</v>
      </c>
      <c r="AY403" s="19" t="s">
        <v>114</v>
      </c>
      <c r="BE403" s="218">
        <f>IF(N403="základní",J403,0)</f>
        <v>0</v>
      </c>
      <c r="BF403" s="218">
        <f>IF(N403="snížená",J403,0)</f>
        <v>0</v>
      </c>
      <c r="BG403" s="218">
        <f>IF(N403="zákl. přenesená",J403,0)</f>
        <v>0</v>
      </c>
      <c r="BH403" s="218">
        <f>IF(N403="sníž. přenesená",J403,0)</f>
        <v>0</v>
      </c>
      <c r="BI403" s="218">
        <f>IF(N403="nulová",J403,0)</f>
        <v>0</v>
      </c>
      <c r="BJ403" s="19" t="s">
        <v>81</v>
      </c>
      <c r="BK403" s="218">
        <f>ROUND(I403*H403,2)</f>
        <v>0</v>
      </c>
      <c r="BL403" s="19" t="s">
        <v>121</v>
      </c>
      <c r="BM403" s="217" t="s">
        <v>819</v>
      </c>
    </row>
    <row r="404" s="2" customFormat="1" ht="16.5" customHeight="1">
      <c r="A404" s="40"/>
      <c r="B404" s="41"/>
      <c r="C404" s="206" t="s">
        <v>820</v>
      </c>
      <c r="D404" s="206" t="s">
        <v>117</v>
      </c>
      <c r="E404" s="207" t="s">
        <v>821</v>
      </c>
      <c r="F404" s="208" t="s">
        <v>822</v>
      </c>
      <c r="G404" s="209" t="s">
        <v>420</v>
      </c>
      <c r="H404" s="210">
        <v>1</v>
      </c>
      <c r="I404" s="211"/>
      <c r="J404" s="212">
        <f>ROUND(I404*H404,2)</f>
        <v>0</v>
      </c>
      <c r="K404" s="208" t="s">
        <v>175</v>
      </c>
      <c r="L404" s="46"/>
      <c r="M404" s="213" t="s">
        <v>19</v>
      </c>
      <c r="N404" s="214" t="s">
        <v>44</v>
      </c>
      <c r="O404" s="86"/>
      <c r="P404" s="215">
        <f>O404*H404</f>
        <v>0</v>
      </c>
      <c r="Q404" s="215">
        <v>0.00069999999999999999</v>
      </c>
      <c r="R404" s="215">
        <f>Q404*H404</f>
        <v>0.00069999999999999999</v>
      </c>
      <c r="S404" s="215">
        <v>0</v>
      </c>
      <c r="T404" s="216">
        <f>S404*H404</f>
        <v>0</v>
      </c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R404" s="217" t="s">
        <v>121</v>
      </c>
      <c r="AT404" s="217" t="s">
        <v>117</v>
      </c>
      <c r="AU404" s="217" t="s">
        <v>83</v>
      </c>
      <c r="AY404" s="19" t="s">
        <v>114</v>
      </c>
      <c r="BE404" s="218">
        <f>IF(N404="základní",J404,0)</f>
        <v>0</v>
      </c>
      <c r="BF404" s="218">
        <f>IF(N404="snížená",J404,0)</f>
        <v>0</v>
      </c>
      <c r="BG404" s="218">
        <f>IF(N404="zákl. přenesená",J404,0)</f>
        <v>0</v>
      </c>
      <c r="BH404" s="218">
        <f>IF(N404="sníž. přenesená",J404,0)</f>
        <v>0</v>
      </c>
      <c r="BI404" s="218">
        <f>IF(N404="nulová",J404,0)</f>
        <v>0</v>
      </c>
      <c r="BJ404" s="19" t="s">
        <v>81</v>
      </c>
      <c r="BK404" s="218">
        <f>ROUND(I404*H404,2)</f>
        <v>0</v>
      </c>
      <c r="BL404" s="19" t="s">
        <v>121</v>
      </c>
      <c r="BM404" s="217" t="s">
        <v>823</v>
      </c>
    </row>
    <row r="405" s="2" customFormat="1" ht="16.5" customHeight="1">
      <c r="A405" s="40"/>
      <c r="B405" s="41"/>
      <c r="C405" s="206" t="s">
        <v>824</v>
      </c>
      <c r="D405" s="206" t="s">
        <v>117</v>
      </c>
      <c r="E405" s="207" t="s">
        <v>825</v>
      </c>
      <c r="F405" s="208" t="s">
        <v>826</v>
      </c>
      <c r="G405" s="209" t="s">
        <v>827</v>
      </c>
      <c r="H405" s="210">
        <v>1</v>
      </c>
      <c r="I405" s="211"/>
      <c r="J405" s="212">
        <f>ROUND(I405*H405,2)</f>
        <v>0</v>
      </c>
      <c r="K405" s="208" t="s">
        <v>175</v>
      </c>
      <c r="L405" s="46"/>
      <c r="M405" s="213" t="s">
        <v>19</v>
      </c>
      <c r="N405" s="214" t="s">
        <v>44</v>
      </c>
      <c r="O405" s="86"/>
      <c r="P405" s="215">
        <f>O405*H405</f>
        <v>0</v>
      </c>
      <c r="Q405" s="215">
        <v>0.00031</v>
      </c>
      <c r="R405" s="215">
        <f>Q405*H405</f>
        <v>0.00031</v>
      </c>
      <c r="S405" s="215">
        <v>0</v>
      </c>
      <c r="T405" s="216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7" t="s">
        <v>121</v>
      </c>
      <c r="AT405" s="217" t="s">
        <v>117</v>
      </c>
      <c r="AU405" s="217" t="s">
        <v>83</v>
      </c>
      <c r="AY405" s="19" t="s">
        <v>114</v>
      </c>
      <c r="BE405" s="218">
        <f>IF(N405="základní",J405,0)</f>
        <v>0</v>
      </c>
      <c r="BF405" s="218">
        <f>IF(N405="snížená",J405,0)</f>
        <v>0</v>
      </c>
      <c r="BG405" s="218">
        <f>IF(N405="zákl. přenesená",J405,0)</f>
        <v>0</v>
      </c>
      <c r="BH405" s="218">
        <f>IF(N405="sníž. přenesená",J405,0)</f>
        <v>0</v>
      </c>
      <c r="BI405" s="218">
        <f>IF(N405="nulová",J405,0)</f>
        <v>0</v>
      </c>
      <c r="BJ405" s="19" t="s">
        <v>81</v>
      </c>
      <c r="BK405" s="218">
        <f>ROUND(I405*H405,2)</f>
        <v>0</v>
      </c>
      <c r="BL405" s="19" t="s">
        <v>121</v>
      </c>
      <c r="BM405" s="217" t="s">
        <v>828</v>
      </c>
    </row>
    <row r="406" s="2" customFormat="1" ht="16.5" customHeight="1">
      <c r="A406" s="40"/>
      <c r="B406" s="41"/>
      <c r="C406" s="206" t="s">
        <v>829</v>
      </c>
      <c r="D406" s="206" t="s">
        <v>117</v>
      </c>
      <c r="E406" s="207" t="s">
        <v>830</v>
      </c>
      <c r="F406" s="208" t="s">
        <v>831</v>
      </c>
      <c r="G406" s="209" t="s">
        <v>827</v>
      </c>
      <c r="H406" s="210">
        <v>1</v>
      </c>
      <c r="I406" s="211"/>
      <c r="J406" s="212">
        <f>ROUND(I406*H406,2)</f>
        <v>0</v>
      </c>
      <c r="K406" s="208" t="s">
        <v>175</v>
      </c>
      <c r="L406" s="46"/>
      <c r="M406" s="213" t="s">
        <v>19</v>
      </c>
      <c r="N406" s="214" t="s">
        <v>44</v>
      </c>
      <c r="O406" s="86"/>
      <c r="P406" s="215">
        <f>O406*H406</f>
        <v>0</v>
      </c>
      <c r="Q406" s="215">
        <v>0.00025000000000000001</v>
      </c>
      <c r="R406" s="215">
        <f>Q406*H406</f>
        <v>0.00025000000000000001</v>
      </c>
      <c r="S406" s="215">
        <v>0</v>
      </c>
      <c r="T406" s="216">
        <f>S406*H406</f>
        <v>0</v>
      </c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R406" s="217" t="s">
        <v>121</v>
      </c>
      <c r="AT406" s="217" t="s">
        <v>117</v>
      </c>
      <c r="AU406" s="217" t="s">
        <v>83</v>
      </c>
      <c r="AY406" s="19" t="s">
        <v>114</v>
      </c>
      <c r="BE406" s="218">
        <f>IF(N406="základní",J406,0)</f>
        <v>0</v>
      </c>
      <c r="BF406" s="218">
        <f>IF(N406="snížená",J406,0)</f>
        <v>0</v>
      </c>
      <c r="BG406" s="218">
        <f>IF(N406="zákl. přenesená",J406,0)</f>
        <v>0</v>
      </c>
      <c r="BH406" s="218">
        <f>IF(N406="sníž. přenesená",J406,0)</f>
        <v>0</v>
      </c>
      <c r="BI406" s="218">
        <f>IF(N406="nulová",J406,0)</f>
        <v>0</v>
      </c>
      <c r="BJ406" s="19" t="s">
        <v>81</v>
      </c>
      <c r="BK406" s="218">
        <f>ROUND(I406*H406,2)</f>
        <v>0</v>
      </c>
      <c r="BL406" s="19" t="s">
        <v>121</v>
      </c>
      <c r="BM406" s="217" t="s">
        <v>832</v>
      </c>
    </row>
    <row r="407" s="2" customFormat="1" ht="16.5" customHeight="1">
      <c r="A407" s="40"/>
      <c r="B407" s="41"/>
      <c r="C407" s="206" t="s">
        <v>833</v>
      </c>
      <c r="D407" s="206" t="s">
        <v>117</v>
      </c>
      <c r="E407" s="207" t="s">
        <v>834</v>
      </c>
      <c r="F407" s="208" t="s">
        <v>835</v>
      </c>
      <c r="G407" s="209" t="s">
        <v>827</v>
      </c>
      <c r="H407" s="210">
        <v>1</v>
      </c>
      <c r="I407" s="211"/>
      <c r="J407" s="212">
        <f>ROUND(I407*H407,2)</f>
        <v>0</v>
      </c>
      <c r="K407" s="208" t="s">
        <v>175</v>
      </c>
      <c r="L407" s="46"/>
      <c r="M407" s="213" t="s">
        <v>19</v>
      </c>
      <c r="N407" s="214" t="s">
        <v>44</v>
      </c>
      <c r="O407" s="86"/>
      <c r="P407" s="215">
        <f>O407*H407</f>
        <v>0</v>
      </c>
      <c r="Q407" s="215">
        <v>0.00122</v>
      </c>
      <c r="R407" s="215">
        <f>Q407*H407</f>
        <v>0.00122</v>
      </c>
      <c r="S407" s="215">
        <v>0</v>
      </c>
      <c r="T407" s="216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7" t="s">
        <v>121</v>
      </c>
      <c r="AT407" s="217" t="s">
        <v>117</v>
      </c>
      <c r="AU407" s="217" t="s">
        <v>83</v>
      </c>
      <c r="AY407" s="19" t="s">
        <v>114</v>
      </c>
      <c r="BE407" s="218">
        <f>IF(N407="základní",J407,0)</f>
        <v>0</v>
      </c>
      <c r="BF407" s="218">
        <f>IF(N407="snížená",J407,0)</f>
        <v>0</v>
      </c>
      <c r="BG407" s="218">
        <f>IF(N407="zákl. přenesená",J407,0)</f>
        <v>0</v>
      </c>
      <c r="BH407" s="218">
        <f>IF(N407="sníž. přenesená",J407,0)</f>
        <v>0</v>
      </c>
      <c r="BI407" s="218">
        <f>IF(N407="nulová",J407,0)</f>
        <v>0</v>
      </c>
      <c r="BJ407" s="19" t="s">
        <v>81</v>
      </c>
      <c r="BK407" s="218">
        <f>ROUND(I407*H407,2)</f>
        <v>0</v>
      </c>
      <c r="BL407" s="19" t="s">
        <v>121</v>
      </c>
      <c r="BM407" s="217" t="s">
        <v>836</v>
      </c>
    </row>
    <row r="408" s="2" customFormat="1" ht="16.5" customHeight="1">
      <c r="A408" s="40"/>
      <c r="B408" s="41"/>
      <c r="C408" s="206" t="s">
        <v>837</v>
      </c>
      <c r="D408" s="206" t="s">
        <v>117</v>
      </c>
      <c r="E408" s="207" t="s">
        <v>838</v>
      </c>
      <c r="F408" s="208" t="s">
        <v>839</v>
      </c>
      <c r="G408" s="209" t="s">
        <v>420</v>
      </c>
      <c r="H408" s="210">
        <v>1</v>
      </c>
      <c r="I408" s="211"/>
      <c r="J408" s="212">
        <f>ROUND(I408*H408,2)</f>
        <v>0</v>
      </c>
      <c r="K408" s="208" t="s">
        <v>175</v>
      </c>
      <c r="L408" s="46"/>
      <c r="M408" s="213" t="s">
        <v>19</v>
      </c>
      <c r="N408" s="214" t="s">
        <v>44</v>
      </c>
      <c r="O408" s="86"/>
      <c r="P408" s="215">
        <f>O408*H408</f>
        <v>0</v>
      </c>
      <c r="Q408" s="215">
        <v>11.97512</v>
      </c>
      <c r="R408" s="215">
        <f>Q408*H408</f>
        <v>11.97512</v>
      </c>
      <c r="S408" s="215">
        <v>0</v>
      </c>
      <c r="T408" s="216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17" t="s">
        <v>121</v>
      </c>
      <c r="AT408" s="217" t="s">
        <v>117</v>
      </c>
      <c r="AU408" s="217" t="s">
        <v>83</v>
      </c>
      <c r="AY408" s="19" t="s">
        <v>114</v>
      </c>
      <c r="BE408" s="218">
        <f>IF(N408="základní",J408,0)</f>
        <v>0</v>
      </c>
      <c r="BF408" s="218">
        <f>IF(N408="snížená",J408,0)</f>
        <v>0</v>
      </c>
      <c r="BG408" s="218">
        <f>IF(N408="zákl. přenesená",J408,0)</f>
        <v>0</v>
      </c>
      <c r="BH408" s="218">
        <f>IF(N408="sníž. přenesená",J408,0)</f>
        <v>0</v>
      </c>
      <c r="BI408" s="218">
        <f>IF(N408="nulová",J408,0)</f>
        <v>0</v>
      </c>
      <c r="BJ408" s="19" t="s">
        <v>81</v>
      </c>
      <c r="BK408" s="218">
        <f>ROUND(I408*H408,2)</f>
        <v>0</v>
      </c>
      <c r="BL408" s="19" t="s">
        <v>121</v>
      </c>
      <c r="BM408" s="217" t="s">
        <v>840</v>
      </c>
    </row>
    <row r="409" s="2" customFormat="1" ht="16.5" customHeight="1">
      <c r="A409" s="40"/>
      <c r="B409" s="41"/>
      <c r="C409" s="272" t="s">
        <v>841</v>
      </c>
      <c r="D409" s="272" t="s">
        <v>385</v>
      </c>
      <c r="E409" s="273" t="s">
        <v>842</v>
      </c>
      <c r="F409" s="274" t="s">
        <v>843</v>
      </c>
      <c r="G409" s="275" t="s">
        <v>420</v>
      </c>
      <c r="H409" s="276">
        <v>1</v>
      </c>
      <c r="I409" s="277"/>
      <c r="J409" s="278">
        <f>ROUND(I409*H409,2)</f>
        <v>0</v>
      </c>
      <c r="K409" s="274" t="s">
        <v>19</v>
      </c>
      <c r="L409" s="279"/>
      <c r="M409" s="280" t="s">
        <v>19</v>
      </c>
      <c r="N409" s="281" t="s">
        <v>44</v>
      </c>
      <c r="O409" s="86"/>
      <c r="P409" s="215">
        <f>O409*H409</f>
        <v>0</v>
      </c>
      <c r="Q409" s="215">
        <v>0.42999999999999999</v>
      </c>
      <c r="R409" s="215">
        <f>Q409*H409</f>
        <v>0.42999999999999999</v>
      </c>
      <c r="S409" s="215">
        <v>0</v>
      </c>
      <c r="T409" s="216">
        <f>S409*H409</f>
        <v>0</v>
      </c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R409" s="217" t="s">
        <v>203</v>
      </c>
      <c r="AT409" s="217" t="s">
        <v>385</v>
      </c>
      <c r="AU409" s="217" t="s">
        <v>83</v>
      </c>
      <c r="AY409" s="19" t="s">
        <v>114</v>
      </c>
      <c r="BE409" s="218">
        <f>IF(N409="základní",J409,0)</f>
        <v>0</v>
      </c>
      <c r="BF409" s="218">
        <f>IF(N409="snížená",J409,0)</f>
        <v>0</v>
      </c>
      <c r="BG409" s="218">
        <f>IF(N409="zákl. přenesená",J409,0)</f>
        <v>0</v>
      </c>
      <c r="BH409" s="218">
        <f>IF(N409="sníž. přenesená",J409,0)</f>
        <v>0</v>
      </c>
      <c r="BI409" s="218">
        <f>IF(N409="nulová",J409,0)</f>
        <v>0</v>
      </c>
      <c r="BJ409" s="19" t="s">
        <v>81</v>
      </c>
      <c r="BK409" s="218">
        <f>ROUND(I409*H409,2)</f>
        <v>0</v>
      </c>
      <c r="BL409" s="19" t="s">
        <v>121</v>
      </c>
      <c r="BM409" s="217" t="s">
        <v>844</v>
      </c>
    </row>
    <row r="410" s="2" customFormat="1" ht="16.5" customHeight="1">
      <c r="A410" s="40"/>
      <c r="B410" s="41"/>
      <c r="C410" s="272" t="s">
        <v>845</v>
      </c>
      <c r="D410" s="272" t="s">
        <v>385</v>
      </c>
      <c r="E410" s="273" t="s">
        <v>846</v>
      </c>
      <c r="F410" s="274" t="s">
        <v>531</v>
      </c>
      <c r="G410" s="275" t="s">
        <v>420</v>
      </c>
      <c r="H410" s="276">
        <v>1</v>
      </c>
      <c r="I410" s="277"/>
      <c r="J410" s="278">
        <f>ROUND(I410*H410,2)</f>
        <v>0</v>
      </c>
      <c r="K410" s="274" t="s">
        <v>19</v>
      </c>
      <c r="L410" s="279"/>
      <c r="M410" s="280" t="s">
        <v>19</v>
      </c>
      <c r="N410" s="281" t="s">
        <v>44</v>
      </c>
      <c r="O410" s="86"/>
      <c r="P410" s="215">
        <f>O410*H410</f>
        <v>0</v>
      </c>
      <c r="Q410" s="215">
        <v>0.28999999999999998</v>
      </c>
      <c r="R410" s="215">
        <f>Q410*H410</f>
        <v>0.28999999999999998</v>
      </c>
      <c r="S410" s="215">
        <v>0</v>
      </c>
      <c r="T410" s="216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17" t="s">
        <v>203</v>
      </c>
      <c r="AT410" s="217" t="s">
        <v>385</v>
      </c>
      <c r="AU410" s="217" t="s">
        <v>83</v>
      </c>
      <c r="AY410" s="19" t="s">
        <v>114</v>
      </c>
      <c r="BE410" s="218">
        <f>IF(N410="základní",J410,0)</f>
        <v>0</v>
      </c>
      <c r="BF410" s="218">
        <f>IF(N410="snížená",J410,0)</f>
        <v>0</v>
      </c>
      <c r="BG410" s="218">
        <f>IF(N410="zákl. přenesená",J410,0)</f>
        <v>0</v>
      </c>
      <c r="BH410" s="218">
        <f>IF(N410="sníž. přenesená",J410,0)</f>
        <v>0</v>
      </c>
      <c r="BI410" s="218">
        <f>IF(N410="nulová",J410,0)</f>
        <v>0</v>
      </c>
      <c r="BJ410" s="19" t="s">
        <v>81</v>
      </c>
      <c r="BK410" s="218">
        <f>ROUND(I410*H410,2)</f>
        <v>0</v>
      </c>
      <c r="BL410" s="19" t="s">
        <v>121</v>
      </c>
      <c r="BM410" s="217" t="s">
        <v>847</v>
      </c>
    </row>
    <row r="411" s="2" customFormat="1" ht="16.5" customHeight="1">
      <c r="A411" s="40"/>
      <c r="B411" s="41"/>
      <c r="C411" s="272" t="s">
        <v>848</v>
      </c>
      <c r="D411" s="272" t="s">
        <v>385</v>
      </c>
      <c r="E411" s="273" t="s">
        <v>849</v>
      </c>
      <c r="F411" s="274" t="s">
        <v>850</v>
      </c>
      <c r="G411" s="275" t="s">
        <v>420</v>
      </c>
      <c r="H411" s="276">
        <v>1</v>
      </c>
      <c r="I411" s="277"/>
      <c r="J411" s="278">
        <f>ROUND(I411*H411,2)</f>
        <v>0</v>
      </c>
      <c r="K411" s="274" t="s">
        <v>19</v>
      </c>
      <c r="L411" s="279"/>
      <c r="M411" s="280" t="s">
        <v>19</v>
      </c>
      <c r="N411" s="281" t="s">
        <v>44</v>
      </c>
      <c r="O411" s="86"/>
      <c r="P411" s="215">
        <f>O411*H411</f>
        <v>0</v>
      </c>
      <c r="Q411" s="215">
        <v>0.074999999999999997</v>
      </c>
      <c r="R411" s="215">
        <f>Q411*H411</f>
        <v>0.074999999999999997</v>
      </c>
      <c r="S411" s="215">
        <v>0</v>
      </c>
      <c r="T411" s="216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17" t="s">
        <v>203</v>
      </c>
      <c r="AT411" s="217" t="s">
        <v>385</v>
      </c>
      <c r="AU411" s="217" t="s">
        <v>83</v>
      </c>
      <c r="AY411" s="19" t="s">
        <v>114</v>
      </c>
      <c r="BE411" s="218">
        <f>IF(N411="základní",J411,0)</f>
        <v>0</v>
      </c>
      <c r="BF411" s="218">
        <f>IF(N411="snížená",J411,0)</f>
        <v>0</v>
      </c>
      <c r="BG411" s="218">
        <f>IF(N411="zákl. přenesená",J411,0)</f>
        <v>0</v>
      </c>
      <c r="BH411" s="218">
        <f>IF(N411="sníž. přenesená",J411,0)</f>
        <v>0</v>
      </c>
      <c r="BI411" s="218">
        <f>IF(N411="nulová",J411,0)</f>
        <v>0</v>
      </c>
      <c r="BJ411" s="19" t="s">
        <v>81</v>
      </c>
      <c r="BK411" s="218">
        <f>ROUND(I411*H411,2)</f>
        <v>0</v>
      </c>
      <c r="BL411" s="19" t="s">
        <v>121</v>
      </c>
      <c r="BM411" s="217" t="s">
        <v>851</v>
      </c>
    </row>
    <row r="412" s="2" customFormat="1" ht="16.5" customHeight="1">
      <c r="A412" s="40"/>
      <c r="B412" s="41"/>
      <c r="C412" s="272" t="s">
        <v>852</v>
      </c>
      <c r="D412" s="272" t="s">
        <v>385</v>
      </c>
      <c r="E412" s="273" t="s">
        <v>853</v>
      </c>
      <c r="F412" s="274" t="s">
        <v>854</v>
      </c>
      <c r="G412" s="275" t="s">
        <v>420</v>
      </c>
      <c r="H412" s="276">
        <v>1</v>
      </c>
      <c r="I412" s="277"/>
      <c r="J412" s="278">
        <f>ROUND(I412*H412,2)</f>
        <v>0</v>
      </c>
      <c r="K412" s="274" t="s">
        <v>19</v>
      </c>
      <c r="L412" s="279"/>
      <c r="M412" s="280" t="s">
        <v>19</v>
      </c>
      <c r="N412" s="281" t="s">
        <v>44</v>
      </c>
      <c r="O412" s="86"/>
      <c r="P412" s="215">
        <f>O412*H412</f>
        <v>0</v>
      </c>
      <c r="Q412" s="215">
        <v>0.25</v>
      </c>
      <c r="R412" s="215">
        <f>Q412*H412</f>
        <v>0.25</v>
      </c>
      <c r="S412" s="215">
        <v>0</v>
      </c>
      <c r="T412" s="216">
        <f>S412*H412</f>
        <v>0</v>
      </c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R412" s="217" t="s">
        <v>203</v>
      </c>
      <c r="AT412" s="217" t="s">
        <v>385</v>
      </c>
      <c r="AU412" s="217" t="s">
        <v>83</v>
      </c>
      <c r="AY412" s="19" t="s">
        <v>114</v>
      </c>
      <c r="BE412" s="218">
        <f>IF(N412="základní",J412,0)</f>
        <v>0</v>
      </c>
      <c r="BF412" s="218">
        <f>IF(N412="snížená",J412,0)</f>
        <v>0</v>
      </c>
      <c r="BG412" s="218">
        <f>IF(N412="zákl. přenesená",J412,0)</f>
        <v>0</v>
      </c>
      <c r="BH412" s="218">
        <f>IF(N412="sníž. přenesená",J412,0)</f>
        <v>0</v>
      </c>
      <c r="BI412" s="218">
        <f>IF(N412="nulová",J412,0)</f>
        <v>0</v>
      </c>
      <c r="BJ412" s="19" t="s">
        <v>81</v>
      </c>
      <c r="BK412" s="218">
        <f>ROUND(I412*H412,2)</f>
        <v>0</v>
      </c>
      <c r="BL412" s="19" t="s">
        <v>121</v>
      </c>
      <c r="BM412" s="217" t="s">
        <v>855</v>
      </c>
    </row>
    <row r="413" s="2" customFormat="1" ht="16.5" customHeight="1">
      <c r="A413" s="40"/>
      <c r="B413" s="41"/>
      <c r="C413" s="272" t="s">
        <v>856</v>
      </c>
      <c r="D413" s="272" t="s">
        <v>385</v>
      </c>
      <c r="E413" s="273" t="s">
        <v>857</v>
      </c>
      <c r="F413" s="274" t="s">
        <v>858</v>
      </c>
      <c r="G413" s="275" t="s">
        <v>420</v>
      </c>
      <c r="H413" s="276">
        <v>1</v>
      </c>
      <c r="I413" s="277"/>
      <c r="J413" s="278">
        <f>ROUND(I413*H413,2)</f>
        <v>0</v>
      </c>
      <c r="K413" s="274" t="s">
        <v>19</v>
      </c>
      <c r="L413" s="279"/>
      <c r="M413" s="280" t="s">
        <v>19</v>
      </c>
      <c r="N413" s="281" t="s">
        <v>44</v>
      </c>
      <c r="O413" s="86"/>
      <c r="P413" s="215">
        <f>O413*H413</f>
        <v>0</v>
      </c>
      <c r="Q413" s="215">
        <v>1.6000000000000001</v>
      </c>
      <c r="R413" s="215">
        <f>Q413*H413</f>
        <v>1.6000000000000001</v>
      </c>
      <c r="S413" s="215">
        <v>0</v>
      </c>
      <c r="T413" s="216">
        <f>S413*H413</f>
        <v>0</v>
      </c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R413" s="217" t="s">
        <v>203</v>
      </c>
      <c r="AT413" s="217" t="s">
        <v>385</v>
      </c>
      <c r="AU413" s="217" t="s">
        <v>83</v>
      </c>
      <c r="AY413" s="19" t="s">
        <v>114</v>
      </c>
      <c r="BE413" s="218">
        <f>IF(N413="základní",J413,0)</f>
        <v>0</v>
      </c>
      <c r="BF413" s="218">
        <f>IF(N413="snížená",J413,0)</f>
        <v>0</v>
      </c>
      <c r="BG413" s="218">
        <f>IF(N413="zákl. přenesená",J413,0)</f>
        <v>0</v>
      </c>
      <c r="BH413" s="218">
        <f>IF(N413="sníž. přenesená",J413,0)</f>
        <v>0</v>
      </c>
      <c r="BI413" s="218">
        <f>IF(N413="nulová",J413,0)</f>
        <v>0</v>
      </c>
      <c r="BJ413" s="19" t="s">
        <v>81</v>
      </c>
      <c r="BK413" s="218">
        <f>ROUND(I413*H413,2)</f>
        <v>0</v>
      </c>
      <c r="BL413" s="19" t="s">
        <v>121</v>
      </c>
      <c r="BM413" s="217" t="s">
        <v>859</v>
      </c>
    </row>
    <row r="414" s="2" customFormat="1" ht="16.5" customHeight="1">
      <c r="A414" s="40"/>
      <c r="B414" s="41"/>
      <c r="C414" s="272" t="s">
        <v>860</v>
      </c>
      <c r="D414" s="272" t="s">
        <v>385</v>
      </c>
      <c r="E414" s="273" t="s">
        <v>861</v>
      </c>
      <c r="F414" s="274" t="s">
        <v>862</v>
      </c>
      <c r="G414" s="275" t="s">
        <v>420</v>
      </c>
      <c r="H414" s="276">
        <v>1</v>
      </c>
      <c r="I414" s="277"/>
      <c r="J414" s="278">
        <f>ROUND(I414*H414,2)</f>
        <v>0</v>
      </c>
      <c r="K414" s="274" t="s">
        <v>19</v>
      </c>
      <c r="L414" s="279"/>
      <c r="M414" s="280" t="s">
        <v>19</v>
      </c>
      <c r="N414" s="281" t="s">
        <v>44</v>
      </c>
      <c r="O414" s="86"/>
      <c r="P414" s="215">
        <f>O414*H414</f>
        <v>0</v>
      </c>
      <c r="Q414" s="215">
        <v>1.2</v>
      </c>
      <c r="R414" s="215">
        <f>Q414*H414</f>
        <v>1.2</v>
      </c>
      <c r="S414" s="215">
        <v>0</v>
      </c>
      <c r="T414" s="216">
        <f>S414*H414</f>
        <v>0</v>
      </c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R414" s="217" t="s">
        <v>203</v>
      </c>
      <c r="AT414" s="217" t="s">
        <v>385</v>
      </c>
      <c r="AU414" s="217" t="s">
        <v>83</v>
      </c>
      <c r="AY414" s="19" t="s">
        <v>114</v>
      </c>
      <c r="BE414" s="218">
        <f>IF(N414="základní",J414,0)</f>
        <v>0</v>
      </c>
      <c r="BF414" s="218">
        <f>IF(N414="snížená",J414,0)</f>
        <v>0</v>
      </c>
      <c r="BG414" s="218">
        <f>IF(N414="zákl. přenesená",J414,0)</f>
        <v>0</v>
      </c>
      <c r="BH414" s="218">
        <f>IF(N414="sníž. přenesená",J414,0)</f>
        <v>0</v>
      </c>
      <c r="BI414" s="218">
        <f>IF(N414="nulová",J414,0)</f>
        <v>0</v>
      </c>
      <c r="BJ414" s="19" t="s">
        <v>81</v>
      </c>
      <c r="BK414" s="218">
        <f>ROUND(I414*H414,2)</f>
        <v>0</v>
      </c>
      <c r="BL414" s="19" t="s">
        <v>121</v>
      </c>
      <c r="BM414" s="217" t="s">
        <v>863</v>
      </c>
    </row>
    <row r="415" s="2" customFormat="1" ht="16.5" customHeight="1">
      <c r="A415" s="40"/>
      <c r="B415" s="41"/>
      <c r="C415" s="272" t="s">
        <v>864</v>
      </c>
      <c r="D415" s="272" t="s">
        <v>385</v>
      </c>
      <c r="E415" s="273" t="s">
        <v>865</v>
      </c>
      <c r="F415" s="274" t="s">
        <v>866</v>
      </c>
      <c r="G415" s="275" t="s">
        <v>420</v>
      </c>
      <c r="H415" s="276">
        <v>2</v>
      </c>
      <c r="I415" s="277"/>
      <c r="J415" s="278">
        <f>ROUND(I415*H415,2)</f>
        <v>0</v>
      </c>
      <c r="K415" s="274" t="s">
        <v>19</v>
      </c>
      <c r="L415" s="279"/>
      <c r="M415" s="280" t="s">
        <v>19</v>
      </c>
      <c r="N415" s="281" t="s">
        <v>44</v>
      </c>
      <c r="O415" s="86"/>
      <c r="P415" s="215">
        <f>O415*H415</f>
        <v>0</v>
      </c>
      <c r="Q415" s="215">
        <v>0.002</v>
      </c>
      <c r="R415" s="215">
        <f>Q415*H415</f>
        <v>0.0040000000000000001</v>
      </c>
      <c r="S415" s="215">
        <v>0</v>
      </c>
      <c r="T415" s="216">
        <f>S415*H415</f>
        <v>0</v>
      </c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R415" s="217" t="s">
        <v>203</v>
      </c>
      <c r="AT415" s="217" t="s">
        <v>385</v>
      </c>
      <c r="AU415" s="217" t="s">
        <v>83</v>
      </c>
      <c r="AY415" s="19" t="s">
        <v>114</v>
      </c>
      <c r="BE415" s="218">
        <f>IF(N415="základní",J415,0)</f>
        <v>0</v>
      </c>
      <c r="BF415" s="218">
        <f>IF(N415="snížená",J415,0)</f>
        <v>0</v>
      </c>
      <c r="BG415" s="218">
        <f>IF(N415="zákl. přenesená",J415,0)</f>
        <v>0</v>
      </c>
      <c r="BH415" s="218">
        <f>IF(N415="sníž. přenesená",J415,0)</f>
        <v>0</v>
      </c>
      <c r="BI415" s="218">
        <f>IF(N415="nulová",J415,0)</f>
        <v>0</v>
      </c>
      <c r="BJ415" s="19" t="s">
        <v>81</v>
      </c>
      <c r="BK415" s="218">
        <f>ROUND(I415*H415,2)</f>
        <v>0</v>
      </c>
      <c r="BL415" s="19" t="s">
        <v>121</v>
      </c>
      <c r="BM415" s="217" t="s">
        <v>867</v>
      </c>
    </row>
    <row r="416" s="2" customFormat="1" ht="16.5" customHeight="1">
      <c r="A416" s="40"/>
      <c r="B416" s="41"/>
      <c r="C416" s="272" t="s">
        <v>868</v>
      </c>
      <c r="D416" s="272" t="s">
        <v>385</v>
      </c>
      <c r="E416" s="273" t="s">
        <v>869</v>
      </c>
      <c r="F416" s="274" t="s">
        <v>870</v>
      </c>
      <c r="G416" s="275" t="s">
        <v>420</v>
      </c>
      <c r="H416" s="276">
        <v>1</v>
      </c>
      <c r="I416" s="277"/>
      <c r="J416" s="278">
        <f>ROUND(I416*H416,2)</f>
        <v>0</v>
      </c>
      <c r="K416" s="274" t="s">
        <v>19</v>
      </c>
      <c r="L416" s="279"/>
      <c r="M416" s="280" t="s">
        <v>19</v>
      </c>
      <c r="N416" s="281" t="s">
        <v>44</v>
      </c>
      <c r="O416" s="86"/>
      <c r="P416" s="215">
        <f>O416*H416</f>
        <v>0</v>
      </c>
      <c r="Q416" s="215">
        <v>0.092999999999999999</v>
      </c>
      <c r="R416" s="215">
        <f>Q416*H416</f>
        <v>0.092999999999999999</v>
      </c>
      <c r="S416" s="215">
        <v>0</v>
      </c>
      <c r="T416" s="216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217" t="s">
        <v>203</v>
      </c>
      <c r="AT416" s="217" t="s">
        <v>385</v>
      </c>
      <c r="AU416" s="217" t="s">
        <v>83</v>
      </c>
      <c r="AY416" s="19" t="s">
        <v>114</v>
      </c>
      <c r="BE416" s="218">
        <f>IF(N416="základní",J416,0)</f>
        <v>0</v>
      </c>
      <c r="BF416" s="218">
        <f>IF(N416="snížená",J416,0)</f>
        <v>0</v>
      </c>
      <c r="BG416" s="218">
        <f>IF(N416="zákl. přenesená",J416,0)</f>
        <v>0</v>
      </c>
      <c r="BH416" s="218">
        <f>IF(N416="sníž. přenesená",J416,0)</f>
        <v>0</v>
      </c>
      <c r="BI416" s="218">
        <f>IF(N416="nulová",J416,0)</f>
        <v>0</v>
      </c>
      <c r="BJ416" s="19" t="s">
        <v>81</v>
      </c>
      <c r="BK416" s="218">
        <f>ROUND(I416*H416,2)</f>
        <v>0</v>
      </c>
      <c r="BL416" s="19" t="s">
        <v>121</v>
      </c>
      <c r="BM416" s="217" t="s">
        <v>871</v>
      </c>
    </row>
    <row r="417" s="2" customFormat="1" ht="16.5" customHeight="1">
      <c r="A417" s="40"/>
      <c r="B417" s="41"/>
      <c r="C417" s="272" t="s">
        <v>872</v>
      </c>
      <c r="D417" s="272" t="s">
        <v>385</v>
      </c>
      <c r="E417" s="273" t="s">
        <v>873</v>
      </c>
      <c r="F417" s="274" t="s">
        <v>874</v>
      </c>
      <c r="G417" s="275" t="s">
        <v>420</v>
      </c>
      <c r="H417" s="276">
        <v>1</v>
      </c>
      <c r="I417" s="277"/>
      <c r="J417" s="278">
        <f>ROUND(I417*H417,2)</f>
        <v>0</v>
      </c>
      <c r="K417" s="274" t="s">
        <v>19</v>
      </c>
      <c r="L417" s="279"/>
      <c r="M417" s="280" t="s">
        <v>19</v>
      </c>
      <c r="N417" s="281" t="s">
        <v>44</v>
      </c>
      <c r="O417" s="86"/>
      <c r="P417" s="215">
        <f>O417*H417</f>
        <v>0</v>
      </c>
      <c r="Q417" s="215">
        <v>0.105</v>
      </c>
      <c r="R417" s="215">
        <f>Q417*H417</f>
        <v>0.105</v>
      </c>
      <c r="S417" s="215">
        <v>0</v>
      </c>
      <c r="T417" s="216">
        <f>S417*H417</f>
        <v>0</v>
      </c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7" t="s">
        <v>203</v>
      </c>
      <c r="AT417" s="217" t="s">
        <v>385</v>
      </c>
      <c r="AU417" s="217" t="s">
        <v>83</v>
      </c>
      <c r="AY417" s="19" t="s">
        <v>114</v>
      </c>
      <c r="BE417" s="218">
        <f>IF(N417="základní",J417,0)</f>
        <v>0</v>
      </c>
      <c r="BF417" s="218">
        <f>IF(N417="snížená",J417,0)</f>
        <v>0</v>
      </c>
      <c r="BG417" s="218">
        <f>IF(N417="zákl. přenesená",J417,0)</f>
        <v>0</v>
      </c>
      <c r="BH417" s="218">
        <f>IF(N417="sníž. přenesená",J417,0)</f>
        <v>0</v>
      </c>
      <c r="BI417" s="218">
        <f>IF(N417="nulová",J417,0)</f>
        <v>0</v>
      </c>
      <c r="BJ417" s="19" t="s">
        <v>81</v>
      </c>
      <c r="BK417" s="218">
        <f>ROUND(I417*H417,2)</f>
        <v>0</v>
      </c>
      <c r="BL417" s="19" t="s">
        <v>121</v>
      </c>
      <c r="BM417" s="217" t="s">
        <v>875</v>
      </c>
    </row>
    <row r="418" s="2" customFormat="1" ht="16.5" customHeight="1">
      <c r="A418" s="40"/>
      <c r="B418" s="41"/>
      <c r="C418" s="272" t="s">
        <v>876</v>
      </c>
      <c r="D418" s="272" t="s">
        <v>385</v>
      </c>
      <c r="E418" s="273" t="s">
        <v>877</v>
      </c>
      <c r="F418" s="274" t="s">
        <v>878</v>
      </c>
      <c r="G418" s="275" t="s">
        <v>420</v>
      </c>
      <c r="H418" s="276">
        <v>17.170000000000002</v>
      </c>
      <c r="I418" s="277"/>
      <c r="J418" s="278">
        <f>ROUND(I418*H418,2)</f>
        <v>0</v>
      </c>
      <c r="K418" s="274" t="s">
        <v>19</v>
      </c>
      <c r="L418" s="279"/>
      <c r="M418" s="280" t="s">
        <v>19</v>
      </c>
      <c r="N418" s="281" t="s">
        <v>44</v>
      </c>
      <c r="O418" s="86"/>
      <c r="P418" s="215">
        <f>O418*H418</f>
        <v>0</v>
      </c>
      <c r="Q418" s="215">
        <v>0.80000000000000004</v>
      </c>
      <c r="R418" s="215">
        <f>Q418*H418</f>
        <v>13.736000000000002</v>
      </c>
      <c r="S418" s="215">
        <v>0</v>
      </c>
      <c r="T418" s="216">
        <f>S418*H418</f>
        <v>0</v>
      </c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R418" s="217" t="s">
        <v>203</v>
      </c>
      <c r="AT418" s="217" t="s">
        <v>385</v>
      </c>
      <c r="AU418" s="217" t="s">
        <v>83</v>
      </c>
      <c r="AY418" s="19" t="s">
        <v>114</v>
      </c>
      <c r="BE418" s="218">
        <f>IF(N418="základní",J418,0)</f>
        <v>0</v>
      </c>
      <c r="BF418" s="218">
        <f>IF(N418="snížená",J418,0)</f>
        <v>0</v>
      </c>
      <c r="BG418" s="218">
        <f>IF(N418="zákl. přenesená",J418,0)</f>
        <v>0</v>
      </c>
      <c r="BH418" s="218">
        <f>IF(N418="sníž. přenesená",J418,0)</f>
        <v>0</v>
      </c>
      <c r="BI418" s="218">
        <f>IF(N418="nulová",J418,0)</f>
        <v>0</v>
      </c>
      <c r="BJ418" s="19" t="s">
        <v>81</v>
      </c>
      <c r="BK418" s="218">
        <f>ROUND(I418*H418,2)</f>
        <v>0</v>
      </c>
      <c r="BL418" s="19" t="s">
        <v>121</v>
      </c>
      <c r="BM418" s="217" t="s">
        <v>879</v>
      </c>
    </row>
    <row r="419" s="13" customFormat="1">
      <c r="A419" s="13"/>
      <c r="B419" s="229"/>
      <c r="C419" s="230"/>
      <c r="D419" s="219" t="s">
        <v>180</v>
      </c>
      <c r="E419" s="231" t="s">
        <v>19</v>
      </c>
      <c r="F419" s="232" t="s">
        <v>880</v>
      </c>
      <c r="G419" s="230"/>
      <c r="H419" s="233">
        <v>17.170000000000002</v>
      </c>
      <c r="I419" s="234"/>
      <c r="J419" s="230"/>
      <c r="K419" s="230"/>
      <c r="L419" s="235"/>
      <c r="M419" s="236"/>
      <c r="N419" s="237"/>
      <c r="O419" s="237"/>
      <c r="P419" s="237"/>
      <c r="Q419" s="237"/>
      <c r="R419" s="237"/>
      <c r="S419" s="237"/>
      <c r="T419" s="238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9" t="s">
        <v>180</v>
      </c>
      <c r="AU419" s="239" t="s">
        <v>83</v>
      </c>
      <c r="AV419" s="13" t="s">
        <v>83</v>
      </c>
      <c r="AW419" s="13" t="s">
        <v>33</v>
      </c>
      <c r="AX419" s="13" t="s">
        <v>81</v>
      </c>
      <c r="AY419" s="239" t="s">
        <v>114</v>
      </c>
    </row>
    <row r="420" s="2" customFormat="1" ht="16.5" customHeight="1">
      <c r="A420" s="40"/>
      <c r="B420" s="41"/>
      <c r="C420" s="272" t="s">
        <v>881</v>
      </c>
      <c r="D420" s="272" t="s">
        <v>385</v>
      </c>
      <c r="E420" s="273" t="s">
        <v>882</v>
      </c>
      <c r="F420" s="274" t="s">
        <v>883</v>
      </c>
      <c r="G420" s="275" t="s">
        <v>420</v>
      </c>
      <c r="H420" s="276">
        <v>3.3130000000000002</v>
      </c>
      <c r="I420" s="277"/>
      <c r="J420" s="278">
        <f>ROUND(I420*H420,2)</f>
        <v>0</v>
      </c>
      <c r="K420" s="274" t="s">
        <v>19</v>
      </c>
      <c r="L420" s="279"/>
      <c r="M420" s="280" t="s">
        <v>19</v>
      </c>
      <c r="N420" s="281" t="s">
        <v>44</v>
      </c>
      <c r="O420" s="86"/>
      <c r="P420" s="215">
        <f>O420*H420</f>
        <v>0</v>
      </c>
      <c r="Q420" s="215">
        <v>0.57499999999999996</v>
      </c>
      <c r="R420" s="215">
        <f>Q420*H420</f>
        <v>1.9049749999999999</v>
      </c>
      <c r="S420" s="215">
        <v>0</v>
      </c>
      <c r="T420" s="216">
        <f>S420*H420</f>
        <v>0</v>
      </c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R420" s="217" t="s">
        <v>203</v>
      </c>
      <c r="AT420" s="217" t="s">
        <v>385</v>
      </c>
      <c r="AU420" s="217" t="s">
        <v>83</v>
      </c>
      <c r="AY420" s="19" t="s">
        <v>114</v>
      </c>
      <c r="BE420" s="218">
        <f>IF(N420="základní",J420,0)</f>
        <v>0</v>
      </c>
      <c r="BF420" s="218">
        <f>IF(N420="snížená",J420,0)</f>
        <v>0</v>
      </c>
      <c r="BG420" s="218">
        <f>IF(N420="zákl. přenesená",J420,0)</f>
        <v>0</v>
      </c>
      <c r="BH420" s="218">
        <f>IF(N420="sníž. přenesená",J420,0)</f>
        <v>0</v>
      </c>
      <c r="BI420" s="218">
        <f>IF(N420="nulová",J420,0)</f>
        <v>0</v>
      </c>
      <c r="BJ420" s="19" t="s">
        <v>81</v>
      </c>
      <c r="BK420" s="218">
        <f>ROUND(I420*H420,2)</f>
        <v>0</v>
      </c>
      <c r="BL420" s="19" t="s">
        <v>121</v>
      </c>
      <c r="BM420" s="217" t="s">
        <v>884</v>
      </c>
    </row>
    <row r="421" s="13" customFormat="1">
      <c r="A421" s="13"/>
      <c r="B421" s="229"/>
      <c r="C421" s="230"/>
      <c r="D421" s="219" t="s">
        <v>180</v>
      </c>
      <c r="E421" s="231" t="s">
        <v>19</v>
      </c>
      <c r="F421" s="232" t="s">
        <v>885</v>
      </c>
      <c r="G421" s="230"/>
      <c r="H421" s="233">
        <v>3.3130000000000002</v>
      </c>
      <c r="I421" s="234"/>
      <c r="J421" s="230"/>
      <c r="K421" s="230"/>
      <c r="L421" s="235"/>
      <c r="M421" s="236"/>
      <c r="N421" s="237"/>
      <c r="O421" s="237"/>
      <c r="P421" s="237"/>
      <c r="Q421" s="237"/>
      <c r="R421" s="237"/>
      <c r="S421" s="237"/>
      <c r="T421" s="238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9" t="s">
        <v>180</v>
      </c>
      <c r="AU421" s="239" t="s">
        <v>83</v>
      </c>
      <c r="AV421" s="13" t="s">
        <v>83</v>
      </c>
      <c r="AW421" s="13" t="s">
        <v>33</v>
      </c>
      <c r="AX421" s="13" t="s">
        <v>81</v>
      </c>
      <c r="AY421" s="239" t="s">
        <v>114</v>
      </c>
    </row>
    <row r="422" s="2" customFormat="1" ht="16.5" customHeight="1">
      <c r="A422" s="40"/>
      <c r="B422" s="41"/>
      <c r="C422" s="272" t="s">
        <v>886</v>
      </c>
      <c r="D422" s="272" t="s">
        <v>385</v>
      </c>
      <c r="E422" s="273" t="s">
        <v>887</v>
      </c>
      <c r="F422" s="274" t="s">
        <v>888</v>
      </c>
      <c r="G422" s="275" t="s">
        <v>217</v>
      </c>
      <c r="H422" s="276">
        <v>11.673</v>
      </c>
      <c r="I422" s="277"/>
      <c r="J422" s="278">
        <f>ROUND(I422*H422,2)</f>
        <v>0</v>
      </c>
      <c r="K422" s="274" t="s">
        <v>175</v>
      </c>
      <c r="L422" s="279"/>
      <c r="M422" s="280" t="s">
        <v>19</v>
      </c>
      <c r="N422" s="281" t="s">
        <v>44</v>
      </c>
      <c r="O422" s="86"/>
      <c r="P422" s="215">
        <f>O422*H422</f>
        <v>0</v>
      </c>
      <c r="Q422" s="215">
        <v>0.01273</v>
      </c>
      <c r="R422" s="215">
        <f>Q422*H422</f>
        <v>0.14859728999999999</v>
      </c>
      <c r="S422" s="215">
        <v>0</v>
      </c>
      <c r="T422" s="216">
        <f>S422*H422</f>
        <v>0</v>
      </c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R422" s="217" t="s">
        <v>203</v>
      </c>
      <c r="AT422" s="217" t="s">
        <v>385</v>
      </c>
      <c r="AU422" s="217" t="s">
        <v>83</v>
      </c>
      <c r="AY422" s="19" t="s">
        <v>114</v>
      </c>
      <c r="BE422" s="218">
        <f>IF(N422="základní",J422,0)</f>
        <v>0</v>
      </c>
      <c r="BF422" s="218">
        <f>IF(N422="snížená",J422,0)</f>
        <v>0</v>
      </c>
      <c r="BG422" s="218">
        <f>IF(N422="zákl. přenesená",J422,0)</f>
        <v>0</v>
      </c>
      <c r="BH422" s="218">
        <f>IF(N422="sníž. přenesená",J422,0)</f>
        <v>0</v>
      </c>
      <c r="BI422" s="218">
        <f>IF(N422="nulová",J422,0)</f>
        <v>0</v>
      </c>
      <c r="BJ422" s="19" t="s">
        <v>81</v>
      </c>
      <c r="BK422" s="218">
        <f>ROUND(I422*H422,2)</f>
        <v>0</v>
      </c>
      <c r="BL422" s="19" t="s">
        <v>121</v>
      </c>
      <c r="BM422" s="217" t="s">
        <v>889</v>
      </c>
    </row>
    <row r="423" s="13" customFormat="1">
      <c r="A423" s="13"/>
      <c r="B423" s="229"/>
      <c r="C423" s="230"/>
      <c r="D423" s="219" t="s">
        <v>180</v>
      </c>
      <c r="E423" s="231" t="s">
        <v>19</v>
      </c>
      <c r="F423" s="232" t="s">
        <v>890</v>
      </c>
      <c r="G423" s="230"/>
      <c r="H423" s="233">
        <v>11.673</v>
      </c>
      <c r="I423" s="234"/>
      <c r="J423" s="230"/>
      <c r="K423" s="230"/>
      <c r="L423" s="235"/>
      <c r="M423" s="236"/>
      <c r="N423" s="237"/>
      <c r="O423" s="237"/>
      <c r="P423" s="237"/>
      <c r="Q423" s="237"/>
      <c r="R423" s="237"/>
      <c r="S423" s="237"/>
      <c r="T423" s="238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39" t="s">
        <v>180</v>
      </c>
      <c r="AU423" s="239" t="s">
        <v>83</v>
      </c>
      <c r="AV423" s="13" t="s">
        <v>83</v>
      </c>
      <c r="AW423" s="13" t="s">
        <v>33</v>
      </c>
      <c r="AX423" s="13" t="s">
        <v>81</v>
      </c>
      <c r="AY423" s="239" t="s">
        <v>114</v>
      </c>
    </row>
    <row r="424" s="2" customFormat="1" ht="16.5" customHeight="1">
      <c r="A424" s="40"/>
      <c r="B424" s="41"/>
      <c r="C424" s="272" t="s">
        <v>891</v>
      </c>
      <c r="D424" s="272" t="s">
        <v>385</v>
      </c>
      <c r="E424" s="273" t="s">
        <v>892</v>
      </c>
      <c r="F424" s="274" t="s">
        <v>893</v>
      </c>
      <c r="G424" s="275" t="s">
        <v>217</v>
      </c>
      <c r="H424" s="276">
        <v>1.0149999999999999</v>
      </c>
      <c r="I424" s="277"/>
      <c r="J424" s="278">
        <f>ROUND(I424*H424,2)</f>
        <v>0</v>
      </c>
      <c r="K424" s="274" t="s">
        <v>175</v>
      </c>
      <c r="L424" s="279"/>
      <c r="M424" s="280" t="s">
        <v>19</v>
      </c>
      <c r="N424" s="281" t="s">
        <v>44</v>
      </c>
      <c r="O424" s="86"/>
      <c r="P424" s="215">
        <f>O424*H424</f>
        <v>0</v>
      </c>
      <c r="Q424" s="215">
        <v>0.0080000000000000002</v>
      </c>
      <c r="R424" s="215">
        <f>Q424*H424</f>
        <v>0.0081199999999999987</v>
      </c>
      <c r="S424" s="215">
        <v>0</v>
      </c>
      <c r="T424" s="216">
        <f>S424*H424</f>
        <v>0</v>
      </c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R424" s="217" t="s">
        <v>203</v>
      </c>
      <c r="AT424" s="217" t="s">
        <v>385</v>
      </c>
      <c r="AU424" s="217" t="s">
        <v>83</v>
      </c>
      <c r="AY424" s="19" t="s">
        <v>114</v>
      </c>
      <c r="BE424" s="218">
        <f>IF(N424="základní",J424,0)</f>
        <v>0</v>
      </c>
      <c r="BF424" s="218">
        <f>IF(N424="snížená",J424,0)</f>
        <v>0</v>
      </c>
      <c r="BG424" s="218">
        <f>IF(N424="zákl. přenesená",J424,0)</f>
        <v>0</v>
      </c>
      <c r="BH424" s="218">
        <f>IF(N424="sníž. přenesená",J424,0)</f>
        <v>0</v>
      </c>
      <c r="BI424" s="218">
        <f>IF(N424="nulová",J424,0)</f>
        <v>0</v>
      </c>
      <c r="BJ424" s="19" t="s">
        <v>81</v>
      </c>
      <c r="BK424" s="218">
        <f>ROUND(I424*H424,2)</f>
        <v>0</v>
      </c>
      <c r="BL424" s="19" t="s">
        <v>121</v>
      </c>
      <c r="BM424" s="217" t="s">
        <v>894</v>
      </c>
    </row>
    <row r="425" s="13" customFormat="1">
      <c r="A425" s="13"/>
      <c r="B425" s="229"/>
      <c r="C425" s="230"/>
      <c r="D425" s="219" t="s">
        <v>180</v>
      </c>
      <c r="E425" s="231" t="s">
        <v>19</v>
      </c>
      <c r="F425" s="232" t="s">
        <v>895</v>
      </c>
      <c r="G425" s="230"/>
      <c r="H425" s="233">
        <v>1.0149999999999999</v>
      </c>
      <c r="I425" s="234"/>
      <c r="J425" s="230"/>
      <c r="K425" s="230"/>
      <c r="L425" s="235"/>
      <c r="M425" s="236"/>
      <c r="N425" s="237"/>
      <c r="O425" s="237"/>
      <c r="P425" s="237"/>
      <c r="Q425" s="237"/>
      <c r="R425" s="237"/>
      <c r="S425" s="237"/>
      <c r="T425" s="238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9" t="s">
        <v>180</v>
      </c>
      <c r="AU425" s="239" t="s">
        <v>83</v>
      </c>
      <c r="AV425" s="13" t="s">
        <v>83</v>
      </c>
      <c r="AW425" s="13" t="s">
        <v>33</v>
      </c>
      <c r="AX425" s="13" t="s">
        <v>81</v>
      </c>
      <c r="AY425" s="239" t="s">
        <v>114</v>
      </c>
    </row>
    <row r="426" s="2" customFormat="1" ht="16.5" customHeight="1">
      <c r="A426" s="40"/>
      <c r="B426" s="41"/>
      <c r="C426" s="272" t="s">
        <v>896</v>
      </c>
      <c r="D426" s="272" t="s">
        <v>385</v>
      </c>
      <c r="E426" s="273" t="s">
        <v>897</v>
      </c>
      <c r="F426" s="274" t="s">
        <v>898</v>
      </c>
      <c r="G426" s="275" t="s">
        <v>217</v>
      </c>
      <c r="H426" s="276">
        <v>17.407</v>
      </c>
      <c r="I426" s="277"/>
      <c r="J426" s="278">
        <f>ROUND(I426*H426,2)</f>
        <v>0</v>
      </c>
      <c r="K426" s="274" t="s">
        <v>175</v>
      </c>
      <c r="L426" s="279"/>
      <c r="M426" s="280" t="s">
        <v>19</v>
      </c>
      <c r="N426" s="281" t="s">
        <v>44</v>
      </c>
      <c r="O426" s="86"/>
      <c r="P426" s="215">
        <f>O426*H426</f>
        <v>0</v>
      </c>
      <c r="Q426" s="215">
        <v>0.00511</v>
      </c>
      <c r="R426" s="215">
        <f>Q426*H426</f>
        <v>0.088949769999999997</v>
      </c>
      <c r="S426" s="215">
        <v>0</v>
      </c>
      <c r="T426" s="216">
        <f>S426*H426</f>
        <v>0</v>
      </c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R426" s="217" t="s">
        <v>203</v>
      </c>
      <c r="AT426" s="217" t="s">
        <v>385</v>
      </c>
      <c r="AU426" s="217" t="s">
        <v>83</v>
      </c>
      <c r="AY426" s="19" t="s">
        <v>114</v>
      </c>
      <c r="BE426" s="218">
        <f>IF(N426="základní",J426,0)</f>
        <v>0</v>
      </c>
      <c r="BF426" s="218">
        <f>IF(N426="snížená",J426,0)</f>
        <v>0</v>
      </c>
      <c r="BG426" s="218">
        <f>IF(N426="zákl. přenesená",J426,0)</f>
        <v>0</v>
      </c>
      <c r="BH426" s="218">
        <f>IF(N426="sníž. přenesená",J426,0)</f>
        <v>0</v>
      </c>
      <c r="BI426" s="218">
        <f>IF(N426="nulová",J426,0)</f>
        <v>0</v>
      </c>
      <c r="BJ426" s="19" t="s">
        <v>81</v>
      </c>
      <c r="BK426" s="218">
        <f>ROUND(I426*H426,2)</f>
        <v>0</v>
      </c>
      <c r="BL426" s="19" t="s">
        <v>121</v>
      </c>
      <c r="BM426" s="217" t="s">
        <v>899</v>
      </c>
    </row>
    <row r="427" s="13" customFormat="1">
      <c r="A427" s="13"/>
      <c r="B427" s="229"/>
      <c r="C427" s="230"/>
      <c r="D427" s="219" t="s">
        <v>180</v>
      </c>
      <c r="E427" s="231" t="s">
        <v>19</v>
      </c>
      <c r="F427" s="232" t="s">
        <v>900</v>
      </c>
      <c r="G427" s="230"/>
      <c r="H427" s="233">
        <v>17.407</v>
      </c>
      <c r="I427" s="234"/>
      <c r="J427" s="230"/>
      <c r="K427" s="230"/>
      <c r="L427" s="235"/>
      <c r="M427" s="236"/>
      <c r="N427" s="237"/>
      <c r="O427" s="237"/>
      <c r="P427" s="237"/>
      <c r="Q427" s="237"/>
      <c r="R427" s="237"/>
      <c r="S427" s="237"/>
      <c r="T427" s="238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9" t="s">
        <v>180</v>
      </c>
      <c r="AU427" s="239" t="s">
        <v>83</v>
      </c>
      <c r="AV427" s="13" t="s">
        <v>83</v>
      </c>
      <c r="AW427" s="13" t="s">
        <v>33</v>
      </c>
      <c r="AX427" s="13" t="s">
        <v>81</v>
      </c>
      <c r="AY427" s="239" t="s">
        <v>114</v>
      </c>
    </row>
    <row r="428" s="2" customFormat="1" ht="24.15" customHeight="1">
      <c r="A428" s="40"/>
      <c r="B428" s="41"/>
      <c r="C428" s="272" t="s">
        <v>901</v>
      </c>
      <c r="D428" s="272" t="s">
        <v>385</v>
      </c>
      <c r="E428" s="273" t="s">
        <v>902</v>
      </c>
      <c r="F428" s="274" t="s">
        <v>903</v>
      </c>
      <c r="G428" s="275" t="s">
        <v>420</v>
      </c>
      <c r="H428" s="276">
        <v>1</v>
      </c>
      <c r="I428" s="277"/>
      <c r="J428" s="278">
        <f>ROUND(I428*H428,2)</f>
        <v>0</v>
      </c>
      <c r="K428" s="274" t="s">
        <v>19</v>
      </c>
      <c r="L428" s="279"/>
      <c r="M428" s="280" t="s">
        <v>19</v>
      </c>
      <c r="N428" s="281" t="s">
        <v>44</v>
      </c>
      <c r="O428" s="86"/>
      <c r="P428" s="215">
        <f>O428*H428</f>
        <v>0</v>
      </c>
      <c r="Q428" s="215">
        <v>0.0038</v>
      </c>
      <c r="R428" s="215">
        <f>Q428*H428</f>
        <v>0.0038</v>
      </c>
      <c r="S428" s="215">
        <v>0</v>
      </c>
      <c r="T428" s="216">
        <f>S428*H428</f>
        <v>0</v>
      </c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R428" s="217" t="s">
        <v>203</v>
      </c>
      <c r="AT428" s="217" t="s">
        <v>385</v>
      </c>
      <c r="AU428" s="217" t="s">
        <v>83</v>
      </c>
      <c r="AY428" s="19" t="s">
        <v>114</v>
      </c>
      <c r="BE428" s="218">
        <f>IF(N428="základní",J428,0)</f>
        <v>0</v>
      </c>
      <c r="BF428" s="218">
        <f>IF(N428="snížená",J428,0)</f>
        <v>0</v>
      </c>
      <c r="BG428" s="218">
        <f>IF(N428="zákl. přenesená",J428,0)</f>
        <v>0</v>
      </c>
      <c r="BH428" s="218">
        <f>IF(N428="sníž. přenesená",J428,0)</f>
        <v>0</v>
      </c>
      <c r="BI428" s="218">
        <f>IF(N428="nulová",J428,0)</f>
        <v>0</v>
      </c>
      <c r="BJ428" s="19" t="s">
        <v>81</v>
      </c>
      <c r="BK428" s="218">
        <f>ROUND(I428*H428,2)</f>
        <v>0</v>
      </c>
      <c r="BL428" s="19" t="s">
        <v>121</v>
      </c>
      <c r="BM428" s="217" t="s">
        <v>904</v>
      </c>
    </row>
    <row r="429" s="2" customFormat="1" ht="24.15" customHeight="1">
      <c r="A429" s="40"/>
      <c r="B429" s="41"/>
      <c r="C429" s="272" t="s">
        <v>905</v>
      </c>
      <c r="D429" s="272" t="s">
        <v>385</v>
      </c>
      <c r="E429" s="273" t="s">
        <v>906</v>
      </c>
      <c r="F429" s="274" t="s">
        <v>907</v>
      </c>
      <c r="G429" s="275" t="s">
        <v>420</v>
      </c>
      <c r="H429" s="276">
        <v>2</v>
      </c>
      <c r="I429" s="277"/>
      <c r="J429" s="278">
        <f>ROUND(I429*H429,2)</f>
        <v>0</v>
      </c>
      <c r="K429" s="274" t="s">
        <v>19</v>
      </c>
      <c r="L429" s="279"/>
      <c r="M429" s="280" t="s">
        <v>19</v>
      </c>
      <c r="N429" s="281" t="s">
        <v>44</v>
      </c>
      <c r="O429" s="86"/>
      <c r="P429" s="215">
        <f>O429*H429</f>
        <v>0</v>
      </c>
      <c r="Q429" s="215">
        <v>0.0025000000000000001</v>
      </c>
      <c r="R429" s="215">
        <f>Q429*H429</f>
        <v>0.0050000000000000001</v>
      </c>
      <c r="S429" s="215">
        <v>0</v>
      </c>
      <c r="T429" s="216">
        <f>S429*H429</f>
        <v>0</v>
      </c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R429" s="217" t="s">
        <v>203</v>
      </c>
      <c r="AT429" s="217" t="s">
        <v>385</v>
      </c>
      <c r="AU429" s="217" t="s">
        <v>83</v>
      </c>
      <c r="AY429" s="19" t="s">
        <v>114</v>
      </c>
      <c r="BE429" s="218">
        <f>IF(N429="základní",J429,0)</f>
        <v>0</v>
      </c>
      <c r="BF429" s="218">
        <f>IF(N429="snížená",J429,0)</f>
        <v>0</v>
      </c>
      <c r="BG429" s="218">
        <f>IF(N429="zákl. přenesená",J429,0)</f>
        <v>0</v>
      </c>
      <c r="BH429" s="218">
        <f>IF(N429="sníž. přenesená",J429,0)</f>
        <v>0</v>
      </c>
      <c r="BI429" s="218">
        <f>IF(N429="nulová",J429,0)</f>
        <v>0</v>
      </c>
      <c r="BJ429" s="19" t="s">
        <v>81</v>
      </c>
      <c r="BK429" s="218">
        <f>ROUND(I429*H429,2)</f>
        <v>0</v>
      </c>
      <c r="BL429" s="19" t="s">
        <v>121</v>
      </c>
      <c r="BM429" s="217" t="s">
        <v>908</v>
      </c>
    </row>
    <row r="430" s="2" customFormat="1" ht="24.15" customHeight="1">
      <c r="A430" s="40"/>
      <c r="B430" s="41"/>
      <c r="C430" s="272" t="s">
        <v>909</v>
      </c>
      <c r="D430" s="272" t="s">
        <v>385</v>
      </c>
      <c r="E430" s="273" t="s">
        <v>910</v>
      </c>
      <c r="F430" s="274" t="s">
        <v>911</v>
      </c>
      <c r="G430" s="275" t="s">
        <v>420</v>
      </c>
      <c r="H430" s="276">
        <v>1</v>
      </c>
      <c r="I430" s="277"/>
      <c r="J430" s="278">
        <f>ROUND(I430*H430,2)</f>
        <v>0</v>
      </c>
      <c r="K430" s="274" t="s">
        <v>19</v>
      </c>
      <c r="L430" s="279"/>
      <c r="M430" s="280" t="s">
        <v>19</v>
      </c>
      <c r="N430" s="281" t="s">
        <v>44</v>
      </c>
      <c r="O430" s="86"/>
      <c r="P430" s="215">
        <f>O430*H430</f>
        <v>0</v>
      </c>
      <c r="Q430" s="215">
        <v>0.0014</v>
      </c>
      <c r="R430" s="215">
        <f>Q430*H430</f>
        <v>0.0014</v>
      </c>
      <c r="S430" s="215">
        <v>0</v>
      </c>
      <c r="T430" s="216">
        <f>S430*H430</f>
        <v>0</v>
      </c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R430" s="217" t="s">
        <v>203</v>
      </c>
      <c r="AT430" s="217" t="s">
        <v>385</v>
      </c>
      <c r="AU430" s="217" t="s">
        <v>83</v>
      </c>
      <c r="AY430" s="19" t="s">
        <v>114</v>
      </c>
      <c r="BE430" s="218">
        <f>IF(N430="základní",J430,0)</f>
        <v>0</v>
      </c>
      <c r="BF430" s="218">
        <f>IF(N430="snížená",J430,0)</f>
        <v>0</v>
      </c>
      <c r="BG430" s="218">
        <f>IF(N430="zákl. přenesená",J430,0)</f>
        <v>0</v>
      </c>
      <c r="BH430" s="218">
        <f>IF(N430="sníž. přenesená",J430,0)</f>
        <v>0</v>
      </c>
      <c r="BI430" s="218">
        <f>IF(N430="nulová",J430,0)</f>
        <v>0</v>
      </c>
      <c r="BJ430" s="19" t="s">
        <v>81</v>
      </c>
      <c r="BK430" s="218">
        <f>ROUND(I430*H430,2)</f>
        <v>0</v>
      </c>
      <c r="BL430" s="19" t="s">
        <v>121</v>
      </c>
      <c r="BM430" s="217" t="s">
        <v>912</v>
      </c>
    </row>
    <row r="431" s="2" customFormat="1">
      <c r="A431" s="40"/>
      <c r="B431" s="41"/>
      <c r="C431" s="206" t="s">
        <v>913</v>
      </c>
      <c r="D431" s="206" t="s">
        <v>117</v>
      </c>
      <c r="E431" s="207" t="s">
        <v>914</v>
      </c>
      <c r="F431" s="208" t="s">
        <v>915</v>
      </c>
      <c r="G431" s="209" t="s">
        <v>420</v>
      </c>
      <c r="H431" s="210">
        <v>1</v>
      </c>
      <c r="I431" s="211"/>
      <c r="J431" s="212">
        <f>ROUND(I431*H431,2)</f>
        <v>0</v>
      </c>
      <c r="K431" s="208" t="s">
        <v>175</v>
      </c>
      <c r="L431" s="46"/>
      <c r="M431" s="213" t="s">
        <v>19</v>
      </c>
      <c r="N431" s="214" t="s">
        <v>44</v>
      </c>
      <c r="O431" s="86"/>
      <c r="P431" s="215">
        <f>O431*H431</f>
        <v>0</v>
      </c>
      <c r="Q431" s="215">
        <v>2.2568899999999998</v>
      </c>
      <c r="R431" s="215">
        <f>Q431*H431</f>
        <v>2.2568899999999998</v>
      </c>
      <c r="S431" s="215">
        <v>0</v>
      </c>
      <c r="T431" s="216">
        <f>S431*H431</f>
        <v>0</v>
      </c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R431" s="217" t="s">
        <v>121</v>
      </c>
      <c r="AT431" s="217" t="s">
        <v>117</v>
      </c>
      <c r="AU431" s="217" t="s">
        <v>83</v>
      </c>
      <c r="AY431" s="19" t="s">
        <v>114</v>
      </c>
      <c r="BE431" s="218">
        <f>IF(N431="základní",J431,0)</f>
        <v>0</v>
      </c>
      <c r="BF431" s="218">
        <f>IF(N431="snížená",J431,0)</f>
        <v>0</v>
      </c>
      <c r="BG431" s="218">
        <f>IF(N431="zákl. přenesená",J431,0)</f>
        <v>0</v>
      </c>
      <c r="BH431" s="218">
        <f>IF(N431="sníž. přenesená",J431,0)</f>
        <v>0</v>
      </c>
      <c r="BI431" s="218">
        <f>IF(N431="nulová",J431,0)</f>
        <v>0</v>
      </c>
      <c r="BJ431" s="19" t="s">
        <v>81</v>
      </c>
      <c r="BK431" s="218">
        <f>ROUND(I431*H431,2)</f>
        <v>0</v>
      </c>
      <c r="BL431" s="19" t="s">
        <v>121</v>
      </c>
      <c r="BM431" s="217" t="s">
        <v>916</v>
      </c>
    </row>
    <row r="432" s="2" customFormat="1" ht="16.5" customHeight="1">
      <c r="A432" s="40"/>
      <c r="B432" s="41"/>
      <c r="C432" s="206" t="s">
        <v>917</v>
      </c>
      <c r="D432" s="206" t="s">
        <v>117</v>
      </c>
      <c r="E432" s="207" t="s">
        <v>918</v>
      </c>
      <c r="F432" s="208" t="s">
        <v>919</v>
      </c>
      <c r="G432" s="209" t="s">
        <v>420</v>
      </c>
      <c r="H432" s="210">
        <v>1</v>
      </c>
      <c r="I432" s="211"/>
      <c r="J432" s="212">
        <f>ROUND(I432*H432,2)</f>
        <v>0</v>
      </c>
      <c r="K432" s="208" t="s">
        <v>175</v>
      </c>
      <c r="L432" s="46"/>
      <c r="M432" s="213" t="s">
        <v>19</v>
      </c>
      <c r="N432" s="214" t="s">
        <v>44</v>
      </c>
      <c r="O432" s="86"/>
      <c r="P432" s="215">
        <f>O432*H432</f>
        <v>0</v>
      </c>
      <c r="Q432" s="215">
        <v>0.21734000000000001</v>
      </c>
      <c r="R432" s="215">
        <f>Q432*H432</f>
        <v>0.21734000000000001</v>
      </c>
      <c r="S432" s="215">
        <v>0</v>
      </c>
      <c r="T432" s="216">
        <f>S432*H432</f>
        <v>0</v>
      </c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R432" s="217" t="s">
        <v>121</v>
      </c>
      <c r="AT432" s="217" t="s">
        <v>117</v>
      </c>
      <c r="AU432" s="217" t="s">
        <v>83</v>
      </c>
      <c r="AY432" s="19" t="s">
        <v>114</v>
      </c>
      <c r="BE432" s="218">
        <f>IF(N432="základní",J432,0)</f>
        <v>0</v>
      </c>
      <c r="BF432" s="218">
        <f>IF(N432="snížená",J432,0)</f>
        <v>0</v>
      </c>
      <c r="BG432" s="218">
        <f>IF(N432="zákl. přenesená",J432,0)</f>
        <v>0</v>
      </c>
      <c r="BH432" s="218">
        <f>IF(N432="sníž. přenesená",J432,0)</f>
        <v>0</v>
      </c>
      <c r="BI432" s="218">
        <f>IF(N432="nulová",J432,0)</f>
        <v>0</v>
      </c>
      <c r="BJ432" s="19" t="s">
        <v>81</v>
      </c>
      <c r="BK432" s="218">
        <f>ROUND(I432*H432,2)</f>
        <v>0</v>
      </c>
      <c r="BL432" s="19" t="s">
        <v>121</v>
      </c>
      <c r="BM432" s="217" t="s">
        <v>920</v>
      </c>
    </row>
    <row r="433" s="2" customFormat="1" ht="16.5" customHeight="1">
      <c r="A433" s="40"/>
      <c r="B433" s="41"/>
      <c r="C433" s="206" t="s">
        <v>921</v>
      </c>
      <c r="D433" s="206" t="s">
        <v>117</v>
      </c>
      <c r="E433" s="207" t="s">
        <v>922</v>
      </c>
      <c r="F433" s="208" t="s">
        <v>923</v>
      </c>
      <c r="G433" s="209" t="s">
        <v>420</v>
      </c>
      <c r="H433" s="210">
        <v>1</v>
      </c>
      <c r="I433" s="211"/>
      <c r="J433" s="212">
        <f>ROUND(I433*H433,2)</f>
        <v>0</v>
      </c>
      <c r="K433" s="208" t="s">
        <v>175</v>
      </c>
      <c r="L433" s="46"/>
      <c r="M433" s="213" t="s">
        <v>19</v>
      </c>
      <c r="N433" s="214" t="s">
        <v>44</v>
      </c>
      <c r="O433" s="86"/>
      <c r="P433" s="215">
        <f>O433*H433</f>
        <v>0</v>
      </c>
      <c r="Q433" s="215">
        <v>0.21734000000000001</v>
      </c>
      <c r="R433" s="215">
        <f>Q433*H433</f>
        <v>0.21734000000000001</v>
      </c>
      <c r="S433" s="215">
        <v>0</v>
      </c>
      <c r="T433" s="216">
        <f>S433*H433</f>
        <v>0</v>
      </c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R433" s="217" t="s">
        <v>121</v>
      </c>
      <c r="AT433" s="217" t="s">
        <v>117</v>
      </c>
      <c r="AU433" s="217" t="s">
        <v>83</v>
      </c>
      <c r="AY433" s="19" t="s">
        <v>114</v>
      </c>
      <c r="BE433" s="218">
        <f>IF(N433="základní",J433,0)</f>
        <v>0</v>
      </c>
      <c r="BF433" s="218">
        <f>IF(N433="snížená",J433,0)</f>
        <v>0</v>
      </c>
      <c r="BG433" s="218">
        <f>IF(N433="zákl. přenesená",J433,0)</f>
        <v>0</v>
      </c>
      <c r="BH433" s="218">
        <f>IF(N433="sníž. přenesená",J433,0)</f>
        <v>0</v>
      </c>
      <c r="BI433" s="218">
        <f>IF(N433="nulová",J433,0)</f>
        <v>0</v>
      </c>
      <c r="BJ433" s="19" t="s">
        <v>81</v>
      </c>
      <c r="BK433" s="218">
        <f>ROUND(I433*H433,2)</f>
        <v>0</v>
      </c>
      <c r="BL433" s="19" t="s">
        <v>121</v>
      </c>
      <c r="BM433" s="217" t="s">
        <v>924</v>
      </c>
    </row>
    <row r="434" s="2" customFormat="1" ht="16.5" customHeight="1">
      <c r="A434" s="40"/>
      <c r="B434" s="41"/>
      <c r="C434" s="206" t="s">
        <v>925</v>
      </c>
      <c r="D434" s="206" t="s">
        <v>117</v>
      </c>
      <c r="E434" s="207" t="s">
        <v>926</v>
      </c>
      <c r="F434" s="208" t="s">
        <v>927</v>
      </c>
      <c r="G434" s="209" t="s">
        <v>200</v>
      </c>
      <c r="H434" s="210">
        <v>2.7240000000000002</v>
      </c>
      <c r="I434" s="211"/>
      <c r="J434" s="212">
        <f>ROUND(I434*H434,2)</f>
        <v>0</v>
      </c>
      <c r="K434" s="208" t="s">
        <v>175</v>
      </c>
      <c r="L434" s="46"/>
      <c r="M434" s="213" t="s">
        <v>19</v>
      </c>
      <c r="N434" s="214" t="s">
        <v>44</v>
      </c>
      <c r="O434" s="86"/>
      <c r="P434" s="215">
        <f>O434*H434</f>
        <v>0</v>
      </c>
      <c r="Q434" s="215">
        <v>0</v>
      </c>
      <c r="R434" s="215">
        <f>Q434*H434</f>
        <v>0</v>
      </c>
      <c r="S434" s="215">
        <v>0</v>
      </c>
      <c r="T434" s="216">
        <f>S434*H434</f>
        <v>0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217" t="s">
        <v>121</v>
      </c>
      <c r="AT434" s="217" t="s">
        <v>117</v>
      </c>
      <c r="AU434" s="217" t="s">
        <v>83</v>
      </c>
      <c r="AY434" s="19" t="s">
        <v>114</v>
      </c>
      <c r="BE434" s="218">
        <f>IF(N434="základní",J434,0)</f>
        <v>0</v>
      </c>
      <c r="BF434" s="218">
        <f>IF(N434="snížená",J434,0)</f>
        <v>0</v>
      </c>
      <c r="BG434" s="218">
        <f>IF(N434="zákl. přenesená",J434,0)</f>
        <v>0</v>
      </c>
      <c r="BH434" s="218">
        <f>IF(N434="sníž. přenesená",J434,0)</f>
        <v>0</v>
      </c>
      <c r="BI434" s="218">
        <f>IF(N434="nulová",J434,0)</f>
        <v>0</v>
      </c>
      <c r="BJ434" s="19" t="s">
        <v>81</v>
      </c>
      <c r="BK434" s="218">
        <f>ROUND(I434*H434,2)</f>
        <v>0</v>
      </c>
      <c r="BL434" s="19" t="s">
        <v>121</v>
      </c>
      <c r="BM434" s="217" t="s">
        <v>928</v>
      </c>
    </row>
    <row r="435" s="13" customFormat="1">
      <c r="A435" s="13"/>
      <c r="B435" s="229"/>
      <c r="C435" s="230"/>
      <c r="D435" s="219" t="s">
        <v>180</v>
      </c>
      <c r="E435" s="231" t="s">
        <v>19</v>
      </c>
      <c r="F435" s="232" t="s">
        <v>929</v>
      </c>
      <c r="G435" s="230"/>
      <c r="H435" s="233">
        <v>2.7240000000000002</v>
      </c>
      <c r="I435" s="234"/>
      <c r="J435" s="230"/>
      <c r="K435" s="230"/>
      <c r="L435" s="235"/>
      <c r="M435" s="236"/>
      <c r="N435" s="237"/>
      <c r="O435" s="237"/>
      <c r="P435" s="237"/>
      <c r="Q435" s="237"/>
      <c r="R435" s="237"/>
      <c r="S435" s="237"/>
      <c r="T435" s="238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9" t="s">
        <v>180</v>
      </c>
      <c r="AU435" s="239" t="s">
        <v>83</v>
      </c>
      <c r="AV435" s="13" t="s">
        <v>83</v>
      </c>
      <c r="AW435" s="13" t="s">
        <v>33</v>
      </c>
      <c r="AX435" s="13" t="s">
        <v>81</v>
      </c>
      <c r="AY435" s="239" t="s">
        <v>114</v>
      </c>
    </row>
    <row r="436" s="2" customFormat="1" ht="16.5" customHeight="1">
      <c r="A436" s="40"/>
      <c r="B436" s="41"/>
      <c r="C436" s="206" t="s">
        <v>930</v>
      </c>
      <c r="D436" s="206" t="s">
        <v>117</v>
      </c>
      <c r="E436" s="207" t="s">
        <v>926</v>
      </c>
      <c r="F436" s="208" t="s">
        <v>927</v>
      </c>
      <c r="G436" s="209" t="s">
        <v>200</v>
      </c>
      <c r="H436" s="210">
        <v>2.8799999999999999</v>
      </c>
      <c r="I436" s="211"/>
      <c r="J436" s="212">
        <f>ROUND(I436*H436,2)</f>
        <v>0</v>
      </c>
      <c r="K436" s="208" t="s">
        <v>175</v>
      </c>
      <c r="L436" s="46"/>
      <c r="M436" s="213" t="s">
        <v>19</v>
      </c>
      <c r="N436" s="214" t="s">
        <v>44</v>
      </c>
      <c r="O436" s="86"/>
      <c r="P436" s="215">
        <f>O436*H436</f>
        <v>0</v>
      </c>
      <c r="Q436" s="215">
        <v>0</v>
      </c>
      <c r="R436" s="215">
        <f>Q436*H436</f>
        <v>0</v>
      </c>
      <c r="S436" s="215">
        <v>0</v>
      </c>
      <c r="T436" s="216">
        <f>S436*H436</f>
        <v>0</v>
      </c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R436" s="217" t="s">
        <v>121</v>
      </c>
      <c r="AT436" s="217" t="s">
        <v>117</v>
      </c>
      <c r="AU436" s="217" t="s">
        <v>83</v>
      </c>
      <c r="AY436" s="19" t="s">
        <v>114</v>
      </c>
      <c r="BE436" s="218">
        <f>IF(N436="základní",J436,0)</f>
        <v>0</v>
      </c>
      <c r="BF436" s="218">
        <f>IF(N436="snížená",J436,0)</f>
        <v>0</v>
      </c>
      <c r="BG436" s="218">
        <f>IF(N436="zákl. přenesená",J436,0)</f>
        <v>0</v>
      </c>
      <c r="BH436" s="218">
        <f>IF(N436="sníž. přenesená",J436,0)</f>
        <v>0</v>
      </c>
      <c r="BI436" s="218">
        <f>IF(N436="nulová",J436,0)</f>
        <v>0</v>
      </c>
      <c r="BJ436" s="19" t="s">
        <v>81</v>
      </c>
      <c r="BK436" s="218">
        <f>ROUND(I436*H436,2)</f>
        <v>0</v>
      </c>
      <c r="BL436" s="19" t="s">
        <v>121</v>
      </c>
      <c r="BM436" s="217" t="s">
        <v>931</v>
      </c>
    </row>
    <row r="437" s="2" customFormat="1" ht="16.5" customHeight="1">
      <c r="A437" s="40"/>
      <c r="B437" s="41"/>
      <c r="C437" s="206" t="s">
        <v>932</v>
      </c>
      <c r="D437" s="206" t="s">
        <v>117</v>
      </c>
      <c r="E437" s="207" t="s">
        <v>933</v>
      </c>
      <c r="F437" s="208" t="s">
        <v>934</v>
      </c>
      <c r="G437" s="209" t="s">
        <v>174</v>
      </c>
      <c r="H437" s="210">
        <v>11.167999999999999</v>
      </c>
      <c r="I437" s="211"/>
      <c r="J437" s="212">
        <f>ROUND(I437*H437,2)</f>
        <v>0</v>
      </c>
      <c r="K437" s="208" t="s">
        <v>175</v>
      </c>
      <c r="L437" s="46"/>
      <c r="M437" s="213" t="s">
        <v>19</v>
      </c>
      <c r="N437" s="214" t="s">
        <v>44</v>
      </c>
      <c r="O437" s="86"/>
      <c r="P437" s="215">
        <f>O437*H437</f>
        <v>0</v>
      </c>
      <c r="Q437" s="215">
        <v>0.0040200000000000001</v>
      </c>
      <c r="R437" s="215">
        <f>Q437*H437</f>
        <v>0.044895359999999995</v>
      </c>
      <c r="S437" s="215">
        <v>0</v>
      </c>
      <c r="T437" s="216">
        <f>S437*H437</f>
        <v>0</v>
      </c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R437" s="217" t="s">
        <v>121</v>
      </c>
      <c r="AT437" s="217" t="s">
        <v>117</v>
      </c>
      <c r="AU437" s="217" t="s">
        <v>83</v>
      </c>
      <c r="AY437" s="19" t="s">
        <v>114</v>
      </c>
      <c r="BE437" s="218">
        <f>IF(N437="základní",J437,0)</f>
        <v>0</v>
      </c>
      <c r="BF437" s="218">
        <f>IF(N437="snížená",J437,0)</f>
        <v>0</v>
      </c>
      <c r="BG437" s="218">
        <f>IF(N437="zákl. přenesená",J437,0)</f>
        <v>0</v>
      </c>
      <c r="BH437" s="218">
        <f>IF(N437="sníž. přenesená",J437,0)</f>
        <v>0</v>
      </c>
      <c r="BI437" s="218">
        <f>IF(N437="nulová",J437,0)</f>
        <v>0</v>
      </c>
      <c r="BJ437" s="19" t="s">
        <v>81</v>
      </c>
      <c r="BK437" s="218">
        <f>ROUND(I437*H437,2)</f>
        <v>0</v>
      </c>
      <c r="BL437" s="19" t="s">
        <v>121</v>
      </c>
      <c r="BM437" s="217" t="s">
        <v>935</v>
      </c>
    </row>
    <row r="438" s="13" customFormat="1">
      <c r="A438" s="13"/>
      <c r="B438" s="229"/>
      <c r="C438" s="230"/>
      <c r="D438" s="219" t="s">
        <v>180</v>
      </c>
      <c r="E438" s="231" t="s">
        <v>19</v>
      </c>
      <c r="F438" s="232" t="s">
        <v>936</v>
      </c>
      <c r="G438" s="230"/>
      <c r="H438" s="233">
        <v>11.167999999999999</v>
      </c>
      <c r="I438" s="234"/>
      <c r="J438" s="230"/>
      <c r="K438" s="230"/>
      <c r="L438" s="235"/>
      <c r="M438" s="236"/>
      <c r="N438" s="237"/>
      <c r="O438" s="237"/>
      <c r="P438" s="237"/>
      <c r="Q438" s="237"/>
      <c r="R438" s="237"/>
      <c r="S438" s="237"/>
      <c r="T438" s="238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9" t="s">
        <v>180</v>
      </c>
      <c r="AU438" s="239" t="s">
        <v>83</v>
      </c>
      <c r="AV438" s="13" t="s">
        <v>83</v>
      </c>
      <c r="AW438" s="13" t="s">
        <v>33</v>
      </c>
      <c r="AX438" s="13" t="s">
        <v>81</v>
      </c>
      <c r="AY438" s="239" t="s">
        <v>114</v>
      </c>
    </row>
    <row r="439" s="2" customFormat="1" ht="16.5" customHeight="1">
      <c r="A439" s="40"/>
      <c r="B439" s="41"/>
      <c r="C439" s="206" t="s">
        <v>937</v>
      </c>
      <c r="D439" s="206" t="s">
        <v>117</v>
      </c>
      <c r="E439" s="207" t="s">
        <v>933</v>
      </c>
      <c r="F439" s="208" t="s">
        <v>934</v>
      </c>
      <c r="G439" s="209" t="s">
        <v>174</v>
      </c>
      <c r="H439" s="210">
        <v>11.808</v>
      </c>
      <c r="I439" s="211"/>
      <c r="J439" s="212">
        <f>ROUND(I439*H439,2)</f>
        <v>0</v>
      </c>
      <c r="K439" s="208" t="s">
        <v>175</v>
      </c>
      <c r="L439" s="46"/>
      <c r="M439" s="213" t="s">
        <v>19</v>
      </c>
      <c r="N439" s="214" t="s">
        <v>44</v>
      </c>
      <c r="O439" s="86"/>
      <c r="P439" s="215">
        <f>O439*H439</f>
        <v>0</v>
      </c>
      <c r="Q439" s="215">
        <v>0.0040200000000000001</v>
      </c>
      <c r="R439" s="215">
        <f>Q439*H439</f>
        <v>0.047468160000000002</v>
      </c>
      <c r="S439" s="215">
        <v>0</v>
      </c>
      <c r="T439" s="216">
        <f>S439*H439</f>
        <v>0</v>
      </c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R439" s="217" t="s">
        <v>121</v>
      </c>
      <c r="AT439" s="217" t="s">
        <v>117</v>
      </c>
      <c r="AU439" s="217" t="s">
        <v>83</v>
      </c>
      <c r="AY439" s="19" t="s">
        <v>114</v>
      </c>
      <c r="BE439" s="218">
        <f>IF(N439="základní",J439,0)</f>
        <v>0</v>
      </c>
      <c r="BF439" s="218">
        <f>IF(N439="snížená",J439,0)</f>
        <v>0</v>
      </c>
      <c r="BG439" s="218">
        <f>IF(N439="zákl. přenesená",J439,0)</f>
        <v>0</v>
      </c>
      <c r="BH439" s="218">
        <f>IF(N439="sníž. přenesená",J439,0)</f>
        <v>0</v>
      </c>
      <c r="BI439" s="218">
        <f>IF(N439="nulová",J439,0)</f>
        <v>0</v>
      </c>
      <c r="BJ439" s="19" t="s">
        <v>81</v>
      </c>
      <c r="BK439" s="218">
        <f>ROUND(I439*H439,2)</f>
        <v>0</v>
      </c>
      <c r="BL439" s="19" t="s">
        <v>121</v>
      </c>
      <c r="BM439" s="217" t="s">
        <v>938</v>
      </c>
    </row>
    <row r="440" s="13" customFormat="1">
      <c r="A440" s="13"/>
      <c r="B440" s="229"/>
      <c r="C440" s="230"/>
      <c r="D440" s="219" t="s">
        <v>180</v>
      </c>
      <c r="E440" s="231" t="s">
        <v>19</v>
      </c>
      <c r="F440" s="232" t="s">
        <v>939</v>
      </c>
      <c r="G440" s="230"/>
      <c r="H440" s="233">
        <v>11.808</v>
      </c>
      <c r="I440" s="234"/>
      <c r="J440" s="230"/>
      <c r="K440" s="230"/>
      <c r="L440" s="235"/>
      <c r="M440" s="236"/>
      <c r="N440" s="237"/>
      <c r="O440" s="237"/>
      <c r="P440" s="237"/>
      <c r="Q440" s="237"/>
      <c r="R440" s="237"/>
      <c r="S440" s="237"/>
      <c r="T440" s="238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9" t="s">
        <v>180</v>
      </c>
      <c r="AU440" s="239" t="s">
        <v>83</v>
      </c>
      <c r="AV440" s="13" t="s">
        <v>83</v>
      </c>
      <c r="AW440" s="13" t="s">
        <v>33</v>
      </c>
      <c r="AX440" s="13" t="s">
        <v>81</v>
      </c>
      <c r="AY440" s="239" t="s">
        <v>114</v>
      </c>
    </row>
    <row r="441" s="2" customFormat="1" ht="16.5" customHeight="1">
      <c r="A441" s="40"/>
      <c r="B441" s="41"/>
      <c r="C441" s="206" t="s">
        <v>940</v>
      </c>
      <c r="D441" s="206" t="s">
        <v>117</v>
      </c>
      <c r="E441" s="207" t="s">
        <v>941</v>
      </c>
      <c r="F441" s="208" t="s">
        <v>942</v>
      </c>
      <c r="G441" s="209" t="s">
        <v>420</v>
      </c>
      <c r="H441" s="210">
        <v>1</v>
      </c>
      <c r="I441" s="211"/>
      <c r="J441" s="212">
        <f>ROUND(I441*H441,2)</f>
        <v>0</v>
      </c>
      <c r="K441" s="208" t="s">
        <v>175</v>
      </c>
      <c r="L441" s="46"/>
      <c r="M441" s="213" t="s">
        <v>19</v>
      </c>
      <c r="N441" s="214" t="s">
        <v>44</v>
      </c>
      <c r="O441" s="86"/>
      <c r="P441" s="215">
        <f>O441*H441</f>
        <v>0</v>
      </c>
      <c r="Q441" s="215">
        <v>0.00031</v>
      </c>
      <c r="R441" s="215">
        <f>Q441*H441</f>
        <v>0.00031</v>
      </c>
      <c r="S441" s="215">
        <v>0</v>
      </c>
      <c r="T441" s="216">
        <f>S441*H441</f>
        <v>0</v>
      </c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R441" s="217" t="s">
        <v>121</v>
      </c>
      <c r="AT441" s="217" t="s">
        <v>117</v>
      </c>
      <c r="AU441" s="217" t="s">
        <v>83</v>
      </c>
      <c r="AY441" s="19" t="s">
        <v>114</v>
      </c>
      <c r="BE441" s="218">
        <f>IF(N441="základní",J441,0)</f>
        <v>0</v>
      </c>
      <c r="BF441" s="218">
        <f>IF(N441="snížená",J441,0)</f>
        <v>0</v>
      </c>
      <c r="BG441" s="218">
        <f>IF(N441="zákl. přenesená",J441,0)</f>
        <v>0</v>
      </c>
      <c r="BH441" s="218">
        <f>IF(N441="sníž. přenesená",J441,0)</f>
        <v>0</v>
      </c>
      <c r="BI441" s="218">
        <f>IF(N441="nulová",J441,0)</f>
        <v>0</v>
      </c>
      <c r="BJ441" s="19" t="s">
        <v>81</v>
      </c>
      <c r="BK441" s="218">
        <f>ROUND(I441*H441,2)</f>
        <v>0</v>
      </c>
      <c r="BL441" s="19" t="s">
        <v>121</v>
      </c>
      <c r="BM441" s="217" t="s">
        <v>943</v>
      </c>
    </row>
    <row r="442" s="2" customFormat="1" ht="16.5" customHeight="1">
      <c r="A442" s="40"/>
      <c r="B442" s="41"/>
      <c r="C442" s="272" t="s">
        <v>944</v>
      </c>
      <c r="D442" s="272" t="s">
        <v>385</v>
      </c>
      <c r="E442" s="273" t="s">
        <v>945</v>
      </c>
      <c r="F442" s="274" t="s">
        <v>946</v>
      </c>
      <c r="G442" s="275" t="s">
        <v>420</v>
      </c>
      <c r="H442" s="276">
        <v>2</v>
      </c>
      <c r="I442" s="277"/>
      <c r="J442" s="278">
        <f>ROUND(I442*H442,2)</f>
        <v>0</v>
      </c>
      <c r="K442" s="274" t="s">
        <v>19</v>
      </c>
      <c r="L442" s="279"/>
      <c r="M442" s="280" t="s">
        <v>19</v>
      </c>
      <c r="N442" s="281" t="s">
        <v>44</v>
      </c>
      <c r="O442" s="86"/>
      <c r="P442" s="215">
        <f>O442*H442</f>
        <v>0</v>
      </c>
      <c r="Q442" s="215">
        <v>0.00072000000000000005</v>
      </c>
      <c r="R442" s="215">
        <f>Q442*H442</f>
        <v>0.0014400000000000001</v>
      </c>
      <c r="S442" s="215">
        <v>0</v>
      </c>
      <c r="T442" s="216">
        <f>S442*H442</f>
        <v>0</v>
      </c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R442" s="217" t="s">
        <v>203</v>
      </c>
      <c r="AT442" s="217" t="s">
        <v>385</v>
      </c>
      <c r="AU442" s="217" t="s">
        <v>83</v>
      </c>
      <c r="AY442" s="19" t="s">
        <v>114</v>
      </c>
      <c r="BE442" s="218">
        <f>IF(N442="základní",J442,0)</f>
        <v>0</v>
      </c>
      <c r="BF442" s="218">
        <f>IF(N442="snížená",J442,0)</f>
        <v>0</v>
      </c>
      <c r="BG442" s="218">
        <f>IF(N442="zákl. přenesená",J442,0)</f>
        <v>0</v>
      </c>
      <c r="BH442" s="218">
        <f>IF(N442="sníž. přenesená",J442,0)</f>
        <v>0</v>
      </c>
      <c r="BI442" s="218">
        <f>IF(N442="nulová",J442,0)</f>
        <v>0</v>
      </c>
      <c r="BJ442" s="19" t="s">
        <v>81</v>
      </c>
      <c r="BK442" s="218">
        <f>ROUND(I442*H442,2)</f>
        <v>0</v>
      </c>
      <c r="BL442" s="19" t="s">
        <v>121</v>
      </c>
      <c r="BM442" s="217" t="s">
        <v>947</v>
      </c>
    </row>
    <row r="443" s="2" customFormat="1" ht="16.5" customHeight="1">
      <c r="A443" s="40"/>
      <c r="B443" s="41"/>
      <c r="C443" s="272" t="s">
        <v>948</v>
      </c>
      <c r="D443" s="272" t="s">
        <v>385</v>
      </c>
      <c r="E443" s="273" t="s">
        <v>949</v>
      </c>
      <c r="F443" s="274" t="s">
        <v>950</v>
      </c>
      <c r="G443" s="275" t="s">
        <v>420</v>
      </c>
      <c r="H443" s="276">
        <v>2</v>
      </c>
      <c r="I443" s="277"/>
      <c r="J443" s="278">
        <f>ROUND(I443*H443,2)</f>
        <v>0</v>
      </c>
      <c r="K443" s="274" t="s">
        <v>19</v>
      </c>
      <c r="L443" s="279"/>
      <c r="M443" s="280" t="s">
        <v>19</v>
      </c>
      <c r="N443" s="281" t="s">
        <v>44</v>
      </c>
      <c r="O443" s="86"/>
      <c r="P443" s="215">
        <f>O443*H443</f>
        <v>0</v>
      </c>
      <c r="Q443" s="215">
        <v>0.00141</v>
      </c>
      <c r="R443" s="215">
        <f>Q443*H443</f>
        <v>0.00282</v>
      </c>
      <c r="S443" s="215">
        <v>0</v>
      </c>
      <c r="T443" s="216">
        <f>S443*H443</f>
        <v>0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7" t="s">
        <v>203</v>
      </c>
      <c r="AT443" s="217" t="s">
        <v>385</v>
      </c>
      <c r="AU443" s="217" t="s">
        <v>83</v>
      </c>
      <c r="AY443" s="19" t="s">
        <v>114</v>
      </c>
      <c r="BE443" s="218">
        <f>IF(N443="základní",J443,0)</f>
        <v>0</v>
      </c>
      <c r="BF443" s="218">
        <f>IF(N443="snížená",J443,0)</f>
        <v>0</v>
      </c>
      <c r="BG443" s="218">
        <f>IF(N443="zákl. přenesená",J443,0)</f>
        <v>0</v>
      </c>
      <c r="BH443" s="218">
        <f>IF(N443="sníž. přenesená",J443,0)</f>
        <v>0</v>
      </c>
      <c r="BI443" s="218">
        <f>IF(N443="nulová",J443,0)</f>
        <v>0</v>
      </c>
      <c r="BJ443" s="19" t="s">
        <v>81</v>
      </c>
      <c r="BK443" s="218">
        <f>ROUND(I443*H443,2)</f>
        <v>0</v>
      </c>
      <c r="BL443" s="19" t="s">
        <v>121</v>
      </c>
      <c r="BM443" s="217" t="s">
        <v>951</v>
      </c>
    </row>
    <row r="444" s="2" customFormat="1" ht="16.5" customHeight="1">
      <c r="A444" s="40"/>
      <c r="B444" s="41"/>
      <c r="C444" s="272" t="s">
        <v>952</v>
      </c>
      <c r="D444" s="272" t="s">
        <v>385</v>
      </c>
      <c r="E444" s="273" t="s">
        <v>953</v>
      </c>
      <c r="F444" s="274" t="s">
        <v>954</v>
      </c>
      <c r="G444" s="275" t="s">
        <v>420</v>
      </c>
      <c r="H444" s="276">
        <v>1</v>
      </c>
      <c r="I444" s="277"/>
      <c r="J444" s="278">
        <f>ROUND(I444*H444,2)</f>
        <v>0</v>
      </c>
      <c r="K444" s="274" t="s">
        <v>175</v>
      </c>
      <c r="L444" s="279"/>
      <c r="M444" s="280" t="s">
        <v>19</v>
      </c>
      <c r="N444" s="281" t="s">
        <v>44</v>
      </c>
      <c r="O444" s="86"/>
      <c r="P444" s="215">
        <f>O444*H444</f>
        <v>0</v>
      </c>
      <c r="Q444" s="215">
        <v>0.0012999999999999999</v>
      </c>
      <c r="R444" s="215">
        <f>Q444*H444</f>
        <v>0.0012999999999999999</v>
      </c>
      <c r="S444" s="215">
        <v>0</v>
      </c>
      <c r="T444" s="216">
        <f>S444*H444</f>
        <v>0</v>
      </c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R444" s="217" t="s">
        <v>203</v>
      </c>
      <c r="AT444" s="217" t="s">
        <v>385</v>
      </c>
      <c r="AU444" s="217" t="s">
        <v>83</v>
      </c>
      <c r="AY444" s="19" t="s">
        <v>114</v>
      </c>
      <c r="BE444" s="218">
        <f>IF(N444="základní",J444,0)</f>
        <v>0</v>
      </c>
      <c r="BF444" s="218">
        <f>IF(N444="snížená",J444,0)</f>
        <v>0</v>
      </c>
      <c r="BG444" s="218">
        <f>IF(N444="zákl. přenesená",J444,0)</f>
        <v>0</v>
      </c>
      <c r="BH444" s="218">
        <f>IF(N444="sníž. přenesená",J444,0)</f>
        <v>0</v>
      </c>
      <c r="BI444" s="218">
        <f>IF(N444="nulová",J444,0)</f>
        <v>0</v>
      </c>
      <c r="BJ444" s="19" t="s">
        <v>81</v>
      </c>
      <c r="BK444" s="218">
        <f>ROUND(I444*H444,2)</f>
        <v>0</v>
      </c>
      <c r="BL444" s="19" t="s">
        <v>121</v>
      </c>
      <c r="BM444" s="217" t="s">
        <v>955</v>
      </c>
    </row>
    <row r="445" s="2" customFormat="1">
      <c r="A445" s="40"/>
      <c r="B445" s="41"/>
      <c r="C445" s="206" t="s">
        <v>956</v>
      </c>
      <c r="D445" s="206" t="s">
        <v>117</v>
      </c>
      <c r="E445" s="207" t="s">
        <v>957</v>
      </c>
      <c r="F445" s="208" t="s">
        <v>958</v>
      </c>
      <c r="G445" s="209" t="s">
        <v>414</v>
      </c>
      <c r="H445" s="210">
        <v>10.061999999999999</v>
      </c>
      <c r="I445" s="211"/>
      <c r="J445" s="212">
        <f>ROUND(I445*H445,2)</f>
        <v>0</v>
      </c>
      <c r="K445" s="208" t="s">
        <v>175</v>
      </c>
      <c r="L445" s="46"/>
      <c r="M445" s="213" t="s">
        <v>19</v>
      </c>
      <c r="N445" s="214" t="s">
        <v>44</v>
      </c>
      <c r="O445" s="86"/>
      <c r="P445" s="215">
        <f>O445*H445</f>
        <v>0</v>
      </c>
      <c r="Q445" s="215">
        <v>0.0023400000000000001</v>
      </c>
      <c r="R445" s="215">
        <f>Q445*H445</f>
        <v>0.023545079999999999</v>
      </c>
      <c r="S445" s="215">
        <v>0</v>
      </c>
      <c r="T445" s="216">
        <f>S445*H445</f>
        <v>0</v>
      </c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R445" s="217" t="s">
        <v>121</v>
      </c>
      <c r="AT445" s="217" t="s">
        <v>117</v>
      </c>
      <c r="AU445" s="217" t="s">
        <v>83</v>
      </c>
      <c r="AY445" s="19" t="s">
        <v>114</v>
      </c>
      <c r="BE445" s="218">
        <f>IF(N445="základní",J445,0)</f>
        <v>0</v>
      </c>
      <c r="BF445" s="218">
        <f>IF(N445="snížená",J445,0)</f>
        <v>0</v>
      </c>
      <c r="BG445" s="218">
        <f>IF(N445="zákl. přenesená",J445,0)</f>
        <v>0</v>
      </c>
      <c r="BH445" s="218">
        <f>IF(N445="sníž. přenesená",J445,0)</f>
        <v>0</v>
      </c>
      <c r="BI445" s="218">
        <f>IF(N445="nulová",J445,0)</f>
        <v>0</v>
      </c>
      <c r="BJ445" s="19" t="s">
        <v>81</v>
      </c>
      <c r="BK445" s="218">
        <f>ROUND(I445*H445,2)</f>
        <v>0</v>
      </c>
      <c r="BL445" s="19" t="s">
        <v>121</v>
      </c>
      <c r="BM445" s="217" t="s">
        <v>959</v>
      </c>
    </row>
    <row r="446" s="13" customFormat="1">
      <c r="A446" s="13"/>
      <c r="B446" s="229"/>
      <c r="C446" s="230"/>
      <c r="D446" s="219" t="s">
        <v>180</v>
      </c>
      <c r="E446" s="231" t="s">
        <v>19</v>
      </c>
      <c r="F446" s="232" t="s">
        <v>960</v>
      </c>
      <c r="G446" s="230"/>
      <c r="H446" s="233">
        <v>10.061999999999999</v>
      </c>
      <c r="I446" s="234"/>
      <c r="J446" s="230"/>
      <c r="K446" s="230"/>
      <c r="L446" s="235"/>
      <c r="M446" s="236"/>
      <c r="N446" s="237"/>
      <c r="O446" s="237"/>
      <c r="P446" s="237"/>
      <c r="Q446" s="237"/>
      <c r="R446" s="237"/>
      <c r="S446" s="237"/>
      <c r="T446" s="238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39" t="s">
        <v>180</v>
      </c>
      <c r="AU446" s="239" t="s">
        <v>83</v>
      </c>
      <c r="AV446" s="13" t="s">
        <v>83</v>
      </c>
      <c r="AW446" s="13" t="s">
        <v>33</v>
      </c>
      <c r="AX446" s="13" t="s">
        <v>81</v>
      </c>
      <c r="AY446" s="239" t="s">
        <v>114</v>
      </c>
    </row>
    <row r="447" s="2" customFormat="1" ht="16.5" customHeight="1">
      <c r="A447" s="40"/>
      <c r="B447" s="41"/>
      <c r="C447" s="272" t="s">
        <v>961</v>
      </c>
      <c r="D447" s="272" t="s">
        <v>385</v>
      </c>
      <c r="E447" s="273" t="s">
        <v>962</v>
      </c>
      <c r="F447" s="274" t="s">
        <v>963</v>
      </c>
      <c r="G447" s="275" t="s">
        <v>369</v>
      </c>
      <c r="H447" s="276">
        <v>0.01</v>
      </c>
      <c r="I447" s="277"/>
      <c r="J447" s="278">
        <f>ROUND(I447*H447,2)</f>
        <v>0</v>
      </c>
      <c r="K447" s="274" t="s">
        <v>175</v>
      </c>
      <c r="L447" s="279"/>
      <c r="M447" s="280" t="s">
        <v>19</v>
      </c>
      <c r="N447" s="281" t="s">
        <v>44</v>
      </c>
      <c r="O447" s="86"/>
      <c r="P447" s="215">
        <f>O447*H447</f>
        <v>0</v>
      </c>
      <c r="Q447" s="215">
        <v>1</v>
      </c>
      <c r="R447" s="215">
        <f>Q447*H447</f>
        <v>0.01</v>
      </c>
      <c r="S447" s="215">
        <v>0</v>
      </c>
      <c r="T447" s="216">
        <f>S447*H447</f>
        <v>0</v>
      </c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R447" s="217" t="s">
        <v>203</v>
      </c>
      <c r="AT447" s="217" t="s">
        <v>385</v>
      </c>
      <c r="AU447" s="217" t="s">
        <v>83</v>
      </c>
      <c r="AY447" s="19" t="s">
        <v>114</v>
      </c>
      <c r="BE447" s="218">
        <f>IF(N447="základní",J447,0)</f>
        <v>0</v>
      </c>
      <c r="BF447" s="218">
        <f>IF(N447="snížená",J447,0)</f>
        <v>0</v>
      </c>
      <c r="BG447" s="218">
        <f>IF(N447="zákl. přenesená",J447,0)</f>
        <v>0</v>
      </c>
      <c r="BH447" s="218">
        <f>IF(N447="sníž. přenesená",J447,0)</f>
        <v>0</v>
      </c>
      <c r="BI447" s="218">
        <f>IF(N447="nulová",J447,0)</f>
        <v>0</v>
      </c>
      <c r="BJ447" s="19" t="s">
        <v>81</v>
      </c>
      <c r="BK447" s="218">
        <f>ROUND(I447*H447,2)</f>
        <v>0</v>
      </c>
      <c r="BL447" s="19" t="s">
        <v>121</v>
      </c>
      <c r="BM447" s="217" t="s">
        <v>964</v>
      </c>
    </row>
    <row r="448" s="13" customFormat="1">
      <c r="A448" s="13"/>
      <c r="B448" s="229"/>
      <c r="C448" s="230"/>
      <c r="D448" s="219" t="s">
        <v>180</v>
      </c>
      <c r="E448" s="231" t="s">
        <v>19</v>
      </c>
      <c r="F448" s="232" t="s">
        <v>965</v>
      </c>
      <c r="G448" s="230"/>
      <c r="H448" s="233">
        <v>0.01</v>
      </c>
      <c r="I448" s="234"/>
      <c r="J448" s="230"/>
      <c r="K448" s="230"/>
      <c r="L448" s="235"/>
      <c r="M448" s="236"/>
      <c r="N448" s="237"/>
      <c r="O448" s="237"/>
      <c r="P448" s="237"/>
      <c r="Q448" s="237"/>
      <c r="R448" s="237"/>
      <c r="S448" s="237"/>
      <c r="T448" s="238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9" t="s">
        <v>180</v>
      </c>
      <c r="AU448" s="239" t="s">
        <v>83</v>
      </c>
      <c r="AV448" s="13" t="s">
        <v>83</v>
      </c>
      <c r="AW448" s="13" t="s">
        <v>33</v>
      </c>
      <c r="AX448" s="13" t="s">
        <v>81</v>
      </c>
      <c r="AY448" s="239" t="s">
        <v>114</v>
      </c>
    </row>
    <row r="449" s="12" customFormat="1" ht="22.8" customHeight="1">
      <c r="A449" s="12"/>
      <c r="B449" s="190"/>
      <c r="C449" s="191"/>
      <c r="D449" s="192" t="s">
        <v>72</v>
      </c>
      <c r="E449" s="204" t="s">
        <v>209</v>
      </c>
      <c r="F449" s="204" t="s">
        <v>966</v>
      </c>
      <c r="G449" s="191"/>
      <c r="H449" s="191"/>
      <c r="I449" s="194"/>
      <c r="J449" s="205">
        <f>BK449</f>
        <v>0</v>
      </c>
      <c r="K449" s="191"/>
      <c r="L449" s="196"/>
      <c r="M449" s="197"/>
      <c r="N449" s="198"/>
      <c r="O449" s="198"/>
      <c r="P449" s="199">
        <f>SUM(P450:P491)</f>
        <v>0</v>
      </c>
      <c r="Q449" s="198"/>
      <c r="R449" s="199">
        <f>SUM(R450:R491)</f>
        <v>18.244346319999998</v>
      </c>
      <c r="S449" s="198"/>
      <c r="T449" s="200">
        <f>SUM(T450:T491)</f>
        <v>39.3733</v>
      </c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R449" s="201" t="s">
        <v>81</v>
      </c>
      <c r="AT449" s="202" t="s">
        <v>72</v>
      </c>
      <c r="AU449" s="202" t="s">
        <v>81</v>
      </c>
      <c r="AY449" s="201" t="s">
        <v>114</v>
      </c>
      <c r="BK449" s="203">
        <f>SUM(BK450:BK491)</f>
        <v>0</v>
      </c>
    </row>
    <row r="450" s="2" customFormat="1">
      <c r="A450" s="40"/>
      <c r="B450" s="41"/>
      <c r="C450" s="206" t="s">
        <v>967</v>
      </c>
      <c r="D450" s="206" t="s">
        <v>117</v>
      </c>
      <c r="E450" s="207" t="s">
        <v>968</v>
      </c>
      <c r="F450" s="208" t="s">
        <v>969</v>
      </c>
      <c r="G450" s="209" t="s">
        <v>217</v>
      </c>
      <c r="H450" s="210">
        <v>87.599999999999994</v>
      </c>
      <c r="I450" s="211"/>
      <c r="J450" s="212">
        <f>ROUND(I450*H450,2)</f>
        <v>0</v>
      </c>
      <c r="K450" s="208" t="s">
        <v>175</v>
      </c>
      <c r="L450" s="46"/>
      <c r="M450" s="213" t="s">
        <v>19</v>
      </c>
      <c r="N450" s="214" t="s">
        <v>44</v>
      </c>
      <c r="O450" s="86"/>
      <c r="P450" s="215">
        <f>O450*H450</f>
        <v>0</v>
      </c>
      <c r="Q450" s="215">
        <v>0.1295</v>
      </c>
      <c r="R450" s="215">
        <f>Q450*H450</f>
        <v>11.344199999999999</v>
      </c>
      <c r="S450" s="215">
        <v>0</v>
      </c>
      <c r="T450" s="216">
        <f>S450*H450</f>
        <v>0</v>
      </c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R450" s="217" t="s">
        <v>121</v>
      </c>
      <c r="AT450" s="217" t="s">
        <v>117</v>
      </c>
      <c r="AU450" s="217" t="s">
        <v>83</v>
      </c>
      <c r="AY450" s="19" t="s">
        <v>114</v>
      </c>
      <c r="BE450" s="218">
        <f>IF(N450="základní",J450,0)</f>
        <v>0</v>
      </c>
      <c r="BF450" s="218">
        <f>IF(N450="snížená",J450,0)</f>
        <v>0</v>
      </c>
      <c r="BG450" s="218">
        <f>IF(N450="zákl. přenesená",J450,0)</f>
        <v>0</v>
      </c>
      <c r="BH450" s="218">
        <f>IF(N450="sníž. přenesená",J450,0)</f>
        <v>0</v>
      </c>
      <c r="BI450" s="218">
        <f>IF(N450="nulová",J450,0)</f>
        <v>0</v>
      </c>
      <c r="BJ450" s="19" t="s">
        <v>81</v>
      </c>
      <c r="BK450" s="218">
        <f>ROUND(I450*H450,2)</f>
        <v>0</v>
      </c>
      <c r="BL450" s="19" t="s">
        <v>121</v>
      </c>
      <c r="BM450" s="217" t="s">
        <v>970</v>
      </c>
    </row>
    <row r="451" s="2" customFormat="1" ht="16.5" customHeight="1">
      <c r="A451" s="40"/>
      <c r="B451" s="41"/>
      <c r="C451" s="272" t="s">
        <v>971</v>
      </c>
      <c r="D451" s="272" t="s">
        <v>385</v>
      </c>
      <c r="E451" s="273" t="s">
        <v>972</v>
      </c>
      <c r="F451" s="274" t="s">
        <v>973</v>
      </c>
      <c r="G451" s="275" t="s">
        <v>217</v>
      </c>
      <c r="H451" s="276">
        <v>89.352000000000004</v>
      </c>
      <c r="I451" s="277"/>
      <c r="J451" s="278">
        <f>ROUND(I451*H451,2)</f>
        <v>0</v>
      </c>
      <c r="K451" s="274" t="s">
        <v>175</v>
      </c>
      <c r="L451" s="279"/>
      <c r="M451" s="280" t="s">
        <v>19</v>
      </c>
      <c r="N451" s="281" t="s">
        <v>44</v>
      </c>
      <c r="O451" s="86"/>
      <c r="P451" s="215">
        <f>O451*H451</f>
        <v>0</v>
      </c>
      <c r="Q451" s="215">
        <v>0.065000000000000002</v>
      </c>
      <c r="R451" s="215">
        <f>Q451*H451</f>
        <v>5.8078800000000008</v>
      </c>
      <c r="S451" s="215">
        <v>0</v>
      </c>
      <c r="T451" s="216">
        <f>S451*H451</f>
        <v>0</v>
      </c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R451" s="217" t="s">
        <v>203</v>
      </c>
      <c r="AT451" s="217" t="s">
        <v>385</v>
      </c>
      <c r="AU451" s="217" t="s">
        <v>83</v>
      </c>
      <c r="AY451" s="19" t="s">
        <v>114</v>
      </c>
      <c r="BE451" s="218">
        <f>IF(N451="základní",J451,0)</f>
        <v>0</v>
      </c>
      <c r="BF451" s="218">
        <f>IF(N451="snížená",J451,0)</f>
        <v>0</v>
      </c>
      <c r="BG451" s="218">
        <f>IF(N451="zákl. přenesená",J451,0)</f>
        <v>0</v>
      </c>
      <c r="BH451" s="218">
        <f>IF(N451="sníž. přenesená",J451,0)</f>
        <v>0</v>
      </c>
      <c r="BI451" s="218">
        <f>IF(N451="nulová",J451,0)</f>
        <v>0</v>
      </c>
      <c r="BJ451" s="19" t="s">
        <v>81</v>
      </c>
      <c r="BK451" s="218">
        <f>ROUND(I451*H451,2)</f>
        <v>0</v>
      </c>
      <c r="BL451" s="19" t="s">
        <v>121</v>
      </c>
      <c r="BM451" s="217" t="s">
        <v>974</v>
      </c>
    </row>
    <row r="452" s="13" customFormat="1">
      <c r="A452" s="13"/>
      <c r="B452" s="229"/>
      <c r="C452" s="230"/>
      <c r="D452" s="219" t="s">
        <v>180</v>
      </c>
      <c r="E452" s="230"/>
      <c r="F452" s="232" t="s">
        <v>975</v>
      </c>
      <c r="G452" s="230"/>
      <c r="H452" s="233">
        <v>89.352000000000004</v>
      </c>
      <c r="I452" s="234"/>
      <c r="J452" s="230"/>
      <c r="K452" s="230"/>
      <c r="L452" s="235"/>
      <c r="M452" s="236"/>
      <c r="N452" s="237"/>
      <c r="O452" s="237"/>
      <c r="P452" s="237"/>
      <c r="Q452" s="237"/>
      <c r="R452" s="237"/>
      <c r="S452" s="237"/>
      <c r="T452" s="238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9" t="s">
        <v>180</v>
      </c>
      <c r="AU452" s="239" t="s">
        <v>83</v>
      </c>
      <c r="AV452" s="13" t="s">
        <v>83</v>
      </c>
      <c r="AW452" s="13" t="s">
        <v>4</v>
      </c>
      <c r="AX452" s="13" t="s">
        <v>81</v>
      </c>
      <c r="AY452" s="239" t="s">
        <v>114</v>
      </c>
    </row>
    <row r="453" s="2" customFormat="1" ht="16.5" customHeight="1">
      <c r="A453" s="40"/>
      <c r="B453" s="41"/>
      <c r="C453" s="206" t="s">
        <v>976</v>
      </c>
      <c r="D453" s="206" t="s">
        <v>117</v>
      </c>
      <c r="E453" s="207" t="s">
        <v>977</v>
      </c>
      <c r="F453" s="208" t="s">
        <v>978</v>
      </c>
      <c r="G453" s="209" t="s">
        <v>217</v>
      </c>
      <c r="H453" s="210">
        <v>8.8000000000000007</v>
      </c>
      <c r="I453" s="211"/>
      <c r="J453" s="212">
        <f>ROUND(I453*H453,2)</f>
        <v>0</v>
      </c>
      <c r="K453" s="208" t="s">
        <v>175</v>
      </c>
      <c r="L453" s="46"/>
      <c r="M453" s="213" t="s">
        <v>19</v>
      </c>
      <c r="N453" s="214" t="s">
        <v>44</v>
      </c>
      <c r="O453" s="86"/>
      <c r="P453" s="215">
        <f>O453*H453</f>
        <v>0</v>
      </c>
      <c r="Q453" s="215">
        <v>0</v>
      </c>
      <c r="R453" s="215">
        <f>Q453*H453</f>
        <v>0</v>
      </c>
      <c r="S453" s="215">
        <v>0</v>
      </c>
      <c r="T453" s="216">
        <f>S453*H453</f>
        <v>0</v>
      </c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R453" s="217" t="s">
        <v>121</v>
      </c>
      <c r="AT453" s="217" t="s">
        <v>117</v>
      </c>
      <c r="AU453" s="217" t="s">
        <v>83</v>
      </c>
      <c r="AY453" s="19" t="s">
        <v>114</v>
      </c>
      <c r="BE453" s="218">
        <f>IF(N453="základní",J453,0)</f>
        <v>0</v>
      </c>
      <c r="BF453" s="218">
        <f>IF(N453="snížená",J453,0)</f>
        <v>0</v>
      </c>
      <c r="BG453" s="218">
        <f>IF(N453="zákl. přenesená",J453,0)</f>
        <v>0</v>
      </c>
      <c r="BH453" s="218">
        <f>IF(N453="sníž. přenesená",J453,0)</f>
        <v>0</v>
      </c>
      <c r="BI453" s="218">
        <f>IF(N453="nulová",J453,0)</f>
        <v>0</v>
      </c>
      <c r="BJ453" s="19" t="s">
        <v>81</v>
      </c>
      <c r="BK453" s="218">
        <f>ROUND(I453*H453,2)</f>
        <v>0</v>
      </c>
      <c r="BL453" s="19" t="s">
        <v>121</v>
      </c>
      <c r="BM453" s="217" t="s">
        <v>979</v>
      </c>
    </row>
    <row r="454" s="13" customFormat="1">
      <c r="A454" s="13"/>
      <c r="B454" s="229"/>
      <c r="C454" s="230"/>
      <c r="D454" s="219" t="s">
        <v>180</v>
      </c>
      <c r="E454" s="231" t="s">
        <v>19</v>
      </c>
      <c r="F454" s="232" t="s">
        <v>980</v>
      </c>
      <c r="G454" s="230"/>
      <c r="H454" s="233">
        <v>8.8000000000000007</v>
      </c>
      <c r="I454" s="234"/>
      <c r="J454" s="230"/>
      <c r="K454" s="230"/>
      <c r="L454" s="235"/>
      <c r="M454" s="236"/>
      <c r="N454" s="237"/>
      <c r="O454" s="237"/>
      <c r="P454" s="237"/>
      <c r="Q454" s="237"/>
      <c r="R454" s="237"/>
      <c r="S454" s="237"/>
      <c r="T454" s="238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9" t="s">
        <v>180</v>
      </c>
      <c r="AU454" s="239" t="s">
        <v>83</v>
      </c>
      <c r="AV454" s="13" t="s">
        <v>83</v>
      </c>
      <c r="AW454" s="13" t="s">
        <v>33</v>
      </c>
      <c r="AX454" s="13" t="s">
        <v>81</v>
      </c>
      <c r="AY454" s="239" t="s">
        <v>114</v>
      </c>
    </row>
    <row r="455" s="2" customFormat="1">
      <c r="A455" s="40"/>
      <c r="B455" s="41"/>
      <c r="C455" s="206" t="s">
        <v>981</v>
      </c>
      <c r="D455" s="206" t="s">
        <v>117</v>
      </c>
      <c r="E455" s="207" t="s">
        <v>982</v>
      </c>
      <c r="F455" s="208" t="s">
        <v>983</v>
      </c>
      <c r="G455" s="209" t="s">
        <v>174</v>
      </c>
      <c r="H455" s="210">
        <v>1.3</v>
      </c>
      <c r="I455" s="211"/>
      <c r="J455" s="212">
        <f>ROUND(I455*H455,2)</f>
        <v>0</v>
      </c>
      <c r="K455" s="208" t="s">
        <v>175</v>
      </c>
      <c r="L455" s="46"/>
      <c r="M455" s="213" t="s">
        <v>19</v>
      </c>
      <c r="N455" s="214" t="s">
        <v>44</v>
      </c>
      <c r="O455" s="86"/>
      <c r="P455" s="215">
        <f>O455*H455</f>
        <v>0</v>
      </c>
      <c r="Q455" s="215">
        <v>0.047559999999999998</v>
      </c>
      <c r="R455" s="215">
        <f>Q455*H455</f>
        <v>0.061828000000000001</v>
      </c>
      <c r="S455" s="215">
        <v>0</v>
      </c>
      <c r="T455" s="216">
        <f>S455*H455</f>
        <v>0</v>
      </c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R455" s="217" t="s">
        <v>121</v>
      </c>
      <c r="AT455" s="217" t="s">
        <v>117</v>
      </c>
      <c r="AU455" s="217" t="s">
        <v>83</v>
      </c>
      <c r="AY455" s="19" t="s">
        <v>114</v>
      </c>
      <c r="BE455" s="218">
        <f>IF(N455="základní",J455,0)</f>
        <v>0</v>
      </c>
      <c r="BF455" s="218">
        <f>IF(N455="snížená",J455,0)</f>
        <v>0</v>
      </c>
      <c r="BG455" s="218">
        <f>IF(N455="zákl. přenesená",J455,0)</f>
        <v>0</v>
      </c>
      <c r="BH455" s="218">
        <f>IF(N455="sníž. přenesená",J455,0)</f>
        <v>0</v>
      </c>
      <c r="BI455" s="218">
        <f>IF(N455="nulová",J455,0)</f>
        <v>0</v>
      </c>
      <c r="BJ455" s="19" t="s">
        <v>81</v>
      </c>
      <c r="BK455" s="218">
        <f>ROUND(I455*H455,2)</f>
        <v>0</v>
      </c>
      <c r="BL455" s="19" t="s">
        <v>121</v>
      </c>
      <c r="BM455" s="217" t="s">
        <v>984</v>
      </c>
    </row>
    <row r="456" s="13" customFormat="1">
      <c r="A456" s="13"/>
      <c r="B456" s="229"/>
      <c r="C456" s="230"/>
      <c r="D456" s="219" t="s">
        <v>180</v>
      </c>
      <c r="E456" s="231" t="s">
        <v>19</v>
      </c>
      <c r="F456" s="232" t="s">
        <v>985</v>
      </c>
      <c r="G456" s="230"/>
      <c r="H456" s="233">
        <v>1.3</v>
      </c>
      <c r="I456" s="234"/>
      <c r="J456" s="230"/>
      <c r="K456" s="230"/>
      <c r="L456" s="235"/>
      <c r="M456" s="236"/>
      <c r="N456" s="237"/>
      <c r="O456" s="237"/>
      <c r="P456" s="237"/>
      <c r="Q456" s="237"/>
      <c r="R456" s="237"/>
      <c r="S456" s="237"/>
      <c r="T456" s="238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9" t="s">
        <v>180</v>
      </c>
      <c r="AU456" s="239" t="s">
        <v>83</v>
      </c>
      <c r="AV456" s="13" t="s">
        <v>83</v>
      </c>
      <c r="AW456" s="13" t="s">
        <v>33</v>
      </c>
      <c r="AX456" s="13" t="s">
        <v>81</v>
      </c>
      <c r="AY456" s="239" t="s">
        <v>114</v>
      </c>
    </row>
    <row r="457" s="2" customFormat="1">
      <c r="A457" s="40"/>
      <c r="B457" s="41"/>
      <c r="C457" s="206" t="s">
        <v>986</v>
      </c>
      <c r="D457" s="206" t="s">
        <v>117</v>
      </c>
      <c r="E457" s="207" t="s">
        <v>987</v>
      </c>
      <c r="F457" s="208" t="s">
        <v>988</v>
      </c>
      <c r="G457" s="209" t="s">
        <v>174</v>
      </c>
      <c r="H457" s="210">
        <v>1.3160000000000001</v>
      </c>
      <c r="I457" s="211"/>
      <c r="J457" s="212">
        <f>ROUND(I457*H457,2)</f>
        <v>0</v>
      </c>
      <c r="K457" s="208" t="s">
        <v>175</v>
      </c>
      <c r="L457" s="46"/>
      <c r="M457" s="213" t="s">
        <v>19</v>
      </c>
      <c r="N457" s="214" t="s">
        <v>44</v>
      </c>
      <c r="O457" s="86"/>
      <c r="P457" s="215">
        <f>O457*H457</f>
        <v>0</v>
      </c>
      <c r="Q457" s="215">
        <v>0.053449999999999998</v>
      </c>
      <c r="R457" s="215">
        <f>Q457*H457</f>
        <v>0.070340200000000005</v>
      </c>
      <c r="S457" s="215">
        <v>0</v>
      </c>
      <c r="T457" s="216">
        <f>S457*H457</f>
        <v>0</v>
      </c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R457" s="217" t="s">
        <v>121</v>
      </c>
      <c r="AT457" s="217" t="s">
        <v>117</v>
      </c>
      <c r="AU457" s="217" t="s">
        <v>83</v>
      </c>
      <c r="AY457" s="19" t="s">
        <v>114</v>
      </c>
      <c r="BE457" s="218">
        <f>IF(N457="základní",J457,0)</f>
        <v>0</v>
      </c>
      <c r="BF457" s="218">
        <f>IF(N457="snížená",J457,0)</f>
        <v>0</v>
      </c>
      <c r="BG457" s="218">
        <f>IF(N457="zákl. přenesená",J457,0)</f>
        <v>0</v>
      </c>
      <c r="BH457" s="218">
        <f>IF(N457="sníž. přenesená",J457,0)</f>
        <v>0</v>
      </c>
      <c r="BI457" s="218">
        <f>IF(N457="nulová",J457,0)</f>
        <v>0</v>
      </c>
      <c r="BJ457" s="19" t="s">
        <v>81</v>
      </c>
      <c r="BK457" s="218">
        <f>ROUND(I457*H457,2)</f>
        <v>0</v>
      </c>
      <c r="BL457" s="19" t="s">
        <v>121</v>
      </c>
      <c r="BM457" s="217" t="s">
        <v>989</v>
      </c>
    </row>
    <row r="458" s="13" customFormat="1">
      <c r="A458" s="13"/>
      <c r="B458" s="229"/>
      <c r="C458" s="230"/>
      <c r="D458" s="219" t="s">
        <v>180</v>
      </c>
      <c r="E458" s="231" t="s">
        <v>19</v>
      </c>
      <c r="F458" s="232" t="s">
        <v>990</v>
      </c>
      <c r="G458" s="230"/>
      <c r="H458" s="233">
        <v>1.3160000000000001</v>
      </c>
      <c r="I458" s="234"/>
      <c r="J458" s="230"/>
      <c r="K458" s="230"/>
      <c r="L458" s="235"/>
      <c r="M458" s="236"/>
      <c r="N458" s="237"/>
      <c r="O458" s="237"/>
      <c r="P458" s="237"/>
      <c r="Q458" s="237"/>
      <c r="R458" s="237"/>
      <c r="S458" s="237"/>
      <c r="T458" s="238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9" t="s">
        <v>180</v>
      </c>
      <c r="AU458" s="239" t="s">
        <v>83</v>
      </c>
      <c r="AV458" s="13" t="s">
        <v>83</v>
      </c>
      <c r="AW458" s="13" t="s">
        <v>33</v>
      </c>
      <c r="AX458" s="13" t="s">
        <v>81</v>
      </c>
      <c r="AY458" s="239" t="s">
        <v>114</v>
      </c>
    </row>
    <row r="459" s="2" customFormat="1">
      <c r="A459" s="40"/>
      <c r="B459" s="41"/>
      <c r="C459" s="206" t="s">
        <v>991</v>
      </c>
      <c r="D459" s="206" t="s">
        <v>117</v>
      </c>
      <c r="E459" s="207" t="s">
        <v>992</v>
      </c>
      <c r="F459" s="208" t="s">
        <v>993</v>
      </c>
      <c r="G459" s="209" t="s">
        <v>200</v>
      </c>
      <c r="H459" s="210">
        <v>0.376</v>
      </c>
      <c r="I459" s="211"/>
      <c r="J459" s="212">
        <f>ROUND(I459*H459,2)</f>
        <v>0</v>
      </c>
      <c r="K459" s="208" t="s">
        <v>175</v>
      </c>
      <c r="L459" s="46"/>
      <c r="M459" s="213" t="s">
        <v>19</v>
      </c>
      <c r="N459" s="214" t="s">
        <v>44</v>
      </c>
      <c r="O459" s="86"/>
      <c r="P459" s="215">
        <f>O459*H459</f>
        <v>0</v>
      </c>
      <c r="Q459" s="215">
        <v>2.5480700000000001</v>
      </c>
      <c r="R459" s="215">
        <f>Q459*H459</f>
        <v>0.95807432000000003</v>
      </c>
      <c r="S459" s="215">
        <v>0</v>
      </c>
      <c r="T459" s="216">
        <f>S459*H459</f>
        <v>0</v>
      </c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7" t="s">
        <v>121</v>
      </c>
      <c r="AT459" s="217" t="s">
        <v>117</v>
      </c>
      <c r="AU459" s="217" t="s">
        <v>83</v>
      </c>
      <c r="AY459" s="19" t="s">
        <v>114</v>
      </c>
      <c r="BE459" s="218">
        <f>IF(N459="základní",J459,0)</f>
        <v>0</v>
      </c>
      <c r="BF459" s="218">
        <f>IF(N459="snížená",J459,0)</f>
        <v>0</v>
      </c>
      <c r="BG459" s="218">
        <f>IF(N459="zákl. přenesená",J459,0)</f>
        <v>0</v>
      </c>
      <c r="BH459" s="218">
        <f>IF(N459="sníž. přenesená",J459,0)</f>
        <v>0</v>
      </c>
      <c r="BI459" s="218">
        <f>IF(N459="nulová",J459,0)</f>
        <v>0</v>
      </c>
      <c r="BJ459" s="19" t="s">
        <v>81</v>
      </c>
      <c r="BK459" s="218">
        <f>ROUND(I459*H459,2)</f>
        <v>0</v>
      </c>
      <c r="BL459" s="19" t="s">
        <v>121</v>
      </c>
      <c r="BM459" s="217" t="s">
        <v>994</v>
      </c>
    </row>
    <row r="460" s="15" customFormat="1">
      <c r="A460" s="15"/>
      <c r="B460" s="251"/>
      <c r="C460" s="252"/>
      <c r="D460" s="219" t="s">
        <v>180</v>
      </c>
      <c r="E460" s="253" t="s">
        <v>19</v>
      </c>
      <c r="F460" s="254" t="s">
        <v>995</v>
      </c>
      <c r="G460" s="252"/>
      <c r="H460" s="253" t="s">
        <v>19</v>
      </c>
      <c r="I460" s="255"/>
      <c r="J460" s="252"/>
      <c r="K460" s="252"/>
      <c r="L460" s="256"/>
      <c r="M460" s="257"/>
      <c r="N460" s="258"/>
      <c r="O460" s="258"/>
      <c r="P460" s="258"/>
      <c r="Q460" s="258"/>
      <c r="R460" s="258"/>
      <c r="S460" s="258"/>
      <c r="T460" s="259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T460" s="260" t="s">
        <v>180</v>
      </c>
      <c r="AU460" s="260" t="s">
        <v>83</v>
      </c>
      <c r="AV460" s="15" t="s">
        <v>81</v>
      </c>
      <c r="AW460" s="15" t="s">
        <v>33</v>
      </c>
      <c r="AX460" s="15" t="s">
        <v>73</v>
      </c>
      <c r="AY460" s="260" t="s">
        <v>114</v>
      </c>
    </row>
    <row r="461" s="13" customFormat="1">
      <c r="A461" s="13"/>
      <c r="B461" s="229"/>
      <c r="C461" s="230"/>
      <c r="D461" s="219" t="s">
        <v>180</v>
      </c>
      <c r="E461" s="231" t="s">
        <v>19</v>
      </c>
      <c r="F461" s="232" t="s">
        <v>996</v>
      </c>
      <c r="G461" s="230"/>
      <c r="H461" s="233">
        <v>0.14699999999999999</v>
      </c>
      <c r="I461" s="234"/>
      <c r="J461" s="230"/>
      <c r="K461" s="230"/>
      <c r="L461" s="235"/>
      <c r="M461" s="236"/>
      <c r="N461" s="237"/>
      <c r="O461" s="237"/>
      <c r="P461" s="237"/>
      <c r="Q461" s="237"/>
      <c r="R461" s="237"/>
      <c r="S461" s="237"/>
      <c r="T461" s="238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9" t="s">
        <v>180</v>
      </c>
      <c r="AU461" s="239" t="s">
        <v>83</v>
      </c>
      <c r="AV461" s="13" t="s">
        <v>83</v>
      </c>
      <c r="AW461" s="13" t="s">
        <v>33</v>
      </c>
      <c r="AX461" s="13" t="s">
        <v>73</v>
      </c>
      <c r="AY461" s="239" t="s">
        <v>114</v>
      </c>
    </row>
    <row r="462" s="13" customFormat="1">
      <c r="A462" s="13"/>
      <c r="B462" s="229"/>
      <c r="C462" s="230"/>
      <c r="D462" s="219" t="s">
        <v>180</v>
      </c>
      <c r="E462" s="231" t="s">
        <v>19</v>
      </c>
      <c r="F462" s="232" t="s">
        <v>997</v>
      </c>
      <c r="G462" s="230"/>
      <c r="H462" s="233">
        <v>0.053999999999999999</v>
      </c>
      <c r="I462" s="234"/>
      <c r="J462" s="230"/>
      <c r="K462" s="230"/>
      <c r="L462" s="235"/>
      <c r="M462" s="236"/>
      <c r="N462" s="237"/>
      <c r="O462" s="237"/>
      <c r="P462" s="237"/>
      <c r="Q462" s="237"/>
      <c r="R462" s="237"/>
      <c r="S462" s="237"/>
      <c r="T462" s="238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9" t="s">
        <v>180</v>
      </c>
      <c r="AU462" s="239" t="s">
        <v>83</v>
      </c>
      <c r="AV462" s="13" t="s">
        <v>83</v>
      </c>
      <c r="AW462" s="13" t="s">
        <v>33</v>
      </c>
      <c r="AX462" s="13" t="s">
        <v>73</v>
      </c>
      <c r="AY462" s="239" t="s">
        <v>114</v>
      </c>
    </row>
    <row r="463" s="15" customFormat="1">
      <c r="A463" s="15"/>
      <c r="B463" s="251"/>
      <c r="C463" s="252"/>
      <c r="D463" s="219" t="s">
        <v>180</v>
      </c>
      <c r="E463" s="253" t="s">
        <v>19</v>
      </c>
      <c r="F463" s="254" t="s">
        <v>998</v>
      </c>
      <c r="G463" s="252"/>
      <c r="H463" s="253" t="s">
        <v>19</v>
      </c>
      <c r="I463" s="255"/>
      <c r="J463" s="252"/>
      <c r="K463" s="252"/>
      <c r="L463" s="256"/>
      <c r="M463" s="257"/>
      <c r="N463" s="258"/>
      <c r="O463" s="258"/>
      <c r="P463" s="258"/>
      <c r="Q463" s="258"/>
      <c r="R463" s="258"/>
      <c r="S463" s="258"/>
      <c r="T463" s="259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60" t="s">
        <v>180</v>
      </c>
      <c r="AU463" s="260" t="s">
        <v>83</v>
      </c>
      <c r="AV463" s="15" t="s">
        <v>81</v>
      </c>
      <c r="AW463" s="15" t="s">
        <v>33</v>
      </c>
      <c r="AX463" s="15" t="s">
        <v>73</v>
      </c>
      <c r="AY463" s="260" t="s">
        <v>114</v>
      </c>
    </row>
    <row r="464" s="13" customFormat="1">
      <c r="A464" s="13"/>
      <c r="B464" s="229"/>
      <c r="C464" s="230"/>
      <c r="D464" s="219" t="s">
        <v>180</v>
      </c>
      <c r="E464" s="231" t="s">
        <v>19</v>
      </c>
      <c r="F464" s="232" t="s">
        <v>999</v>
      </c>
      <c r="G464" s="230"/>
      <c r="H464" s="233">
        <v>0.096000000000000002</v>
      </c>
      <c r="I464" s="234"/>
      <c r="J464" s="230"/>
      <c r="K464" s="230"/>
      <c r="L464" s="235"/>
      <c r="M464" s="236"/>
      <c r="N464" s="237"/>
      <c r="O464" s="237"/>
      <c r="P464" s="237"/>
      <c r="Q464" s="237"/>
      <c r="R464" s="237"/>
      <c r="S464" s="237"/>
      <c r="T464" s="238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9" t="s">
        <v>180</v>
      </c>
      <c r="AU464" s="239" t="s">
        <v>83</v>
      </c>
      <c r="AV464" s="13" t="s">
        <v>83</v>
      </c>
      <c r="AW464" s="13" t="s">
        <v>33</v>
      </c>
      <c r="AX464" s="13" t="s">
        <v>73</v>
      </c>
      <c r="AY464" s="239" t="s">
        <v>114</v>
      </c>
    </row>
    <row r="465" s="13" customFormat="1">
      <c r="A465" s="13"/>
      <c r="B465" s="229"/>
      <c r="C465" s="230"/>
      <c r="D465" s="219" t="s">
        <v>180</v>
      </c>
      <c r="E465" s="231" t="s">
        <v>19</v>
      </c>
      <c r="F465" s="232" t="s">
        <v>1000</v>
      </c>
      <c r="G465" s="230"/>
      <c r="H465" s="233">
        <v>0.073999999999999996</v>
      </c>
      <c r="I465" s="234"/>
      <c r="J465" s="230"/>
      <c r="K465" s="230"/>
      <c r="L465" s="235"/>
      <c r="M465" s="236"/>
      <c r="N465" s="237"/>
      <c r="O465" s="237"/>
      <c r="P465" s="237"/>
      <c r="Q465" s="237"/>
      <c r="R465" s="237"/>
      <c r="S465" s="237"/>
      <c r="T465" s="238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9" t="s">
        <v>180</v>
      </c>
      <c r="AU465" s="239" t="s">
        <v>83</v>
      </c>
      <c r="AV465" s="13" t="s">
        <v>83</v>
      </c>
      <c r="AW465" s="13" t="s">
        <v>33</v>
      </c>
      <c r="AX465" s="13" t="s">
        <v>73</v>
      </c>
      <c r="AY465" s="239" t="s">
        <v>114</v>
      </c>
    </row>
    <row r="466" s="13" customFormat="1">
      <c r="A466" s="13"/>
      <c r="B466" s="229"/>
      <c r="C466" s="230"/>
      <c r="D466" s="219" t="s">
        <v>180</v>
      </c>
      <c r="E466" s="231" t="s">
        <v>19</v>
      </c>
      <c r="F466" s="232" t="s">
        <v>1001</v>
      </c>
      <c r="G466" s="230"/>
      <c r="H466" s="233">
        <v>0.063</v>
      </c>
      <c r="I466" s="234"/>
      <c r="J466" s="230"/>
      <c r="K466" s="230"/>
      <c r="L466" s="235"/>
      <c r="M466" s="236"/>
      <c r="N466" s="237"/>
      <c r="O466" s="237"/>
      <c r="P466" s="237"/>
      <c r="Q466" s="237"/>
      <c r="R466" s="237"/>
      <c r="S466" s="237"/>
      <c r="T466" s="238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9" t="s">
        <v>180</v>
      </c>
      <c r="AU466" s="239" t="s">
        <v>83</v>
      </c>
      <c r="AV466" s="13" t="s">
        <v>83</v>
      </c>
      <c r="AW466" s="13" t="s">
        <v>33</v>
      </c>
      <c r="AX466" s="13" t="s">
        <v>73</v>
      </c>
      <c r="AY466" s="239" t="s">
        <v>114</v>
      </c>
    </row>
    <row r="467" s="15" customFormat="1">
      <c r="A467" s="15"/>
      <c r="B467" s="251"/>
      <c r="C467" s="252"/>
      <c r="D467" s="219" t="s">
        <v>180</v>
      </c>
      <c r="E467" s="253" t="s">
        <v>19</v>
      </c>
      <c r="F467" s="254" t="s">
        <v>1002</v>
      </c>
      <c r="G467" s="252"/>
      <c r="H467" s="253" t="s">
        <v>19</v>
      </c>
      <c r="I467" s="255"/>
      <c r="J467" s="252"/>
      <c r="K467" s="252"/>
      <c r="L467" s="256"/>
      <c r="M467" s="257"/>
      <c r="N467" s="258"/>
      <c r="O467" s="258"/>
      <c r="P467" s="258"/>
      <c r="Q467" s="258"/>
      <c r="R467" s="258"/>
      <c r="S467" s="258"/>
      <c r="T467" s="259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60" t="s">
        <v>180</v>
      </c>
      <c r="AU467" s="260" t="s">
        <v>83</v>
      </c>
      <c r="AV467" s="15" t="s">
        <v>81</v>
      </c>
      <c r="AW467" s="15" t="s">
        <v>33</v>
      </c>
      <c r="AX467" s="15" t="s">
        <v>73</v>
      </c>
      <c r="AY467" s="260" t="s">
        <v>114</v>
      </c>
    </row>
    <row r="468" s="13" customFormat="1">
      <c r="A468" s="13"/>
      <c r="B468" s="229"/>
      <c r="C468" s="230"/>
      <c r="D468" s="219" t="s">
        <v>180</v>
      </c>
      <c r="E468" s="231" t="s">
        <v>19</v>
      </c>
      <c r="F468" s="232" t="s">
        <v>1003</v>
      </c>
      <c r="G468" s="230"/>
      <c r="H468" s="233">
        <v>-0.021000000000000001</v>
      </c>
      <c r="I468" s="234"/>
      <c r="J468" s="230"/>
      <c r="K468" s="230"/>
      <c r="L468" s="235"/>
      <c r="M468" s="236"/>
      <c r="N468" s="237"/>
      <c r="O468" s="237"/>
      <c r="P468" s="237"/>
      <c r="Q468" s="237"/>
      <c r="R468" s="237"/>
      <c r="S468" s="237"/>
      <c r="T468" s="238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9" t="s">
        <v>180</v>
      </c>
      <c r="AU468" s="239" t="s">
        <v>83</v>
      </c>
      <c r="AV468" s="13" t="s">
        <v>83</v>
      </c>
      <c r="AW468" s="13" t="s">
        <v>33</v>
      </c>
      <c r="AX468" s="13" t="s">
        <v>73</v>
      </c>
      <c r="AY468" s="239" t="s">
        <v>114</v>
      </c>
    </row>
    <row r="469" s="13" customFormat="1">
      <c r="A469" s="13"/>
      <c r="B469" s="229"/>
      <c r="C469" s="230"/>
      <c r="D469" s="219" t="s">
        <v>180</v>
      </c>
      <c r="E469" s="231" t="s">
        <v>19</v>
      </c>
      <c r="F469" s="232" t="s">
        <v>1004</v>
      </c>
      <c r="G469" s="230"/>
      <c r="H469" s="233">
        <v>-0.019</v>
      </c>
      <c r="I469" s="234"/>
      <c r="J469" s="230"/>
      <c r="K469" s="230"/>
      <c r="L469" s="235"/>
      <c r="M469" s="236"/>
      <c r="N469" s="237"/>
      <c r="O469" s="237"/>
      <c r="P469" s="237"/>
      <c r="Q469" s="237"/>
      <c r="R469" s="237"/>
      <c r="S469" s="237"/>
      <c r="T469" s="238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9" t="s">
        <v>180</v>
      </c>
      <c r="AU469" s="239" t="s">
        <v>83</v>
      </c>
      <c r="AV469" s="13" t="s">
        <v>83</v>
      </c>
      <c r="AW469" s="13" t="s">
        <v>33</v>
      </c>
      <c r="AX469" s="13" t="s">
        <v>73</v>
      </c>
      <c r="AY469" s="239" t="s">
        <v>114</v>
      </c>
    </row>
    <row r="470" s="13" customFormat="1">
      <c r="A470" s="13"/>
      <c r="B470" s="229"/>
      <c r="C470" s="230"/>
      <c r="D470" s="219" t="s">
        <v>180</v>
      </c>
      <c r="E470" s="231" t="s">
        <v>19</v>
      </c>
      <c r="F470" s="232" t="s">
        <v>1005</v>
      </c>
      <c r="G470" s="230"/>
      <c r="H470" s="233">
        <v>-0.010999999999999999</v>
      </c>
      <c r="I470" s="234"/>
      <c r="J470" s="230"/>
      <c r="K470" s="230"/>
      <c r="L470" s="235"/>
      <c r="M470" s="236"/>
      <c r="N470" s="237"/>
      <c r="O470" s="237"/>
      <c r="P470" s="237"/>
      <c r="Q470" s="237"/>
      <c r="R470" s="237"/>
      <c r="S470" s="237"/>
      <c r="T470" s="238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9" t="s">
        <v>180</v>
      </c>
      <c r="AU470" s="239" t="s">
        <v>83</v>
      </c>
      <c r="AV470" s="13" t="s">
        <v>83</v>
      </c>
      <c r="AW470" s="13" t="s">
        <v>33</v>
      </c>
      <c r="AX470" s="13" t="s">
        <v>73</v>
      </c>
      <c r="AY470" s="239" t="s">
        <v>114</v>
      </c>
    </row>
    <row r="471" s="13" customFormat="1">
      <c r="A471" s="13"/>
      <c r="B471" s="229"/>
      <c r="C471" s="230"/>
      <c r="D471" s="219" t="s">
        <v>180</v>
      </c>
      <c r="E471" s="231" t="s">
        <v>19</v>
      </c>
      <c r="F471" s="232" t="s">
        <v>1006</v>
      </c>
      <c r="G471" s="230"/>
      <c r="H471" s="233">
        <v>-0.0070000000000000001</v>
      </c>
      <c r="I471" s="234"/>
      <c r="J471" s="230"/>
      <c r="K471" s="230"/>
      <c r="L471" s="235"/>
      <c r="M471" s="236"/>
      <c r="N471" s="237"/>
      <c r="O471" s="237"/>
      <c r="P471" s="237"/>
      <c r="Q471" s="237"/>
      <c r="R471" s="237"/>
      <c r="S471" s="237"/>
      <c r="T471" s="238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9" t="s">
        <v>180</v>
      </c>
      <c r="AU471" s="239" t="s">
        <v>83</v>
      </c>
      <c r="AV471" s="13" t="s">
        <v>83</v>
      </c>
      <c r="AW471" s="13" t="s">
        <v>33</v>
      </c>
      <c r="AX471" s="13" t="s">
        <v>73</v>
      </c>
      <c r="AY471" s="239" t="s">
        <v>114</v>
      </c>
    </row>
    <row r="472" s="14" customFormat="1">
      <c r="A472" s="14"/>
      <c r="B472" s="240"/>
      <c r="C472" s="241"/>
      <c r="D472" s="219" t="s">
        <v>180</v>
      </c>
      <c r="E472" s="242" t="s">
        <v>19</v>
      </c>
      <c r="F472" s="243" t="s">
        <v>232</v>
      </c>
      <c r="G472" s="241"/>
      <c r="H472" s="244">
        <v>0.376</v>
      </c>
      <c r="I472" s="245"/>
      <c r="J472" s="241"/>
      <c r="K472" s="241"/>
      <c r="L472" s="246"/>
      <c r="M472" s="247"/>
      <c r="N472" s="248"/>
      <c r="O472" s="248"/>
      <c r="P472" s="248"/>
      <c r="Q472" s="248"/>
      <c r="R472" s="248"/>
      <c r="S472" s="248"/>
      <c r="T472" s="249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0" t="s">
        <v>180</v>
      </c>
      <c r="AU472" s="250" t="s">
        <v>83</v>
      </c>
      <c r="AV472" s="14" t="s">
        <v>121</v>
      </c>
      <c r="AW472" s="14" t="s">
        <v>33</v>
      </c>
      <c r="AX472" s="14" t="s">
        <v>81</v>
      </c>
      <c r="AY472" s="250" t="s">
        <v>114</v>
      </c>
    </row>
    <row r="473" s="2" customFormat="1" ht="16.5" customHeight="1">
      <c r="A473" s="40"/>
      <c r="B473" s="41"/>
      <c r="C473" s="272" t="s">
        <v>1007</v>
      </c>
      <c r="D473" s="272" t="s">
        <v>385</v>
      </c>
      <c r="E473" s="273" t="s">
        <v>1008</v>
      </c>
      <c r="F473" s="274" t="s">
        <v>1009</v>
      </c>
      <c r="G473" s="275" t="s">
        <v>1010</v>
      </c>
      <c r="H473" s="276">
        <v>0.376</v>
      </c>
      <c r="I473" s="277"/>
      <c r="J473" s="278">
        <f>ROUND(I473*H473,2)</f>
        <v>0</v>
      </c>
      <c r="K473" s="274" t="s">
        <v>175</v>
      </c>
      <c r="L473" s="279"/>
      <c r="M473" s="280" t="s">
        <v>19</v>
      </c>
      <c r="N473" s="281" t="s">
        <v>44</v>
      </c>
      <c r="O473" s="86"/>
      <c r="P473" s="215">
        <f>O473*H473</f>
        <v>0</v>
      </c>
      <c r="Q473" s="215">
        <v>0.0012999999999999999</v>
      </c>
      <c r="R473" s="215">
        <f>Q473*H473</f>
        <v>0.00048879999999999996</v>
      </c>
      <c r="S473" s="215">
        <v>0</v>
      </c>
      <c r="T473" s="216">
        <f>S473*H473</f>
        <v>0</v>
      </c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R473" s="217" t="s">
        <v>203</v>
      </c>
      <c r="AT473" s="217" t="s">
        <v>385</v>
      </c>
      <c r="AU473" s="217" t="s">
        <v>83</v>
      </c>
      <c r="AY473" s="19" t="s">
        <v>114</v>
      </c>
      <c r="BE473" s="218">
        <f>IF(N473="základní",J473,0)</f>
        <v>0</v>
      </c>
      <c r="BF473" s="218">
        <f>IF(N473="snížená",J473,0)</f>
        <v>0</v>
      </c>
      <c r="BG473" s="218">
        <f>IF(N473="zákl. přenesená",J473,0)</f>
        <v>0</v>
      </c>
      <c r="BH473" s="218">
        <f>IF(N473="sníž. přenesená",J473,0)</f>
        <v>0</v>
      </c>
      <c r="BI473" s="218">
        <f>IF(N473="nulová",J473,0)</f>
        <v>0</v>
      </c>
      <c r="BJ473" s="19" t="s">
        <v>81</v>
      </c>
      <c r="BK473" s="218">
        <f>ROUND(I473*H473,2)</f>
        <v>0</v>
      </c>
      <c r="BL473" s="19" t="s">
        <v>121</v>
      </c>
      <c r="BM473" s="217" t="s">
        <v>1011</v>
      </c>
    </row>
    <row r="474" s="2" customFormat="1" ht="16.5" customHeight="1">
      <c r="A474" s="40"/>
      <c r="B474" s="41"/>
      <c r="C474" s="272" t="s">
        <v>1012</v>
      </c>
      <c r="D474" s="272" t="s">
        <v>385</v>
      </c>
      <c r="E474" s="273" t="s">
        <v>1013</v>
      </c>
      <c r="F474" s="274" t="s">
        <v>1014</v>
      </c>
      <c r="G474" s="275" t="s">
        <v>420</v>
      </c>
      <c r="H474" s="276">
        <v>1</v>
      </c>
      <c r="I474" s="277"/>
      <c r="J474" s="278">
        <f>ROUND(I474*H474,2)</f>
        <v>0</v>
      </c>
      <c r="K474" s="274" t="s">
        <v>19</v>
      </c>
      <c r="L474" s="279"/>
      <c r="M474" s="280" t="s">
        <v>19</v>
      </c>
      <c r="N474" s="281" t="s">
        <v>44</v>
      </c>
      <c r="O474" s="86"/>
      <c r="P474" s="215">
        <f>O474*H474</f>
        <v>0</v>
      </c>
      <c r="Q474" s="215">
        <v>0.00080000000000000004</v>
      </c>
      <c r="R474" s="215">
        <f>Q474*H474</f>
        <v>0.00080000000000000004</v>
      </c>
      <c r="S474" s="215">
        <v>0</v>
      </c>
      <c r="T474" s="216">
        <f>S474*H474</f>
        <v>0</v>
      </c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R474" s="217" t="s">
        <v>203</v>
      </c>
      <c r="AT474" s="217" t="s">
        <v>385</v>
      </c>
      <c r="AU474" s="217" t="s">
        <v>83</v>
      </c>
      <c r="AY474" s="19" t="s">
        <v>114</v>
      </c>
      <c r="BE474" s="218">
        <f>IF(N474="základní",J474,0)</f>
        <v>0</v>
      </c>
      <c r="BF474" s="218">
        <f>IF(N474="snížená",J474,0)</f>
        <v>0</v>
      </c>
      <c r="BG474" s="218">
        <f>IF(N474="zákl. přenesená",J474,0)</f>
        <v>0</v>
      </c>
      <c r="BH474" s="218">
        <f>IF(N474="sníž. přenesená",J474,0)</f>
        <v>0</v>
      </c>
      <c r="BI474" s="218">
        <f>IF(N474="nulová",J474,0)</f>
        <v>0</v>
      </c>
      <c r="BJ474" s="19" t="s">
        <v>81</v>
      </c>
      <c r="BK474" s="218">
        <f>ROUND(I474*H474,2)</f>
        <v>0</v>
      </c>
      <c r="BL474" s="19" t="s">
        <v>121</v>
      </c>
      <c r="BM474" s="217" t="s">
        <v>1015</v>
      </c>
    </row>
    <row r="475" s="2" customFormat="1" ht="33" customHeight="1">
      <c r="A475" s="40"/>
      <c r="B475" s="41"/>
      <c r="C475" s="206" t="s">
        <v>1016</v>
      </c>
      <c r="D475" s="206" t="s">
        <v>117</v>
      </c>
      <c r="E475" s="207" t="s">
        <v>1017</v>
      </c>
      <c r="F475" s="208" t="s">
        <v>1018</v>
      </c>
      <c r="G475" s="209" t="s">
        <v>200</v>
      </c>
      <c r="H475" s="210">
        <v>0.5</v>
      </c>
      <c r="I475" s="211"/>
      <c r="J475" s="212">
        <f>ROUND(I475*H475,2)</f>
        <v>0</v>
      </c>
      <c r="K475" s="208" t="s">
        <v>175</v>
      </c>
      <c r="L475" s="46"/>
      <c r="M475" s="213" t="s">
        <v>19</v>
      </c>
      <c r="N475" s="214" t="s">
        <v>44</v>
      </c>
      <c r="O475" s="86"/>
      <c r="P475" s="215">
        <f>O475*H475</f>
        <v>0</v>
      </c>
      <c r="Q475" s="215">
        <v>0.00147</v>
      </c>
      <c r="R475" s="215">
        <f>Q475*H475</f>
        <v>0.00073499999999999998</v>
      </c>
      <c r="S475" s="215">
        <v>2.4470000000000001</v>
      </c>
      <c r="T475" s="216">
        <f>S475*H475</f>
        <v>1.2235</v>
      </c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R475" s="217" t="s">
        <v>121</v>
      </c>
      <c r="AT475" s="217" t="s">
        <v>117</v>
      </c>
      <c r="AU475" s="217" t="s">
        <v>83</v>
      </c>
      <c r="AY475" s="19" t="s">
        <v>114</v>
      </c>
      <c r="BE475" s="218">
        <f>IF(N475="základní",J475,0)</f>
        <v>0</v>
      </c>
      <c r="BF475" s="218">
        <f>IF(N475="snížená",J475,0)</f>
        <v>0</v>
      </c>
      <c r="BG475" s="218">
        <f>IF(N475="zákl. přenesená",J475,0)</f>
        <v>0</v>
      </c>
      <c r="BH475" s="218">
        <f>IF(N475="sníž. přenesená",J475,0)</f>
        <v>0</v>
      </c>
      <c r="BI475" s="218">
        <f>IF(N475="nulová",J475,0)</f>
        <v>0</v>
      </c>
      <c r="BJ475" s="19" t="s">
        <v>81</v>
      </c>
      <c r="BK475" s="218">
        <f>ROUND(I475*H475,2)</f>
        <v>0</v>
      </c>
      <c r="BL475" s="19" t="s">
        <v>121</v>
      </c>
      <c r="BM475" s="217" t="s">
        <v>1019</v>
      </c>
    </row>
    <row r="476" s="13" customFormat="1">
      <c r="A476" s="13"/>
      <c r="B476" s="229"/>
      <c r="C476" s="230"/>
      <c r="D476" s="219" t="s">
        <v>180</v>
      </c>
      <c r="E476" s="231" t="s">
        <v>19</v>
      </c>
      <c r="F476" s="232" t="s">
        <v>1020</v>
      </c>
      <c r="G476" s="230"/>
      <c r="H476" s="233">
        <v>0.5</v>
      </c>
      <c r="I476" s="234"/>
      <c r="J476" s="230"/>
      <c r="K476" s="230"/>
      <c r="L476" s="235"/>
      <c r="M476" s="236"/>
      <c r="N476" s="237"/>
      <c r="O476" s="237"/>
      <c r="P476" s="237"/>
      <c r="Q476" s="237"/>
      <c r="R476" s="237"/>
      <c r="S476" s="237"/>
      <c r="T476" s="238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9" t="s">
        <v>180</v>
      </c>
      <c r="AU476" s="239" t="s">
        <v>83</v>
      </c>
      <c r="AV476" s="13" t="s">
        <v>83</v>
      </c>
      <c r="AW476" s="13" t="s">
        <v>33</v>
      </c>
      <c r="AX476" s="13" t="s">
        <v>81</v>
      </c>
      <c r="AY476" s="239" t="s">
        <v>114</v>
      </c>
    </row>
    <row r="477" s="2" customFormat="1" ht="33" customHeight="1">
      <c r="A477" s="40"/>
      <c r="B477" s="41"/>
      <c r="C477" s="206" t="s">
        <v>1021</v>
      </c>
      <c r="D477" s="206" t="s">
        <v>117</v>
      </c>
      <c r="E477" s="207" t="s">
        <v>1022</v>
      </c>
      <c r="F477" s="208" t="s">
        <v>1023</v>
      </c>
      <c r="G477" s="209" t="s">
        <v>200</v>
      </c>
      <c r="H477" s="210">
        <v>2.25</v>
      </c>
      <c r="I477" s="211"/>
      <c r="J477" s="212">
        <f>ROUND(I477*H477,2)</f>
        <v>0</v>
      </c>
      <c r="K477" s="208" t="s">
        <v>175</v>
      </c>
      <c r="L477" s="46"/>
      <c r="M477" s="213" t="s">
        <v>19</v>
      </c>
      <c r="N477" s="214" t="s">
        <v>44</v>
      </c>
      <c r="O477" s="86"/>
      <c r="P477" s="215">
        <f>O477*H477</f>
        <v>0</v>
      </c>
      <c r="Q477" s="215">
        <v>0</v>
      </c>
      <c r="R477" s="215">
        <f>Q477*H477</f>
        <v>0</v>
      </c>
      <c r="S477" s="215">
        <v>2.6499999999999999</v>
      </c>
      <c r="T477" s="216">
        <f>S477*H477</f>
        <v>5.9624999999999995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217" t="s">
        <v>121</v>
      </c>
      <c r="AT477" s="217" t="s">
        <v>117</v>
      </c>
      <c r="AU477" s="217" t="s">
        <v>83</v>
      </c>
      <c r="AY477" s="19" t="s">
        <v>114</v>
      </c>
      <c r="BE477" s="218">
        <f>IF(N477="základní",J477,0)</f>
        <v>0</v>
      </c>
      <c r="BF477" s="218">
        <f>IF(N477="snížená",J477,0)</f>
        <v>0</v>
      </c>
      <c r="BG477" s="218">
        <f>IF(N477="zákl. přenesená",J477,0)</f>
        <v>0</v>
      </c>
      <c r="BH477" s="218">
        <f>IF(N477="sníž. přenesená",J477,0)</f>
        <v>0</v>
      </c>
      <c r="BI477" s="218">
        <f>IF(N477="nulová",J477,0)</f>
        <v>0</v>
      </c>
      <c r="BJ477" s="19" t="s">
        <v>81</v>
      </c>
      <c r="BK477" s="218">
        <f>ROUND(I477*H477,2)</f>
        <v>0</v>
      </c>
      <c r="BL477" s="19" t="s">
        <v>121</v>
      </c>
      <c r="BM477" s="217" t="s">
        <v>1024</v>
      </c>
    </row>
    <row r="478" s="13" customFormat="1">
      <c r="A478" s="13"/>
      <c r="B478" s="229"/>
      <c r="C478" s="230"/>
      <c r="D478" s="219" t="s">
        <v>180</v>
      </c>
      <c r="E478" s="231" t="s">
        <v>19</v>
      </c>
      <c r="F478" s="232" t="s">
        <v>1025</v>
      </c>
      <c r="G478" s="230"/>
      <c r="H478" s="233">
        <v>2.25</v>
      </c>
      <c r="I478" s="234"/>
      <c r="J478" s="230"/>
      <c r="K478" s="230"/>
      <c r="L478" s="235"/>
      <c r="M478" s="236"/>
      <c r="N478" s="237"/>
      <c r="O478" s="237"/>
      <c r="P478" s="237"/>
      <c r="Q478" s="237"/>
      <c r="R478" s="237"/>
      <c r="S478" s="237"/>
      <c r="T478" s="238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9" t="s">
        <v>180</v>
      </c>
      <c r="AU478" s="239" t="s">
        <v>83</v>
      </c>
      <c r="AV478" s="13" t="s">
        <v>83</v>
      </c>
      <c r="AW478" s="13" t="s">
        <v>33</v>
      </c>
      <c r="AX478" s="13" t="s">
        <v>81</v>
      </c>
      <c r="AY478" s="239" t="s">
        <v>114</v>
      </c>
    </row>
    <row r="479" s="2" customFormat="1" ht="16.5" customHeight="1">
      <c r="A479" s="40"/>
      <c r="B479" s="41"/>
      <c r="C479" s="206" t="s">
        <v>1026</v>
      </c>
      <c r="D479" s="206" t="s">
        <v>117</v>
      </c>
      <c r="E479" s="207" t="s">
        <v>1027</v>
      </c>
      <c r="F479" s="208" t="s">
        <v>1028</v>
      </c>
      <c r="G479" s="209" t="s">
        <v>200</v>
      </c>
      <c r="H479" s="210">
        <v>10</v>
      </c>
      <c r="I479" s="211"/>
      <c r="J479" s="212">
        <f>ROUND(I479*H479,2)</f>
        <v>0</v>
      </c>
      <c r="K479" s="208" t="s">
        <v>175</v>
      </c>
      <c r="L479" s="46"/>
      <c r="M479" s="213" t="s">
        <v>19</v>
      </c>
      <c r="N479" s="214" t="s">
        <v>44</v>
      </c>
      <c r="O479" s="86"/>
      <c r="P479" s="215">
        <f>O479*H479</f>
        <v>0</v>
      </c>
      <c r="Q479" s="215">
        <v>0</v>
      </c>
      <c r="R479" s="215">
        <f>Q479*H479</f>
        <v>0</v>
      </c>
      <c r="S479" s="215">
        <v>2.2000000000000002</v>
      </c>
      <c r="T479" s="216">
        <f>S479*H479</f>
        <v>22</v>
      </c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R479" s="217" t="s">
        <v>121</v>
      </c>
      <c r="AT479" s="217" t="s">
        <v>117</v>
      </c>
      <c r="AU479" s="217" t="s">
        <v>83</v>
      </c>
      <c r="AY479" s="19" t="s">
        <v>114</v>
      </c>
      <c r="BE479" s="218">
        <f>IF(N479="základní",J479,0)</f>
        <v>0</v>
      </c>
      <c r="BF479" s="218">
        <f>IF(N479="snížená",J479,0)</f>
        <v>0</v>
      </c>
      <c r="BG479" s="218">
        <f>IF(N479="zákl. přenesená",J479,0)</f>
        <v>0</v>
      </c>
      <c r="BH479" s="218">
        <f>IF(N479="sníž. přenesená",J479,0)</f>
        <v>0</v>
      </c>
      <c r="BI479" s="218">
        <f>IF(N479="nulová",J479,0)</f>
        <v>0</v>
      </c>
      <c r="BJ479" s="19" t="s">
        <v>81</v>
      </c>
      <c r="BK479" s="218">
        <f>ROUND(I479*H479,2)</f>
        <v>0</v>
      </c>
      <c r="BL479" s="19" t="s">
        <v>121</v>
      </c>
      <c r="BM479" s="217" t="s">
        <v>1029</v>
      </c>
    </row>
    <row r="480" s="2" customFormat="1">
      <c r="A480" s="40"/>
      <c r="B480" s="41"/>
      <c r="C480" s="42"/>
      <c r="D480" s="219" t="s">
        <v>123</v>
      </c>
      <c r="E480" s="42"/>
      <c r="F480" s="220" t="s">
        <v>1030</v>
      </c>
      <c r="G480" s="42"/>
      <c r="H480" s="42"/>
      <c r="I480" s="221"/>
      <c r="J480" s="42"/>
      <c r="K480" s="42"/>
      <c r="L480" s="46"/>
      <c r="M480" s="222"/>
      <c r="N480" s="223"/>
      <c r="O480" s="86"/>
      <c r="P480" s="86"/>
      <c r="Q480" s="86"/>
      <c r="R480" s="86"/>
      <c r="S480" s="86"/>
      <c r="T480" s="87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T480" s="19" t="s">
        <v>123</v>
      </c>
      <c r="AU480" s="19" t="s">
        <v>83</v>
      </c>
    </row>
    <row r="481" s="13" customFormat="1">
      <c r="A481" s="13"/>
      <c r="B481" s="229"/>
      <c r="C481" s="230"/>
      <c r="D481" s="219" t="s">
        <v>180</v>
      </c>
      <c r="E481" s="231" t="s">
        <v>19</v>
      </c>
      <c r="F481" s="232" t="s">
        <v>1031</v>
      </c>
      <c r="G481" s="230"/>
      <c r="H481" s="233">
        <v>10</v>
      </c>
      <c r="I481" s="234"/>
      <c r="J481" s="230"/>
      <c r="K481" s="230"/>
      <c r="L481" s="235"/>
      <c r="M481" s="236"/>
      <c r="N481" s="237"/>
      <c r="O481" s="237"/>
      <c r="P481" s="237"/>
      <c r="Q481" s="237"/>
      <c r="R481" s="237"/>
      <c r="S481" s="237"/>
      <c r="T481" s="238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9" t="s">
        <v>180</v>
      </c>
      <c r="AU481" s="239" t="s">
        <v>83</v>
      </c>
      <c r="AV481" s="13" t="s">
        <v>83</v>
      </c>
      <c r="AW481" s="13" t="s">
        <v>33</v>
      </c>
      <c r="AX481" s="13" t="s">
        <v>81</v>
      </c>
      <c r="AY481" s="239" t="s">
        <v>114</v>
      </c>
    </row>
    <row r="482" s="2" customFormat="1" ht="16.5" customHeight="1">
      <c r="A482" s="40"/>
      <c r="B482" s="41"/>
      <c r="C482" s="206" t="s">
        <v>1032</v>
      </c>
      <c r="D482" s="206" t="s">
        <v>117</v>
      </c>
      <c r="E482" s="207" t="s">
        <v>1033</v>
      </c>
      <c r="F482" s="208" t="s">
        <v>1034</v>
      </c>
      <c r="G482" s="209" t="s">
        <v>200</v>
      </c>
      <c r="H482" s="210">
        <v>1.6000000000000001</v>
      </c>
      <c r="I482" s="211"/>
      <c r="J482" s="212">
        <f>ROUND(I482*H482,2)</f>
        <v>0</v>
      </c>
      <c r="K482" s="208" t="s">
        <v>175</v>
      </c>
      <c r="L482" s="46"/>
      <c r="M482" s="213" t="s">
        <v>19</v>
      </c>
      <c r="N482" s="214" t="s">
        <v>44</v>
      </c>
      <c r="O482" s="86"/>
      <c r="P482" s="215">
        <f>O482*H482</f>
        <v>0</v>
      </c>
      <c r="Q482" s="215">
        <v>0</v>
      </c>
      <c r="R482" s="215">
        <f>Q482*H482</f>
        <v>0</v>
      </c>
      <c r="S482" s="215">
        <v>2</v>
      </c>
      <c r="T482" s="216">
        <f>S482*H482</f>
        <v>3.2000000000000002</v>
      </c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R482" s="217" t="s">
        <v>121</v>
      </c>
      <c r="AT482" s="217" t="s">
        <v>117</v>
      </c>
      <c r="AU482" s="217" t="s">
        <v>83</v>
      </c>
      <c r="AY482" s="19" t="s">
        <v>114</v>
      </c>
      <c r="BE482" s="218">
        <f>IF(N482="základní",J482,0)</f>
        <v>0</v>
      </c>
      <c r="BF482" s="218">
        <f>IF(N482="snížená",J482,0)</f>
        <v>0</v>
      </c>
      <c r="BG482" s="218">
        <f>IF(N482="zákl. přenesená",J482,0)</f>
        <v>0</v>
      </c>
      <c r="BH482" s="218">
        <f>IF(N482="sníž. přenesená",J482,0)</f>
        <v>0</v>
      </c>
      <c r="BI482" s="218">
        <f>IF(N482="nulová",J482,0)</f>
        <v>0</v>
      </c>
      <c r="BJ482" s="19" t="s">
        <v>81</v>
      </c>
      <c r="BK482" s="218">
        <f>ROUND(I482*H482,2)</f>
        <v>0</v>
      </c>
      <c r="BL482" s="19" t="s">
        <v>121</v>
      </c>
      <c r="BM482" s="217" t="s">
        <v>1035</v>
      </c>
    </row>
    <row r="483" s="2" customFormat="1" ht="16.5" customHeight="1">
      <c r="A483" s="40"/>
      <c r="B483" s="41"/>
      <c r="C483" s="206" t="s">
        <v>1036</v>
      </c>
      <c r="D483" s="206" t="s">
        <v>117</v>
      </c>
      <c r="E483" s="207" t="s">
        <v>1037</v>
      </c>
      <c r="F483" s="208" t="s">
        <v>1038</v>
      </c>
      <c r="G483" s="209" t="s">
        <v>217</v>
      </c>
      <c r="H483" s="210">
        <v>124</v>
      </c>
      <c r="I483" s="211"/>
      <c r="J483" s="212">
        <f>ROUND(I483*H483,2)</f>
        <v>0</v>
      </c>
      <c r="K483" s="208" t="s">
        <v>175</v>
      </c>
      <c r="L483" s="46"/>
      <c r="M483" s="213" t="s">
        <v>19</v>
      </c>
      <c r="N483" s="214" t="s">
        <v>44</v>
      </c>
      <c r="O483" s="86"/>
      <c r="P483" s="215">
        <f>O483*H483</f>
        <v>0</v>
      </c>
      <c r="Q483" s="215">
        <v>0</v>
      </c>
      <c r="R483" s="215">
        <f>Q483*H483</f>
        <v>0</v>
      </c>
      <c r="S483" s="215">
        <v>0</v>
      </c>
      <c r="T483" s="216">
        <f>S483*H483</f>
        <v>0</v>
      </c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R483" s="217" t="s">
        <v>121</v>
      </c>
      <c r="AT483" s="217" t="s">
        <v>117</v>
      </c>
      <c r="AU483" s="217" t="s">
        <v>83</v>
      </c>
      <c r="AY483" s="19" t="s">
        <v>114</v>
      </c>
      <c r="BE483" s="218">
        <f>IF(N483="základní",J483,0)</f>
        <v>0</v>
      </c>
      <c r="BF483" s="218">
        <f>IF(N483="snížená",J483,0)</f>
        <v>0</v>
      </c>
      <c r="BG483" s="218">
        <f>IF(N483="zákl. přenesená",J483,0)</f>
        <v>0</v>
      </c>
      <c r="BH483" s="218">
        <f>IF(N483="sníž. přenesená",J483,0)</f>
        <v>0</v>
      </c>
      <c r="BI483" s="218">
        <f>IF(N483="nulová",J483,0)</f>
        <v>0</v>
      </c>
      <c r="BJ483" s="19" t="s">
        <v>81</v>
      </c>
      <c r="BK483" s="218">
        <f>ROUND(I483*H483,2)</f>
        <v>0</v>
      </c>
      <c r="BL483" s="19" t="s">
        <v>121</v>
      </c>
      <c r="BM483" s="217" t="s">
        <v>1039</v>
      </c>
    </row>
    <row r="484" s="2" customFormat="1" ht="16.5" customHeight="1">
      <c r="A484" s="40"/>
      <c r="B484" s="41"/>
      <c r="C484" s="206" t="s">
        <v>1040</v>
      </c>
      <c r="D484" s="206" t="s">
        <v>117</v>
      </c>
      <c r="E484" s="207" t="s">
        <v>1041</v>
      </c>
      <c r="F484" s="208" t="s">
        <v>1042</v>
      </c>
      <c r="G484" s="209" t="s">
        <v>420</v>
      </c>
      <c r="H484" s="210">
        <v>1</v>
      </c>
      <c r="I484" s="211"/>
      <c r="J484" s="212">
        <f>ROUND(I484*H484,2)</f>
        <v>0</v>
      </c>
      <c r="K484" s="208" t="s">
        <v>175</v>
      </c>
      <c r="L484" s="46"/>
      <c r="M484" s="213" t="s">
        <v>19</v>
      </c>
      <c r="N484" s="214" t="s">
        <v>44</v>
      </c>
      <c r="O484" s="86"/>
      <c r="P484" s="215">
        <f>O484*H484</f>
        <v>0</v>
      </c>
      <c r="Q484" s="215">
        <v>0</v>
      </c>
      <c r="R484" s="215">
        <f>Q484*H484</f>
        <v>0</v>
      </c>
      <c r="S484" s="215">
        <v>0</v>
      </c>
      <c r="T484" s="216">
        <f>S484*H484</f>
        <v>0</v>
      </c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R484" s="217" t="s">
        <v>121</v>
      </c>
      <c r="AT484" s="217" t="s">
        <v>117</v>
      </c>
      <c r="AU484" s="217" t="s">
        <v>83</v>
      </c>
      <c r="AY484" s="19" t="s">
        <v>114</v>
      </c>
      <c r="BE484" s="218">
        <f>IF(N484="základní",J484,0)</f>
        <v>0</v>
      </c>
      <c r="BF484" s="218">
        <f>IF(N484="snížená",J484,0)</f>
        <v>0</v>
      </c>
      <c r="BG484" s="218">
        <f>IF(N484="zákl. přenesená",J484,0)</f>
        <v>0</v>
      </c>
      <c r="BH484" s="218">
        <f>IF(N484="sníž. přenesená",J484,0)</f>
        <v>0</v>
      </c>
      <c r="BI484" s="218">
        <f>IF(N484="nulová",J484,0)</f>
        <v>0</v>
      </c>
      <c r="BJ484" s="19" t="s">
        <v>81</v>
      </c>
      <c r="BK484" s="218">
        <f>ROUND(I484*H484,2)</f>
        <v>0</v>
      </c>
      <c r="BL484" s="19" t="s">
        <v>121</v>
      </c>
      <c r="BM484" s="217" t="s">
        <v>1043</v>
      </c>
    </row>
    <row r="485" s="2" customFormat="1">
      <c r="A485" s="40"/>
      <c r="B485" s="41"/>
      <c r="C485" s="42"/>
      <c r="D485" s="219" t="s">
        <v>123</v>
      </c>
      <c r="E485" s="42"/>
      <c r="F485" s="220" t="s">
        <v>1044</v>
      </c>
      <c r="G485" s="42"/>
      <c r="H485" s="42"/>
      <c r="I485" s="221"/>
      <c r="J485" s="42"/>
      <c r="K485" s="42"/>
      <c r="L485" s="46"/>
      <c r="M485" s="222"/>
      <c r="N485" s="223"/>
      <c r="O485" s="86"/>
      <c r="P485" s="86"/>
      <c r="Q485" s="86"/>
      <c r="R485" s="86"/>
      <c r="S485" s="86"/>
      <c r="T485" s="87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T485" s="19" t="s">
        <v>123</v>
      </c>
      <c r="AU485" s="19" t="s">
        <v>83</v>
      </c>
    </row>
    <row r="486" s="2" customFormat="1" ht="16.5" customHeight="1">
      <c r="A486" s="40"/>
      <c r="B486" s="41"/>
      <c r="C486" s="206" t="s">
        <v>1045</v>
      </c>
      <c r="D486" s="206" t="s">
        <v>117</v>
      </c>
      <c r="E486" s="207" t="s">
        <v>1046</v>
      </c>
      <c r="F486" s="208" t="s">
        <v>1047</v>
      </c>
      <c r="G486" s="209" t="s">
        <v>217</v>
      </c>
      <c r="H486" s="210">
        <v>43.5</v>
      </c>
      <c r="I486" s="211"/>
      <c r="J486" s="212">
        <f>ROUND(I486*H486,2)</f>
        <v>0</v>
      </c>
      <c r="K486" s="208" t="s">
        <v>19</v>
      </c>
      <c r="L486" s="46"/>
      <c r="M486" s="213" t="s">
        <v>19</v>
      </c>
      <c r="N486" s="214" t="s">
        <v>44</v>
      </c>
      <c r="O486" s="86"/>
      <c r="P486" s="215">
        <f>O486*H486</f>
        <v>0</v>
      </c>
      <c r="Q486" s="215">
        <v>0</v>
      </c>
      <c r="R486" s="215">
        <f>Q486*H486</f>
        <v>0</v>
      </c>
      <c r="S486" s="215">
        <v>0.123</v>
      </c>
      <c r="T486" s="216">
        <f>S486*H486</f>
        <v>5.3505000000000003</v>
      </c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R486" s="217" t="s">
        <v>121</v>
      </c>
      <c r="AT486" s="217" t="s">
        <v>117</v>
      </c>
      <c r="AU486" s="217" t="s">
        <v>83</v>
      </c>
      <c r="AY486" s="19" t="s">
        <v>114</v>
      </c>
      <c r="BE486" s="218">
        <f>IF(N486="základní",J486,0)</f>
        <v>0</v>
      </c>
      <c r="BF486" s="218">
        <f>IF(N486="snížená",J486,0)</f>
        <v>0</v>
      </c>
      <c r="BG486" s="218">
        <f>IF(N486="zákl. přenesená",J486,0)</f>
        <v>0</v>
      </c>
      <c r="BH486" s="218">
        <f>IF(N486="sníž. přenesená",J486,0)</f>
        <v>0</v>
      </c>
      <c r="BI486" s="218">
        <f>IF(N486="nulová",J486,0)</f>
        <v>0</v>
      </c>
      <c r="BJ486" s="19" t="s">
        <v>81</v>
      </c>
      <c r="BK486" s="218">
        <f>ROUND(I486*H486,2)</f>
        <v>0</v>
      </c>
      <c r="BL486" s="19" t="s">
        <v>121</v>
      </c>
      <c r="BM486" s="217" t="s">
        <v>1048</v>
      </c>
    </row>
    <row r="487" s="13" customFormat="1">
      <c r="A487" s="13"/>
      <c r="B487" s="229"/>
      <c r="C487" s="230"/>
      <c r="D487" s="219" t="s">
        <v>180</v>
      </c>
      <c r="E487" s="231" t="s">
        <v>19</v>
      </c>
      <c r="F487" s="232" t="s">
        <v>1049</v>
      </c>
      <c r="G487" s="230"/>
      <c r="H487" s="233">
        <v>43.5</v>
      </c>
      <c r="I487" s="234"/>
      <c r="J487" s="230"/>
      <c r="K487" s="230"/>
      <c r="L487" s="235"/>
      <c r="M487" s="236"/>
      <c r="N487" s="237"/>
      <c r="O487" s="237"/>
      <c r="P487" s="237"/>
      <c r="Q487" s="237"/>
      <c r="R487" s="237"/>
      <c r="S487" s="237"/>
      <c r="T487" s="238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9" t="s">
        <v>180</v>
      </c>
      <c r="AU487" s="239" t="s">
        <v>83</v>
      </c>
      <c r="AV487" s="13" t="s">
        <v>83</v>
      </c>
      <c r="AW487" s="13" t="s">
        <v>33</v>
      </c>
      <c r="AX487" s="13" t="s">
        <v>81</v>
      </c>
      <c r="AY487" s="239" t="s">
        <v>114</v>
      </c>
    </row>
    <row r="488" s="2" customFormat="1" ht="16.5" customHeight="1">
      <c r="A488" s="40"/>
      <c r="B488" s="41"/>
      <c r="C488" s="206" t="s">
        <v>1050</v>
      </c>
      <c r="D488" s="206" t="s">
        <v>117</v>
      </c>
      <c r="E488" s="207" t="s">
        <v>1051</v>
      </c>
      <c r="F488" s="208" t="s">
        <v>1052</v>
      </c>
      <c r="G488" s="209" t="s">
        <v>217</v>
      </c>
      <c r="H488" s="210">
        <v>17.600000000000001</v>
      </c>
      <c r="I488" s="211"/>
      <c r="J488" s="212">
        <f>ROUND(I488*H488,2)</f>
        <v>0</v>
      </c>
      <c r="K488" s="208" t="s">
        <v>19</v>
      </c>
      <c r="L488" s="46"/>
      <c r="M488" s="213" t="s">
        <v>19</v>
      </c>
      <c r="N488" s="214" t="s">
        <v>44</v>
      </c>
      <c r="O488" s="86"/>
      <c r="P488" s="215">
        <f>O488*H488</f>
        <v>0</v>
      </c>
      <c r="Q488" s="215">
        <v>0</v>
      </c>
      <c r="R488" s="215">
        <f>Q488*H488</f>
        <v>0</v>
      </c>
      <c r="S488" s="215">
        <v>0.092999999999999999</v>
      </c>
      <c r="T488" s="216">
        <f>S488*H488</f>
        <v>1.6368</v>
      </c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R488" s="217" t="s">
        <v>121</v>
      </c>
      <c r="AT488" s="217" t="s">
        <v>117</v>
      </c>
      <c r="AU488" s="217" t="s">
        <v>83</v>
      </c>
      <c r="AY488" s="19" t="s">
        <v>114</v>
      </c>
      <c r="BE488" s="218">
        <f>IF(N488="základní",J488,0)</f>
        <v>0</v>
      </c>
      <c r="BF488" s="218">
        <f>IF(N488="snížená",J488,0)</f>
        <v>0</v>
      </c>
      <c r="BG488" s="218">
        <f>IF(N488="zákl. přenesená",J488,0)</f>
        <v>0</v>
      </c>
      <c r="BH488" s="218">
        <f>IF(N488="sníž. přenesená",J488,0)</f>
        <v>0</v>
      </c>
      <c r="BI488" s="218">
        <f>IF(N488="nulová",J488,0)</f>
        <v>0</v>
      </c>
      <c r="BJ488" s="19" t="s">
        <v>81</v>
      </c>
      <c r="BK488" s="218">
        <f>ROUND(I488*H488,2)</f>
        <v>0</v>
      </c>
      <c r="BL488" s="19" t="s">
        <v>121</v>
      </c>
      <c r="BM488" s="217" t="s">
        <v>1053</v>
      </c>
    </row>
    <row r="489" s="2" customFormat="1">
      <c r="A489" s="40"/>
      <c r="B489" s="41"/>
      <c r="C489" s="206" t="s">
        <v>1054</v>
      </c>
      <c r="D489" s="206" t="s">
        <v>117</v>
      </c>
      <c r="E489" s="207" t="s">
        <v>1055</v>
      </c>
      <c r="F489" s="208" t="s">
        <v>1056</v>
      </c>
      <c r="G489" s="209" t="s">
        <v>420</v>
      </c>
      <c r="H489" s="210">
        <v>1</v>
      </c>
      <c r="I489" s="211"/>
      <c r="J489" s="212">
        <f>ROUND(I489*H489,2)</f>
        <v>0</v>
      </c>
      <c r="K489" s="208" t="s">
        <v>175</v>
      </c>
      <c r="L489" s="46"/>
      <c r="M489" s="213" t="s">
        <v>19</v>
      </c>
      <c r="N489" s="214" t="s">
        <v>44</v>
      </c>
      <c r="O489" s="86"/>
      <c r="P489" s="215">
        <f>O489*H489</f>
        <v>0</v>
      </c>
      <c r="Q489" s="215">
        <v>0</v>
      </c>
      <c r="R489" s="215">
        <f>Q489*H489</f>
        <v>0</v>
      </c>
      <c r="S489" s="215">
        <v>0</v>
      </c>
      <c r="T489" s="216">
        <f>S489*H489</f>
        <v>0</v>
      </c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R489" s="217" t="s">
        <v>121</v>
      </c>
      <c r="AT489" s="217" t="s">
        <v>117</v>
      </c>
      <c r="AU489" s="217" t="s">
        <v>83</v>
      </c>
      <c r="AY489" s="19" t="s">
        <v>114</v>
      </c>
      <c r="BE489" s="218">
        <f>IF(N489="základní",J489,0)</f>
        <v>0</v>
      </c>
      <c r="BF489" s="218">
        <f>IF(N489="snížená",J489,0)</f>
        <v>0</v>
      </c>
      <c r="BG489" s="218">
        <f>IF(N489="zákl. přenesená",J489,0)</f>
        <v>0</v>
      </c>
      <c r="BH489" s="218">
        <f>IF(N489="sníž. přenesená",J489,0)</f>
        <v>0</v>
      </c>
      <c r="BI489" s="218">
        <f>IF(N489="nulová",J489,0)</f>
        <v>0</v>
      </c>
      <c r="BJ489" s="19" t="s">
        <v>81</v>
      </c>
      <c r="BK489" s="218">
        <f>ROUND(I489*H489,2)</f>
        <v>0</v>
      </c>
      <c r="BL489" s="19" t="s">
        <v>121</v>
      </c>
      <c r="BM489" s="217" t="s">
        <v>1057</v>
      </c>
    </row>
    <row r="490" s="2" customFormat="1">
      <c r="A490" s="40"/>
      <c r="B490" s="41"/>
      <c r="C490" s="206" t="s">
        <v>1058</v>
      </c>
      <c r="D490" s="206" t="s">
        <v>117</v>
      </c>
      <c r="E490" s="207" t="s">
        <v>1059</v>
      </c>
      <c r="F490" s="208" t="s">
        <v>1060</v>
      </c>
      <c r="G490" s="209" t="s">
        <v>420</v>
      </c>
      <c r="H490" s="210">
        <v>1</v>
      </c>
      <c r="I490" s="211"/>
      <c r="J490" s="212">
        <f>ROUND(I490*H490,2)</f>
        <v>0</v>
      </c>
      <c r="K490" s="208" t="s">
        <v>175</v>
      </c>
      <c r="L490" s="46"/>
      <c r="M490" s="213" t="s">
        <v>19</v>
      </c>
      <c r="N490" s="214" t="s">
        <v>44</v>
      </c>
      <c r="O490" s="86"/>
      <c r="P490" s="215">
        <f>O490*H490</f>
        <v>0</v>
      </c>
      <c r="Q490" s="215">
        <v>0</v>
      </c>
      <c r="R490" s="215">
        <f>Q490*H490</f>
        <v>0</v>
      </c>
      <c r="S490" s="215">
        <v>0</v>
      </c>
      <c r="T490" s="216">
        <f>S490*H490</f>
        <v>0</v>
      </c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R490" s="217" t="s">
        <v>121</v>
      </c>
      <c r="AT490" s="217" t="s">
        <v>117</v>
      </c>
      <c r="AU490" s="217" t="s">
        <v>83</v>
      </c>
      <c r="AY490" s="19" t="s">
        <v>114</v>
      </c>
      <c r="BE490" s="218">
        <f>IF(N490="základní",J490,0)</f>
        <v>0</v>
      </c>
      <c r="BF490" s="218">
        <f>IF(N490="snížená",J490,0)</f>
        <v>0</v>
      </c>
      <c r="BG490" s="218">
        <f>IF(N490="zákl. přenesená",J490,0)</f>
        <v>0</v>
      </c>
      <c r="BH490" s="218">
        <f>IF(N490="sníž. přenesená",J490,0)</f>
        <v>0</v>
      </c>
      <c r="BI490" s="218">
        <f>IF(N490="nulová",J490,0)</f>
        <v>0</v>
      </c>
      <c r="BJ490" s="19" t="s">
        <v>81</v>
      </c>
      <c r="BK490" s="218">
        <f>ROUND(I490*H490,2)</f>
        <v>0</v>
      </c>
      <c r="BL490" s="19" t="s">
        <v>121</v>
      </c>
      <c r="BM490" s="217" t="s">
        <v>1061</v>
      </c>
    </row>
    <row r="491" s="2" customFormat="1" ht="33" customHeight="1">
      <c r="A491" s="40"/>
      <c r="B491" s="41"/>
      <c r="C491" s="206" t="s">
        <v>1062</v>
      </c>
      <c r="D491" s="206" t="s">
        <v>117</v>
      </c>
      <c r="E491" s="207" t="s">
        <v>1063</v>
      </c>
      <c r="F491" s="208" t="s">
        <v>1064</v>
      </c>
      <c r="G491" s="209" t="s">
        <v>174</v>
      </c>
      <c r="H491" s="210">
        <v>2.0800000000000001</v>
      </c>
      <c r="I491" s="211"/>
      <c r="J491" s="212">
        <f>ROUND(I491*H491,2)</f>
        <v>0</v>
      </c>
      <c r="K491" s="208" t="s">
        <v>175</v>
      </c>
      <c r="L491" s="46"/>
      <c r="M491" s="213" t="s">
        <v>19</v>
      </c>
      <c r="N491" s="214" t="s">
        <v>44</v>
      </c>
      <c r="O491" s="86"/>
      <c r="P491" s="215">
        <f>O491*H491</f>
        <v>0</v>
      </c>
      <c r="Q491" s="215">
        <v>0</v>
      </c>
      <c r="R491" s="215">
        <f>Q491*H491</f>
        <v>0</v>
      </c>
      <c r="S491" s="215">
        <v>0</v>
      </c>
      <c r="T491" s="216">
        <f>S491*H491</f>
        <v>0</v>
      </c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R491" s="217" t="s">
        <v>121</v>
      </c>
      <c r="AT491" s="217" t="s">
        <v>117</v>
      </c>
      <c r="AU491" s="217" t="s">
        <v>83</v>
      </c>
      <c r="AY491" s="19" t="s">
        <v>114</v>
      </c>
      <c r="BE491" s="218">
        <f>IF(N491="základní",J491,0)</f>
        <v>0</v>
      </c>
      <c r="BF491" s="218">
        <f>IF(N491="snížená",J491,0)</f>
        <v>0</v>
      </c>
      <c r="BG491" s="218">
        <f>IF(N491="zákl. přenesená",J491,0)</f>
        <v>0</v>
      </c>
      <c r="BH491" s="218">
        <f>IF(N491="sníž. přenesená",J491,0)</f>
        <v>0</v>
      </c>
      <c r="BI491" s="218">
        <f>IF(N491="nulová",J491,0)</f>
        <v>0</v>
      </c>
      <c r="BJ491" s="19" t="s">
        <v>81</v>
      </c>
      <c r="BK491" s="218">
        <f>ROUND(I491*H491,2)</f>
        <v>0</v>
      </c>
      <c r="BL491" s="19" t="s">
        <v>121</v>
      </c>
      <c r="BM491" s="217" t="s">
        <v>1065</v>
      </c>
    </row>
    <row r="492" s="12" customFormat="1" ht="22.8" customHeight="1">
      <c r="A492" s="12"/>
      <c r="B492" s="190"/>
      <c r="C492" s="191"/>
      <c r="D492" s="192" t="s">
        <v>72</v>
      </c>
      <c r="E492" s="204" t="s">
        <v>1066</v>
      </c>
      <c r="F492" s="204" t="s">
        <v>1067</v>
      </c>
      <c r="G492" s="191"/>
      <c r="H492" s="191"/>
      <c r="I492" s="194"/>
      <c r="J492" s="205">
        <f>BK492</f>
        <v>0</v>
      </c>
      <c r="K492" s="191"/>
      <c r="L492" s="196"/>
      <c r="M492" s="197"/>
      <c r="N492" s="198"/>
      <c r="O492" s="198"/>
      <c r="P492" s="199">
        <f>SUM(P493:P505)</f>
        <v>0</v>
      </c>
      <c r="Q492" s="198"/>
      <c r="R492" s="199">
        <f>SUM(R493:R505)</f>
        <v>0</v>
      </c>
      <c r="S492" s="198"/>
      <c r="T492" s="200">
        <f>SUM(T493:T505)</f>
        <v>0</v>
      </c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R492" s="201" t="s">
        <v>81</v>
      </c>
      <c r="AT492" s="202" t="s">
        <v>72</v>
      </c>
      <c r="AU492" s="202" t="s">
        <v>81</v>
      </c>
      <c r="AY492" s="201" t="s">
        <v>114</v>
      </c>
      <c r="BK492" s="203">
        <f>SUM(BK493:BK505)</f>
        <v>0</v>
      </c>
    </row>
    <row r="493" s="2" customFormat="1" ht="21.75" customHeight="1">
      <c r="A493" s="40"/>
      <c r="B493" s="41"/>
      <c r="C493" s="206" t="s">
        <v>1068</v>
      </c>
      <c r="D493" s="206" t="s">
        <v>117</v>
      </c>
      <c r="E493" s="207" t="s">
        <v>1069</v>
      </c>
      <c r="F493" s="208" t="s">
        <v>1070</v>
      </c>
      <c r="G493" s="209" t="s">
        <v>369</v>
      </c>
      <c r="H493" s="210">
        <v>32.186999999999998</v>
      </c>
      <c r="I493" s="211"/>
      <c r="J493" s="212">
        <f>ROUND(I493*H493,2)</f>
        <v>0</v>
      </c>
      <c r="K493" s="208" t="s">
        <v>175</v>
      </c>
      <c r="L493" s="46"/>
      <c r="M493" s="213" t="s">
        <v>19</v>
      </c>
      <c r="N493" s="214" t="s">
        <v>44</v>
      </c>
      <c r="O493" s="86"/>
      <c r="P493" s="215">
        <f>O493*H493</f>
        <v>0</v>
      </c>
      <c r="Q493" s="215">
        <v>0</v>
      </c>
      <c r="R493" s="215">
        <f>Q493*H493</f>
        <v>0</v>
      </c>
      <c r="S493" s="215">
        <v>0</v>
      </c>
      <c r="T493" s="216">
        <f>S493*H493</f>
        <v>0</v>
      </c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R493" s="217" t="s">
        <v>121</v>
      </c>
      <c r="AT493" s="217" t="s">
        <v>117</v>
      </c>
      <c r="AU493" s="217" t="s">
        <v>83</v>
      </c>
      <c r="AY493" s="19" t="s">
        <v>114</v>
      </c>
      <c r="BE493" s="218">
        <f>IF(N493="základní",J493,0)</f>
        <v>0</v>
      </c>
      <c r="BF493" s="218">
        <f>IF(N493="snížená",J493,0)</f>
        <v>0</v>
      </c>
      <c r="BG493" s="218">
        <f>IF(N493="zákl. přenesená",J493,0)</f>
        <v>0</v>
      </c>
      <c r="BH493" s="218">
        <f>IF(N493="sníž. přenesená",J493,0)</f>
        <v>0</v>
      </c>
      <c r="BI493" s="218">
        <f>IF(N493="nulová",J493,0)</f>
        <v>0</v>
      </c>
      <c r="BJ493" s="19" t="s">
        <v>81</v>
      </c>
      <c r="BK493" s="218">
        <f>ROUND(I493*H493,2)</f>
        <v>0</v>
      </c>
      <c r="BL493" s="19" t="s">
        <v>121</v>
      </c>
      <c r="BM493" s="217" t="s">
        <v>1071</v>
      </c>
    </row>
    <row r="494" s="2" customFormat="1">
      <c r="A494" s="40"/>
      <c r="B494" s="41"/>
      <c r="C494" s="206" t="s">
        <v>1072</v>
      </c>
      <c r="D494" s="206" t="s">
        <v>117</v>
      </c>
      <c r="E494" s="207" t="s">
        <v>1073</v>
      </c>
      <c r="F494" s="208" t="s">
        <v>1074</v>
      </c>
      <c r="G494" s="209" t="s">
        <v>369</v>
      </c>
      <c r="H494" s="210">
        <v>142.618</v>
      </c>
      <c r="I494" s="211"/>
      <c r="J494" s="212">
        <f>ROUND(I494*H494,2)</f>
        <v>0</v>
      </c>
      <c r="K494" s="208" t="s">
        <v>175</v>
      </c>
      <c r="L494" s="46"/>
      <c r="M494" s="213" t="s">
        <v>19</v>
      </c>
      <c r="N494" s="214" t="s">
        <v>44</v>
      </c>
      <c r="O494" s="86"/>
      <c r="P494" s="215">
        <f>O494*H494</f>
        <v>0</v>
      </c>
      <c r="Q494" s="215">
        <v>0</v>
      </c>
      <c r="R494" s="215">
        <f>Q494*H494</f>
        <v>0</v>
      </c>
      <c r="S494" s="215">
        <v>0</v>
      </c>
      <c r="T494" s="216">
        <f>S494*H494</f>
        <v>0</v>
      </c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R494" s="217" t="s">
        <v>121</v>
      </c>
      <c r="AT494" s="217" t="s">
        <v>117</v>
      </c>
      <c r="AU494" s="217" t="s">
        <v>83</v>
      </c>
      <c r="AY494" s="19" t="s">
        <v>114</v>
      </c>
      <c r="BE494" s="218">
        <f>IF(N494="základní",J494,0)</f>
        <v>0</v>
      </c>
      <c r="BF494" s="218">
        <f>IF(N494="snížená",J494,0)</f>
        <v>0</v>
      </c>
      <c r="BG494" s="218">
        <f>IF(N494="zákl. přenesená",J494,0)</f>
        <v>0</v>
      </c>
      <c r="BH494" s="218">
        <f>IF(N494="sníž. přenesená",J494,0)</f>
        <v>0</v>
      </c>
      <c r="BI494" s="218">
        <f>IF(N494="nulová",J494,0)</f>
        <v>0</v>
      </c>
      <c r="BJ494" s="19" t="s">
        <v>81</v>
      </c>
      <c r="BK494" s="218">
        <f>ROUND(I494*H494,2)</f>
        <v>0</v>
      </c>
      <c r="BL494" s="19" t="s">
        <v>121</v>
      </c>
      <c r="BM494" s="217" t="s">
        <v>1075</v>
      </c>
    </row>
    <row r="495" s="13" customFormat="1">
      <c r="A495" s="13"/>
      <c r="B495" s="229"/>
      <c r="C495" s="230"/>
      <c r="D495" s="219" t="s">
        <v>180</v>
      </c>
      <c r="E495" s="231" t="s">
        <v>19</v>
      </c>
      <c r="F495" s="232" t="s">
        <v>1076</v>
      </c>
      <c r="G495" s="230"/>
      <c r="H495" s="233">
        <v>142.618</v>
      </c>
      <c r="I495" s="234"/>
      <c r="J495" s="230"/>
      <c r="K495" s="230"/>
      <c r="L495" s="235"/>
      <c r="M495" s="236"/>
      <c r="N495" s="237"/>
      <c r="O495" s="237"/>
      <c r="P495" s="237"/>
      <c r="Q495" s="237"/>
      <c r="R495" s="237"/>
      <c r="S495" s="237"/>
      <c r="T495" s="238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9" t="s">
        <v>180</v>
      </c>
      <c r="AU495" s="239" t="s">
        <v>83</v>
      </c>
      <c r="AV495" s="13" t="s">
        <v>83</v>
      </c>
      <c r="AW495" s="13" t="s">
        <v>33</v>
      </c>
      <c r="AX495" s="13" t="s">
        <v>81</v>
      </c>
      <c r="AY495" s="239" t="s">
        <v>114</v>
      </c>
    </row>
    <row r="496" s="2" customFormat="1">
      <c r="A496" s="40"/>
      <c r="B496" s="41"/>
      <c r="C496" s="206" t="s">
        <v>1077</v>
      </c>
      <c r="D496" s="206" t="s">
        <v>117</v>
      </c>
      <c r="E496" s="207" t="s">
        <v>1078</v>
      </c>
      <c r="F496" s="208" t="s">
        <v>1079</v>
      </c>
      <c r="G496" s="209" t="s">
        <v>369</v>
      </c>
      <c r="H496" s="210">
        <v>8.5500000000000007</v>
      </c>
      <c r="I496" s="211"/>
      <c r="J496" s="212">
        <f>ROUND(I496*H496,2)</f>
        <v>0</v>
      </c>
      <c r="K496" s="208" t="s">
        <v>175</v>
      </c>
      <c r="L496" s="46"/>
      <c r="M496" s="213" t="s">
        <v>19</v>
      </c>
      <c r="N496" s="214" t="s">
        <v>44</v>
      </c>
      <c r="O496" s="86"/>
      <c r="P496" s="215">
        <f>O496*H496</f>
        <v>0</v>
      </c>
      <c r="Q496" s="215">
        <v>0</v>
      </c>
      <c r="R496" s="215">
        <f>Q496*H496</f>
        <v>0</v>
      </c>
      <c r="S496" s="215">
        <v>0</v>
      </c>
      <c r="T496" s="216">
        <f>S496*H496</f>
        <v>0</v>
      </c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R496" s="217" t="s">
        <v>121</v>
      </c>
      <c r="AT496" s="217" t="s">
        <v>117</v>
      </c>
      <c r="AU496" s="217" t="s">
        <v>83</v>
      </c>
      <c r="AY496" s="19" t="s">
        <v>114</v>
      </c>
      <c r="BE496" s="218">
        <f>IF(N496="základní",J496,0)</f>
        <v>0</v>
      </c>
      <c r="BF496" s="218">
        <f>IF(N496="snížená",J496,0)</f>
        <v>0</v>
      </c>
      <c r="BG496" s="218">
        <f>IF(N496="zákl. přenesená",J496,0)</f>
        <v>0</v>
      </c>
      <c r="BH496" s="218">
        <f>IF(N496="sníž. přenesená",J496,0)</f>
        <v>0</v>
      </c>
      <c r="BI496" s="218">
        <f>IF(N496="nulová",J496,0)</f>
        <v>0</v>
      </c>
      <c r="BJ496" s="19" t="s">
        <v>81</v>
      </c>
      <c r="BK496" s="218">
        <f>ROUND(I496*H496,2)</f>
        <v>0</v>
      </c>
      <c r="BL496" s="19" t="s">
        <v>121</v>
      </c>
      <c r="BM496" s="217" t="s">
        <v>1080</v>
      </c>
    </row>
    <row r="497" s="13" customFormat="1">
      <c r="A497" s="13"/>
      <c r="B497" s="229"/>
      <c r="C497" s="230"/>
      <c r="D497" s="219" t="s">
        <v>180</v>
      </c>
      <c r="E497" s="231" t="s">
        <v>19</v>
      </c>
      <c r="F497" s="232" t="s">
        <v>1081</v>
      </c>
      <c r="G497" s="230"/>
      <c r="H497" s="233">
        <v>8.5500000000000007</v>
      </c>
      <c r="I497" s="234"/>
      <c r="J497" s="230"/>
      <c r="K497" s="230"/>
      <c r="L497" s="235"/>
      <c r="M497" s="236"/>
      <c r="N497" s="237"/>
      <c r="O497" s="237"/>
      <c r="P497" s="237"/>
      <c r="Q497" s="237"/>
      <c r="R497" s="237"/>
      <c r="S497" s="237"/>
      <c r="T497" s="238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39" t="s">
        <v>180</v>
      </c>
      <c r="AU497" s="239" t="s">
        <v>83</v>
      </c>
      <c r="AV497" s="13" t="s">
        <v>83</v>
      </c>
      <c r="AW497" s="13" t="s">
        <v>33</v>
      </c>
      <c r="AX497" s="13" t="s">
        <v>81</v>
      </c>
      <c r="AY497" s="239" t="s">
        <v>114</v>
      </c>
    </row>
    <row r="498" s="2" customFormat="1">
      <c r="A498" s="40"/>
      <c r="B498" s="41"/>
      <c r="C498" s="206" t="s">
        <v>1082</v>
      </c>
      <c r="D498" s="206" t="s">
        <v>117</v>
      </c>
      <c r="E498" s="207" t="s">
        <v>1083</v>
      </c>
      <c r="F498" s="208" t="s">
        <v>1084</v>
      </c>
      <c r="G498" s="209" t="s">
        <v>369</v>
      </c>
      <c r="H498" s="210">
        <v>1.637</v>
      </c>
      <c r="I498" s="211"/>
      <c r="J498" s="212">
        <f>ROUND(I498*H498,2)</f>
        <v>0</v>
      </c>
      <c r="K498" s="208" t="s">
        <v>175</v>
      </c>
      <c r="L498" s="46"/>
      <c r="M498" s="213" t="s">
        <v>19</v>
      </c>
      <c r="N498" s="214" t="s">
        <v>44</v>
      </c>
      <c r="O498" s="86"/>
      <c r="P498" s="215">
        <f>O498*H498</f>
        <v>0</v>
      </c>
      <c r="Q498" s="215">
        <v>0</v>
      </c>
      <c r="R498" s="215">
        <f>Q498*H498</f>
        <v>0</v>
      </c>
      <c r="S498" s="215">
        <v>0</v>
      </c>
      <c r="T498" s="216">
        <f>S498*H498</f>
        <v>0</v>
      </c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R498" s="217" t="s">
        <v>121</v>
      </c>
      <c r="AT498" s="217" t="s">
        <v>117</v>
      </c>
      <c r="AU498" s="217" t="s">
        <v>83</v>
      </c>
      <c r="AY498" s="19" t="s">
        <v>114</v>
      </c>
      <c r="BE498" s="218">
        <f>IF(N498="základní",J498,0)</f>
        <v>0</v>
      </c>
      <c r="BF498" s="218">
        <f>IF(N498="snížená",J498,0)</f>
        <v>0</v>
      </c>
      <c r="BG498" s="218">
        <f>IF(N498="zákl. přenesená",J498,0)</f>
        <v>0</v>
      </c>
      <c r="BH498" s="218">
        <f>IF(N498="sníž. přenesená",J498,0)</f>
        <v>0</v>
      </c>
      <c r="BI498" s="218">
        <f>IF(N498="nulová",J498,0)</f>
        <v>0</v>
      </c>
      <c r="BJ498" s="19" t="s">
        <v>81</v>
      </c>
      <c r="BK498" s="218">
        <f>ROUND(I498*H498,2)</f>
        <v>0</v>
      </c>
      <c r="BL498" s="19" t="s">
        <v>121</v>
      </c>
      <c r="BM498" s="217" t="s">
        <v>1085</v>
      </c>
    </row>
    <row r="499" s="2" customFormat="1">
      <c r="A499" s="40"/>
      <c r="B499" s="41"/>
      <c r="C499" s="206" t="s">
        <v>1086</v>
      </c>
      <c r="D499" s="206" t="s">
        <v>117</v>
      </c>
      <c r="E499" s="207" t="s">
        <v>1087</v>
      </c>
      <c r="F499" s="208" t="s">
        <v>1088</v>
      </c>
      <c r="G499" s="209" t="s">
        <v>369</v>
      </c>
      <c r="H499" s="210">
        <v>28.594999999999999</v>
      </c>
      <c r="I499" s="211"/>
      <c r="J499" s="212">
        <f>ROUND(I499*H499,2)</f>
        <v>0</v>
      </c>
      <c r="K499" s="208" t="s">
        <v>175</v>
      </c>
      <c r="L499" s="46"/>
      <c r="M499" s="213" t="s">
        <v>19</v>
      </c>
      <c r="N499" s="214" t="s">
        <v>44</v>
      </c>
      <c r="O499" s="86"/>
      <c r="P499" s="215">
        <f>O499*H499</f>
        <v>0</v>
      </c>
      <c r="Q499" s="215">
        <v>0</v>
      </c>
      <c r="R499" s="215">
        <f>Q499*H499</f>
        <v>0</v>
      </c>
      <c r="S499" s="215">
        <v>0</v>
      </c>
      <c r="T499" s="216">
        <f>S499*H499</f>
        <v>0</v>
      </c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R499" s="217" t="s">
        <v>121</v>
      </c>
      <c r="AT499" s="217" t="s">
        <v>117</v>
      </c>
      <c r="AU499" s="217" t="s">
        <v>83</v>
      </c>
      <c r="AY499" s="19" t="s">
        <v>114</v>
      </c>
      <c r="BE499" s="218">
        <f>IF(N499="základní",J499,0)</f>
        <v>0</v>
      </c>
      <c r="BF499" s="218">
        <f>IF(N499="snížená",J499,0)</f>
        <v>0</v>
      </c>
      <c r="BG499" s="218">
        <f>IF(N499="zákl. přenesená",J499,0)</f>
        <v>0</v>
      </c>
      <c r="BH499" s="218">
        <f>IF(N499="sníž. přenesená",J499,0)</f>
        <v>0</v>
      </c>
      <c r="BI499" s="218">
        <f>IF(N499="nulová",J499,0)</f>
        <v>0</v>
      </c>
      <c r="BJ499" s="19" t="s">
        <v>81</v>
      </c>
      <c r="BK499" s="218">
        <f>ROUND(I499*H499,2)</f>
        <v>0</v>
      </c>
      <c r="BL499" s="19" t="s">
        <v>121</v>
      </c>
      <c r="BM499" s="217" t="s">
        <v>1089</v>
      </c>
    </row>
    <row r="500" s="2" customFormat="1">
      <c r="A500" s="40"/>
      <c r="B500" s="41"/>
      <c r="C500" s="206" t="s">
        <v>1090</v>
      </c>
      <c r="D500" s="206" t="s">
        <v>117</v>
      </c>
      <c r="E500" s="207" t="s">
        <v>1091</v>
      </c>
      <c r="F500" s="208" t="s">
        <v>1092</v>
      </c>
      <c r="G500" s="209" t="s">
        <v>369</v>
      </c>
      <c r="H500" s="210">
        <v>400.32999999999998</v>
      </c>
      <c r="I500" s="211"/>
      <c r="J500" s="212">
        <f>ROUND(I500*H500,2)</f>
        <v>0</v>
      </c>
      <c r="K500" s="208" t="s">
        <v>175</v>
      </c>
      <c r="L500" s="46"/>
      <c r="M500" s="213" t="s">
        <v>19</v>
      </c>
      <c r="N500" s="214" t="s">
        <v>44</v>
      </c>
      <c r="O500" s="86"/>
      <c r="P500" s="215">
        <f>O500*H500</f>
        <v>0</v>
      </c>
      <c r="Q500" s="215">
        <v>0</v>
      </c>
      <c r="R500" s="215">
        <f>Q500*H500</f>
        <v>0</v>
      </c>
      <c r="S500" s="215">
        <v>0</v>
      </c>
      <c r="T500" s="216">
        <f>S500*H500</f>
        <v>0</v>
      </c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R500" s="217" t="s">
        <v>121</v>
      </c>
      <c r="AT500" s="217" t="s">
        <v>117</v>
      </c>
      <c r="AU500" s="217" t="s">
        <v>83</v>
      </c>
      <c r="AY500" s="19" t="s">
        <v>114</v>
      </c>
      <c r="BE500" s="218">
        <f>IF(N500="základní",J500,0)</f>
        <v>0</v>
      </c>
      <c r="BF500" s="218">
        <f>IF(N500="snížená",J500,0)</f>
        <v>0</v>
      </c>
      <c r="BG500" s="218">
        <f>IF(N500="zákl. přenesená",J500,0)</f>
        <v>0</v>
      </c>
      <c r="BH500" s="218">
        <f>IF(N500="sníž. přenesená",J500,0)</f>
        <v>0</v>
      </c>
      <c r="BI500" s="218">
        <f>IF(N500="nulová",J500,0)</f>
        <v>0</v>
      </c>
      <c r="BJ500" s="19" t="s">
        <v>81</v>
      </c>
      <c r="BK500" s="218">
        <f>ROUND(I500*H500,2)</f>
        <v>0</v>
      </c>
      <c r="BL500" s="19" t="s">
        <v>121</v>
      </c>
      <c r="BM500" s="217" t="s">
        <v>1093</v>
      </c>
    </row>
    <row r="501" s="13" customFormat="1">
      <c r="A501" s="13"/>
      <c r="B501" s="229"/>
      <c r="C501" s="230"/>
      <c r="D501" s="219" t="s">
        <v>180</v>
      </c>
      <c r="E501" s="231" t="s">
        <v>19</v>
      </c>
      <c r="F501" s="232" t="s">
        <v>1094</v>
      </c>
      <c r="G501" s="230"/>
      <c r="H501" s="233">
        <v>400.32999999999998</v>
      </c>
      <c r="I501" s="234"/>
      <c r="J501" s="230"/>
      <c r="K501" s="230"/>
      <c r="L501" s="235"/>
      <c r="M501" s="236"/>
      <c r="N501" s="237"/>
      <c r="O501" s="237"/>
      <c r="P501" s="237"/>
      <c r="Q501" s="237"/>
      <c r="R501" s="237"/>
      <c r="S501" s="237"/>
      <c r="T501" s="238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9" t="s">
        <v>180</v>
      </c>
      <c r="AU501" s="239" t="s">
        <v>83</v>
      </c>
      <c r="AV501" s="13" t="s">
        <v>83</v>
      </c>
      <c r="AW501" s="13" t="s">
        <v>33</v>
      </c>
      <c r="AX501" s="13" t="s">
        <v>81</v>
      </c>
      <c r="AY501" s="239" t="s">
        <v>114</v>
      </c>
    </row>
    <row r="502" s="2" customFormat="1">
      <c r="A502" s="40"/>
      <c r="B502" s="41"/>
      <c r="C502" s="206" t="s">
        <v>1095</v>
      </c>
      <c r="D502" s="206" t="s">
        <v>117</v>
      </c>
      <c r="E502" s="207" t="s">
        <v>1096</v>
      </c>
      <c r="F502" s="208" t="s">
        <v>1097</v>
      </c>
      <c r="G502" s="209" t="s">
        <v>369</v>
      </c>
      <c r="H502" s="210">
        <v>1.258</v>
      </c>
      <c r="I502" s="211"/>
      <c r="J502" s="212">
        <f>ROUND(I502*H502,2)</f>
        <v>0</v>
      </c>
      <c r="K502" s="208" t="s">
        <v>175</v>
      </c>
      <c r="L502" s="46"/>
      <c r="M502" s="213" t="s">
        <v>19</v>
      </c>
      <c r="N502" s="214" t="s">
        <v>44</v>
      </c>
      <c r="O502" s="86"/>
      <c r="P502" s="215">
        <f>O502*H502</f>
        <v>0</v>
      </c>
      <c r="Q502" s="215">
        <v>0</v>
      </c>
      <c r="R502" s="215">
        <f>Q502*H502</f>
        <v>0</v>
      </c>
      <c r="S502" s="215">
        <v>0</v>
      </c>
      <c r="T502" s="216">
        <f>S502*H502</f>
        <v>0</v>
      </c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R502" s="217" t="s">
        <v>121</v>
      </c>
      <c r="AT502" s="217" t="s">
        <v>117</v>
      </c>
      <c r="AU502" s="217" t="s">
        <v>83</v>
      </c>
      <c r="AY502" s="19" t="s">
        <v>114</v>
      </c>
      <c r="BE502" s="218">
        <f>IF(N502="základní",J502,0)</f>
        <v>0</v>
      </c>
      <c r="BF502" s="218">
        <f>IF(N502="snížená",J502,0)</f>
        <v>0</v>
      </c>
      <c r="BG502" s="218">
        <f>IF(N502="zákl. přenesená",J502,0)</f>
        <v>0</v>
      </c>
      <c r="BH502" s="218">
        <f>IF(N502="sníž. přenesená",J502,0)</f>
        <v>0</v>
      </c>
      <c r="BI502" s="218">
        <f>IF(N502="nulová",J502,0)</f>
        <v>0</v>
      </c>
      <c r="BJ502" s="19" t="s">
        <v>81</v>
      </c>
      <c r="BK502" s="218">
        <f>ROUND(I502*H502,2)</f>
        <v>0</v>
      </c>
      <c r="BL502" s="19" t="s">
        <v>121</v>
      </c>
      <c r="BM502" s="217" t="s">
        <v>1098</v>
      </c>
    </row>
    <row r="503" s="2" customFormat="1">
      <c r="A503" s="40"/>
      <c r="B503" s="41"/>
      <c r="C503" s="206" t="s">
        <v>1099</v>
      </c>
      <c r="D503" s="206" t="s">
        <v>117</v>
      </c>
      <c r="E503" s="207" t="s">
        <v>1100</v>
      </c>
      <c r="F503" s="208" t="s">
        <v>1101</v>
      </c>
      <c r="G503" s="209" t="s">
        <v>369</v>
      </c>
      <c r="H503" s="210">
        <v>27.335999999999999</v>
      </c>
      <c r="I503" s="211"/>
      <c r="J503" s="212">
        <f>ROUND(I503*H503,2)</f>
        <v>0</v>
      </c>
      <c r="K503" s="208" t="s">
        <v>175</v>
      </c>
      <c r="L503" s="46"/>
      <c r="M503" s="213" t="s">
        <v>19</v>
      </c>
      <c r="N503" s="214" t="s">
        <v>44</v>
      </c>
      <c r="O503" s="86"/>
      <c r="P503" s="215">
        <f>O503*H503</f>
        <v>0</v>
      </c>
      <c r="Q503" s="215">
        <v>0</v>
      </c>
      <c r="R503" s="215">
        <f>Q503*H503</f>
        <v>0</v>
      </c>
      <c r="S503" s="215">
        <v>0</v>
      </c>
      <c r="T503" s="216">
        <f>S503*H503</f>
        <v>0</v>
      </c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R503" s="217" t="s">
        <v>121</v>
      </c>
      <c r="AT503" s="217" t="s">
        <v>117</v>
      </c>
      <c r="AU503" s="217" t="s">
        <v>83</v>
      </c>
      <c r="AY503" s="19" t="s">
        <v>114</v>
      </c>
      <c r="BE503" s="218">
        <f>IF(N503="základní",J503,0)</f>
        <v>0</v>
      </c>
      <c r="BF503" s="218">
        <f>IF(N503="snížená",J503,0)</f>
        <v>0</v>
      </c>
      <c r="BG503" s="218">
        <f>IF(N503="zákl. přenesená",J503,0)</f>
        <v>0</v>
      </c>
      <c r="BH503" s="218">
        <f>IF(N503="sníž. přenesená",J503,0)</f>
        <v>0</v>
      </c>
      <c r="BI503" s="218">
        <f>IF(N503="nulová",J503,0)</f>
        <v>0</v>
      </c>
      <c r="BJ503" s="19" t="s">
        <v>81</v>
      </c>
      <c r="BK503" s="218">
        <f>ROUND(I503*H503,2)</f>
        <v>0</v>
      </c>
      <c r="BL503" s="19" t="s">
        <v>121</v>
      </c>
      <c r="BM503" s="217" t="s">
        <v>1102</v>
      </c>
    </row>
    <row r="504" s="2" customFormat="1">
      <c r="A504" s="40"/>
      <c r="B504" s="41"/>
      <c r="C504" s="206" t="s">
        <v>1103</v>
      </c>
      <c r="D504" s="206" t="s">
        <v>117</v>
      </c>
      <c r="E504" s="207" t="s">
        <v>1104</v>
      </c>
      <c r="F504" s="208" t="s">
        <v>1105</v>
      </c>
      <c r="G504" s="209" t="s">
        <v>369</v>
      </c>
      <c r="H504" s="210">
        <v>7.1859999999999999</v>
      </c>
      <c r="I504" s="211"/>
      <c r="J504" s="212">
        <f>ROUND(I504*H504,2)</f>
        <v>0</v>
      </c>
      <c r="K504" s="208" t="s">
        <v>175</v>
      </c>
      <c r="L504" s="46"/>
      <c r="M504" s="213" t="s">
        <v>19</v>
      </c>
      <c r="N504" s="214" t="s">
        <v>44</v>
      </c>
      <c r="O504" s="86"/>
      <c r="P504" s="215">
        <f>O504*H504</f>
        <v>0</v>
      </c>
      <c r="Q504" s="215">
        <v>0</v>
      </c>
      <c r="R504" s="215">
        <f>Q504*H504</f>
        <v>0</v>
      </c>
      <c r="S504" s="215">
        <v>0</v>
      </c>
      <c r="T504" s="216">
        <f>S504*H504</f>
        <v>0</v>
      </c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R504" s="217" t="s">
        <v>121</v>
      </c>
      <c r="AT504" s="217" t="s">
        <v>117</v>
      </c>
      <c r="AU504" s="217" t="s">
        <v>83</v>
      </c>
      <c r="AY504" s="19" t="s">
        <v>114</v>
      </c>
      <c r="BE504" s="218">
        <f>IF(N504="základní",J504,0)</f>
        <v>0</v>
      </c>
      <c r="BF504" s="218">
        <f>IF(N504="snížená",J504,0)</f>
        <v>0</v>
      </c>
      <c r="BG504" s="218">
        <f>IF(N504="zákl. přenesená",J504,0)</f>
        <v>0</v>
      </c>
      <c r="BH504" s="218">
        <f>IF(N504="sníž. přenesená",J504,0)</f>
        <v>0</v>
      </c>
      <c r="BI504" s="218">
        <f>IF(N504="nulová",J504,0)</f>
        <v>0</v>
      </c>
      <c r="BJ504" s="19" t="s">
        <v>81</v>
      </c>
      <c r="BK504" s="218">
        <f>ROUND(I504*H504,2)</f>
        <v>0</v>
      </c>
      <c r="BL504" s="19" t="s">
        <v>121</v>
      </c>
      <c r="BM504" s="217" t="s">
        <v>1106</v>
      </c>
    </row>
    <row r="505" s="2" customFormat="1">
      <c r="A505" s="40"/>
      <c r="B505" s="41"/>
      <c r="C505" s="206" t="s">
        <v>1107</v>
      </c>
      <c r="D505" s="206" t="s">
        <v>117</v>
      </c>
      <c r="E505" s="207" t="s">
        <v>1108</v>
      </c>
      <c r="F505" s="208" t="s">
        <v>1109</v>
      </c>
      <c r="G505" s="209" t="s">
        <v>369</v>
      </c>
      <c r="H505" s="210">
        <v>7.1859999999999999</v>
      </c>
      <c r="I505" s="211"/>
      <c r="J505" s="212">
        <f>ROUND(I505*H505,2)</f>
        <v>0</v>
      </c>
      <c r="K505" s="208" t="s">
        <v>175</v>
      </c>
      <c r="L505" s="46"/>
      <c r="M505" s="213" t="s">
        <v>19</v>
      </c>
      <c r="N505" s="214" t="s">
        <v>44</v>
      </c>
      <c r="O505" s="86"/>
      <c r="P505" s="215">
        <f>O505*H505</f>
        <v>0</v>
      </c>
      <c r="Q505" s="215">
        <v>0</v>
      </c>
      <c r="R505" s="215">
        <f>Q505*H505</f>
        <v>0</v>
      </c>
      <c r="S505" s="215">
        <v>0</v>
      </c>
      <c r="T505" s="216">
        <f>S505*H505</f>
        <v>0</v>
      </c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R505" s="217" t="s">
        <v>121</v>
      </c>
      <c r="AT505" s="217" t="s">
        <v>117</v>
      </c>
      <c r="AU505" s="217" t="s">
        <v>83</v>
      </c>
      <c r="AY505" s="19" t="s">
        <v>114</v>
      </c>
      <c r="BE505" s="218">
        <f>IF(N505="základní",J505,0)</f>
        <v>0</v>
      </c>
      <c r="BF505" s="218">
        <f>IF(N505="snížená",J505,0)</f>
        <v>0</v>
      </c>
      <c r="BG505" s="218">
        <f>IF(N505="zákl. přenesená",J505,0)</f>
        <v>0</v>
      </c>
      <c r="BH505" s="218">
        <f>IF(N505="sníž. přenesená",J505,0)</f>
        <v>0</v>
      </c>
      <c r="BI505" s="218">
        <f>IF(N505="nulová",J505,0)</f>
        <v>0</v>
      </c>
      <c r="BJ505" s="19" t="s">
        <v>81</v>
      </c>
      <c r="BK505" s="218">
        <f>ROUND(I505*H505,2)</f>
        <v>0</v>
      </c>
      <c r="BL505" s="19" t="s">
        <v>121</v>
      </c>
      <c r="BM505" s="217" t="s">
        <v>1110</v>
      </c>
    </row>
    <row r="506" s="12" customFormat="1" ht="22.8" customHeight="1">
      <c r="A506" s="12"/>
      <c r="B506" s="190"/>
      <c r="C506" s="191"/>
      <c r="D506" s="192" t="s">
        <v>72</v>
      </c>
      <c r="E506" s="204" t="s">
        <v>1111</v>
      </c>
      <c r="F506" s="204" t="s">
        <v>1112</v>
      </c>
      <c r="G506" s="191"/>
      <c r="H506" s="191"/>
      <c r="I506" s="194"/>
      <c r="J506" s="205">
        <f>BK506</f>
        <v>0</v>
      </c>
      <c r="K506" s="191"/>
      <c r="L506" s="196"/>
      <c r="M506" s="197"/>
      <c r="N506" s="198"/>
      <c r="O506" s="198"/>
      <c r="P506" s="199">
        <f>P507</f>
        <v>0</v>
      </c>
      <c r="Q506" s="198"/>
      <c r="R506" s="199">
        <f>R507</f>
        <v>0</v>
      </c>
      <c r="S506" s="198"/>
      <c r="T506" s="200">
        <f>T507</f>
        <v>0</v>
      </c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R506" s="201" t="s">
        <v>81</v>
      </c>
      <c r="AT506" s="202" t="s">
        <v>72</v>
      </c>
      <c r="AU506" s="202" t="s">
        <v>81</v>
      </c>
      <c r="AY506" s="201" t="s">
        <v>114</v>
      </c>
      <c r="BK506" s="203">
        <f>BK507</f>
        <v>0</v>
      </c>
    </row>
    <row r="507" s="2" customFormat="1" ht="16.5" customHeight="1">
      <c r="A507" s="40"/>
      <c r="B507" s="41"/>
      <c r="C507" s="206" t="s">
        <v>1113</v>
      </c>
      <c r="D507" s="206" t="s">
        <v>117</v>
      </c>
      <c r="E507" s="207" t="s">
        <v>1114</v>
      </c>
      <c r="F507" s="208" t="s">
        <v>1115</v>
      </c>
      <c r="G507" s="209" t="s">
        <v>369</v>
      </c>
      <c r="H507" s="210">
        <v>271.88799999999998</v>
      </c>
      <c r="I507" s="211"/>
      <c r="J507" s="212">
        <f>ROUND(I507*H507,2)</f>
        <v>0</v>
      </c>
      <c r="K507" s="208" t="s">
        <v>175</v>
      </c>
      <c r="L507" s="46"/>
      <c r="M507" s="213" t="s">
        <v>19</v>
      </c>
      <c r="N507" s="214" t="s">
        <v>44</v>
      </c>
      <c r="O507" s="86"/>
      <c r="P507" s="215">
        <f>O507*H507</f>
        <v>0</v>
      </c>
      <c r="Q507" s="215">
        <v>0</v>
      </c>
      <c r="R507" s="215">
        <f>Q507*H507</f>
        <v>0</v>
      </c>
      <c r="S507" s="215">
        <v>0</v>
      </c>
      <c r="T507" s="216">
        <f>S507*H507</f>
        <v>0</v>
      </c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R507" s="217" t="s">
        <v>121</v>
      </c>
      <c r="AT507" s="217" t="s">
        <v>117</v>
      </c>
      <c r="AU507" s="217" t="s">
        <v>83</v>
      </c>
      <c r="AY507" s="19" t="s">
        <v>114</v>
      </c>
      <c r="BE507" s="218">
        <f>IF(N507="základní",J507,0)</f>
        <v>0</v>
      </c>
      <c r="BF507" s="218">
        <f>IF(N507="snížená",J507,0)</f>
        <v>0</v>
      </c>
      <c r="BG507" s="218">
        <f>IF(N507="zákl. přenesená",J507,0)</f>
        <v>0</v>
      </c>
      <c r="BH507" s="218">
        <f>IF(N507="sníž. přenesená",J507,0)</f>
        <v>0</v>
      </c>
      <c r="BI507" s="218">
        <f>IF(N507="nulová",J507,0)</f>
        <v>0</v>
      </c>
      <c r="BJ507" s="19" t="s">
        <v>81</v>
      </c>
      <c r="BK507" s="218">
        <f>ROUND(I507*H507,2)</f>
        <v>0</v>
      </c>
      <c r="BL507" s="19" t="s">
        <v>121</v>
      </c>
      <c r="BM507" s="217" t="s">
        <v>1116</v>
      </c>
    </row>
    <row r="508" s="12" customFormat="1" ht="25.92" customHeight="1">
      <c r="A508" s="12"/>
      <c r="B508" s="190"/>
      <c r="C508" s="191"/>
      <c r="D508" s="192" t="s">
        <v>72</v>
      </c>
      <c r="E508" s="193" t="s">
        <v>1117</v>
      </c>
      <c r="F508" s="193" t="s">
        <v>1118</v>
      </c>
      <c r="G508" s="191"/>
      <c r="H508" s="191"/>
      <c r="I508" s="194"/>
      <c r="J508" s="195">
        <f>BK508</f>
        <v>0</v>
      </c>
      <c r="K508" s="191"/>
      <c r="L508" s="196"/>
      <c r="M508" s="197"/>
      <c r="N508" s="198"/>
      <c r="O508" s="198"/>
      <c r="P508" s="199">
        <f>P509+P518+P523+P530+P539+P550</f>
        <v>0</v>
      </c>
      <c r="Q508" s="198"/>
      <c r="R508" s="199">
        <f>R509+R518+R523+R530+R539+R550</f>
        <v>0.16625896000000001</v>
      </c>
      <c r="S508" s="198"/>
      <c r="T508" s="200">
        <f>T509+T518+T523+T530+T539+T550</f>
        <v>0</v>
      </c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R508" s="201" t="s">
        <v>83</v>
      </c>
      <c r="AT508" s="202" t="s">
        <v>72</v>
      </c>
      <c r="AU508" s="202" t="s">
        <v>73</v>
      </c>
      <c r="AY508" s="201" t="s">
        <v>114</v>
      </c>
      <c r="BK508" s="203">
        <f>BK509+BK518+BK523+BK530+BK539+BK550</f>
        <v>0</v>
      </c>
    </row>
    <row r="509" s="12" customFormat="1" ht="22.8" customHeight="1">
      <c r="A509" s="12"/>
      <c r="B509" s="190"/>
      <c r="C509" s="191"/>
      <c r="D509" s="192" t="s">
        <v>72</v>
      </c>
      <c r="E509" s="204" t="s">
        <v>1119</v>
      </c>
      <c r="F509" s="204" t="s">
        <v>1120</v>
      </c>
      <c r="G509" s="191"/>
      <c r="H509" s="191"/>
      <c r="I509" s="194"/>
      <c r="J509" s="205">
        <f>BK509</f>
        <v>0</v>
      </c>
      <c r="K509" s="191"/>
      <c r="L509" s="196"/>
      <c r="M509" s="197"/>
      <c r="N509" s="198"/>
      <c r="O509" s="198"/>
      <c r="P509" s="199">
        <f>SUM(P510:P517)</f>
        <v>0</v>
      </c>
      <c r="Q509" s="198"/>
      <c r="R509" s="199">
        <f>SUM(R510:R517)</f>
        <v>0.0016347600000000003</v>
      </c>
      <c r="S509" s="198"/>
      <c r="T509" s="200">
        <f>SUM(T510:T517)</f>
        <v>0</v>
      </c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R509" s="201" t="s">
        <v>83</v>
      </c>
      <c r="AT509" s="202" t="s">
        <v>72</v>
      </c>
      <c r="AU509" s="202" t="s">
        <v>81</v>
      </c>
      <c r="AY509" s="201" t="s">
        <v>114</v>
      </c>
      <c r="BK509" s="203">
        <f>SUM(BK510:BK517)</f>
        <v>0</v>
      </c>
    </row>
    <row r="510" s="2" customFormat="1" ht="21.75" customHeight="1">
      <c r="A510" s="40"/>
      <c r="B510" s="41"/>
      <c r="C510" s="206" t="s">
        <v>1121</v>
      </c>
      <c r="D510" s="206" t="s">
        <v>117</v>
      </c>
      <c r="E510" s="207" t="s">
        <v>1122</v>
      </c>
      <c r="F510" s="208" t="s">
        <v>1123</v>
      </c>
      <c r="G510" s="209" t="s">
        <v>174</v>
      </c>
      <c r="H510" s="210">
        <v>0.54000000000000004</v>
      </c>
      <c r="I510" s="211"/>
      <c r="J510" s="212">
        <f>ROUND(I510*H510,2)</f>
        <v>0</v>
      </c>
      <c r="K510" s="208" t="s">
        <v>175</v>
      </c>
      <c r="L510" s="46"/>
      <c r="M510" s="213" t="s">
        <v>19</v>
      </c>
      <c r="N510" s="214" t="s">
        <v>44</v>
      </c>
      <c r="O510" s="86"/>
      <c r="P510" s="215">
        <f>O510*H510</f>
        <v>0</v>
      </c>
      <c r="Q510" s="215">
        <v>3.0000000000000001E-05</v>
      </c>
      <c r="R510" s="215">
        <f>Q510*H510</f>
        <v>1.6200000000000001E-05</v>
      </c>
      <c r="S510" s="215">
        <v>0</v>
      </c>
      <c r="T510" s="216">
        <f>S510*H510</f>
        <v>0</v>
      </c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R510" s="217" t="s">
        <v>245</v>
      </c>
      <c r="AT510" s="217" t="s">
        <v>117</v>
      </c>
      <c r="AU510" s="217" t="s">
        <v>83</v>
      </c>
      <c r="AY510" s="19" t="s">
        <v>114</v>
      </c>
      <c r="BE510" s="218">
        <f>IF(N510="základní",J510,0)</f>
        <v>0</v>
      </c>
      <c r="BF510" s="218">
        <f>IF(N510="snížená",J510,0)</f>
        <v>0</v>
      </c>
      <c r="BG510" s="218">
        <f>IF(N510="zákl. přenesená",J510,0)</f>
        <v>0</v>
      </c>
      <c r="BH510" s="218">
        <f>IF(N510="sníž. přenesená",J510,0)</f>
        <v>0</v>
      </c>
      <c r="BI510" s="218">
        <f>IF(N510="nulová",J510,0)</f>
        <v>0</v>
      </c>
      <c r="BJ510" s="19" t="s">
        <v>81</v>
      </c>
      <c r="BK510" s="218">
        <f>ROUND(I510*H510,2)</f>
        <v>0</v>
      </c>
      <c r="BL510" s="19" t="s">
        <v>245</v>
      </c>
      <c r="BM510" s="217" t="s">
        <v>1124</v>
      </c>
    </row>
    <row r="511" s="13" customFormat="1">
      <c r="A511" s="13"/>
      <c r="B511" s="229"/>
      <c r="C511" s="230"/>
      <c r="D511" s="219" t="s">
        <v>180</v>
      </c>
      <c r="E511" s="231" t="s">
        <v>19</v>
      </c>
      <c r="F511" s="232" t="s">
        <v>1125</v>
      </c>
      <c r="G511" s="230"/>
      <c r="H511" s="233">
        <v>0.54000000000000004</v>
      </c>
      <c r="I511" s="234"/>
      <c r="J511" s="230"/>
      <c r="K511" s="230"/>
      <c r="L511" s="235"/>
      <c r="M511" s="236"/>
      <c r="N511" s="237"/>
      <c r="O511" s="237"/>
      <c r="P511" s="237"/>
      <c r="Q511" s="237"/>
      <c r="R511" s="237"/>
      <c r="S511" s="237"/>
      <c r="T511" s="238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9" t="s">
        <v>180</v>
      </c>
      <c r="AU511" s="239" t="s">
        <v>83</v>
      </c>
      <c r="AV511" s="13" t="s">
        <v>83</v>
      </c>
      <c r="AW511" s="13" t="s">
        <v>33</v>
      </c>
      <c r="AX511" s="13" t="s">
        <v>81</v>
      </c>
      <c r="AY511" s="239" t="s">
        <v>114</v>
      </c>
    </row>
    <row r="512" s="2" customFormat="1" ht="16.5" customHeight="1">
      <c r="A512" s="40"/>
      <c r="B512" s="41"/>
      <c r="C512" s="272" t="s">
        <v>1126</v>
      </c>
      <c r="D512" s="272" t="s">
        <v>385</v>
      </c>
      <c r="E512" s="273" t="s">
        <v>1127</v>
      </c>
      <c r="F512" s="274" t="s">
        <v>1128</v>
      </c>
      <c r="G512" s="275" t="s">
        <v>369</v>
      </c>
      <c r="H512" s="276">
        <v>0.001</v>
      </c>
      <c r="I512" s="277"/>
      <c r="J512" s="278">
        <f>ROUND(I512*H512,2)</f>
        <v>0</v>
      </c>
      <c r="K512" s="274" t="s">
        <v>175</v>
      </c>
      <c r="L512" s="279"/>
      <c r="M512" s="280" t="s">
        <v>19</v>
      </c>
      <c r="N512" s="281" t="s">
        <v>44</v>
      </c>
      <c r="O512" s="86"/>
      <c r="P512" s="215">
        <f>O512*H512</f>
        <v>0</v>
      </c>
      <c r="Q512" s="215">
        <v>1</v>
      </c>
      <c r="R512" s="215">
        <f>Q512*H512</f>
        <v>0.001</v>
      </c>
      <c r="S512" s="215">
        <v>0</v>
      </c>
      <c r="T512" s="216">
        <f>S512*H512</f>
        <v>0</v>
      </c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R512" s="217" t="s">
        <v>376</v>
      </c>
      <c r="AT512" s="217" t="s">
        <v>385</v>
      </c>
      <c r="AU512" s="217" t="s">
        <v>83</v>
      </c>
      <c r="AY512" s="19" t="s">
        <v>114</v>
      </c>
      <c r="BE512" s="218">
        <f>IF(N512="základní",J512,0)</f>
        <v>0</v>
      </c>
      <c r="BF512" s="218">
        <f>IF(N512="snížená",J512,0)</f>
        <v>0</v>
      </c>
      <c r="BG512" s="218">
        <f>IF(N512="zákl. přenesená",J512,0)</f>
        <v>0</v>
      </c>
      <c r="BH512" s="218">
        <f>IF(N512="sníž. přenesená",J512,0)</f>
        <v>0</v>
      </c>
      <c r="BI512" s="218">
        <f>IF(N512="nulová",J512,0)</f>
        <v>0</v>
      </c>
      <c r="BJ512" s="19" t="s">
        <v>81</v>
      </c>
      <c r="BK512" s="218">
        <f>ROUND(I512*H512,2)</f>
        <v>0</v>
      </c>
      <c r="BL512" s="19" t="s">
        <v>245</v>
      </c>
      <c r="BM512" s="217" t="s">
        <v>1129</v>
      </c>
    </row>
    <row r="513" s="13" customFormat="1">
      <c r="A513" s="13"/>
      <c r="B513" s="229"/>
      <c r="C513" s="230"/>
      <c r="D513" s="219" t="s">
        <v>180</v>
      </c>
      <c r="E513" s="230"/>
      <c r="F513" s="232" t="s">
        <v>1130</v>
      </c>
      <c r="G513" s="230"/>
      <c r="H513" s="233">
        <v>0.001</v>
      </c>
      <c r="I513" s="234"/>
      <c r="J513" s="230"/>
      <c r="K513" s="230"/>
      <c r="L513" s="235"/>
      <c r="M513" s="236"/>
      <c r="N513" s="237"/>
      <c r="O513" s="237"/>
      <c r="P513" s="237"/>
      <c r="Q513" s="237"/>
      <c r="R513" s="237"/>
      <c r="S513" s="237"/>
      <c r="T513" s="238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39" t="s">
        <v>180</v>
      </c>
      <c r="AU513" s="239" t="s">
        <v>83</v>
      </c>
      <c r="AV513" s="13" t="s">
        <v>83</v>
      </c>
      <c r="AW513" s="13" t="s">
        <v>4</v>
      </c>
      <c r="AX513" s="13" t="s">
        <v>81</v>
      </c>
      <c r="AY513" s="239" t="s">
        <v>114</v>
      </c>
    </row>
    <row r="514" s="2" customFormat="1" ht="16.5" customHeight="1">
      <c r="A514" s="40"/>
      <c r="B514" s="41"/>
      <c r="C514" s="206" t="s">
        <v>1131</v>
      </c>
      <c r="D514" s="206" t="s">
        <v>117</v>
      </c>
      <c r="E514" s="207" t="s">
        <v>1132</v>
      </c>
      <c r="F514" s="208" t="s">
        <v>1133</v>
      </c>
      <c r="G514" s="209" t="s">
        <v>174</v>
      </c>
      <c r="H514" s="210">
        <v>0.54000000000000004</v>
      </c>
      <c r="I514" s="211"/>
      <c r="J514" s="212">
        <f>ROUND(I514*H514,2)</f>
        <v>0</v>
      </c>
      <c r="K514" s="208" t="s">
        <v>175</v>
      </c>
      <c r="L514" s="46"/>
      <c r="M514" s="213" t="s">
        <v>19</v>
      </c>
      <c r="N514" s="214" t="s">
        <v>44</v>
      </c>
      <c r="O514" s="86"/>
      <c r="P514" s="215">
        <f>O514*H514</f>
        <v>0</v>
      </c>
      <c r="Q514" s="215">
        <v>0.00040000000000000002</v>
      </c>
      <c r="R514" s="215">
        <f>Q514*H514</f>
        <v>0.00021600000000000002</v>
      </c>
      <c r="S514" s="215">
        <v>0</v>
      </c>
      <c r="T514" s="216">
        <f>S514*H514</f>
        <v>0</v>
      </c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R514" s="217" t="s">
        <v>245</v>
      </c>
      <c r="AT514" s="217" t="s">
        <v>117</v>
      </c>
      <c r="AU514" s="217" t="s">
        <v>83</v>
      </c>
      <c r="AY514" s="19" t="s">
        <v>114</v>
      </c>
      <c r="BE514" s="218">
        <f>IF(N514="základní",J514,0)</f>
        <v>0</v>
      </c>
      <c r="BF514" s="218">
        <f>IF(N514="snížená",J514,0)</f>
        <v>0</v>
      </c>
      <c r="BG514" s="218">
        <f>IF(N514="zákl. přenesená",J514,0)</f>
        <v>0</v>
      </c>
      <c r="BH514" s="218">
        <f>IF(N514="sníž. přenesená",J514,0)</f>
        <v>0</v>
      </c>
      <c r="BI514" s="218">
        <f>IF(N514="nulová",J514,0)</f>
        <v>0</v>
      </c>
      <c r="BJ514" s="19" t="s">
        <v>81</v>
      </c>
      <c r="BK514" s="218">
        <f>ROUND(I514*H514,2)</f>
        <v>0</v>
      </c>
      <c r="BL514" s="19" t="s">
        <v>245</v>
      </c>
      <c r="BM514" s="217" t="s">
        <v>1134</v>
      </c>
    </row>
    <row r="515" s="2" customFormat="1" ht="16.5" customHeight="1">
      <c r="A515" s="40"/>
      <c r="B515" s="41"/>
      <c r="C515" s="272" t="s">
        <v>1135</v>
      </c>
      <c r="D515" s="272" t="s">
        <v>385</v>
      </c>
      <c r="E515" s="273" t="s">
        <v>1136</v>
      </c>
      <c r="F515" s="274" t="s">
        <v>1137</v>
      </c>
      <c r="G515" s="275" t="s">
        <v>174</v>
      </c>
      <c r="H515" s="276">
        <v>0.629</v>
      </c>
      <c r="I515" s="277"/>
      <c r="J515" s="278">
        <f>ROUND(I515*H515,2)</f>
        <v>0</v>
      </c>
      <c r="K515" s="274" t="s">
        <v>175</v>
      </c>
      <c r="L515" s="279"/>
      <c r="M515" s="280" t="s">
        <v>19</v>
      </c>
      <c r="N515" s="281" t="s">
        <v>44</v>
      </c>
      <c r="O515" s="86"/>
      <c r="P515" s="215">
        <f>O515*H515</f>
        <v>0</v>
      </c>
      <c r="Q515" s="215">
        <v>0.00064000000000000005</v>
      </c>
      <c r="R515" s="215">
        <f>Q515*H515</f>
        <v>0.00040256000000000005</v>
      </c>
      <c r="S515" s="215">
        <v>0</v>
      </c>
      <c r="T515" s="216">
        <f>S515*H515</f>
        <v>0</v>
      </c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R515" s="217" t="s">
        <v>376</v>
      </c>
      <c r="AT515" s="217" t="s">
        <v>385</v>
      </c>
      <c r="AU515" s="217" t="s">
        <v>83</v>
      </c>
      <c r="AY515" s="19" t="s">
        <v>114</v>
      </c>
      <c r="BE515" s="218">
        <f>IF(N515="základní",J515,0)</f>
        <v>0</v>
      </c>
      <c r="BF515" s="218">
        <f>IF(N515="snížená",J515,0)</f>
        <v>0</v>
      </c>
      <c r="BG515" s="218">
        <f>IF(N515="zákl. přenesená",J515,0)</f>
        <v>0</v>
      </c>
      <c r="BH515" s="218">
        <f>IF(N515="sníž. přenesená",J515,0)</f>
        <v>0</v>
      </c>
      <c r="BI515" s="218">
        <f>IF(N515="nulová",J515,0)</f>
        <v>0</v>
      </c>
      <c r="BJ515" s="19" t="s">
        <v>81</v>
      </c>
      <c r="BK515" s="218">
        <f>ROUND(I515*H515,2)</f>
        <v>0</v>
      </c>
      <c r="BL515" s="19" t="s">
        <v>245</v>
      </c>
      <c r="BM515" s="217" t="s">
        <v>1138</v>
      </c>
    </row>
    <row r="516" s="13" customFormat="1">
      <c r="A516" s="13"/>
      <c r="B516" s="229"/>
      <c r="C516" s="230"/>
      <c r="D516" s="219" t="s">
        <v>180</v>
      </c>
      <c r="E516" s="230"/>
      <c r="F516" s="232" t="s">
        <v>1139</v>
      </c>
      <c r="G516" s="230"/>
      <c r="H516" s="233">
        <v>0.629</v>
      </c>
      <c r="I516" s="234"/>
      <c r="J516" s="230"/>
      <c r="K516" s="230"/>
      <c r="L516" s="235"/>
      <c r="M516" s="236"/>
      <c r="N516" s="237"/>
      <c r="O516" s="237"/>
      <c r="P516" s="237"/>
      <c r="Q516" s="237"/>
      <c r="R516" s="237"/>
      <c r="S516" s="237"/>
      <c r="T516" s="238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39" t="s">
        <v>180</v>
      </c>
      <c r="AU516" s="239" t="s">
        <v>83</v>
      </c>
      <c r="AV516" s="13" t="s">
        <v>83</v>
      </c>
      <c r="AW516" s="13" t="s">
        <v>4</v>
      </c>
      <c r="AX516" s="13" t="s">
        <v>81</v>
      </c>
      <c r="AY516" s="239" t="s">
        <v>114</v>
      </c>
    </row>
    <row r="517" s="2" customFormat="1">
      <c r="A517" s="40"/>
      <c r="B517" s="41"/>
      <c r="C517" s="206" t="s">
        <v>1140</v>
      </c>
      <c r="D517" s="206" t="s">
        <v>117</v>
      </c>
      <c r="E517" s="207" t="s">
        <v>1141</v>
      </c>
      <c r="F517" s="208" t="s">
        <v>1142</v>
      </c>
      <c r="G517" s="209" t="s">
        <v>369</v>
      </c>
      <c r="H517" s="210">
        <v>0.002</v>
      </c>
      <c r="I517" s="211"/>
      <c r="J517" s="212">
        <f>ROUND(I517*H517,2)</f>
        <v>0</v>
      </c>
      <c r="K517" s="208" t="s">
        <v>175</v>
      </c>
      <c r="L517" s="46"/>
      <c r="M517" s="213" t="s">
        <v>19</v>
      </c>
      <c r="N517" s="214" t="s">
        <v>44</v>
      </c>
      <c r="O517" s="86"/>
      <c r="P517" s="215">
        <f>O517*H517</f>
        <v>0</v>
      </c>
      <c r="Q517" s="215">
        <v>0</v>
      </c>
      <c r="R517" s="215">
        <f>Q517*H517</f>
        <v>0</v>
      </c>
      <c r="S517" s="215">
        <v>0</v>
      </c>
      <c r="T517" s="216">
        <f>S517*H517</f>
        <v>0</v>
      </c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R517" s="217" t="s">
        <v>245</v>
      </c>
      <c r="AT517" s="217" t="s">
        <v>117</v>
      </c>
      <c r="AU517" s="217" t="s">
        <v>83</v>
      </c>
      <c r="AY517" s="19" t="s">
        <v>114</v>
      </c>
      <c r="BE517" s="218">
        <f>IF(N517="základní",J517,0)</f>
        <v>0</v>
      </c>
      <c r="BF517" s="218">
        <f>IF(N517="snížená",J517,0)</f>
        <v>0</v>
      </c>
      <c r="BG517" s="218">
        <f>IF(N517="zákl. přenesená",J517,0)</f>
        <v>0</v>
      </c>
      <c r="BH517" s="218">
        <f>IF(N517="sníž. přenesená",J517,0)</f>
        <v>0</v>
      </c>
      <c r="BI517" s="218">
        <f>IF(N517="nulová",J517,0)</f>
        <v>0</v>
      </c>
      <c r="BJ517" s="19" t="s">
        <v>81</v>
      </c>
      <c r="BK517" s="218">
        <f>ROUND(I517*H517,2)</f>
        <v>0</v>
      </c>
      <c r="BL517" s="19" t="s">
        <v>245</v>
      </c>
      <c r="BM517" s="217" t="s">
        <v>1143</v>
      </c>
    </row>
    <row r="518" s="12" customFormat="1" ht="22.8" customHeight="1">
      <c r="A518" s="12"/>
      <c r="B518" s="190"/>
      <c r="C518" s="191"/>
      <c r="D518" s="192" t="s">
        <v>72</v>
      </c>
      <c r="E518" s="204" t="s">
        <v>1144</v>
      </c>
      <c r="F518" s="204" t="s">
        <v>1145</v>
      </c>
      <c r="G518" s="191"/>
      <c r="H518" s="191"/>
      <c r="I518" s="194"/>
      <c r="J518" s="205">
        <f>BK518</f>
        <v>0</v>
      </c>
      <c r="K518" s="191"/>
      <c r="L518" s="196"/>
      <c r="M518" s="197"/>
      <c r="N518" s="198"/>
      <c r="O518" s="198"/>
      <c r="P518" s="199">
        <f>SUM(P519:P522)</f>
        <v>0</v>
      </c>
      <c r="Q518" s="198"/>
      <c r="R518" s="199">
        <f>SUM(R519:R522)</f>
        <v>0.00075599999999999994</v>
      </c>
      <c r="S518" s="198"/>
      <c r="T518" s="200">
        <f>SUM(T519:T522)</f>
        <v>0</v>
      </c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R518" s="201" t="s">
        <v>83</v>
      </c>
      <c r="AT518" s="202" t="s">
        <v>72</v>
      </c>
      <c r="AU518" s="202" t="s">
        <v>81</v>
      </c>
      <c r="AY518" s="201" t="s">
        <v>114</v>
      </c>
      <c r="BK518" s="203">
        <f>SUM(BK519:BK522)</f>
        <v>0</v>
      </c>
    </row>
    <row r="519" s="2" customFormat="1">
      <c r="A519" s="40"/>
      <c r="B519" s="41"/>
      <c r="C519" s="206" t="s">
        <v>1146</v>
      </c>
      <c r="D519" s="206" t="s">
        <v>117</v>
      </c>
      <c r="E519" s="207" t="s">
        <v>1147</v>
      </c>
      <c r="F519" s="208" t="s">
        <v>1148</v>
      </c>
      <c r="G519" s="209" t="s">
        <v>174</v>
      </c>
      <c r="H519" s="210">
        <v>0.17999999999999999</v>
      </c>
      <c r="I519" s="211"/>
      <c r="J519" s="212">
        <f>ROUND(I519*H519,2)</f>
        <v>0</v>
      </c>
      <c r="K519" s="208" t="s">
        <v>175</v>
      </c>
      <c r="L519" s="46"/>
      <c r="M519" s="213" t="s">
        <v>19</v>
      </c>
      <c r="N519" s="214" t="s">
        <v>44</v>
      </c>
      <c r="O519" s="86"/>
      <c r="P519" s="215">
        <f>O519*H519</f>
        <v>0</v>
      </c>
      <c r="Q519" s="215">
        <v>0</v>
      </c>
      <c r="R519" s="215">
        <f>Q519*H519</f>
        <v>0</v>
      </c>
      <c r="S519" s="215">
        <v>0</v>
      </c>
      <c r="T519" s="216">
        <f>S519*H519</f>
        <v>0</v>
      </c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R519" s="217" t="s">
        <v>245</v>
      </c>
      <c r="AT519" s="217" t="s">
        <v>117</v>
      </c>
      <c r="AU519" s="217" t="s">
        <v>83</v>
      </c>
      <c r="AY519" s="19" t="s">
        <v>114</v>
      </c>
      <c r="BE519" s="218">
        <f>IF(N519="základní",J519,0)</f>
        <v>0</v>
      </c>
      <c r="BF519" s="218">
        <f>IF(N519="snížená",J519,0)</f>
        <v>0</v>
      </c>
      <c r="BG519" s="218">
        <f>IF(N519="zákl. přenesená",J519,0)</f>
        <v>0</v>
      </c>
      <c r="BH519" s="218">
        <f>IF(N519="sníž. přenesená",J519,0)</f>
        <v>0</v>
      </c>
      <c r="BI519" s="218">
        <f>IF(N519="nulová",J519,0)</f>
        <v>0</v>
      </c>
      <c r="BJ519" s="19" t="s">
        <v>81</v>
      </c>
      <c r="BK519" s="218">
        <f>ROUND(I519*H519,2)</f>
        <v>0</v>
      </c>
      <c r="BL519" s="19" t="s">
        <v>245</v>
      </c>
      <c r="BM519" s="217" t="s">
        <v>1149</v>
      </c>
    </row>
    <row r="520" s="13" customFormat="1">
      <c r="A520" s="13"/>
      <c r="B520" s="229"/>
      <c r="C520" s="230"/>
      <c r="D520" s="219" t="s">
        <v>180</v>
      </c>
      <c r="E520" s="231" t="s">
        <v>19</v>
      </c>
      <c r="F520" s="232" t="s">
        <v>1150</v>
      </c>
      <c r="G520" s="230"/>
      <c r="H520" s="233">
        <v>0.17999999999999999</v>
      </c>
      <c r="I520" s="234"/>
      <c r="J520" s="230"/>
      <c r="K520" s="230"/>
      <c r="L520" s="235"/>
      <c r="M520" s="236"/>
      <c r="N520" s="237"/>
      <c r="O520" s="237"/>
      <c r="P520" s="237"/>
      <c r="Q520" s="237"/>
      <c r="R520" s="237"/>
      <c r="S520" s="237"/>
      <c r="T520" s="238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39" t="s">
        <v>180</v>
      </c>
      <c r="AU520" s="239" t="s">
        <v>83</v>
      </c>
      <c r="AV520" s="13" t="s">
        <v>83</v>
      </c>
      <c r="AW520" s="13" t="s">
        <v>33</v>
      </c>
      <c r="AX520" s="13" t="s">
        <v>81</v>
      </c>
      <c r="AY520" s="239" t="s">
        <v>114</v>
      </c>
    </row>
    <row r="521" s="2" customFormat="1" ht="16.5" customHeight="1">
      <c r="A521" s="40"/>
      <c r="B521" s="41"/>
      <c r="C521" s="272" t="s">
        <v>1151</v>
      </c>
      <c r="D521" s="272" t="s">
        <v>385</v>
      </c>
      <c r="E521" s="273" t="s">
        <v>1152</v>
      </c>
      <c r="F521" s="274" t="s">
        <v>1153</v>
      </c>
      <c r="G521" s="275" t="s">
        <v>174</v>
      </c>
      <c r="H521" s="276">
        <v>0.35999999999999999</v>
      </c>
      <c r="I521" s="277"/>
      <c r="J521" s="278">
        <f>ROUND(I521*H521,2)</f>
        <v>0</v>
      </c>
      <c r="K521" s="274" t="s">
        <v>175</v>
      </c>
      <c r="L521" s="279"/>
      <c r="M521" s="280" t="s">
        <v>19</v>
      </c>
      <c r="N521" s="281" t="s">
        <v>44</v>
      </c>
      <c r="O521" s="86"/>
      <c r="P521" s="215">
        <f>O521*H521</f>
        <v>0</v>
      </c>
      <c r="Q521" s="215">
        <v>0.0020999999999999999</v>
      </c>
      <c r="R521" s="215">
        <f>Q521*H521</f>
        <v>0.00075599999999999994</v>
      </c>
      <c r="S521" s="215">
        <v>0</v>
      </c>
      <c r="T521" s="216">
        <f>S521*H521</f>
        <v>0</v>
      </c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R521" s="217" t="s">
        <v>376</v>
      </c>
      <c r="AT521" s="217" t="s">
        <v>385</v>
      </c>
      <c r="AU521" s="217" t="s">
        <v>83</v>
      </c>
      <c r="AY521" s="19" t="s">
        <v>114</v>
      </c>
      <c r="BE521" s="218">
        <f>IF(N521="základní",J521,0)</f>
        <v>0</v>
      </c>
      <c r="BF521" s="218">
        <f>IF(N521="snížená",J521,0)</f>
        <v>0</v>
      </c>
      <c r="BG521" s="218">
        <f>IF(N521="zákl. přenesená",J521,0)</f>
        <v>0</v>
      </c>
      <c r="BH521" s="218">
        <f>IF(N521="sníž. přenesená",J521,0)</f>
        <v>0</v>
      </c>
      <c r="BI521" s="218">
        <f>IF(N521="nulová",J521,0)</f>
        <v>0</v>
      </c>
      <c r="BJ521" s="19" t="s">
        <v>81</v>
      </c>
      <c r="BK521" s="218">
        <f>ROUND(I521*H521,2)</f>
        <v>0</v>
      </c>
      <c r="BL521" s="19" t="s">
        <v>245</v>
      </c>
      <c r="BM521" s="217" t="s">
        <v>1154</v>
      </c>
    </row>
    <row r="522" s="13" customFormat="1">
      <c r="A522" s="13"/>
      <c r="B522" s="229"/>
      <c r="C522" s="230"/>
      <c r="D522" s="219" t="s">
        <v>180</v>
      </c>
      <c r="E522" s="230"/>
      <c r="F522" s="232" t="s">
        <v>1155</v>
      </c>
      <c r="G522" s="230"/>
      <c r="H522" s="233">
        <v>0.35999999999999999</v>
      </c>
      <c r="I522" s="234"/>
      <c r="J522" s="230"/>
      <c r="K522" s="230"/>
      <c r="L522" s="235"/>
      <c r="M522" s="236"/>
      <c r="N522" s="237"/>
      <c r="O522" s="237"/>
      <c r="P522" s="237"/>
      <c r="Q522" s="237"/>
      <c r="R522" s="237"/>
      <c r="S522" s="237"/>
      <c r="T522" s="238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39" t="s">
        <v>180</v>
      </c>
      <c r="AU522" s="239" t="s">
        <v>83</v>
      </c>
      <c r="AV522" s="13" t="s">
        <v>83</v>
      </c>
      <c r="AW522" s="13" t="s">
        <v>4</v>
      </c>
      <c r="AX522" s="13" t="s">
        <v>81</v>
      </c>
      <c r="AY522" s="239" t="s">
        <v>114</v>
      </c>
    </row>
    <row r="523" s="12" customFormat="1" ht="22.8" customHeight="1">
      <c r="A523" s="12"/>
      <c r="B523" s="190"/>
      <c r="C523" s="191"/>
      <c r="D523" s="192" t="s">
        <v>72</v>
      </c>
      <c r="E523" s="204" t="s">
        <v>1156</v>
      </c>
      <c r="F523" s="204" t="s">
        <v>1157</v>
      </c>
      <c r="G523" s="191"/>
      <c r="H523" s="191"/>
      <c r="I523" s="194"/>
      <c r="J523" s="205">
        <f>BK523</f>
        <v>0</v>
      </c>
      <c r="K523" s="191"/>
      <c r="L523" s="196"/>
      <c r="M523" s="197"/>
      <c r="N523" s="198"/>
      <c r="O523" s="198"/>
      <c r="P523" s="199">
        <f>SUM(P524:P529)</f>
        <v>0</v>
      </c>
      <c r="Q523" s="198"/>
      <c r="R523" s="199">
        <f>SUM(R524:R529)</f>
        <v>0.019969999999999998</v>
      </c>
      <c r="S523" s="198"/>
      <c r="T523" s="200">
        <f>SUM(T524:T529)</f>
        <v>0</v>
      </c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R523" s="201" t="s">
        <v>83</v>
      </c>
      <c r="AT523" s="202" t="s">
        <v>72</v>
      </c>
      <c r="AU523" s="202" t="s">
        <v>81</v>
      </c>
      <c r="AY523" s="201" t="s">
        <v>114</v>
      </c>
      <c r="BK523" s="203">
        <f>SUM(BK524:BK529)</f>
        <v>0</v>
      </c>
    </row>
    <row r="524" s="2" customFormat="1" ht="16.5" customHeight="1">
      <c r="A524" s="40"/>
      <c r="B524" s="41"/>
      <c r="C524" s="206" t="s">
        <v>1158</v>
      </c>
      <c r="D524" s="206" t="s">
        <v>117</v>
      </c>
      <c r="E524" s="207" t="s">
        <v>1159</v>
      </c>
      <c r="F524" s="208" t="s">
        <v>1160</v>
      </c>
      <c r="G524" s="209" t="s">
        <v>420</v>
      </c>
      <c r="H524" s="210">
        <v>1</v>
      </c>
      <c r="I524" s="211"/>
      <c r="J524" s="212">
        <f>ROUND(I524*H524,2)</f>
        <v>0</v>
      </c>
      <c r="K524" s="208" t="s">
        <v>175</v>
      </c>
      <c r="L524" s="46"/>
      <c r="M524" s="213" t="s">
        <v>19</v>
      </c>
      <c r="N524" s="214" t="s">
        <v>44</v>
      </c>
      <c r="O524" s="86"/>
      <c r="P524" s="215">
        <f>O524*H524</f>
        <v>0</v>
      </c>
      <c r="Q524" s="215">
        <v>0.00123</v>
      </c>
      <c r="R524" s="215">
        <f>Q524*H524</f>
        <v>0.00123</v>
      </c>
      <c r="S524" s="215">
        <v>0</v>
      </c>
      <c r="T524" s="216">
        <f>S524*H524</f>
        <v>0</v>
      </c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R524" s="217" t="s">
        <v>245</v>
      </c>
      <c r="AT524" s="217" t="s">
        <v>117</v>
      </c>
      <c r="AU524" s="217" t="s">
        <v>83</v>
      </c>
      <c r="AY524" s="19" t="s">
        <v>114</v>
      </c>
      <c r="BE524" s="218">
        <f>IF(N524="základní",J524,0)</f>
        <v>0</v>
      </c>
      <c r="BF524" s="218">
        <f>IF(N524="snížená",J524,0)</f>
        <v>0</v>
      </c>
      <c r="BG524" s="218">
        <f>IF(N524="zákl. přenesená",J524,0)</f>
        <v>0</v>
      </c>
      <c r="BH524" s="218">
        <f>IF(N524="sníž. přenesená",J524,0)</f>
        <v>0</v>
      </c>
      <c r="BI524" s="218">
        <f>IF(N524="nulová",J524,0)</f>
        <v>0</v>
      </c>
      <c r="BJ524" s="19" t="s">
        <v>81</v>
      </c>
      <c r="BK524" s="218">
        <f>ROUND(I524*H524,2)</f>
        <v>0</v>
      </c>
      <c r="BL524" s="19" t="s">
        <v>245</v>
      </c>
      <c r="BM524" s="217" t="s">
        <v>1161</v>
      </c>
    </row>
    <row r="525" s="2" customFormat="1" ht="16.5" customHeight="1">
      <c r="A525" s="40"/>
      <c r="B525" s="41"/>
      <c r="C525" s="206" t="s">
        <v>1162</v>
      </c>
      <c r="D525" s="206" t="s">
        <v>117</v>
      </c>
      <c r="E525" s="207" t="s">
        <v>1163</v>
      </c>
      <c r="F525" s="208" t="s">
        <v>1164</v>
      </c>
      <c r="G525" s="209" t="s">
        <v>217</v>
      </c>
      <c r="H525" s="210">
        <v>20</v>
      </c>
      <c r="I525" s="211"/>
      <c r="J525" s="212">
        <f>ROUND(I525*H525,2)</f>
        <v>0</v>
      </c>
      <c r="K525" s="208" t="s">
        <v>175</v>
      </c>
      <c r="L525" s="46"/>
      <c r="M525" s="213" t="s">
        <v>19</v>
      </c>
      <c r="N525" s="214" t="s">
        <v>44</v>
      </c>
      <c r="O525" s="86"/>
      <c r="P525" s="215">
        <f>O525*H525</f>
        <v>0</v>
      </c>
      <c r="Q525" s="215">
        <v>0.00072999999999999996</v>
      </c>
      <c r="R525" s="215">
        <f>Q525*H525</f>
        <v>0.014599999999999998</v>
      </c>
      <c r="S525" s="215">
        <v>0</v>
      </c>
      <c r="T525" s="216">
        <f>S525*H525</f>
        <v>0</v>
      </c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R525" s="217" t="s">
        <v>245</v>
      </c>
      <c r="AT525" s="217" t="s">
        <v>117</v>
      </c>
      <c r="AU525" s="217" t="s">
        <v>83</v>
      </c>
      <c r="AY525" s="19" t="s">
        <v>114</v>
      </c>
      <c r="BE525" s="218">
        <f>IF(N525="základní",J525,0)</f>
        <v>0</v>
      </c>
      <c r="BF525" s="218">
        <f>IF(N525="snížená",J525,0)</f>
        <v>0</v>
      </c>
      <c r="BG525" s="218">
        <f>IF(N525="zákl. přenesená",J525,0)</f>
        <v>0</v>
      </c>
      <c r="BH525" s="218">
        <f>IF(N525="sníž. přenesená",J525,0)</f>
        <v>0</v>
      </c>
      <c r="BI525" s="218">
        <f>IF(N525="nulová",J525,0)</f>
        <v>0</v>
      </c>
      <c r="BJ525" s="19" t="s">
        <v>81</v>
      </c>
      <c r="BK525" s="218">
        <f>ROUND(I525*H525,2)</f>
        <v>0</v>
      </c>
      <c r="BL525" s="19" t="s">
        <v>245</v>
      </c>
      <c r="BM525" s="217" t="s">
        <v>1165</v>
      </c>
    </row>
    <row r="526" s="2" customFormat="1" ht="16.5" customHeight="1">
      <c r="A526" s="40"/>
      <c r="B526" s="41"/>
      <c r="C526" s="206" t="s">
        <v>1166</v>
      </c>
      <c r="D526" s="206" t="s">
        <v>117</v>
      </c>
      <c r="E526" s="207" t="s">
        <v>1167</v>
      </c>
      <c r="F526" s="208" t="s">
        <v>1168</v>
      </c>
      <c r="G526" s="209" t="s">
        <v>420</v>
      </c>
      <c r="H526" s="210">
        <v>1</v>
      </c>
      <c r="I526" s="211"/>
      <c r="J526" s="212">
        <f>ROUND(I526*H526,2)</f>
        <v>0</v>
      </c>
      <c r="K526" s="208" t="s">
        <v>175</v>
      </c>
      <c r="L526" s="46"/>
      <c r="M526" s="213" t="s">
        <v>19</v>
      </c>
      <c r="N526" s="214" t="s">
        <v>44</v>
      </c>
      <c r="O526" s="86"/>
      <c r="P526" s="215">
        <f>O526*H526</f>
        <v>0</v>
      </c>
      <c r="Q526" s="215">
        <v>0.0025300000000000001</v>
      </c>
      <c r="R526" s="215">
        <f>Q526*H526</f>
        <v>0.0025300000000000001</v>
      </c>
      <c r="S526" s="215">
        <v>0</v>
      </c>
      <c r="T526" s="216">
        <f>S526*H526</f>
        <v>0</v>
      </c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R526" s="217" t="s">
        <v>245</v>
      </c>
      <c r="AT526" s="217" t="s">
        <v>117</v>
      </c>
      <c r="AU526" s="217" t="s">
        <v>83</v>
      </c>
      <c r="AY526" s="19" t="s">
        <v>114</v>
      </c>
      <c r="BE526" s="218">
        <f>IF(N526="základní",J526,0)</f>
        <v>0</v>
      </c>
      <c r="BF526" s="218">
        <f>IF(N526="snížená",J526,0)</f>
        <v>0</v>
      </c>
      <c r="BG526" s="218">
        <f>IF(N526="zákl. přenesená",J526,0)</f>
        <v>0</v>
      </c>
      <c r="BH526" s="218">
        <f>IF(N526="sníž. přenesená",J526,0)</f>
        <v>0</v>
      </c>
      <c r="BI526" s="218">
        <f>IF(N526="nulová",J526,0)</f>
        <v>0</v>
      </c>
      <c r="BJ526" s="19" t="s">
        <v>81</v>
      </c>
      <c r="BK526" s="218">
        <f>ROUND(I526*H526,2)</f>
        <v>0</v>
      </c>
      <c r="BL526" s="19" t="s">
        <v>245</v>
      </c>
      <c r="BM526" s="217" t="s">
        <v>1169</v>
      </c>
    </row>
    <row r="527" s="2" customFormat="1" ht="16.5" customHeight="1">
      <c r="A527" s="40"/>
      <c r="B527" s="41"/>
      <c r="C527" s="206" t="s">
        <v>1170</v>
      </c>
      <c r="D527" s="206" t="s">
        <v>117</v>
      </c>
      <c r="E527" s="207" t="s">
        <v>1171</v>
      </c>
      <c r="F527" s="208" t="s">
        <v>1172</v>
      </c>
      <c r="G527" s="209" t="s">
        <v>420</v>
      </c>
      <c r="H527" s="210">
        <v>1</v>
      </c>
      <c r="I527" s="211"/>
      <c r="J527" s="212">
        <f>ROUND(I527*H527,2)</f>
        <v>0</v>
      </c>
      <c r="K527" s="208" t="s">
        <v>175</v>
      </c>
      <c r="L527" s="46"/>
      <c r="M527" s="213" t="s">
        <v>19</v>
      </c>
      <c r="N527" s="214" t="s">
        <v>44</v>
      </c>
      <c r="O527" s="86"/>
      <c r="P527" s="215">
        <f>O527*H527</f>
        <v>0</v>
      </c>
      <c r="Q527" s="215">
        <v>0.00075000000000000002</v>
      </c>
      <c r="R527" s="215">
        <f>Q527*H527</f>
        <v>0.00075000000000000002</v>
      </c>
      <c r="S527" s="215">
        <v>0</v>
      </c>
      <c r="T527" s="216">
        <f>S527*H527</f>
        <v>0</v>
      </c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R527" s="217" t="s">
        <v>245</v>
      </c>
      <c r="AT527" s="217" t="s">
        <v>117</v>
      </c>
      <c r="AU527" s="217" t="s">
        <v>83</v>
      </c>
      <c r="AY527" s="19" t="s">
        <v>114</v>
      </c>
      <c r="BE527" s="218">
        <f>IF(N527="základní",J527,0)</f>
        <v>0</v>
      </c>
      <c r="BF527" s="218">
        <f>IF(N527="snížená",J527,0)</f>
        <v>0</v>
      </c>
      <c r="BG527" s="218">
        <f>IF(N527="zákl. přenesená",J527,0)</f>
        <v>0</v>
      </c>
      <c r="BH527" s="218">
        <f>IF(N527="sníž. přenesená",J527,0)</f>
        <v>0</v>
      </c>
      <c r="BI527" s="218">
        <f>IF(N527="nulová",J527,0)</f>
        <v>0</v>
      </c>
      <c r="BJ527" s="19" t="s">
        <v>81</v>
      </c>
      <c r="BK527" s="218">
        <f>ROUND(I527*H527,2)</f>
        <v>0</v>
      </c>
      <c r="BL527" s="19" t="s">
        <v>245</v>
      </c>
      <c r="BM527" s="217" t="s">
        <v>1173</v>
      </c>
    </row>
    <row r="528" s="2" customFormat="1" ht="16.5" customHeight="1">
      <c r="A528" s="40"/>
      <c r="B528" s="41"/>
      <c r="C528" s="206" t="s">
        <v>1174</v>
      </c>
      <c r="D528" s="206" t="s">
        <v>117</v>
      </c>
      <c r="E528" s="207" t="s">
        <v>1175</v>
      </c>
      <c r="F528" s="208" t="s">
        <v>1176</v>
      </c>
      <c r="G528" s="209" t="s">
        <v>420</v>
      </c>
      <c r="H528" s="210">
        <v>2</v>
      </c>
      <c r="I528" s="211"/>
      <c r="J528" s="212">
        <f>ROUND(I528*H528,2)</f>
        <v>0</v>
      </c>
      <c r="K528" s="208" t="s">
        <v>175</v>
      </c>
      <c r="L528" s="46"/>
      <c r="M528" s="213" t="s">
        <v>19</v>
      </c>
      <c r="N528" s="214" t="s">
        <v>44</v>
      </c>
      <c r="O528" s="86"/>
      <c r="P528" s="215">
        <f>O528*H528</f>
        <v>0</v>
      </c>
      <c r="Q528" s="215">
        <v>0.00042999999999999999</v>
      </c>
      <c r="R528" s="215">
        <f>Q528*H528</f>
        <v>0.00085999999999999998</v>
      </c>
      <c r="S528" s="215">
        <v>0</v>
      </c>
      <c r="T528" s="216">
        <f>S528*H528</f>
        <v>0</v>
      </c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R528" s="217" t="s">
        <v>245</v>
      </c>
      <c r="AT528" s="217" t="s">
        <v>117</v>
      </c>
      <c r="AU528" s="217" t="s">
        <v>83</v>
      </c>
      <c r="AY528" s="19" t="s">
        <v>114</v>
      </c>
      <c r="BE528" s="218">
        <f>IF(N528="základní",J528,0)</f>
        <v>0</v>
      </c>
      <c r="BF528" s="218">
        <f>IF(N528="snížená",J528,0)</f>
        <v>0</v>
      </c>
      <c r="BG528" s="218">
        <f>IF(N528="zákl. přenesená",J528,0)</f>
        <v>0</v>
      </c>
      <c r="BH528" s="218">
        <f>IF(N528="sníž. přenesená",J528,0)</f>
        <v>0</v>
      </c>
      <c r="BI528" s="218">
        <f>IF(N528="nulová",J528,0)</f>
        <v>0</v>
      </c>
      <c r="BJ528" s="19" t="s">
        <v>81</v>
      </c>
      <c r="BK528" s="218">
        <f>ROUND(I528*H528,2)</f>
        <v>0</v>
      </c>
      <c r="BL528" s="19" t="s">
        <v>245</v>
      </c>
      <c r="BM528" s="217" t="s">
        <v>1177</v>
      </c>
    </row>
    <row r="529" s="2" customFormat="1">
      <c r="A529" s="40"/>
      <c r="B529" s="41"/>
      <c r="C529" s="206" t="s">
        <v>1178</v>
      </c>
      <c r="D529" s="206" t="s">
        <v>117</v>
      </c>
      <c r="E529" s="207" t="s">
        <v>1179</v>
      </c>
      <c r="F529" s="208" t="s">
        <v>1180</v>
      </c>
      <c r="G529" s="209" t="s">
        <v>369</v>
      </c>
      <c r="H529" s="210">
        <v>0.02</v>
      </c>
      <c r="I529" s="211"/>
      <c r="J529" s="212">
        <f>ROUND(I529*H529,2)</f>
        <v>0</v>
      </c>
      <c r="K529" s="208" t="s">
        <v>175</v>
      </c>
      <c r="L529" s="46"/>
      <c r="M529" s="213" t="s">
        <v>19</v>
      </c>
      <c r="N529" s="214" t="s">
        <v>44</v>
      </c>
      <c r="O529" s="86"/>
      <c r="P529" s="215">
        <f>O529*H529</f>
        <v>0</v>
      </c>
      <c r="Q529" s="215">
        <v>0</v>
      </c>
      <c r="R529" s="215">
        <f>Q529*H529</f>
        <v>0</v>
      </c>
      <c r="S529" s="215">
        <v>0</v>
      </c>
      <c r="T529" s="216">
        <f>S529*H529</f>
        <v>0</v>
      </c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R529" s="217" t="s">
        <v>245</v>
      </c>
      <c r="AT529" s="217" t="s">
        <v>117</v>
      </c>
      <c r="AU529" s="217" t="s">
        <v>83</v>
      </c>
      <c r="AY529" s="19" t="s">
        <v>114</v>
      </c>
      <c r="BE529" s="218">
        <f>IF(N529="základní",J529,0)</f>
        <v>0</v>
      </c>
      <c r="BF529" s="218">
        <f>IF(N529="snížená",J529,0)</f>
        <v>0</v>
      </c>
      <c r="BG529" s="218">
        <f>IF(N529="zákl. přenesená",J529,0)</f>
        <v>0</v>
      </c>
      <c r="BH529" s="218">
        <f>IF(N529="sníž. přenesená",J529,0)</f>
        <v>0</v>
      </c>
      <c r="BI529" s="218">
        <f>IF(N529="nulová",J529,0)</f>
        <v>0</v>
      </c>
      <c r="BJ529" s="19" t="s">
        <v>81</v>
      </c>
      <c r="BK529" s="218">
        <f>ROUND(I529*H529,2)</f>
        <v>0</v>
      </c>
      <c r="BL529" s="19" t="s">
        <v>245</v>
      </c>
      <c r="BM529" s="217" t="s">
        <v>1181</v>
      </c>
    </row>
    <row r="530" s="12" customFormat="1" ht="22.8" customHeight="1">
      <c r="A530" s="12"/>
      <c r="B530" s="190"/>
      <c r="C530" s="191"/>
      <c r="D530" s="192" t="s">
        <v>72</v>
      </c>
      <c r="E530" s="204" t="s">
        <v>1182</v>
      </c>
      <c r="F530" s="204" t="s">
        <v>1183</v>
      </c>
      <c r="G530" s="191"/>
      <c r="H530" s="191"/>
      <c r="I530" s="194"/>
      <c r="J530" s="205">
        <f>BK530</f>
        <v>0</v>
      </c>
      <c r="K530" s="191"/>
      <c r="L530" s="196"/>
      <c r="M530" s="197"/>
      <c r="N530" s="198"/>
      <c r="O530" s="198"/>
      <c r="P530" s="199">
        <f>SUM(P531:P538)</f>
        <v>0</v>
      </c>
      <c r="Q530" s="198"/>
      <c r="R530" s="199">
        <f>SUM(R531:R538)</f>
        <v>0.018698199999999998</v>
      </c>
      <c r="S530" s="198"/>
      <c r="T530" s="200">
        <f>SUM(T531:T538)</f>
        <v>0</v>
      </c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R530" s="201" t="s">
        <v>83</v>
      </c>
      <c r="AT530" s="202" t="s">
        <v>72</v>
      </c>
      <c r="AU530" s="202" t="s">
        <v>81</v>
      </c>
      <c r="AY530" s="201" t="s">
        <v>114</v>
      </c>
      <c r="BK530" s="203">
        <f>SUM(BK531:BK538)</f>
        <v>0</v>
      </c>
    </row>
    <row r="531" s="2" customFormat="1">
      <c r="A531" s="40"/>
      <c r="B531" s="41"/>
      <c r="C531" s="206" t="s">
        <v>1184</v>
      </c>
      <c r="D531" s="206" t="s">
        <v>117</v>
      </c>
      <c r="E531" s="207" t="s">
        <v>1185</v>
      </c>
      <c r="F531" s="208" t="s">
        <v>1186</v>
      </c>
      <c r="G531" s="209" t="s">
        <v>174</v>
      </c>
      <c r="H531" s="210">
        <v>1.02</v>
      </c>
      <c r="I531" s="211"/>
      <c r="J531" s="212">
        <f>ROUND(I531*H531,2)</f>
        <v>0</v>
      </c>
      <c r="K531" s="208" t="s">
        <v>175</v>
      </c>
      <c r="L531" s="46"/>
      <c r="M531" s="213" t="s">
        <v>19</v>
      </c>
      <c r="N531" s="214" t="s">
        <v>44</v>
      </c>
      <c r="O531" s="86"/>
      <c r="P531" s="215">
        <f>O531*H531</f>
        <v>0</v>
      </c>
      <c r="Q531" s="215">
        <v>0</v>
      </c>
      <c r="R531" s="215">
        <f>Q531*H531</f>
        <v>0</v>
      </c>
      <c r="S531" s="215">
        <v>0</v>
      </c>
      <c r="T531" s="216">
        <f>S531*H531</f>
        <v>0</v>
      </c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R531" s="217" t="s">
        <v>245</v>
      </c>
      <c r="AT531" s="217" t="s">
        <v>117</v>
      </c>
      <c r="AU531" s="217" t="s">
        <v>83</v>
      </c>
      <c r="AY531" s="19" t="s">
        <v>114</v>
      </c>
      <c r="BE531" s="218">
        <f>IF(N531="základní",J531,0)</f>
        <v>0</v>
      </c>
      <c r="BF531" s="218">
        <f>IF(N531="snížená",J531,0)</f>
        <v>0</v>
      </c>
      <c r="BG531" s="218">
        <f>IF(N531="zákl. přenesená",J531,0)</f>
        <v>0</v>
      </c>
      <c r="BH531" s="218">
        <f>IF(N531="sníž. přenesená",J531,0)</f>
        <v>0</v>
      </c>
      <c r="BI531" s="218">
        <f>IF(N531="nulová",J531,0)</f>
        <v>0</v>
      </c>
      <c r="BJ531" s="19" t="s">
        <v>81</v>
      </c>
      <c r="BK531" s="218">
        <f>ROUND(I531*H531,2)</f>
        <v>0</v>
      </c>
      <c r="BL531" s="19" t="s">
        <v>245</v>
      </c>
      <c r="BM531" s="217" t="s">
        <v>1187</v>
      </c>
    </row>
    <row r="532" s="2" customFormat="1">
      <c r="A532" s="40"/>
      <c r="B532" s="41"/>
      <c r="C532" s="206" t="s">
        <v>1188</v>
      </c>
      <c r="D532" s="206" t="s">
        <v>117</v>
      </c>
      <c r="E532" s="207" t="s">
        <v>1189</v>
      </c>
      <c r="F532" s="208" t="s">
        <v>1190</v>
      </c>
      <c r="G532" s="209" t="s">
        <v>174</v>
      </c>
      <c r="H532" s="210">
        <v>1.02</v>
      </c>
      <c r="I532" s="211"/>
      <c r="J532" s="212">
        <f>ROUND(I532*H532,2)</f>
        <v>0</v>
      </c>
      <c r="K532" s="208" t="s">
        <v>175</v>
      </c>
      <c r="L532" s="46"/>
      <c r="M532" s="213" t="s">
        <v>19</v>
      </c>
      <c r="N532" s="214" t="s">
        <v>44</v>
      </c>
      <c r="O532" s="86"/>
      <c r="P532" s="215">
        <f>O532*H532</f>
        <v>0</v>
      </c>
      <c r="Q532" s="215">
        <v>0.00264</v>
      </c>
      <c r="R532" s="215">
        <f>Q532*H532</f>
        <v>0.0026928</v>
      </c>
      <c r="S532" s="215">
        <v>0</v>
      </c>
      <c r="T532" s="216">
        <f>S532*H532</f>
        <v>0</v>
      </c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R532" s="217" t="s">
        <v>245</v>
      </c>
      <c r="AT532" s="217" t="s">
        <v>117</v>
      </c>
      <c r="AU532" s="217" t="s">
        <v>83</v>
      </c>
      <c r="AY532" s="19" t="s">
        <v>114</v>
      </c>
      <c r="BE532" s="218">
        <f>IF(N532="základní",J532,0)</f>
        <v>0</v>
      </c>
      <c r="BF532" s="218">
        <f>IF(N532="snížená",J532,0)</f>
        <v>0</v>
      </c>
      <c r="BG532" s="218">
        <f>IF(N532="zákl. přenesená",J532,0)</f>
        <v>0</v>
      </c>
      <c r="BH532" s="218">
        <f>IF(N532="sníž. přenesená",J532,0)</f>
        <v>0</v>
      </c>
      <c r="BI532" s="218">
        <f>IF(N532="nulová",J532,0)</f>
        <v>0</v>
      </c>
      <c r="BJ532" s="19" t="s">
        <v>81</v>
      </c>
      <c r="BK532" s="218">
        <f>ROUND(I532*H532,2)</f>
        <v>0</v>
      </c>
      <c r="BL532" s="19" t="s">
        <v>245</v>
      </c>
      <c r="BM532" s="217" t="s">
        <v>1191</v>
      </c>
    </row>
    <row r="533" s="13" customFormat="1">
      <c r="A533" s="13"/>
      <c r="B533" s="229"/>
      <c r="C533" s="230"/>
      <c r="D533" s="219" t="s">
        <v>180</v>
      </c>
      <c r="E533" s="231" t="s">
        <v>19</v>
      </c>
      <c r="F533" s="232" t="s">
        <v>1192</v>
      </c>
      <c r="G533" s="230"/>
      <c r="H533" s="233">
        <v>1.02</v>
      </c>
      <c r="I533" s="234"/>
      <c r="J533" s="230"/>
      <c r="K533" s="230"/>
      <c r="L533" s="235"/>
      <c r="M533" s="236"/>
      <c r="N533" s="237"/>
      <c r="O533" s="237"/>
      <c r="P533" s="237"/>
      <c r="Q533" s="237"/>
      <c r="R533" s="237"/>
      <c r="S533" s="237"/>
      <c r="T533" s="238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39" t="s">
        <v>180</v>
      </c>
      <c r="AU533" s="239" t="s">
        <v>83</v>
      </c>
      <c r="AV533" s="13" t="s">
        <v>83</v>
      </c>
      <c r="AW533" s="13" t="s">
        <v>33</v>
      </c>
      <c r="AX533" s="13" t="s">
        <v>81</v>
      </c>
      <c r="AY533" s="239" t="s">
        <v>114</v>
      </c>
    </row>
    <row r="534" s="2" customFormat="1" ht="16.5" customHeight="1">
      <c r="A534" s="40"/>
      <c r="B534" s="41"/>
      <c r="C534" s="272" t="s">
        <v>1193</v>
      </c>
      <c r="D534" s="272" t="s">
        <v>385</v>
      </c>
      <c r="E534" s="273" t="s">
        <v>1194</v>
      </c>
      <c r="F534" s="274" t="s">
        <v>1195</v>
      </c>
      <c r="G534" s="275" t="s">
        <v>369</v>
      </c>
      <c r="H534" s="276">
        <v>0.016</v>
      </c>
      <c r="I534" s="277"/>
      <c r="J534" s="278">
        <f>ROUND(I534*H534,2)</f>
        <v>0</v>
      </c>
      <c r="K534" s="274" t="s">
        <v>175</v>
      </c>
      <c r="L534" s="279"/>
      <c r="M534" s="280" t="s">
        <v>19</v>
      </c>
      <c r="N534" s="281" t="s">
        <v>44</v>
      </c>
      <c r="O534" s="86"/>
      <c r="P534" s="215">
        <f>O534*H534</f>
        <v>0</v>
      </c>
      <c r="Q534" s="215">
        <v>1</v>
      </c>
      <c r="R534" s="215">
        <f>Q534*H534</f>
        <v>0.016</v>
      </c>
      <c r="S534" s="215">
        <v>0</v>
      </c>
      <c r="T534" s="216">
        <f>S534*H534</f>
        <v>0</v>
      </c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R534" s="217" t="s">
        <v>824</v>
      </c>
      <c r="AT534" s="217" t="s">
        <v>385</v>
      </c>
      <c r="AU534" s="217" t="s">
        <v>83</v>
      </c>
      <c r="AY534" s="19" t="s">
        <v>114</v>
      </c>
      <c r="BE534" s="218">
        <f>IF(N534="základní",J534,0)</f>
        <v>0</v>
      </c>
      <c r="BF534" s="218">
        <f>IF(N534="snížená",J534,0)</f>
        <v>0</v>
      </c>
      <c r="BG534" s="218">
        <f>IF(N534="zákl. přenesená",J534,0)</f>
        <v>0</v>
      </c>
      <c r="BH534" s="218">
        <f>IF(N534="sníž. přenesená",J534,0)</f>
        <v>0</v>
      </c>
      <c r="BI534" s="218">
        <f>IF(N534="nulová",J534,0)</f>
        <v>0</v>
      </c>
      <c r="BJ534" s="19" t="s">
        <v>81</v>
      </c>
      <c r="BK534" s="218">
        <f>ROUND(I534*H534,2)</f>
        <v>0</v>
      </c>
      <c r="BL534" s="19" t="s">
        <v>824</v>
      </c>
      <c r="BM534" s="217" t="s">
        <v>1196</v>
      </c>
    </row>
    <row r="535" s="13" customFormat="1">
      <c r="A535" s="13"/>
      <c r="B535" s="229"/>
      <c r="C535" s="230"/>
      <c r="D535" s="219" t="s">
        <v>180</v>
      </c>
      <c r="E535" s="231" t="s">
        <v>19</v>
      </c>
      <c r="F535" s="232" t="s">
        <v>1197</v>
      </c>
      <c r="G535" s="230"/>
      <c r="H535" s="233">
        <v>0.016</v>
      </c>
      <c r="I535" s="234"/>
      <c r="J535" s="230"/>
      <c r="K535" s="230"/>
      <c r="L535" s="235"/>
      <c r="M535" s="236"/>
      <c r="N535" s="237"/>
      <c r="O535" s="237"/>
      <c r="P535" s="237"/>
      <c r="Q535" s="237"/>
      <c r="R535" s="237"/>
      <c r="S535" s="237"/>
      <c r="T535" s="238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39" t="s">
        <v>180</v>
      </c>
      <c r="AU535" s="239" t="s">
        <v>83</v>
      </c>
      <c r="AV535" s="13" t="s">
        <v>83</v>
      </c>
      <c r="AW535" s="13" t="s">
        <v>33</v>
      </c>
      <c r="AX535" s="13" t="s">
        <v>81</v>
      </c>
      <c r="AY535" s="239" t="s">
        <v>114</v>
      </c>
    </row>
    <row r="536" s="2" customFormat="1" ht="16.5" customHeight="1">
      <c r="A536" s="40"/>
      <c r="B536" s="41"/>
      <c r="C536" s="206" t="s">
        <v>1198</v>
      </c>
      <c r="D536" s="206" t="s">
        <v>117</v>
      </c>
      <c r="E536" s="207" t="s">
        <v>1199</v>
      </c>
      <c r="F536" s="208" t="s">
        <v>1200</v>
      </c>
      <c r="G536" s="209" t="s">
        <v>174</v>
      </c>
      <c r="H536" s="210">
        <v>0.089999999999999997</v>
      </c>
      <c r="I536" s="211"/>
      <c r="J536" s="212">
        <f>ROUND(I536*H536,2)</f>
        <v>0</v>
      </c>
      <c r="K536" s="208" t="s">
        <v>175</v>
      </c>
      <c r="L536" s="46"/>
      <c r="M536" s="213" t="s">
        <v>19</v>
      </c>
      <c r="N536" s="214" t="s">
        <v>44</v>
      </c>
      <c r="O536" s="86"/>
      <c r="P536" s="215">
        <f>O536*H536</f>
        <v>0</v>
      </c>
      <c r="Q536" s="215">
        <v>6.0000000000000002E-05</v>
      </c>
      <c r="R536" s="215">
        <f>Q536*H536</f>
        <v>5.4E-06</v>
      </c>
      <c r="S536" s="215">
        <v>0</v>
      </c>
      <c r="T536" s="216">
        <f>S536*H536</f>
        <v>0</v>
      </c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R536" s="217" t="s">
        <v>245</v>
      </c>
      <c r="AT536" s="217" t="s">
        <v>117</v>
      </c>
      <c r="AU536" s="217" t="s">
        <v>83</v>
      </c>
      <c r="AY536" s="19" t="s">
        <v>114</v>
      </c>
      <c r="BE536" s="218">
        <f>IF(N536="základní",J536,0)</f>
        <v>0</v>
      </c>
      <c r="BF536" s="218">
        <f>IF(N536="snížená",J536,0)</f>
        <v>0</v>
      </c>
      <c r="BG536" s="218">
        <f>IF(N536="zákl. přenesená",J536,0)</f>
        <v>0</v>
      </c>
      <c r="BH536" s="218">
        <f>IF(N536="sníž. přenesená",J536,0)</f>
        <v>0</v>
      </c>
      <c r="BI536" s="218">
        <f>IF(N536="nulová",J536,0)</f>
        <v>0</v>
      </c>
      <c r="BJ536" s="19" t="s">
        <v>81</v>
      </c>
      <c r="BK536" s="218">
        <f>ROUND(I536*H536,2)</f>
        <v>0</v>
      </c>
      <c r="BL536" s="19" t="s">
        <v>245</v>
      </c>
      <c r="BM536" s="217" t="s">
        <v>1201</v>
      </c>
    </row>
    <row r="537" s="13" customFormat="1">
      <c r="A537" s="13"/>
      <c r="B537" s="229"/>
      <c r="C537" s="230"/>
      <c r="D537" s="219" t="s">
        <v>180</v>
      </c>
      <c r="E537" s="231" t="s">
        <v>19</v>
      </c>
      <c r="F537" s="232" t="s">
        <v>1202</v>
      </c>
      <c r="G537" s="230"/>
      <c r="H537" s="233">
        <v>0.089999999999999997</v>
      </c>
      <c r="I537" s="234"/>
      <c r="J537" s="230"/>
      <c r="K537" s="230"/>
      <c r="L537" s="235"/>
      <c r="M537" s="236"/>
      <c r="N537" s="237"/>
      <c r="O537" s="237"/>
      <c r="P537" s="237"/>
      <c r="Q537" s="237"/>
      <c r="R537" s="237"/>
      <c r="S537" s="237"/>
      <c r="T537" s="238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39" t="s">
        <v>180</v>
      </c>
      <c r="AU537" s="239" t="s">
        <v>83</v>
      </c>
      <c r="AV537" s="13" t="s">
        <v>83</v>
      </c>
      <c r="AW537" s="13" t="s">
        <v>33</v>
      </c>
      <c r="AX537" s="13" t="s">
        <v>81</v>
      </c>
      <c r="AY537" s="239" t="s">
        <v>114</v>
      </c>
    </row>
    <row r="538" s="2" customFormat="1">
      <c r="A538" s="40"/>
      <c r="B538" s="41"/>
      <c r="C538" s="206" t="s">
        <v>1203</v>
      </c>
      <c r="D538" s="206" t="s">
        <v>117</v>
      </c>
      <c r="E538" s="207" t="s">
        <v>1204</v>
      </c>
      <c r="F538" s="208" t="s">
        <v>1205</v>
      </c>
      <c r="G538" s="209" t="s">
        <v>369</v>
      </c>
      <c r="H538" s="210">
        <v>0.0030000000000000001</v>
      </c>
      <c r="I538" s="211"/>
      <c r="J538" s="212">
        <f>ROUND(I538*H538,2)</f>
        <v>0</v>
      </c>
      <c r="K538" s="208" t="s">
        <v>175</v>
      </c>
      <c r="L538" s="46"/>
      <c r="M538" s="213" t="s">
        <v>19</v>
      </c>
      <c r="N538" s="214" t="s">
        <v>44</v>
      </c>
      <c r="O538" s="86"/>
      <c r="P538" s="215">
        <f>O538*H538</f>
        <v>0</v>
      </c>
      <c r="Q538" s="215">
        <v>0</v>
      </c>
      <c r="R538" s="215">
        <f>Q538*H538</f>
        <v>0</v>
      </c>
      <c r="S538" s="215">
        <v>0</v>
      </c>
      <c r="T538" s="216">
        <f>S538*H538</f>
        <v>0</v>
      </c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R538" s="217" t="s">
        <v>245</v>
      </c>
      <c r="AT538" s="217" t="s">
        <v>117</v>
      </c>
      <c r="AU538" s="217" t="s">
        <v>83</v>
      </c>
      <c r="AY538" s="19" t="s">
        <v>114</v>
      </c>
      <c r="BE538" s="218">
        <f>IF(N538="základní",J538,0)</f>
        <v>0</v>
      </c>
      <c r="BF538" s="218">
        <f>IF(N538="snížená",J538,0)</f>
        <v>0</v>
      </c>
      <c r="BG538" s="218">
        <f>IF(N538="zákl. přenesená",J538,0)</f>
        <v>0</v>
      </c>
      <c r="BH538" s="218">
        <f>IF(N538="sníž. přenesená",J538,0)</f>
        <v>0</v>
      </c>
      <c r="BI538" s="218">
        <f>IF(N538="nulová",J538,0)</f>
        <v>0</v>
      </c>
      <c r="BJ538" s="19" t="s">
        <v>81</v>
      </c>
      <c r="BK538" s="218">
        <f>ROUND(I538*H538,2)</f>
        <v>0</v>
      </c>
      <c r="BL538" s="19" t="s">
        <v>245</v>
      </c>
      <c r="BM538" s="217" t="s">
        <v>1206</v>
      </c>
    </row>
    <row r="539" s="12" customFormat="1" ht="22.8" customHeight="1">
      <c r="A539" s="12"/>
      <c r="B539" s="190"/>
      <c r="C539" s="191"/>
      <c r="D539" s="192" t="s">
        <v>72</v>
      </c>
      <c r="E539" s="204" t="s">
        <v>1207</v>
      </c>
      <c r="F539" s="204" t="s">
        <v>1208</v>
      </c>
      <c r="G539" s="191"/>
      <c r="H539" s="191"/>
      <c r="I539" s="194"/>
      <c r="J539" s="205">
        <f>BK539</f>
        <v>0</v>
      </c>
      <c r="K539" s="191"/>
      <c r="L539" s="196"/>
      <c r="M539" s="197"/>
      <c r="N539" s="198"/>
      <c r="O539" s="198"/>
      <c r="P539" s="199">
        <f>SUM(P540:P549)</f>
        <v>0</v>
      </c>
      <c r="Q539" s="198"/>
      <c r="R539" s="199">
        <f>SUM(R540:R549)</f>
        <v>0.00058</v>
      </c>
      <c r="S539" s="198"/>
      <c r="T539" s="200">
        <f>SUM(T540:T549)</f>
        <v>0</v>
      </c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R539" s="201" t="s">
        <v>83</v>
      </c>
      <c r="AT539" s="202" t="s">
        <v>72</v>
      </c>
      <c r="AU539" s="202" t="s">
        <v>81</v>
      </c>
      <c r="AY539" s="201" t="s">
        <v>114</v>
      </c>
      <c r="BK539" s="203">
        <f>SUM(BK540:BK549)</f>
        <v>0</v>
      </c>
    </row>
    <row r="540" s="2" customFormat="1">
      <c r="A540" s="40"/>
      <c r="B540" s="41"/>
      <c r="C540" s="206" t="s">
        <v>1209</v>
      </c>
      <c r="D540" s="206" t="s">
        <v>117</v>
      </c>
      <c r="E540" s="207" t="s">
        <v>1210</v>
      </c>
      <c r="F540" s="208" t="s">
        <v>1211</v>
      </c>
      <c r="G540" s="209" t="s">
        <v>174</v>
      </c>
      <c r="H540" s="210">
        <v>1</v>
      </c>
      <c r="I540" s="211"/>
      <c r="J540" s="212">
        <f>ROUND(I540*H540,2)</f>
        <v>0</v>
      </c>
      <c r="K540" s="208" t="s">
        <v>175</v>
      </c>
      <c r="L540" s="46"/>
      <c r="M540" s="213" t="s">
        <v>19</v>
      </c>
      <c r="N540" s="214" t="s">
        <v>44</v>
      </c>
      <c r="O540" s="86"/>
      <c r="P540" s="215">
        <f>O540*H540</f>
        <v>0</v>
      </c>
      <c r="Q540" s="215">
        <v>0.00040000000000000002</v>
      </c>
      <c r="R540" s="215">
        <f>Q540*H540</f>
        <v>0.00040000000000000002</v>
      </c>
      <c r="S540" s="215">
        <v>0</v>
      </c>
      <c r="T540" s="216">
        <f>S540*H540</f>
        <v>0</v>
      </c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R540" s="217" t="s">
        <v>245</v>
      </c>
      <c r="AT540" s="217" t="s">
        <v>117</v>
      </c>
      <c r="AU540" s="217" t="s">
        <v>83</v>
      </c>
      <c r="AY540" s="19" t="s">
        <v>114</v>
      </c>
      <c r="BE540" s="218">
        <f>IF(N540="základní",J540,0)</f>
        <v>0</v>
      </c>
      <c r="BF540" s="218">
        <f>IF(N540="snížená",J540,0)</f>
        <v>0</v>
      </c>
      <c r="BG540" s="218">
        <f>IF(N540="zákl. přenesená",J540,0)</f>
        <v>0</v>
      </c>
      <c r="BH540" s="218">
        <f>IF(N540="sníž. přenesená",J540,0)</f>
        <v>0</v>
      </c>
      <c r="BI540" s="218">
        <f>IF(N540="nulová",J540,0)</f>
        <v>0</v>
      </c>
      <c r="BJ540" s="19" t="s">
        <v>81</v>
      </c>
      <c r="BK540" s="218">
        <f>ROUND(I540*H540,2)</f>
        <v>0</v>
      </c>
      <c r="BL540" s="19" t="s">
        <v>245</v>
      </c>
      <c r="BM540" s="217" t="s">
        <v>1212</v>
      </c>
    </row>
    <row r="541" s="2" customFormat="1" ht="16.5" customHeight="1">
      <c r="A541" s="40"/>
      <c r="B541" s="41"/>
      <c r="C541" s="206" t="s">
        <v>1213</v>
      </c>
      <c r="D541" s="206" t="s">
        <v>117</v>
      </c>
      <c r="E541" s="207" t="s">
        <v>1214</v>
      </c>
      <c r="F541" s="208" t="s">
        <v>1215</v>
      </c>
      <c r="G541" s="209" t="s">
        <v>414</v>
      </c>
      <c r="H541" s="210">
        <v>3</v>
      </c>
      <c r="I541" s="211"/>
      <c r="J541" s="212">
        <f>ROUND(I541*H541,2)</f>
        <v>0</v>
      </c>
      <c r="K541" s="208" t="s">
        <v>175</v>
      </c>
      <c r="L541" s="46"/>
      <c r="M541" s="213" t="s">
        <v>19</v>
      </c>
      <c r="N541" s="214" t="s">
        <v>44</v>
      </c>
      <c r="O541" s="86"/>
      <c r="P541" s="215">
        <f>O541*H541</f>
        <v>0</v>
      </c>
      <c r="Q541" s="215">
        <v>6.0000000000000002E-05</v>
      </c>
      <c r="R541" s="215">
        <f>Q541*H541</f>
        <v>0.00018000000000000001</v>
      </c>
      <c r="S541" s="215">
        <v>0</v>
      </c>
      <c r="T541" s="216">
        <f>S541*H541</f>
        <v>0</v>
      </c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R541" s="217" t="s">
        <v>245</v>
      </c>
      <c r="AT541" s="217" t="s">
        <v>117</v>
      </c>
      <c r="AU541" s="217" t="s">
        <v>83</v>
      </c>
      <c r="AY541" s="19" t="s">
        <v>114</v>
      </c>
      <c r="BE541" s="218">
        <f>IF(N541="základní",J541,0)</f>
        <v>0</v>
      </c>
      <c r="BF541" s="218">
        <f>IF(N541="snížená",J541,0)</f>
        <v>0</v>
      </c>
      <c r="BG541" s="218">
        <f>IF(N541="zákl. přenesená",J541,0)</f>
        <v>0</v>
      </c>
      <c r="BH541" s="218">
        <f>IF(N541="sníž. přenesená",J541,0)</f>
        <v>0</v>
      </c>
      <c r="BI541" s="218">
        <f>IF(N541="nulová",J541,0)</f>
        <v>0</v>
      </c>
      <c r="BJ541" s="19" t="s">
        <v>81</v>
      </c>
      <c r="BK541" s="218">
        <f>ROUND(I541*H541,2)</f>
        <v>0</v>
      </c>
      <c r="BL541" s="19" t="s">
        <v>245</v>
      </c>
      <c r="BM541" s="217" t="s">
        <v>1216</v>
      </c>
    </row>
    <row r="542" s="2" customFormat="1">
      <c r="A542" s="40"/>
      <c r="B542" s="41"/>
      <c r="C542" s="206" t="s">
        <v>1217</v>
      </c>
      <c r="D542" s="206" t="s">
        <v>117</v>
      </c>
      <c r="E542" s="207" t="s">
        <v>1218</v>
      </c>
      <c r="F542" s="208" t="s">
        <v>1219</v>
      </c>
      <c r="G542" s="209" t="s">
        <v>369</v>
      </c>
      <c r="H542" s="210">
        <v>0.001</v>
      </c>
      <c r="I542" s="211"/>
      <c r="J542" s="212">
        <f>ROUND(I542*H542,2)</f>
        <v>0</v>
      </c>
      <c r="K542" s="208" t="s">
        <v>175</v>
      </c>
      <c r="L542" s="46"/>
      <c r="M542" s="213" t="s">
        <v>19</v>
      </c>
      <c r="N542" s="214" t="s">
        <v>44</v>
      </c>
      <c r="O542" s="86"/>
      <c r="P542" s="215">
        <f>O542*H542</f>
        <v>0</v>
      </c>
      <c r="Q542" s="215">
        <v>0</v>
      </c>
      <c r="R542" s="215">
        <f>Q542*H542</f>
        <v>0</v>
      </c>
      <c r="S542" s="215">
        <v>0</v>
      </c>
      <c r="T542" s="216">
        <f>S542*H542</f>
        <v>0</v>
      </c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R542" s="217" t="s">
        <v>245</v>
      </c>
      <c r="AT542" s="217" t="s">
        <v>117</v>
      </c>
      <c r="AU542" s="217" t="s">
        <v>83</v>
      </c>
      <c r="AY542" s="19" t="s">
        <v>114</v>
      </c>
      <c r="BE542" s="218">
        <f>IF(N542="základní",J542,0)</f>
        <v>0</v>
      </c>
      <c r="BF542" s="218">
        <f>IF(N542="snížená",J542,0)</f>
        <v>0</v>
      </c>
      <c r="BG542" s="218">
        <f>IF(N542="zákl. přenesená",J542,0)</f>
        <v>0</v>
      </c>
      <c r="BH542" s="218">
        <f>IF(N542="sníž. přenesená",J542,0)</f>
        <v>0</v>
      </c>
      <c r="BI542" s="218">
        <f>IF(N542="nulová",J542,0)</f>
        <v>0</v>
      </c>
      <c r="BJ542" s="19" t="s">
        <v>81</v>
      </c>
      <c r="BK542" s="218">
        <f>ROUND(I542*H542,2)</f>
        <v>0</v>
      </c>
      <c r="BL542" s="19" t="s">
        <v>245</v>
      </c>
      <c r="BM542" s="217" t="s">
        <v>1220</v>
      </c>
    </row>
    <row r="543" s="2" customFormat="1" ht="16.5" customHeight="1">
      <c r="A543" s="40"/>
      <c r="B543" s="41"/>
      <c r="C543" s="272" t="s">
        <v>1221</v>
      </c>
      <c r="D543" s="272" t="s">
        <v>385</v>
      </c>
      <c r="E543" s="273" t="s">
        <v>1222</v>
      </c>
      <c r="F543" s="274" t="s">
        <v>1223</v>
      </c>
      <c r="G543" s="275" t="s">
        <v>420</v>
      </c>
      <c r="H543" s="276">
        <v>2</v>
      </c>
      <c r="I543" s="277"/>
      <c r="J543" s="278">
        <f>ROUND(I543*H543,2)</f>
        <v>0</v>
      </c>
      <c r="K543" s="274" t="s">
        <v>19</v>
      </c>
      <c r="L543" s="279"/>
      <c r="M543" s="280" t="s">
        <v>19</v>
      </c>
      <c r="N543" s="281" t="s">
        <v>44</v>
      </c>
      <c r="O543" s="86"/>
      <c r="P543" s="215">
        <f>O543*H543</f>
        <v>0</v>
      </c>
      <c r="Q543" s="215">
        <v>0</v>
      </c>
      <c r="R543" s="215">
        <f>Q543*H543</f>
        <v>0</v>
      </c>
      <c r="S543" s="215">
        <v>0</v>
      </c>
      <c r="T543" s="216">
        <f>S543*H543</f>
        <v>0</v>
      </c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R543" s="217" t="s">
        <v>376</v>
      </c>
      <c r="AT543" s="217" t="s">
        <v>385</v>
      </c>
      <c r="AU543" s="217" t="s">
        <v>83</v>
      </c>
      <c r="AY543" s="19" t="s">
        <v>114</v>
      </c>
      <c r="BE543" s="218">
        <f>IF(N543="základní",J543,0)</f>
        <v>0</v>
      </c>
      <c r="BF543" s="218">
        <f>IF(N543="snížená",J543,0)</f>
        <v>0</v>
      </c>
      <c r="BG543" s="218">
        <f>IF(N543="zákl. přenesená",J543,0)</f>
        <v>0</v>
      </c>
      <c r="BH543" s="218">
        <f>IF(N543="sníž. přenesená",J543,0)</f>
        <v>0</v>
      </c>
      <c r="BI543" s="218">
        <f>IF(N543="nulová",J543,0)</f>
        <v>0</v>
      </c>
      <c r="BJ543" s="19" t="s">
        <v>81</v>
      </c>
      <c r="BK543" s="218">
        <f>ROUND(I543*H543,2)</f>
        <v>0</v>
      </c>
      <c r="BL543" s="19" t="s">
        <v>245</v>
      </c>
      <c r="BM543" s="217" t="s">
        <v>1224</v>
      </c>
    </row>
    <row r="544" s="2" customFormat="1" ht="16.5" customHeight="1">
      <c r="A544" s="40"/>
      <c r="B544" s="41"/>
      <c r="C544" s="272" t="s">
        <v>1225</v>
      </c>
      <c r="D544" s="272" t="s">
        <v>385</v>
      </c>
      <c r="E544" s="273" t="s">
        <v>1226</v>
      </c>
      <c r="F544" s="274" t="s">
        <v>1227</v>
      </c>
      <c r="G544" s="275" t="s">
        <v>420</v>
      </c>
      <c r="H544" s="276">
        <v>2</v>
      </c>
      <c r="I544" s="277"/>
      <c r="J544" s="278">
        <f>ROUND(I544*H544,2)</f>
        <v>0</v>
      </c>
      <c r="K544" s="274" t="s">
        <v>19</v>
      </c>
      <c r="L544" s="279"/>
      <c r="M544" s="280" t="s">
        <v>19</v>
      </c>
      <c r="N544" s="281" t="s">
        <v>44</v>
      </c>
      <c r="O544" s="86"/>
      <c r="P544" s="215">
        <f>O544*H544</f>
        <v>0</v>
      </c>
      <c r="Q544" s="215">
        <v>0</v>
      </c>
      <c r="R544" s="215">
        <f>Q544*H544</f>
        <v>0</v>
      </c>
      <c r="S544" s="215">
        <v>0</v>
      </c>
      <c r="T544" s="216">
        <f>S544*H544</f>
        <v>0</v>
      </c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R544" s="217" t="s">
        <v>376</v>
      </c>
      <c r="AT544" s="217" t="s">
        <v>385</v>
      </c>
      <c r="AU544" s="217" t="s">
        <v>83</v>
      </c>
      <c r="AY544" s="19" t="s">
        <v>114</v>
      </c>
      <c r="BE544" s="218">
        <f>IF(N544="základní",J544,0)</f>
        <v>0</v>
      </c>
      <c r="BF544" s="218">
        <f>IF(N544="snížená",J544,0)</f>
        <v>0</v>
      </c>
      <c r="BG544" s="218">
        <f>IF(N544="zákl. přenesená",J544,0)</f>
        <v>0</v>
      </c>
      <c r="BH544" s="218">
        <f>IF(N544="sníž. přenesená",J544,0)</f>
        <v>0</v>
      </c>
      <c r="BI544" s="218">
        <f>IF(N544="nulová",J544,0)</f>
        <v>0</v>
      </c>
      <c r="BJ544" s="19" t="s">
        <v>81</v>
      </c>
      <c r="BK544" s="218">
        <f>ROUND(I544*H544,2)</f>
        <v>0</v>
      </c>
      <c r="BL544" s="19" t="s">
        <v>245</v>
      </c>
      <c r="BM544" s="217" t="s">
        <v>1228</v>
      </c>
    </row>
    <row r="545" s="2" customFormat="1" ht="16.5" customHeight="1">
      <c r="A545" s="40"/>
      <c r="B545" s="41"/>
      <c r="C545" s="272" t="s">
        <v>1229</v>
      </c>
      <c r="D545" s="272" t="s">
        <v>385</v>
      </c>
      <c r="E545" s="273" t="s">
        <v>1230</v>
      </c>
      <c r="F545" s="274" t="s">
        <v>1231</v>
      </c>
      <c r="G545" s="275" t="s">
        <v>420</v>
      </c>
      <c r="H545" s="276">
        <v>1</v>
      </c>
      <c r="I545" s="277"/>
      <c r="J545" s="278">
        <f>ROUND(I545*H545,2)</f>
        <v>0</v>
      </c>
      <c r="K545" s="274" t="s">
        <v>19</v>
      </c>
      <c r="L545" s="279"/>
      <c r="M545" s="280" t="s">
        <v>19</v>
      </c>
      <c r="N545" s="281" t="s">
        <v>44</v>
      </c>
      <c r="O545" s="86"/>
      <c r="P545" s="215">
        <f>O545*H545</f>
        <v>0</v>
      </c>
      <c r="Q545" s="215">
        <v>0</v>
      </c>
      <c r="R545" s="215">
        <f>Q545*H545</f>
        <v>0</v>
      </c>
      <c r="S545" s="215">
        <v>0</v>
      </c>
      <c r="T545" s="216">
        <f>S545*H545</f>
        <v>0</v>
      </c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R545" s="217" t="s">
        <v>376</v>
      </c>
      <c r="AT545" s="217" t="s">
        <v>385</v>
      </c>
      <c r="AU545" s="217" t="s">
        <v>83</v>
      </c>
      <c r="AY545" s="19" t="s">
        <v>114</v>
      </c>
      <c r="BE545" s="218">
        <f>IF(N545="základní",J545,0)</f>
        <v>0</v>
      </c>
      <c r="BF545" s="218">
        <f>IF(N545="snížená",J545,0)</f>
        <v>0</v>
      </c>
      <c r="BG545" s="218">
        <f>IF(N545="zákl. přenesená",J545,0)</f>
        <v>0</v>
      </c>
      <c r="BH545" s="218">
        <f>IF(N545="sníž. přenesená",J545,0)</f>
        <v>0</v>
      </c>
      <c r="BI545" s="218">
        <f>IF(N545="nulová",J545,0)</f>
        <v>0</v>
      </c>
      <c r="BJ545" s="19" t="s">
        <v>81</v>
      </c>
      <c r="BK545" s="218">
        <f>ROUND(I545*H545,2)</f>
        <v>0</v>
      </c>
      <c r="BL545" s="19" t="s">
        <v>245</v>
      </c>
      <c r="BM545" s="217" t="s">
        <v>1232</v>
      </c>
    </row>
    <row r="546" s="2" customFormat="1" ht="16.5" customHeight="1">
      <c r="A546" s="40"/>
      <c r="B546" s="41"/>
      <c r="C546" s="272" t="s">
        <v>1233</v>
      </c>
      <c r="D546" s="272" t="s">
        <v>385</v>
      </c>
      <c r="E546" s="273" t="s">
        <v>1234</v>
      </c>
      <c r="F546" s="274" t="s">
        <v>1235</v>
      </c>
      <c r="G546" s="275" t="s">
        <v>420</v>
      </c>
      <c r="H546" s="276">
        <v>1</v>
      </c>
      <c r="I546" s="277"/>
      <c r="J546" s="278">
        <f>ROUND(I546*H546,2)</f>
        <v>0</v>
      </c>
      <c r="K546" s="274" t="s">
        <v>19</v>
      </c>
      <c r="L546" s="279"/>
      <c r="M546" s="280" t="s">
        <v>19</v>
      </c>
      <c r="N546" s="281" t="s">
        <v>44</v>
      </c>
      <c r="O546" s="86"/>
      <c r="P546" s="215">
        <f>O546*H546</f>
        <v>0</v>
      </c>
      <c r="Q546" s="215">
        <v>0</v>
      </c>
      <c r="R546" s="215">
        <f>Q546*H546</f>
        <v>0</v>
      </c>
      <c r="S546" s="215">
        <v>0</v>
      </c>
      <c r="T546" s="216">
        <f>S546*H546</f>
        <v>0</v>
      </c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R546" s="217" t="s">
        <v>376</v>
      </c>
      <c r="AT546" s="217" t="s">
        <v>385</v>
      </c>
      <c r="AU546" s="217" t="s">
        <v>83</v>
      </c>
      <c r="AY546" s="19" t="s">
        <v>114</v>
      </c>
      <c r="BE546" s="218">
        <f>IF(N546="základní",J546,0)</f>
        <v>0</v>
      </c>
      <c r="BF546" s="218">
        <f>IF(N546="snížená",J546,0)</f>
        <v>0</v>
      </c>
      <c r="BG546" s="218">
        <f>IF(N546="zákl. přenesená",J546,0)</f>
        <v>0</v>
      </c>
      <c r="BH546" s="218">
        <f>IF(N546="sníž. přenesená",J546,0)</f>
        <v>0</v>
      </c>
      <c r="BI546" s="218">
        <f>IF(N546="nulová",J546,0)</f>
        <v>0</v>
      </c>
      <c r="BJ546" s="19" t="s">
        <v>81</v>
      </c>
      <c r="BK546" s="218">
        <f>ROUND(I546*H546,2)</f>
        <v>0</v>
      </c>
      <c r="BL546" s="19" t="s">
        <v>245</v>
      </c>
      <c r="BM546" s="217" t="s">
        <v>1236</v>
      </c>
    </row>
    <row r="547" s="2" customFormat="1" ht="16.5" customHeight="1">
      <c r="A547" s="40"/>
      <c r="B547" s="41"/>
      <c r="C547" s="272" t="s">
        <v>1237</v>
      </c>
      <c r="D547" s="272" t="s">
        <v>385</v>
      </c>
      <c r="E547" s="273" t="s">
        <v>1238</v>
      </c>
      <c r="F547" s="274" t="s">
        <v>1239</v>
      </c>
      <c r="G547" s="275" t="s">
        <v>420</v>
      </c>
      <c r="H547" s="276">
        <v>1</v>
      </c>
      <c r="I547" s="277"/>
      <c r="J547" s="278">
        <f>ROUND(I547*H547,2)</f>
        <v>0</v>
      </c>
      <c r="K547" s="274" t="s">
        <v>19</v>
      </c>
      <c r="L547" s="279"/>
      <c r="M547" s="280" t="s">
        <v>19</v>
      </c>
      <c r="N547" s="281" t="s">
        <v>44</v>
      </c>
      <c r="O547" s="86"/>
      <c r="P547" s="215">
        <f>O547*H547</f>
        <v>0</v>
      </c>
      <c r="Q547" s="215">
        <v>0</v>
      </c>
      <c r="R547" s="215">
        <f>Q547*H547</f>
        <v>0</v>
      </c>
      <c r="S547" s="215">
        <v>0</v>
      </c>
      <c r="T547" s="216">
        <f>S547*H547</f>
        <v>0</v>
      </c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R547" s="217" t="s">
        <v>376</v>
      </c>
      <c r="AT547" s="217" t="s">
        <v>385</v>
      </c>
      <c r="AU547" s="217" t="s">
        <v>83</v>
      </c>
      <c r="AY547" s="19" t="s">
        <v>114</v>
      </c>
      <c r="BE547" s="218">
        <f>IF(N547="základní",J547,0)</f>
        <v>0</v>
      </c>
      <c r="BF547" s="218">
        <f>IF(N547="snížená",J547,0)</f>
        <v>0</v>
      </c>
      <c r="BG547" s="218">
        <f>IF(N547="zákl. přenesená",J547,0)</f>
        <v>0</v>
      </c>
      <c r="BH547" s="218">
        <f>IF(N547="sníž. přenesená",J547,0)</f>
        <v>0</v>
      </c>
      <c r="BI547" s="218">
        <f>IF(N547="nulová",J547,0)</f>
        <v>0</v>
      </c>
      <c r="BJ547" s="19" t="s">
        <v>81</v>
      </c>
      <c r="BK547" s="218">
        <f>ROUND(I547*H547,2)</f>
        <v>0</v>
      </c>
      <c r="BL547" s="19" t="s">
        <v>245</v>
      </c>
      <c r="BM547" s="217" t="s">
        <v>1240</v>
      </c>
    </row>
    <row r="548" s="2" customFormat="1" ht="16.5" customHeight="1">
      <c r="A548" s="40"/>
      <c r="B548" s="41"/>
      <c r="C548" s="272" t="s">
        <v>1241</v>
      </c>
      <c r="D548" s="272" t="s">
        <v>385</v>
      </c>
      <c r="E548" s="273" t="s">
        <v>1242</v>
      </c>
      <c r="F548" s="274" t="s">
        <v>1235</v>
      </c>
      <c r="G548" s="275" t="s">
        <v>420</v>
      </c>
      <c r="H548" s="276">
        <v>1</v>
      </c>
      <c r="I548" s="277"/>
      <c r="J548" s="278">
        <f>ROUND(I548*H548,2)</f>
        <v>0</v>
      </c>
      <c r="K548" s="274" t="s">
        <v>19</v>
      </c>
      <c r="L548" s="279"/>
      <c r="M548" s="280" t="s">
        <v>19</v>
      </c>
      <c r="N548" s="281" t="s">
        <v>44</v>
      </c>
      <c r="O548" s="86"/>
      <c r="P548" s="215">
        <f>O548*H548</f>
        <v>0</v>
      </c>
      <c r="Q548" s="215">
        <v>0</v>
      </c>
      <c r="R548" s="215">
        <f>Q548*H548</f>
        <v>0</v>
      </c>
      <c r="S548" s="215">
        <v>0</v>
      </c>
      <c r="T548" s="216">
        <f>S548*H548</f>
        <v>0</v>
      </c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R548" s="217" t="s">
        <v>376</v>
      </c>
      <c r="AT548" s="217" t="s">
        <v>385</v>
      </c>
      <c r="AU548" s="217" t="s">
        <v>83</v>
      </c>
      <c r="AY548" s="19" t="s">
        <v>114</v>
      </c>
      <c r="BE548" s="218">
        <f>IF(N548="základní",J548,0)</f>
        <v>0</v>
      </c>
      <c r="BF548" s="218">
        <f>IF(N548="snížená",J548,0)</f>
        <v>0</v>
      </c>
      <c r="BG548" s="218">
        <f>IF(N548="zákl. přenesená",J548,0)</f>
        <v>0</v>
      </c>
      <c r="BH548" s="218">
        <f>IF(N548="sníž. přenesená",J548,0)</f>
        <v>0</v>
      </c>
      <c r="BI548" s="218">
        <f>IF(N548="nulová",J548,0)</f>
        <v>0</v>
      </c>
      <c r="BJ548" s="19" t="s">
        <v>81</v>
      </c>
      <c r="BK548" s="218">
        <f>ROUND(I548*H548,2)</f>
        <v>0</v>
      </c>
      <c r="BL548" s="19" t="s">
        <v>245</v>
      </c>
      <c r="BM548" s="217" t="s">
        <v>1243</v>
      </c>
    </row>
    <row r="549" s="2" customFormat="1">
      <c r="A549" s="40"/>
      <c r="B549" s="41"/>
      <c r="C549" s="206" t="s">
        <v>1244</v>
      </c>
      <c r="D549" s="206" t="s">
        <v>117</v>
      </c>
      <c r="E549" s="207" t="s">
        <v>1218</v>
      </c>
      <c r="F549" s="208" t="s">
        <v>1219</v>
      </c>
      <c r="G549" s="209" t="s">
        <v>369</v>
      </c>
      <c r="H549" s="210">
        <v>0.001</v>
      </c>
      <c r="I549" s="211"/>
      <c r="J549" s="212">
        <f>ROUND(I549*H549,2)</f>
        <v>0</v>
      </c>
      <c r="K549" s="208" t="s">
        <v>175</v>
      </c>
      <c r="L549" s="46"/>
      <c r="M549" s="213" t="s">
        <v>19</v>
      </c>
      <c r="N549" s="214" t="s">
        <v>44</v>
      </c>
      <c r="O549" s="86"/>
      <c r="P549" s="215">
        <f>O549*H549</f>
        <v>0</v>
      </c>
      <c r="Q549" s="215">
        <v>0</v>
      </c>
      <c r="R549" s="215">
        <f>Q549*H549</f>
        <v>0</v>
      </c>
      <c r="S549" s="215">
        <v>0</v>
      </c>
      <c r="T549" s="216">
        <f>S549*H549</f>
        <v>0</v>
      </c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R549" s="217" t="s">
        <v>245</v>
      </c>
      <c r="AT549" s="217" t="s">
        <v>117</v>
      </c>
      <c r="AU549" s="217" t="s">
        <v>83</v>
      </c>
      <c r="AY549" s="19" t="s">
        <v>114</v>
      </c>
      <c r="BE549" s="218">
        <f>IF(N549="základní",J549,0)</f>
        <v>0</v>
      </c>
      <c r="BF549" s="218">
        <f>IF(N549="snížená",J549,0)</f>
        <v>0</v>
      </c>
      <c r="BG549" s="218">
        <f>IF(N549="zákl. přenesená",J549,0)</f>
        <v>0</v>
      </c>
      <c r="BH549" s="218">
        <f>IF(N549="sníž. přenesená",J549,0)</f>
        <v>0</v>
      </c>
      <c r="BI549" s="218">
        <f>IF(N549="nulová",J549,0)</f>
        <v>0</v>
      </c>
      <c r="BJ549" s="19" t="s">
        <v>81</v>
      </c>
      <c r="BK549" s="218">
        <f>ROUND(I549*H549,2)</f>
        <v>0</v>
      </c>
      <c r="BL549" s="19" t="s">
        <v>245</v>
      </c>
      <c r="BM549" s="217" t="s">
        <v>1245</v>
      </c>
    </row>
    <row r="550" s="12" customFormat="1" ht="22.8" customHeight="1">
      <c r="A550" s="12"/>
      <c r="B550" s="190"/>
      <c r="C550" s="191"/>
      <c r="D550" s="192" t="s">
        <v>72</v>
      </c>
      <c r="E550" s="204" t="s">
        <v>1246</v>
      </c>
      <c r="F550" s="204" t="s">
        <v>1247</v>
      </c>
      <c r="G550" s="191"/>
      <c r="H550" s="191"/>
      <c r="I550" s="194"/>
      <c r="J550" s="205">
        <f>BK550</f>
        <v>0</v>
      </c>
      <c r="K550" s="191"/>
      <c r="L550" s="196"/>
      <c r="M550" s="197"/>
      <c r="N550" s="198"/>
      <c r="O550" s="198"/>
      <c r="P550" s="199">
        <f>SUM(P551:P554)</f>
        <v>0</v>
      </c>
      <c r="Q550" s="198"/>
      <c r="R550" s="199">
        <f>SUM(R551:R554)</f>
        <v>0.12462000000000001</v>
      </c>
      <c r="S550" s="198"/>
      <c r="T550" s="200">
        <f>SUM(T551:T554)</f>
        <v>0</v>
      </c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R550" s="201" t="s">
        <v>83</v>
      </c>
      <c r="AT550" s="202" t="s">
        <v>72</v>
      </c>
      <c r="AU550" s="202" t="s">
        <v>81</v>
      </c>
      <c r="AY550" s="201" t="s">
        <v>114</v>
      </c>
      <c r="BK550" s="203">
        <f>SUM(BK551:BK554)</f>
        <v>0</v>
      </c>
    </row>
    <row r="551" s="2" customFormat="1">
      <c r="A551" s="40"/>
      <c r="B551" s="41"/>
      <c r="C551" s="206" t="s">
        <v>1248</v>
      </c>
      <c r="D551" s="206" t="s">
        <v>117</v>
      </c>
      <c r="E551" s="207" t="s">
        <v>1249</v>
      </c>
      <c r="F551" s="208" t="s">
        <v>1250</v>
      </c>
      <c r="G551" s="209" t="s">
        <v>174</v>
      </c>
      <c r="H551" s="210">
        <v>3.7200000000000002</v>
      </c>
      <c r="I551" s="211"/>
      <c r="J551" s="212">
        <f>ROUND(I551*H551,2)</f>
        <v>0</v>
      </c>
      <c r="K551" s="208" t="s">
        <v>175</v>
      </c>
      <c r="L551" s="46"/>
      <c r="M551" s="213" t="s">
        <v>19</v>
      </c>
      <c r="N551" s="214" t="s">
        <v>44</v>
      </c>
      <c r="O551" s="86"/>
      <c r="P551" s="215">
        <f>O551*H551</f>
        <v>0</v>
      </c>
      <c r="Q551" s="215">
        <v>0.033500000000000002</v>
      </c>
      <c r="R551" s="215">
        <f>Q551*H551</f>
        <v>0.12462000000000001</v>
      </c>
      <c r="S551" s="215">
        <v>0</v>
      </c>
      <c r="T551" s="216">
        <f>S551*H551</f>
        <v>0</v>
      </c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R551" s="217" t="s">
        <v>245</v>
      </c>
      <c r="AT551" s="217" t="s">
        <v>117</v>
      </c>
      <c r="AU551" s="217" t="s">
        <v>83</v>
      </c>
      <c r="AY551" s="19" t="s">
        <v>114</v>
      </c>
      <c r="BE551" s="218">
        <f>IF(N551="základní",J551,0)</f>
        <v>0</v>
      </c>
      <c r="BF551" s="218">
        <f>IF(N551="snížená",J551,0)</f>
        <v>0</v>
      </c>
      <c r="BG551" s="218">
        <f>IF(N551="zákl. přenesená",J551,0)</f>
        <v>0</v>
      </c>
      <c r="BH551" s="218">
        <f>IF(N551="sníž. přenesená",J551,0)</f>
        <v>0</v>
      </c>
      <c r="BI551" s="218">
        <f>IF(N551="nulová",J551,0)</f>
        <v>0</v>
      </c>
      <c r="BJ551" s="19" t="s">
        <v>81</v>
      </c>
      <c r="BK551" s="218">
        <f>ROUND(I551*H551,2)</f>
        <v>0</v>
      </c>
      <c r="BL551" s="19" t="s">
        <v>245</v>
      </c>
      <c r="BM551" s="217" t="s">
        <v>1251</v>
      </c>
    </row>
    <row r="552" s="13" customFormat="1">
      <c r="A552" s="13"/>
      <c r="B552" s="229"/>
      <c r="C552" s="230"/>
      <c r="D552" s="219" t="s">
        <v>180</v>
      </c>
      <c r="E552" s="231" t="s">
        <v>19</v>
      </c>
      <c r="F552" s="232" t="s">
        <v>1252</v>
      </c>
      <c r="G552" s="230"/>
      <c r="H552" s="233">
        <v>3.7200000000000002</v>
      </c>
      <c r="I552" s="234"/>
      <c r="J552" s="230"/>
      <c r="K552" s="230"/>
      <c r="L552" s="235"/>
      <c r="M552" s="236"/>
      <c r="N552" s="237"/>
      <c r="O552" s="237"/>
      <c r="P552" s="237"/>
      <c r="Q552" s="237"/>
      <c r="R552" s="237"/>
      <c r="S552" s="237"/>
      <c r="T552" s="238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39" t="s">
        <v>180</v>
      </c>
      <c r="AU552" s="239" t="s">
        <v>83</v>
      </c>
      <c r="AV552" s="13" t="s">
        <v>83</v>
      </c>
      <c r="AW552" s="13" t="s">
        <v>33</v>
      </c>
      <c r="AX552" s="13" t="s">
        <v>81</v>
      </c>
      <c r="AY552" s="239" t="s">
        <v>114</v>
      </c>
    </row>
    <row r="553" s="2" customFormat="1" ht="16.5" customHeight="1">
      <c r="A553" s="40"/>
      <c r="B553" s="41"/>
      <c r="C553" s="272" t="s">
        <v>1253</v>
      </c>
      <c r="D553" s="272" t="s">
        <v>385</v>
      </c>
      <c r="E553" s="273" t="s">
        <v>1254</v>
      </c>
      <c r="F553" s="274" t="s">
        <v>1255</v>
      </c>
      <c r="G553" s="275" t="s">
        <v>174</v>
      </c>
      <c r="H553" s="276">
        <v>3.7200000000000002</v>
      </c>
      <c r="I553" s="277"/>
      <c r="J553" s="278">
        <f>ROUND(I553*H553,2)</f>
        <v>0</v>
      </c>
      <c r="K553" s="274" t="s">
        <v>19</v>
      </c>
      <c r="L553" s="279"/>
      <c r="M553" s="280" t="s">
        <v>19</v>
      </c>
      <c r="N553" s="281" t="s">
        <v>44</v>
      </c>
      <c r="O553" s="86"/>
      <c r="P553" s="215">
        <f>O553*H553</f>
        <v>0</v>
      </c>
      <c r="Q553" s="215">
        <v>0</v>
      </c>
      <c r="R553" s="215">
        <f>Q553*H553</f>
        <v>0</v>
      </c>
      <c r="S553" s="215">
        <v>0</v>
      </c>
      <c r="T553" s="216">
        <f>S553*H553</f>
        <v>0</v>
      </c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R553" s="217" t="s">
        <v>376</v>
      </c>
      <c r="AT553" s="217" t="s">
        <v>385</v>
      </c>
      <c r="AU553" s="217" t="s">
        <v>83</v>
      </c>
      <c r="AY553" s="19" t="s">
        <v>114</v>
      </c>
      <c r="BE553" s="218">
        <f>IF(N553="základní",J553,0)</f>
        <v>0</v>
      </c>
      <c r="BF553" s="218">
        <f>IF(N553="snížená",J553,0)</f>
        <v>0</v>
      </c>
      <c r="BG553" s="218">
        <f>IF(N553="zákl. přenesená",J553,0)</f>
        <v>0</v>
      </c>
      <c r="BH553" s="218">
        <f>IF(N553="sníž. přenesená",J553,0)</f>
        <v>0</v>
      </c>
      <c r="BI553" s="218">
        <f>IF(N553="nulová",J553,0)</f>
        <v>0</v>
      </c>
      <c r="BJ553" s="19" t="s">
        <v>81</v>
      </c>
      <c r="BK553" s="218">
        <f>ROUND(I553*H553,2)</f>
        <v>0</v>
      </c>
      <c r="BL553" s="19" t="s">
        <v>245</v>
      </c>
      <c r="BM553" s="217" t="s">
        <v>1256</v>
      </c>
    </row>
    <row r="554" s="2" customFormat="1">
      <c r="A554" s="40"/>
      <c r="B554" s="41"/>
      <c r="C554" s="206" t="s">
        <v>1257</v>
      </c>
      <c r="D554" s="206" t="s">
        <v>117</v>
      </c>
      <c r="E554" s="207" t="s">
        <v>1258</v>
      </c>
      <c r="F554" s="208" t="s">
        <v>1259</v>
      </c>
      <c r="G554" s="209" t="s">
        <v>369</v>
      </c>
      <c r="H554" s="210">
        <v>0.125</v>
      </c>
      <c r="I554" s="211"/>
      <c r="J554" s="212">
        <f>ROUND(I554*H554,2)</f>
        <v>0</v>
      </c>
      <c r="K554" s="208" t="s">
        <v>175</v>
      </c>
      <c r="L554" s="46"/>
      <c r="M554" s="213" t="s">
        <v>19</v>
      </c>
      <c r="N554" s="214" t="s">
        <v>44</v>
      </c>
      <c r="O554" s="86"/>
      <c r="P554" s="215">
        <f>O554*H554</f>
        <v>0</v>
      </c>
      <c r="Q554" s="215">
        <v>0</v>
      </c>
      <c r="R554" s="215">
        <f>Q554*H554</f>
        <v>0</v>
      </c>
      <c r="S554" s="215">
        <v>0</v>
      </c>
      <c r="T554" s="216">
        <f>S554*H554</f>
        <v>0</v>
      </c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R554" s="217" t="s">
        <v>245</v>
      </c>
      <c r="AT554" s="217" t="s">
        <v>117</v>
      </c>
      <c r="AU554" s="217" t="s">
        <v>83</v>
      </c>
      <c r="AY554" s="19" t="s">
        <v>114</v>
      </c>
      <c r="BE554" s="218">
        <f>IF(N554="základní",J554,0)</f>
        <v>0</v>
      </c>
      <c r="BF554" s="218">
        <f>IF(N554="snížená",J554,0)</f>
        <v>0</v>
      </c>
      <c r="BG554" s="218">
        <f>IF(N554="zákl. přenesená",J554,0)</f>
        <v>0</v>
      </c>
      <c r="BH554" s="218">
        <f>IF(N554="sníž. přenesená",J554,0)</f>
        <v>0</v>
      </c>
      <c r="BI554" s="218">
        <f>IF(N554="nulová",J554,0)</f>
        <v>0</v>
      </c>
      <c r="BJ554" s="19" t="s">
        <v>81</v>
      </c>
      <c r="BK554" s="218">
        <f>ROUND(I554*H554,2)</f>
        <v>0</v>
      </c>
      <c r="BL554" s="19" t="s">
        <v>245</v>
      </c>
      <c r="BM554" s="217" t="s">
        <v>1260</v>
      </c>
    </row>
    <row r="555" s="12" customFormat="1" ht="25.92" customHeight="1">
      <c r="A555" s="12"/>
      <c r="B555" s="190"/>
      <c r="C555" s="191"/>
      <c r="D555" s="192" t="s">
        <v>72</v>
      </c>
      <c r="E555" s="193" t="s">
        <v>385</v>
      </c>
      <c r="F555" s="193" t="s">
        <v>1261</v>
      </c>
      <c r="G555" s="191"/>
      <c r="H555" s="191"/>
      <c r="I555" s="194"/>
      <c r="J555" s="195">
        <f>BK555</f>
        <v>0</v>
      </c>
      <c r="K555" s="191"/>
      <c r="L555" s="196"/>
      <c r="M555" s="197"/>
      <c r="N555" s="198"/>
      <c r="O555" s="198"/>
      <c r="P555" s="199">
        <f>P556</f>
        <v>0</v>
      </c>
      <c r="Q555" s="198"/>
      <c r="R555" s="199">
        <f>R556</f>
        <v>0.030914999999999995</v>
      </c>
      <c r="S555" s="198"/>
      <c r="T555" s="200">
        <f>T556</f>
        <v>0</v>
      </c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R555" s="201" t="s">
        <v>129</v>
      </c>
      <c r="AT555" s="202" t="s">
        <v>72</v>
      </c>
      <c r="AU555" s="202" t="s">
        <v>73</v>
      </c>
      <c r="AY555" s="201" t="s">
        <v>114</v>
      </c>
      <c r="BK555" s="203">
        <f>BK556</f>
        <v>0</v>
      </c>
    </row>
    <row r="556" s="12" customFormat="1" ht="22.8" customHeight="1">
      <c r="A556" s="12"/>
      <c r="B556" s="190"/>
      <c r="C556" s="191"/>
      <c r="D556" s="192" t="s">
        <v>72</v>
      </c>
      <c r="E556" s="204" t="s">
        <v>1262</v>
      </c>
      <c r="F556" s="204" t="s">
        <v>1263</v>
      </c>
      <c r="G556" s="191"/>
      <c r="H556" s="191"/>
      <c r="I556" s="194"/>
      <c r="J556" s="205">
        <f>BK556</f>
        <v>0</v>
      </c>
      <c r="K556" s="191"/>
      <c r="L556" s="196"/>
      <c r="M556" s="197"/>
      <c r="N556" s="198"/>
      <c r="O556" s="198"/>
      <c r="P556" s="199">
        <f>SUM(P557:P567)</f>
        <v>0</v>
      </c>
      <c r="Q556" s="198"/>
      <c r="R556" s="199">
        <f>SUM(R557:R567)</f>
        <v>0.030914999999999995</v>
      </c>
      <c r="S556" s="198"/>
      <c r="T556" s="200">
        <f>SUM(T557:T567)</f>
        <v>0</v>
      </c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R556" s="201" t="s">
        <v>129</v>
      </c>
      <c r="AT556" s="202" t="s">
        <v>72</v>
      </c>
      <c r="AU556" s="202" t="s">
        <v>81</v>
      </c>
      <c r="AY556" s="201" t="s">
        <v>114</v>
      </c>
      <c r="BK556" s="203">
        <f>SUM(BK557:BK567)</f>
        <v>0</v>
      </c>
    </row>
    <row r="557" s="2" customFormat="1" ht="16.5" customHeight="1">
      <c r="A557" s="40"/>
      <c r="B557" s="41"/>
      <c r="C557" s="206" t="s">
        <v>1264</v>
      </c>
      <c r="D557" s="206" t="s">
        <v>117</v>
      </c>
      <c r="E557" s="207" t="s">
        <v>1265</v>
      </c>
      <c r="F557" s="208" t="s">
        <v>1266</v>
      </c>
      <c r="G557" s="209" t="s">
        <v>217</v>
      </c>
      <c r="H557" s="210">
        <v>2.5</v>
      </c>
      <c r="I557" s="211"/>
      <c r="J557" s="212">
        <f>ROUND(I557*H557,2)</f>
        <v>0</v>
      </c>
      <c r="K557" s="208" t="s">
        <v>175</v>
      </c>
      <c r="L557" s="46"/>
      <c r="M557" s="213" t="s">
        <v>19</v>
      </c>
      <c r="N557" s="214" t="s">
        <v>44</v>
      </c>
      <c r="O557" s="86"/>
      <c r="P557" s="215">
        <f>O557*H557</f>
        <v>0</v>
      </c>
      <c r="Q557" s="215">
        <v>0</v>
      </c>
      <c r="R557" s="215">
        <f>Q557*H557</f>
        <v>0</v>
      </c>
      <c r="S557" s="215">
        <v>0</v>
      </c>
      <c r="T557" s="216">
        <f>S557*H557</f>
        <v>0</v>
      </c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R557" s="217" t="s">
        <v>529</v>
      </c>
      <c r="AT557" s="217" t="s">
        <v>117</v>
      </c>
      <c r="AU557" s="217" t="s">
        <v>83</v>
      </c>
      <c r="AY557" s="19" t="s">
        <v>114</v>
      </c>
      <c r="BE557" s="218">
        <f>IF(N557="základní",J557,0)</f>
        <v>0</v>
      </c>
      <c r="BF557" s="218">
        <f>IF(N557="snížená",J557,0)</f>
        <v>0</v>
      </c>
      <c r="BG557" s="218">
        <f>IF(N557="zákl. přenesená",J557,0)</f>
        <v>0</v>
      </c>
      <c r="BH557" s="218">
        <f>IF(N557="sníž. přenesená",J557,0)</f>
        <v>0</v>
      </c>
      <c r="BI557" s="218">
        <f>IF(N557="nulová",J557,0)</f>
        <v>0</v>
      </c>
      <c r="BJ557" s="19" t="s">
        <v>81</v>
      </c>
      <c r="BK557" s="218">
        <f>ROUND(I557*H557,2)</f>
        <v>0</v>
      </c>
      <c r="BL557" s="19" t="s">
        <v>529</v>
      </c>
      <c r="BM557" s="217" t="s">
        <v>1267</v>
      </c>
    </row>
    <row r="558" s="13" customFormat="1">
      <c r="A558" s="13"/>
      <c r="B558" s="229"/>
      <c r="C558" s="230"/>
      <c r="D558" s="219" t="s">
        <v>180</v>
      </c>
      <c r="E558" s="231" t="s">
        <v>19</v>
      </c>
      <c r="F558" s="232" t="s">
        <v>1268</v>
      </c>
      <c r="G558" s="230"/>
      <c r="H558" s="233">
        <v>2.5</v>
      </c>
      <c r="I558" s="234"/>
      <c r="J558" s="230"/>
      <c r="K558" s="230"/>
      <c r="L558" s="235"/>
      <c r="M558" s="236"/>
      <c r="N558" s="237"/>
      <c r="O558" s="237"/>
      <c r="P558" s="237"/>
      <c r="Q558" s="237"/>
      <c r="R558" s="237"/>
      <c r="S558" s="237"/>
      <c r="T558" s="238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39" t="s">
        <v>180</v>
      </c>
      <c r="AU558" s="239" t="s">
        <v>83</v>
      </c>
      <c r="AV558" s="13" t="s">
        <v>83</v>
      </c>
      <c r="AW558" s="13" t="s">
        <v>33</v>
      </c>
      <c r="AX558" s="13" t="s">
        <v>81</v>
      </c>
      <c r="AY558" s="239" t="s">
        <v>114</v>
      </c>
    </row>
    <row r="559" s="2" customFormat="1" ht="16.5" customHeight="1">
      <c r="A559" s="40"/>
      <c r="B559" s="41"/>
      <c r="C559" s="206" t="s">
        <v>1269</v>
      </c>
      <c r="D559" s="206" t="s">
        <v>117</v>
      </c>
      <c r="E559" s="207" t="s">
        <v>1270</v>
      </c>
      <c r="F559" s="208" t="s">
        <v>1271</v>
      </c>
      <c r="G559" s="209" t="s">
        <v>420</v>
      </c>
      <c r="H559" s="210">
        <v>7</v>
      </c>
      <c r="I559" s="211"/>
      <c r="J559" s="212">
        <f>ROUND(I559*H559,2)</f>
        <v>0</v>
      </c>
      <c r="K559" s="208" t="s">
        <v>175</v>
      </c>
      <c r="L559" s="46"/>
      <c r="M559" s="213" t="s">
        <v>19</v>
      </c>
      <c r="N559" s="214" t="s">
        <v>44</v>
      </c>
      <c r="O559" s="86"/>
      <c r="P559" s="215">
        <f>O559*H559</f>
        <v>0</v>
      </c>
      <c r="Q559" s="215">
        <v>3.0000000000000001E-05</v>
      </c>
      <c r="R559" s="215">
        <f>Q559*H559</f>
        <v>0.00021000000000000001</v>
      </c>
      <c r="S559" s="215">
        <v>0</v>
      </c>
      <c r="T559" s="216">
        <f>S559*H559</f>
        <v>0</v>
      </c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R559" s="217" t="s">
        <v>121</v>
      </c>
      <c r="AT559" s="217" t="s">
        <v>117</v>
      </c>
      <c r="AU559" s="217" t="s">
        <v>83</v>
      </c>
      <c r="AY559" s="19" t="s">
        <v>114</v>
      </c>
      <c r="BE559" s="218">
        <f>IF(N559="základní",J559,0)</f>
        <v>0</v>
      </c>
      <c r="BF559" s="218">
        <f>IF(N559="snížená",J559,0)</f>
        <v>0</v>
      </c>
      <c r="BG559" s="218">
        <f>IF(N559="zákl. přenesená",J559,0)</f>
        <v>0</v>
      </c>
      <c r="BH559" s="218">
        <f>IF(N559="sníž. přenesená",J559,0)</f>
        <v>0</v>
      </c>
      <c r="BI559" s="218">
        <f>IF(N559="nulová",J559,0)</f>
        <v>0</v>
      </c>
      <c r="BJ559" s="19" t="s">
        <v>81</v>
      </c>
      <c r="BK559" s="218">
        <f>ROUND(I559*H559,2)</f>
        <v>0</v>
      </c>
      <c r="BL559" s="19" t="s">
        <v>121</v>
      </c>
      <c r="BM559" s="217" t="s">
        <v>1272</v>
      </c>
    </row>
    <row r="560" s="13" customFormat="1">
      <c r="A560" s="13"/>
      <c r="B560" s="229"/>
      <c r="C560" s="230"/>
      <c r="D560" s="219" t="s">
        <v>180</v>
      </c>
      <c r="E560" s="231" t="s">
        <v>19</v>
      </c>
      <c r="F560" s="232" t="s">
        <v>1273</v>
      </c>
      <c r="G560" s="230"/>
      <c r="H560" s="233">
        <v>2</v>
      </c>
      <c r="I560" s="234"/>
      <c r="J560" s="230"/>
      <c r="K560" s="230"/>
      <c r="L560" s="235"/>
      <c r="M560" s="236"/>
      <c r="N560" s="237"/>
      <c r="O560" s="237"/>
      <c r="P560" s="237"/>
      <c r="Q560" s="237"/>
      <c r="R560" s="237"/>
      <c r="S560" s="237"/>
      <c r="T560" s="238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39" t="s">
        <v>180</v>
      </c>
      <c r="AU560" s="239" t="s">
        <v>83</v>
      </c>
      <c r="AV560" s="13" t="s">
        <v>83</v>
      </c>
      <c r="AW560" s="13" t="s">
        <v>33</v>
      </c>
      <c r="AX560" s="13" t="s">
        <v>73</v>
      </c>
      <c r="AY560" s="239" t="s">
        <v>114</v>
      </c>
    </row>
    <row r="561" s="13" customFormat="1">
      <c r="A561" s="13"/>
      <c r="B561" s="229"/>
      <c r="C561" s="230"/>
      <c r="D561" s="219" t="s">
        <v>180</v>
      </c>
      <c r="E561" s="231" t="s">
        <v>19</v>
      </c>
      <c r="F561" s="232" t="s">
        <v>1274</v>
      </c>
      <c r="G561" s="230"/>
      <c r="H561" s="233">
        <v>2</v>
      </c>
      <c r="I561" s="234"/>
      <c r="J561" s="230"/>
      <c r="K561" s="230"/>
      <c r="L561" s="235"/>
      <c r="M561" s="236"/>
      <c r="N561" s="237"/>
      <c r="O561" s="237"/>
      <c r="P561" s="237"/>
      <c r="Q561" s="237"/>
      <c r="R561" s="237"/>
      <c r="S561" s="237"/>
      <c r="T561" s="238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39" t="s">
        <v>180</v>
      </c>
      <c r="AU561" s="239" t="s">
        <v>83</v>
      </c>
      <c r="AV561" s="13" t="s">
        <v>83</v>
      </c>
      <c r="AW561" s="13" t="s">
        <v>33</v>
      </c>
      <c r="AX561" s="13" t="s">
        <v>73</v>
      </c>
      <c r="AY561" s="239" t="s">
        <v>114</v>
      </c>
    </row>
    <row r="562" s="13" customFormat="1">
      <c r="A562" s="13"/>
      <c r="B562" s="229"/>
      <c r="C562" s="230"/>
      <c r="D562" s="219" t="s">
        <v>180</v>
      </c>
      <c r="E562" s="231" t="s">
        <v>19</v>
      </c>
      <c r="F562" s="232" t="s">
        <v>1275</v>
      </c>
      <c r="G562" s="230"/>
      <c r="H562" s="233">
        <v>3</v>
      </c>
      <c r="I562" s="234"/>
      <c r="J562" s="230"/>
      <c r="K562" s="230"/>
      <c r="L562" s="235"/>
      <c r="M562" s="236"/>
      <c r="N562" s="237"/>
      <c r="O562" s="237"/>
      <c r="P562" s="237"/>
      <c r="Q562" s="237"/>
      <c r="R562" s="237"/>
      <c r="S562" s="237"/>
      <c r="T562" s="238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9" t="s">
        <v>180</v>
      </c>
      <c r="AU562" s="239" t="s">
        <v>83</v>
      </c>
      <c r="AV562" s="13" t="s">
        <v>83</v>
      </c>
      <c r="AW562" s="13" t="s">
        <v>33</v>
      </c>
      <c r="AX562" s="13" t="s">
        <v>73</v>
      </c>
      <c r="AY562" s="239" t="s">
        <v>114</v>
      </c>
    </row>
    <row r="563" s="14" customFormat="1">
      <c r="A563" s="14"/>
      <c r="B563" s="240"/>
      <c r="C563" s="241"/>
      <c r="D563" s="219" t="s">
        <v>180</v>
      </c>
      <c r="E563" s="242" t="s">
        <v>19</v>
      </c>
      <c r="F563" s="243" t="s">
        <v>232</v>
      </c>
      <c r="G563" s="241"/>
      <c r="H563" s="244">
        <v>7</v>
      </c>
      <c r="I563" s="245"/>
      <c r="J563" s="241"/>
      <c r="K563" s="241"/>
      <c r="L563" s="246"/>
      <c r="M563" s="247"/>
      <c r="N563" s="248"/>
      <c r="O563" s="248"/>
      <c r="P563" s="248"/>
      <c r="Q563" s="248"/>
      <c r="R563" s="248"/>
      <c r="S563" s="248"/>
      <c r="T563" s="249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0" t="s">
        <v>180</v>
      </c>
      <c r="AU563" s="250" t="s">
        <v>83</v>
      </c>
      <c r="AV563" s="14" t="s">
        <v>121</v>
      </c>
      <c r="AW563" s="14" t="s">
        <v>33</v>
      </c>
      <c r="AX563" s="14" t="s">
        <v>81</v>
      </c>
      <c r="AY563" s="250" t="s">
        <v>114</v>
      </c>
    </row>
    <row r="564" s="2" customFormat="1" ht="16.5" customHeight="1">
      <c r="A564" s="40"/>
      <c r="B564" s="41"/>
      <c r="C564" s="272" t="s">
        <v>1276</v>
      </c>
      <c r="D564" s="272" t="s">
        <v>385</v>
      </c>
      <c r="E564" s="273" t="s">
        <v>1277</v>
      </c>
      <c r="F564" s="274" t="s">
        <v>1278</v>
      </c>
      <c r="G564" s="275" t="s">
        <v>217</v>
      </c>
      <c r="H564" s="276">
        <v>2.5</v>
      </c>
      <c r="I564" s="277"/>
      <c r="J564" s="278">
        <f>ROUND(I564*H564,2)</f>
        <v>0</v>
      </c>
      <c r="K564" s="274" t="s">
        <v>175</v>
      </c>
      <c r="L564" s="279"/>
      <c r="M564" s="280" t="s">
        <v>19</v>
      </c>
      <c r="N564" s="281" t="s">
        <v>44</v>
      </c>
      <c r="O564" s="86"/>
      <c r="P564" s="215">
        <f>O564*H564</f>
        <v>0</v>
      </c>
      <c r="Q564" s="215">
        <v>0.0092499999999999995</v>
      </c>
      <c r="R564" s="215">
        <f>Q564*H564</f>
        <v>0.023125</v>
      </c>
      <c r="S564" s="215">
        <v>0</v>
      </c>
      <c r="T564" s="216">
        <f>S564*H564</f>
        <v>0</v>
      </c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R564" s="217" t="s">
        <v>824</v>
      </c>
      <c r="AT564" s="217" t="s">
        <v>385</v>
      </c>
      <c r="AU564" s="217" t="s">
        <v>83</v>
      </c>
      <c r="AY564" s="19" t="s">
        <v>114</v>
      </c>
      <c r="BE564" s="218">
        <f>IF(N564="základní",J564,0)</f>
        <v>0</v>
      </c>
      <c r="BF564" s="218">
        <f>IF(N564="snížená",J564,0)</f>
        <v>0</v>
      </c>
      <c r="BG564" s="218">
        <f>IF(N564="zákl. přenesená",J564,0)</f>
        <v>0</v>
      </c>
      <c r="BH564" s="218">
        <f>IF(N564="sníž. přenesená",J564,0)</f>
        <v>0</v>
      </c>
      <c r="BI564" s="218">
        <f>IF(N564="nulová",J564,0)</f>
        <v>0</v>
      </c>
      <c r="BJ564" s="19" t="s">
        <v>81</v>
      </c>
      <c r="BK564" s="218">
        <f>ROUND(I564*H564,2)</f>
        <v>0</v>
      </c>
      <c r="BL564" s="19" t="s">
        <v>824</v>
      </c>
      <c r="BM564" s="217" t="s">
        <v>1279</v>
      </c>
    </row>
    <row r="565" s="2" customFormat="1" ht="16.5" customHeight="1">
      <c r="A565" s="40"/>
      <c r="B565" s="41"/>
      <c r="C565" s="272" t="s">
        <v>1280</v>
      </c>
      <c r="D565" s="272" t="s">
        <v>385</v>
      </c>
      <c r="E565" s="273" t="s">
        <v>1281</v>
      </c>
      <c r="F565" s="274" t="s">
        <v>1282</v>
      </c>
      <c r="G565" s="275" t="s">
        <v>420</v>
      </c>
      <c r="H565" s="276">
        <v>2</v>
      </c>
      <c r="I565" s="277"/>
      <c r="J565" s="278">
        <f>ROUND(I565*H565,2)</f>
        <v>0</v>
      </c>
      <c r="K565" s="274" t="s">
        <v>175</v>
      </c>
      <c r="L565" s="279"/>
      <c r="M565" s="280" t="s">
        <v>19</v>
      </c>
      <c r="N565" s="281" t="s">
        <v>44</v>
      </c>
      <c r="O565" s="86"/>
      <c r="P565" s="215">
        <f>O565*H565</f>
        <v>0</v>
      </c>
      <c r="Q565" s="215">
        <v>2.0000000000000002E-05</v>
      </c>
      <c r="R565" s="215">
        <f>Q565*H565</f>
        <v>4.0000000000000003E-05</v>
      </c>
      <c r="S565" s="215">
        <v>0</v>
      </c>
      <c r="T565" s="216">
        <f>S565*H565</f>
        <v>0</v>
      </c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R565" s="217" t="s">
        <v>824</v>
      </c>
      <c r="AT565" s="217" t="s">
        <v>385</v>
      </c>
      <c r="AU565" s="217" t="s">
        <v>83</v>
      </c>
      <c r="AY565" s="19" t="s">
        <v>114</v>
      </c>
      <c r="BE565" s="218">
        <f>IF(N565="základní",J565,0)</f>
        <v>0</v>
      </c>
      <c r="BF565" s="218">
        <f>IF(N565="snížená",J565,0)</f>
        <v>0</v>
      </c>
      <c r="BG565" s="218">
        <f>IF(N565="zákl. přenesená",J565,0)</f>
        <v>0</v>
      </c>
      <c r="BH565" s="218">
        <f>IF(N565="sníž. přenesená",J565,0)</f>
        <v>0</v>
      </c>
      <c r="BI565" s="218">
        <f>IF(N565="nulová",J565,0)</f>
        <v>0</v>
      </c>
      <c r="BJ565" s="19" t="s">
        <v>81</v>
      </c>
      <c r="BK565" s="218">
        <f>ROUND(I565*H565,2)</f>
        <v>0</v>
      </c>
      <c r="BL565" s="19" t="s">
        <v>824</v>
      </c>
      <c r="BM565" s="217" t="s">
        <v>1283</v>
      </c>
    </row>
    <row r="566" s="2" customFormat="1" ht="16.5" customHeight="1">
      <c r="A566" s="40"/>
      <c r="B566" s="41"/>
      <c r="C566" s="272" t="s">
        <v>1284</v>
      </c>
      <c r="D566" s="272" t="s">
        <v>385</v>
      </c>
      <c r="E566" s="273" t="s">
        <v>1285</v>
      </c>
      <c r="F566" s="274" t="s">
        <v>1282</v>
      </c>
      <c r="G566" s="275" t="s">
        <v>420</v>
      </c>
      <c r="H566" s="276">
        <v>2</v>
      </c>
      <c r="I566" s="277"/>
      <c r="J566" s="278">
        <f>ROUND(I566*H566,2)</f>
        <v>0</v>
      </c>
      <c r="K566" s="274" t="s">
        <v>19</v>
      </c>
      <c r="L566" s="279"/>
      <c r="M566" s="280" t="s">
        <v>19</v>
      </c>
      <c r="N566" s="281" t="s">
        <v>44</v>
      </c>
      <c r="O566" s="86"/>
      <c r="P566" s="215">
        <f>O566*H566</f>
        <v>0</v>
      </c>
      <c r="Q566" s="215">
        <v>2.0000000000000002E-05</v>
      </c>
      <c r="R566" s="215">
        <f>Q566*H566</f>
        <v>4.0000000000000003E-05</v>
      </c>
      <c r="S566" s="215">
        <v>0</v>
      </c>
      <c r="T566" s="216">
        <f>S566*H566</f>
        <v>0</v>
      </c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R566" s="217" t="s">
        <v>824</v>
      </c>
      <c r="AT566" s="217" t="s">
        <v>385</v>
      </c>
      <c r="AU566" s="217" t="s">
        <v>83</v>
      </c>
      <c r="AY566" s="19" t="s">
        <v>114</v>
      </c>
      <c r="BE566" s="218">
        <f>IF(N566="základní",J566,0)</f>
        <v>0</v>
      </c>
      <c r="BF566" s="218">
        <f>IF(N566="snížená",J566,0)</f>
        <v>0</v>
      </c>
      <c r="BG566" s="218">
        <f>IF(N566="zákl. přenesená",J566,0)</f>
        <v>0</v>
      </c>
      <c r="BH566" s="218">
        <f>IF(N566="sníž. přenesená",J566,0)</f>
        <v>0</v>
      </c>
      <c r="BI566" s="218">
        <f>IF(N566="nulová",J566,0)</f>
        <v>0</v>
      </c>
      <c r="BJ566" s="19" t="s">
        <v>81</v>
      </c>
      <c r="BK566" s="218">
        <f>ROUND(I566*H566,2)</f>
        <v>0</v>
      </c>
      <c r="BL566" s="19" t="s">
        <v>824</v>
      </c>
      <c r="BM566" s="217" t="s">
        <v>1286</v>
      </c>
    </row>
    <row r="567" s="2" customFormat="1" ht="16.5" customHeight="1">
      <c r="A567" s="40"/>
      <c r="B567" s="41"/>
      <c r="C567" s="272" t="s">
        <v>1287</v>
      </c>
      <c r="D567" s="272" t="s">
        <v>385</v>
      </c>
      <c r="E567" s="273" t="s">
        <v>1288</v>
      </c>
      <c r="F567" s="274" t="s">
        <v>1289</v>
      </c>
      <c r="G567" s="275" t="s">
        <v>420</v>
      </c>
      <c r="H567" s="276">
        <v>3</v>
      </c>
      <c r="I567" s="277"/>
      <c r="J567" s="278">
        <f>ROUND(I567*H567,2)</f>
        <v>0</v>
      </c>
      <c r="K567" s="274" t="s">
        <v>175</v>
      </c>
      <c r="L567" s="279"/>
      <c r="M567" s="282" t="s">
        <v>19</v>
      </c>
      <c r="N567" s="283" t="s">
        <v>44</v>
      </c>
      <c r="O567" s="226"/>
      <c r="P567" s="227">
        <f>O567*H567</f>
        <v>0</v>
      </c>
      <c r="Q567" s="227">
        <v>0.0025000000000000001</v>
      </c>
      <c r="R567" s="227">
        <f>Q567*H567</f>
        <v>0.0074999999999999997</v>
      </c>
      <c r="S567" s="227">
        <v>0</v>
      </c>
      <c r="T567" s="228">
        <f>S567*H567</f>
        <v>0</v>
      </c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R567" s="217" t="s">
        <v>824</v>
      </c>
      <c r="AT567" s="217" t="s">
        <v>385</v>
      </c>
      <c r="AU567" s="217" t="s">
        <v>83</v>
      </c>
      <c r="AY567" s="19" t="s">
        <v>114</v>
      </c>
      <c r="BE567" s="218">
        <f>IF(N567="základní",J567,0)</f>
        <v>0</v>
      </c>
      <c r="BF567" s="218">
        <f>IF(N567="snížená",J567,0)</f>
        <v>0</v>
      </c>
      <c r="BG567" s="218">
        <f>IF(N567="zákl. přenesená",J567,0)</f>
        <v>0</v>
      </c>
      <c r="BH567" s="218">
        <f>IF(N567="sníž. přenesená",J567,0)</f>
        <v>0</v>
      </c>
      <c r="BI567" s="218">
        <f>IF(N567="nulová",J567,0)</f>
        <v>0</v>
      </c>
      <c r="BJ567" s="19" t="s">
        <v>81</v>
      </c>
      <c r="BK567" s="218">
        <f>ROUND(I567*H567,2)</f>
        <v>0</v>
      </c>
      <c r="BL567" s="19" t="s">
        <v>824</v>
      </c>
      <c r="BM567" s="217" t="s">
        <v>1290</v>
      </c>
    </row>
    <row r="568" s="2" customFormat="1" ht="6.96" customHeight="1">
      <c r="A568" s="40"/>
      <c r="B568" s="61"/>
      <c r="C568" s="62"/>
      <c r="D568" s="62"/>
      <c r="E568" s="62"/>
      <c r="F568" s="62"/>
      <c r="G568" s="62"/>
      <c r="H568" s="62"/>
      <c r="I568" s="62"/>
      <c r="J568" s="62"/>
      <c r="K568" s="62"/>
      <c r="L568" s="46"/>
      <c r="M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</row>
  </sheetData>
  <sheetProtection sheet="1" autoFilter="0" formatColumns="0" formatRows="0" objects="1" scenarios="1" spinCount="100000" saltValue="wRGBA/wfBPPaVbvUBlqfrg6836VggUzkQZUgBmlszbi4UV1oTIblwrc7Gtqoze5yjAJvmXili5lB83FVceTHNQ==" hashValue="dUObfiO3KOqT6u51s2uZppS2f7xWdZTvfYGwhs3R9rVkoDCx9KWVG4w9KKwD8Whor3sz2usBldOq5N6DxHjQ6g==" algorithmName="SHA-512" password="CC35"/>
  <autoFilter ref="C98:K567"/>
  <mergeCells count="9">
    <mergeCell ref="E7:H7"/>
    <mergeCell ref="E9:H9"/>
    <mergeCell ref="E18:H18"/>
    <mergeCell ref="E27:H27"/>
    <mergeCell ref="E48:H48"/>
    <mergeCell ref="E50:H50"/>
    <mergeCell ref="E89:H89"/>
    <mergeCell ref="E91:H9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84" customWidth="1"/>
    <col min="2" max="2" width="1.667969" style="284" customWidth="1"/>
    <col min="3" max="4" width="5" style="284" customWidth="1"/>
    <col min="5" max="5" width="11.66016" style="284" customWidth="1"/>
    <col min="6" max="6" width="9.160156" style="284" customWidth="1"/>
    <col min="7" max="7" width="5" style="284" customWidth="1"/>
    <col min="8" max="8" width="77.83203" style="284" customWidth="1"/>
    <col min="9" max="10" width="20" style="284" customWidth="1"/>
    <col min="11" max="11" width="1.667969" style="284" customWidth="1"/>
  </cols>
  <sheetData>
    <row r="1" s="1" customFormat="1" ht="37.5" customHeight="1"/>
    <row r="2" s="1" customFormat="1" ht="7.5" customHeight="1">
      <c r="B2" s="285"/>
      <c r="C2" s="286"/>
      <c r="D2" s="286"/>
      <c r="E2" s="286"/>
      <c r="F2" s="286"/>
      <c r="G2" s="286"/>
      <c r="H2" s="286"/>
      <c r="I2" s="286"/>
      <c r="J2" s="286"/>
      <c r="K2" s="287"/>
    </row>
    <row r="3" s="17" customFormat="1" ht="45" customHeight="1">
      <c r="B3" s="288"/>
      <c r="C3" s="289" t="s">
        <v>1291</v>
      </c>
      <c r="D3" s="289"/>
      <c r="E3" s="289"/>
      <c r="F3" s="289"/>
      <c r="G3" s="289"/>
      <c r="H3" s="289"/>
      <c r="I3" s="289"/>
      <c r="J3" s="289"/>
      <c r="K3" s="290"/>
    </row>
    <row r="4" s="1" customFormat="1" ht="25.5" customHeight="1">
      <c r="B4" s="291"/>
      <c r="C4" s="292" t="s">
        <v>1292</v>
      </c>
      <c r="D4" s="292"/>
      <c r="E4" s="292"/>
      <c r="F4" s="292"/>
      <c r="G4" s="292"/>
      <c r="H4" s="292"/>
      <c r="I4" s="292"/>
      <c r="J4" s="292"/>
      <c r="K4" s="293"/>
    </row>
    <row r="5" s="1" customFormat="1" ht="5.25" customHeight="1">
      <c r="B5" s="291"/>
      <c r="C5" s="294"/>
      <c r="D5" s="294"/>
      <c r="E5" s="294"/>
      <c r="F5" s="294"/>
      <c r="G5" s="294"/>
      <c r="H5" s="294"/>
      <c r="I5" s="294"/>
      <c r="J5" s="294"/>
      <c r="K5" s="293"/>
    </row>
    <row r="6" s="1" customFormat="1" ht="15" customHeight="1">
      <c r="B6" s="291"/>
      <c r="C6" s="295" t="s">
        <v>1293</v>
      </c>
      <c r="D6" s="295"/>
      <c r="E6" s="295"/>
      <c r="F6" s="295"/>
      <c r="G6" s="295"/>
      <c r="H6" s="295"/>
      <c r="I6" s="295"/>
      <c r="J6" s="295"/>
      <c r="K6" s="293"/>
    </row>
    <row r="7" s="1" customFormat="1" ht="15" customHeight="1">
      <c r="B7" s="296"/>
      <c r="C7" s="295" t="s">
        <v>1294</v>
      </c>
      <c r="D7" s="295"/>
      <c r="E7" s="295"/>
      <c r="F7" s="295"/>
      <c r="G7" s="295"/>
      <c r="H7" s="295"/>
      <c r="I7" s="295"/>
      <c r="J7" s="295"/>
      <c r="K7" s="293"/>
    </row>
    <row r="8" s="1" customFormat="1" ht="12.75" customHeight="1">
      <c r="B8" s="296"/>
      <c r="C8" s="295"/>
      <c r="D8" s="295"/>
      <c r="E8" s="295"/>
      <c r="F8" s="295"/>
      <c r="G8" s="295"/>
      <c r="H8" s="295"/>
      <c r="I8" s="295"/>
      <c r="J8" s="295"/>
      <c r="K8" s="293"/>
    </row>
    <row r="9" s="1" customFormat="1" ht="15" customHeight="1">
      <c r="B9" s="296"/>
      <c r="C9" s="295" t="s">
        <v>1295</v>
      </c>
      <c r="D9" s="295"/>
      <c r="E9" s="295"/>
      <c r="F9" s="295"/>
      <c r="G9" s="295"/>
      <c r="H9" s="295"/>
      <c r="I9" s="295"/>
      <c r="J9" s="295"/>
      <c r="K9" s="293"/>
    </row>
    <row r="10" s="1" customFormat="1" ht="15" customHeight="1">
      <c r="B10" s="296"/>
      <c r="C10" s="295"/>
      <c r="D10" s="295" t="s">
        <v>1296</v>
      </c>
      <c r="E10" s="295"/>
      <c r="F10" s="295"/>
      <c r="G10" s="295"/>
      <c r="H10" s="295"/>
      <c r="I10" s="295"/>
      <c r="J10" s="295"/>
      <c r="K10" s="293"/>
    </row>
    <row r="11" s="1" customFormat="1" ht="15" customHeight="1">
      <c r="B11" s="296"/>
      <c r="C11" s="297"/>
      <c r="D11" s="295" t="s">
        <v>1297</v>
      </c>
      <c r="E11" s="295"/>
      <c r="F11" s="295"/>
      <c r="G11" s="295"/>
      <c r="H11" s="295"/>
      <c r="I11" s="295"/>
      <c r="J11" s="295"/>
      <c r="K11" s="293"/>
    </row>
    <row r="12" s="1" customFormat="1" ht="15" customHeight="1">
      <c r="B12" s="296"/>
      <c r="C12" s="297"/>
      <c r="D12" s="295"/>
      <c r="E12" s="295"/>
      <c r="F12" s="295"/>
      <c r="G12" s="295"/>
      <c r="H12" s="295"/>
      <c r="I12" s="295"/>
      <c r="J12" s="295"/>
      <c r="K12" s="293"/>
    </row>
    <row r="13" s="1" customFormat="1" ht="15" customHeight="1">
      <c r="B13" s="296"/>
      <c r="C13" s="297"/>
      <c r="D13" s="298" t="s">
        <v>1298</v>
      </c>
      <c r="E13" s="295"/>
      <c r="F13" s="295"/>
      <c r="G13" s="295"/>
      <c r="H13" s="295"/>
      <c r="I13" s="295"/>
      <c r="J13" s="295"/>
      <c r="K13" s="293"/>
    </row>
    <row r="14" s="1" customFormat="1" ht="12.75" customHeight="1">
      <c r="B14" s="296"/>
      <c r="C14" s="297"/>
      <c r="D14" s="297"/>
      <c r="E14" s="297"/>
      <c r="F14" s="297"/>
      <c r="G14" s="297"/>
      <c r="H14" s="297"/>
      <c r="I14" s="297"/>
      <c r="J14" s="297"/>
      <c r="K14" s="293"/>
    </row>
    <row r="15" s="1" customFormat="1" ht="15" customHeight="1">
      <c r="B15" s="296"/>
      <c r="C15" s="297"/>
      <c r="D15" s="295" t="s">
        <v>1299</v>
      </c>
      <c r="E15" s="295"/>
      <c r="F15" s="295"/>
      <c r="G15" s="295"/>
      <c r="H15" s="295"/>
      <c r="I15" s="295"/>
      <c r="J15" s="295"/>
      <c r="K15" s="293"/>
    </row>
    <row r="16" s="1" customFormat="1" ht="15" customHeight="1">
      <c r="B16" s="296"/>
      <c r="C16" s="297"/>
      <c r="D16" s="295" t="s">
        <v>1300</v>
      </c>
      <c r="E16" s="295"/>
      <c r="F16" s="295"/>
      <c r="G16" s="295"/>
      <c r="H16" s="295"/>
      <c r="I16" s="295"/>
      <c r="J16" s="295"/>
      <c r="K16" s="293"/>
    </row>
    <row r="17" s="1" customFormat="1" ht="15" customHeight="1">
      <c r="B17" s="296"/>
      <c r="C17" s="297"/>
      <c r="D17" s="295" t="s">
        <v>1301</v>
      </c>
      <c r="E17" s="295"/>
      <c r="F17" s="295"/>
      <c r="G17" s="295"/>
      <c r="H17" s="295"/>
      <c r="I17" s="295"/>
      <c r="J17" s="295"/>
      <c r="K17" s="293"/>
    </row>
    <row r="18" s="1" customFormat="1" ht="15" customHeight="1">
      <c r="B18" s="296"/>
      <c r="C18" s="297"/>
      <c r="D18" s="297"/>
      <c r="E18" s="299" t="s">
        <v>80</v>
      </c>
      <c r="F18" s="295" t="s">
        <v>1302</v>
      </c>
      <c r="G18" s="295"/>
      <c r="H18" s="295"/>
      <c r="I18" s="295"/>
      <c r="J18" s="295"/>
      <c r="K18" s="293"/>
    </row>
    <row r="19" s="1" customFormat="1" ht="15" customHeight="1">
      <c r="B19" s="296"/>
      <c r="C19" s="297"/>
      <c r="D19" s="297"/>
      <c r="E19" s="299" t="s">
        <v>1303</v>
      </c>
      <c r="F19" s="295" t="s">
        <v>1304</v>
      </c>
      <c r="G19" s="295"/>
      <c r="H19" s="295"/>
      <c r="I19" s="295"/>
      <c r="J19" s="295"/>
      <c r="K19" s="293"/>
    </row>
    <row r="20" s="1" customFormat="1" ht="15" customHeight="1">
      <c r="B20" s="296"/>
      <c r="C20" s="297"/>
      <c r="D20" s="297"/>
      <c r="E20" s="299" t="s">
        <v>1305</v>
      </c>
      <c r="F20" s="295" t="s">
        <v>1306</v>
      </c>
      <c r="G20" s="295"/>
      <c r="H20" s="295"/>
      <c r="I20" s="295"/>
      <c r="J20" s="295"/>
      <c r="K20" s="293"/>
    </row>
    <row r="21" s="1" customFormat="1" ht="15" customHeight="1">
      <c r="B21" s="296"/>
      <c r="C21" s="297"/>
      <c r="D21" s="297"/>
      <c r="E21" s="299" t="s">
        <v>1307</v>
      </c>
      <c r="F21" s="295" t="s">
        <v>1308</v>
      </c>
      <c r="G21" s="295"/>
      <c r="H21" s="295"/>
      <c r="I21" s="295"/>
      <c r="J21" s="295"/>
      <c r="K21" s="293"/>
    </row>
    <row r="22" s="1" customFormat="1" ht="15" customHeight="1">
      <c r="B22" s="296"/>
      <c r="C22" s="297"/>
      <c r="D22" s="297"/>
      <c r="E22" s="299" t="s">
        <v>1309</v>
      </c>
      <c r="F22" s="295" t="s">
        <v>1310</v>
      </c>
      <c r="G22" s="295"/>
      <c r="H22" s="295"/>
      <c r="I22" s="295"/>
      <c r="J22" s="295"/>
      <c r="K22" s="293"/>
    </row>
    <row r="23" s="1" customFormat="1" ht="15" customHeight="1">
      <c r="B23" s="296"/>
      <c r="C23" s="297"/>
      <c r="D23" s="297"/>
      <c r="E23" s="299" t="s">
        <v>1311</v>
      </c>
      <c r="F23" s="295" t="s">
        <v>1312</v>
      </c>
      <c r="G23" s="295"/>
      <c r="H23" s="295"/>
      <c r="I23" s="295"/>
      <c r="J23" s="295"/>
      <c r="K23" s="293"/>
    </row>
    <row r="24" s="1" customFormat="1" ht="12.75" customHeight="1">
      <c r="B24" s="296"/>
      <c r="C24" s="297"/>
      <c r="D24" s="297"/>
      <c r="E24" s="297"/>
      <c r="F24" s="297"/>
      <c r="G24" s="297"/>
      <c r="H24" s="297"/>
      <c r="I24" s="297"/>
      <c r="J24" s="297"/>
      <c r="K24" s="293"/>
    </row>
    <row r="25" s="1" customFormat="1" ht="15" customHeight="1">
      <c r="B25" s="296"/>
      <c r="C25" s="295" t="s">
        <v>1313</v>
      </c>
      <c r="D25" s="295"/>
      <c r="E25" s="295"/>
      <c r="F25" s="295"/>
      <c r="G25" s="295"/>
      <c r="H25" s="295"/>
      <c r="I25" s="295"/>
      <c r="J25" s="295"/>
      <c r="K25" s="293"/>
    </row>
    <row r="26" s="1" customFormat="1" ht="15" customHeight="1">
      <c r="B26" s="296"/>
      <c r="C26" s="295" t="s">
        <v>1314</v>
      </c>
      <c r="D26" s="295"/>
      <c r="E26" s="295"/>
      <c r="F26" s="295"/>
      <c r="G26" s="295"/>
      <c r="H26" s="295"/>
      <c r="I26" s="295"/>
      <c r="J26" s="295"/>
      <c r="K26" s="293"/>
    </row>
    <row r="27" s="1" customFormat="1" ht="15" customHeight="1">
      <c r="B27" s="296"/>
      <c r="C27" s="295"/>
      <c r="D27" s="295" t="s">
        <v>1315</v>
      </c>
      <c r="E27" s="295"/>
      <c r="F27" s="295"/>
      <c r="G27" s="295"/>
      <c r="H27" s="295"/>
      <c r="I27" s="295"/>
      <c r="J27" s="295"/>
      <c r="K27" s="293"/>
    </row>
    <row r="28" s="1" customFormat="1" ht="15" customHeight="1">
      <c r="B28" s="296"/>
      <c r="C28" s="297"/>
      <c r="D28" s="295" t="s">
        <v>1316</v>
      </c>
      <c r="E28" s="295"/>
      <c r="F28" s="295"/>
      <c r="G28" s="295"/>
      <c r="H28" s="295"/>
      <c r="I28" s="295"/>
      <c r="J28" s="295"/>
      <c r="K28" s="293"/>
    </row>
    <row r="29" s="1" customFormat="1" ht="12.75" customHeight="1">
      <c r="B29" s="296"/>
      <c r="C29" s="297"/>
      <c r="D29" s="297"/>
      <c r="E29" s="297"/>
      <c r="F29" s="297"/>
      <c r="G29" s="297"/>
      <c r="H29" s="297"/>
      <c r="I29" s="297"/>
      <c r="J29" s="297"/>
      <c r="K29" s="293"/>
    </row>
    <row r="30" s="1" customFormat="1" ht="15" customHeight="1">
      <c r="B30" s="296"/>
      <c r="C30" s="297"/>
      <c r="D30" s="295" t="s">
        <v>1317</v>
      </c>
      <c r="E30" s="295"/>
      <c r="F30" s="295"/>
      <c r="G30" s="295"/>
      <c r="H30" s="295"/>
      <c r="I30" s="295"/>
      <c r="J30" s="295"/>
      <c r="K30" s="293"/>
    </row>
    <row r="31" s="1" customFormat="1" ht="15" customHeight="1">
      <c r="B31" s="296"/>
      <c r="C31" s="297"/>
      <c r="D31" s="295" t="s">
        <v>1318</v>
      </c>
      <c r="E31" s="295"/>
      <c r="F31" s="295"/>
      <c r="G31" s="295"/>
      <c r="H31" s="295"/>
      <c r="I31" s="295"/>
      <c r="J31" s="295"/>
      <c r="K31" s="293"/>
    </row>
    <row r="32" s="1" customFormat="1" ht="12.75" customHeight="1">
      <c r="B32" s="296"/>
      <c r="C32" s="297"/>
      <c r="D32" s="297"/>
      <c r="E32" s="297"/>
      <c r="F32" s="297"/>
      <c r="G32" s="297"/>
      <c r="H32" s="297"/>
      <c r="I32" s="297"/>
      <c r="J32" s="297"/>
      <c r="K32" s="293"/>
    </row>
    <row r="33" s="1" customFormat="1" ht="15" customHeight="1">
      <c r="B33" s="296"/>
      <c r="C33" s="297"/>
      <c r="D33" s="295" t="s">
        <v>1319</v>
      </c>
      <c r="E33" s="295"/>
      <c r="F33" s="295"/>
      <c r="G33" s="295"/>
      <c r="H33" s="295"/>
      <c r="I33" s="295"/>
      <c r="J33" s="295"/>
      <c r="K33" s="293"/>
    </row>
    <row r="34" s="1" customFormat="1" ht="15" customHeight="1">
      <c r="B34" s="296"/>
      <c r="C34" s="297"/>
      <c r="D34" s="295" t="s">
        <v>1320</v>
      </c>
      <c r="E34" s="295"/>
      <c r="F34" s="295"/>
      <c r="G34" s="295"/>
      <c r="H34" s="295"/>
      <c r="I34" s="295"/>
      <c r="J34" s="295"/>
      <c r="K34" s="293"/>
    </row>
    <row r="35" s="1" customFormat="1" ht="15" customHeight="1">
      <c r="B35" s="296"/>
      <c r="C35" s="297"/>
      <c r="D35" s="295" t="s">
        <v>1321</v>
      </c>
      <c r="E35" s="295"/>
      <c r="F35" s="295"/>
      <c r="G35" s="295"/>
      <c r="H35" s="295"/>
      <c r="I35" s="295"/>
      <c r="J35" s="295"/>
      <c r="K35" s="293"/>
    </row>
    <row r="36" s="1" customFormat="1" ht="15" customHeight="1">
      <c r="B36" s="296"/>
      <c r="C36" s="297"/>
      <c r="D36" s="295"/>
      <c r="E36" s="298" t="s">
        <v>99</v>
      </c>
      <c r="F36" s="295"/>
      <c r="G36" s="295" t="s">
        <v>1322</v>
      </c>
      <c r="H36" s="295"/>
      <c r="I36" s="295"/>
      <c r="J36" s="295"/>
      <c r="K36" s="293"/>
    </row>
    <row r="37" s="1" customFormat="1" ht="30.75" customHeight="1">
      <c r="B37" s="296"/>
      <c r="C37" s="297"/>
      <c r="D37" s="295"/>
      <c r="E37" s="298" t="s">
        <v>1323</v>
      </c>
      <c r="F37" s="295"/>
      <c r="G37" s="295" t="s">
        <v>1324</v>
      </c>
      <c r="H37" s="295"/>
      <c r="I37" s="295"/>
      <c r="J37" s="295"/>
      <c r="K37" s="293"/>
    </row>
    <row r="38" s="1" customFormat="1" ht="15" customHeight="1">
      <c r="B38" s="296"/>
      <c r="C38" s="297"/>
      <c r="D38" s="295"/>
      <c r="E38" s="298" t="s">
        <v>54</v>
      </c>
      <c r="F38" s="295"/>
      <c r="G38" s="295" t="s">
        <v>1325</v>
      </c>
      <c r="H38" s="295"/>
      <c r="I38" s="295"/>
      <c r="J38" s="295"/>
      <c r="K38" s="293"/>
    </row>
    <row r="39" s="1" customFormat="1" ht="15" customHeight="1">
      <c r="B39" s="296"/>
      <c r="C39" s="297"/>
      <c r="D39" s="295"/>
      <c r="E39" s="298" t="s">
        <v>55</v>
      </c>
      <c r="F39" s="295"/>
      <c r="G39" s="295" t="s">
        <v>1326</v>
      </c>
      <c r="H39" s="295"/>
      <c r="I39" s="295"/>
      <c r="J39" s="295"/>
      <c r="K39" s="293"/>
    </row>
    <row r="40" s="1" customFormat="1" ht="15" customHeight="1">
      <c r="B40" s="296"/>
      <c r="C40" s="297"/>
      <c r="D40" s="295"/>
      <c r="E40" s="298" t="s">
        <v>100</v>
      </c>
      <c r="F40" s="295"/>
      <c r="G40" s="295" t="s">
        <v>1327</v>
      </c>
      <c r="H40" s="295"/>
      <c r="I40" s="295"/>
      <c r="J40" s="295"/>
      <c r="K40" s="293"/>
    </row>
    <row r="41" s="1" customFormat="1" ht="15" customHeight="1">
      <c r="B41" s="296"/>
      <c r="C41" s="297"/>
      <c r="D41" s="295"/>
      <c r="E41" s="298" t="s">
        <v>101</v>
      </c>
      <c r="F41" s="295"/>
      <c r="G41" s="295" t="s">
        <v>1328</v>
      </c>
      <c r="H41" s="295"/>
      <c r="I41" s="295"/>
      <c r="J41" s="295"/>
      <c r="K41" s="293"/>
    </row>
    <row r="42" s="1" customFormat="1" ht="15" customHeight="1">
      <c r="B42" s="296"/>
      <c r="C42" s="297"/>
      <c r="D42" s="295"/>
      <c r="E42" s="298" t="s">
        <v>1329</v>
      </c>
      <c r="F42" s="295"/>
      <c r="G42" s="295" t="s">
        <v>1330</v>
      </c>
      <c r="H42" s="295"/>
      <c r="I42" s="295"/>
      <c r="J42" s="295"/>
      <c r="K42" s="293"/>
    </row>
    <row r="43" s="1" customFormat="1" ht="15" customHeight="1">
      <c r="B43" s="296"/>
      <c r="C43" s="297"/>
      <c r="D43" s="295"/>
      <c r="E43" s="298"/>
      <c r="F43" s="295"/>
      <c r="G43" s="295" t="s">
        <v>1331</v>
      </c>
      <c r="H43" s="295"/>
      <c r="I43" s="295"/>
      <c r="J43" s="295"/>
      <c r="K43" s="293"/>
    </row>
    <row r="44" s="1" customFormat="1" ht="15" customHeight="1">
      <c r="B44" s="296"/>
      <c r="C44" s="297"/>
      <c r="D44" s="295"/>
      <c r="E44" s="298" t="s">
        <v>1332</v>
      </c>
      <c r="F44" s="295"/>
      <c r="G44" s="295" t="s">
        <v>1333</v>
      </c>
      <c r="H44" s="295"/>
      <c r="I44" s="295"/>
      <c r="J44" s="295"/>
      <c r="K44" s="293"/>
    </row>
    <row r="45" s="1" customFormat="1" ht="15" customHeight="1">
      <c r="B45" s="296"/>
      <c r="C45" s="297"/>
      <c r="D45" s="295"/>
      <c r="E45" s="298" t="s">
        <v>103</v>
      </c>
      <c r="F45" s="295"/>
      <c r="G45" s="295" t="s">
        <v>1334</v>
      </c>
      <c r="H45" s="295"/>
      <c r="I45" s="295"/>
      <c r="J45" s="295"/>
      <c r="K45" s="293"/>
    </row>
    <row r="46" s="1" customFormat="1" ht="12.75" customHeight="1">
      <c r="B46" s="296"/>
      <c r="C46" s="297"/>
      <c r="D46" s="295"/>
      <c r="E46" s="295"/>
      <c r="F46" s="295"/>
      <c r="G46" s="295"/>
      <c r="H46" s="295"/>
      <c r="I46" s="295"/>
      <c r="J46" s="295"/>
      <c r="K46" s="293"/>
    </row>
    <row r="47" s="1" customFormat="1" ht="15" customHeight="1">
      <c r="B47" s="296"/>
      <c r="C47" s="297"/>
      <c r="D47" s="295" t="s">
        <v>1335</v>
      </c>
      <c r="E47" s="295"/>
      <c r="F47" s="295"/>
      <c r="G47" s="295"/>
      <c r="H47" s="295"/>
      <c r="I47" s="295"/>
      <c r="J47" s="295"/>
      <c r="K47" s="293"/>
    </row>
    <row r="48" s="1" customFormat="1" ht="15" customHeight="1">
      <c r="B48" s="296"/>
      <c r="C48" s="297"/>
      <c r="D48" s="297"/>
      <c r="E48" s="295" t="s">
        <v>1336</v>
      </c>
      <c r="F48" s="295"/>
      <c r="G48" s="295"/>
      <c r="H48" s="295"/>
      <c r="I48" s="295"/>
      <c r="J48" s="295"/>
      <c r="K48" s="293"/>
    </row>
    <row r="49" s="1" customFormat="1" ht="15" customHeight="1">
      <c r="B49" s="296"/>
      <c r="C49" s="297"/>
      <c r="D49" s="297"/>
      <c r="E49" s="295" t="s">
        <v>1337</v>
      </c>
      <c r="F49" s="295"/>
      <c r="G49" s="295"/>
      <c r="H49" s="295"/>
      <c r="I49" s="295"/>
      <c r="J49" s="295"/>
      <c r="K49" s="293"/>
    </row>
    <row r="50" s="1" customFormat="1" ht="15" customHeight="1">
      <c r="B50" s="296"/>
      <c r="C50" s="297"/>
      <c r="D50" s="297"/>
      <c r="E50" s="295" t="s">
        <v>1338</v>
      </c>
      <c r="F50" s="295"/>
      <c r="G50" s="295"/>
      <c r="H50" s="295"/>
      <c r="I50" s="295"/>
      <c r="J50" s="295"/>
      <c r="K50" s="293"/>
    </row>
    <row r="51" s="1" customFormat="1" ht="15" customHeight="1">
      <c r="B51" s="296"/>
      <c r="C51" s="297"/>
      <c r="D51" s="295" t="s">
        <v>1339</v>
      </c>
      <c r="E51" s="295"/>
      <c r="F51" s="295"/>
      <c r="G51" s="295"/>
      <c r="H51" s="295"/>
      <c r="I51" s="295"/>
      <c r="J51" s="295"/>
      <c r="K51" s="293"/>
    </row>
    <row r="52" s="1" customFormat="1" ht="25.5" customHeight="1">
      <c r="B52" s="291"/>
      <c r="C52" s="292" t="s">
        <v>1340</v>
      </c>
      <c r="D52" s="292"/>
      <c r="E52" s="292"/>
      <c r="F52" s="292"/>
      <c r="G52" s="292"/>
      <c r="H52" s="292"/>
      <c r="I52" s="292"/>
      <c r="J52" s="292"/>
      <c r="K52" s="293"/>
    </row>
    <row r="53" s="1" customFormat="1" ht="5.25" customHeight="1">
      <c r="B53" s="291"/>
      <c r="C53" s="294"/>
      <c r="D53" s="294"/>
      <c r="E53" s="294"/>
      <c r="F53" s="294"/>
      <c r="G53" s="294"/>
      <c r="H53" s="294"/>
      <c r="I53" s="294"/>
      <c r="J53" s="294"/>
      <c r="K53" s="293"/>
    </row>
    <row r="54" s="1" customFormat="1" ht="15" customHeight="1">
      <c r="B54" s="291"/>
      <c r="C54" s="295" t="s">
        <v>1341</v>
      </c>
      <c r="D54" s="295"/>
      <c r="E54" s="295"/>
      <c r="F54" s="295"/>
      <c r="G54" s="295"/>
      <c r="H54" s="295"/>
      <c r="I54" s="295"/>
      <c r="J54" s="295"/>
      <c r="K54" s="293"/>
    </row>
    <row r="55" s="1" customFormat="1" ht="15" customHeight="1">
      <c r="B55" s="291"/>
      <c r="C55" s="295" t="s">
        <v>1342</v>
      </c>
      <c r="D55" s="295"/>
      <c r="E55" s="295"/>
      <c r="F55" s="295"/>
      <c r="G55" s="295"/>
      <c r="H55" s="295"/>
      <c r="I55" s="295"/>
      <c r="J55" s="295"/>
      <c r="K55" s="293"/>
    </row>
    <row r="56" s="1" customFormat="1" ht="12.75" customHeight="1">
      <c r="B56" s="291"/>
      <c r="C56" s="295"/>
      <c r="D56" s="295"/>
      <c r="E56" s="295"/>
      <c r="F56" s="295"/>
      <c r="G56" s="295"/>
      <c r="H56" s="295"/>
      <c r="I56" s="295"/>
      <c r="J56" s="295"/>
      <c r="K56" s="293"/>
    </row>
    <row r="57" s="1" customFormat="1" ht="15" customHeight="1">
      <c r="B57" s="291"/>
      <c r="C57" s="295" t="s">
        <v>1343</v>
      </c>
      <c r="D57" s="295"/>
      <c r="E57" s="295"/>
      <c r="F57" s="295"/>
      <c r="G57" s="295"/>
      <c r="H57" s="295"/>
      <c r="I57" s="295"/>
      <c r="J57" s="295"/>
      <c r="K57" s="293"/>
    </row>
    <row r="58" s="1" customFormat="1" ht="15" customHeight="1">
      <c r="B58" s="291"/>
      <c r="C58" s="297"/>
      <c r="D58" s="295" t="s">
        <v>1344</v>
      </c>
      <c r="E58" s="295"/>
      <c r="F58" s="295"/>
      <c r="G58" s="295"/>
      <c r="H58" s="295"/>
      <c r="I58" s="295"/>
      <c r="J58" s="295"/>
      <c r="K58" s="293"/>
    </row>
    <row r="59" s="1" customFormat="1" ht="15" customHeight="1">
      <c r="B59" s="291"/>
      <c r="C59" s="297"/>
      <c r="D59" s="295" t="s">
        <v>1345</v>
      </c>
      <c r="E59" s="295"/>
      <c r="F59" s="295"/>
      <c r="G59" s="295"/>
      <c r="H59" s="295"/>
      <c r="I59" s="295"/>
      <c r="J59" s="295"/>
      <c r="K59" s="293"/>
    </row>
    <row r="60" s="1" customFormat="1" ht="15" customHeight="1">
      <c r="B60" s="291"/>
      <c r="C60" s="297"/>
      <c r="D60" s="295" t="s">
        <v>1346</v>
      </c>
      <c r="E60" s="295"/>
      <c r="F60" s="295"/>
      <c r="G60" s="295"/>
      <c r="H60" s="295"/>
      <c r="I60" s="295"/>
      <c r="J60" s="295"/>
      <c r="K60" s="293"/>
    </row>
    <row r="61" s="1" customFormat="1" ht="15" customHeight="1">
      <c r="B61" s="291"/>
      <c r="C61" s="297"/>
      <c r="D61" s="295" t="s">
        <v>1347</v>
      </c>
      <c r="E61" s="295"/>
      <c r="F61" s="295"/>
      <c r="G61" s="295"/>
      <c r="H61" s="295"/>
      <c r="I61" s="295"/>
      <c r="J61" s="295"/>
      <c r="K61" s="293"/>
    </row>
    <row r="62" s="1" customFormat="1" ht="15" customHeight="1">
      <c r="B62" s="291"/>
      <c r="C62" s="297"/>
      <c r="D62" s="300" t="s">
        <v>1348</v>
      </c>
      <c r="E62" s="300"/>
      <c r="F62" s="300"/>
      <c r="G62" s="300"/>
      <c r="H62" s="300"/>
      <c r="I62" s="300"/>
      <c r="J62" s="300"/>
      <c r="K62" s="293"/>
    </row>
    <row r="63" s="1" customFormat="1" ht="15" customHeight="1">
      <c r="B63" s="291"/>
      <c r="C63" s="297"/>
      <c r="D63" s="295" t="s">
        <v>1349</v>
      </c>
      <c r="E63" s="295"/>
      <c r="F63" s="295"/>
      <c r="G63" s="295"/>
      <c r="H63" s="295"/>
      <c r="I63" s="295"/>
      <c r="J63" s="295"/>
      <c r="K63" s="293"/>
    </row>
    <row r="64" s="1" customFormat="1" ht="12.75" customHeight="1">
      <c r="B64" s="291"/>
      <c r="C64" s="297"/>
      <c r="D64" s="297"/>
      <c r="E64" s="301"/>
      <c r="F64" s="297"/>
      <c r="G64" s="297"/>
      <c r="H64" s="297"/>
      <c r="I64" s="297"/>
      <c r="J64" s="297"/>
      <c r="K64" s="293"/>
    </row>
    <row r="65" s="1" customFormat="1" ht="15" customHeight="1">
      <c r="B65" s="291"/>
      <c r="C65" s="297"/>
      <c r="D65" s="295" t="s">
        <v>1350</v>
      </c>
      <c r="E65" s="295"/>
      <c r="F65" s="295"/>
      <c r="G65" s="295"/>
      <c r="H65" s="295"/>
      <c r="I65" s="295"/>
      <c r="J65" s="295"/>
      <c r="K65" s="293"/>
    </row>
    <row r="66" s="1" customFormat="1" ht="15" customHeight="1">
      <c r="B66" s="291"/>
      <c r="C66" s="297"/>
      <c r="D66" s="300" t="s">
        <v>1351</v>
      </c>
      <c r="E66" s="300"/>
      <c r="F66" s="300"/>
      <c r="G66" s="300"/>
      <c r="H66" s="300"/>
      <c r="I66" s="300"/>
      <c r="J66" s="300"/>
      <c r="K66" s="293"/>
    </row>
    <row r="67" s="1" customFormat="1" ht="15" customHeight="1">
      <c r="B67" s="291"/>
      <c r="C67" s="297"/>
      <c r="D67" s="295" t="s">
        <v>1352</v>
      </c>
      <c r="E67" s="295"/>
      <c r="F67" s="295"/>
      <c r="G67" s="295"/>
      <c r="H67" s="295"/>
      <c r="I67" s="295"/>
      <c r="J67" s="295"/>
      <c r="K67" s="293"/>
    </row>
    <row r="68" s="1" customFormat="1" ht="15" customHeight="1">
      <c r="B68" s="291"/>
      <c r="C68" s="297"/>
      <c r="D68" s="295" t="s">
        <v>1353</v>
      </c>
      <c r="E68" s="295"/>
      <c r="F68" s="295"/>
      <c r="G68" s="295"/>
      <c r="H68" s="295"/>
      <c r="I68" s="295"/>
      <c r="J68" s="295"/>
      <c r="K68" s="293"/>
    </row>
    <row r="69" s="1" customFormat="1" ht="15" customHeight="1">
      <c r="B69" s="291"/>
      <c r="C69" s="297"/>
      <c r="D69" s="295" t="s">
        <v>1354</v>
      </c>
      <c r="E69" s="295"/>
      <c r="F69" s="295"/>
      <c r="G69" s="295"/>
      <c r="H69" s="295"/>
      <c r="I69" s="295"/>
      <c r="J69" s="295"/>
      <c r="K69" s="293"/>
    </row>
    <row r="70" s="1" customFormat="1" ht="15" customHeight="1">
      <c r="B70" s="291"/>
      <c r="C70" s="297"/>
      <c r="D70" s="295" t="s">
        <v>1355</v>
      </c>
      <c r="E70" s="295"/>
      <c r="F70" s="295"/>
      <c r="G70" s="295"/>
      <c r="H70" s="295"/>
      <c r="I70" s="295"/>
      <c r="J70" s="295"/>
      <c r="K70" s="293"/>
    </row>
    <row r="71" s="1" customFormat="1" ht="12.75" customHeight="1">
      <c r="B71" s="302"/>
      <c r="C71" s="303"/>
      <c r="D71" s="303"/>
      <c r="E71" s="303"/>
      <c r="F71" s="303"/>
      <c r="G71" s="303"/>
      <c r="H71" s="303"/>
      <c r="I71" s="303"/>
      <c r="J71" s="303"/>
      <c r="K71" s="304"/>
    </row>
    <row r="72" s="1" customFormat="1" ht="18.75" customHeight="1">
      <c r="B72" s="305"/>
      <c r="C72" s="305"/>
      <c r="D72" s="305"/>
      <c r="E72" s="305"/>
      <c r="F72" s="305"/>
      <c r="G72" s="305"/>
      <c r="H72" s="305"/>
      <c r="I72" s="305"/>
      <c r="J72" s="305"/>
      <c r="K72" s="306"/>
    </row>
    <row r="73" s="1" customFormat="1" ht="18.75" customHeight="1">
      <c r="B73" s="306"/>
      <c r="C73" s="306"/>
      <c r="D73" s="306"/>
      <c r="E73" s="306"/>
      <c r="F73" s="306"/>
      <c r="G73" s="306"/>
      <c r="H73" s="306"/>
      <c r="I73" s="306"/>
      <c r="J73" s="306"/>
      <c r="K73" s="306"/>
    </row>
    <row r="74" s="1" customFormat="1" ht="7.5" customHeight="1">
      <c r="B74" s="307"/>
      <c r="C74" s="308"/>
      <c r="D74" s="308"/>
      <c r="E74" s="308"/>
      <c r="F74" s="308"/>
      <c r="G74" s="308"/>
      <c r="H74" s="308"/>
      <c r="I74" s="308"/>
      <c r="J74" s="308"/>
      <c r="K74" s="309"/>
    </row>
    <row r="75" s="1" customFormat="1" ht="45" customHeight="1">
      <c r="B75" s="310"/>
      <c r="C75" s="311" t="s">
        <v>1356</v>
      </c>
      <c r="D75" s="311"/>
      <c r="E75" s="311"/>
      <c r="F75" s="311"/>
      <c r="G75" s="311"/>
      <c r="H75" s="311"/>
      <c r="I75" s="311"/>
      <c r="J75" s="311"/>
      <c r="K75" s="312"/>
    </row>
    <row r="76" s="1" customFormat="1" ht="17.25" customHeight="1">
      <c r="B76" s="310"/>
      <c r="C76" s="313" t="s">
        <v>1357</v>
      </c>
      <c r="D76" s="313"/>
      <c r="E76" s="313"/>
      <c r="F76" s="313" t="s">
        <v>1358</v>
      </c>
      <c r="G76" s="314"/>
      <c r="H76" s="313" t="s">
        <v>55</v>
      </c>
      <c r="I76" s="313" t="s">
        <v>58</v>
      </c>
      <c r="J76" s="313" t="s">
        <v>1359</v>
      </c>
      <c r="K76" s="312"/>
    </row>
    <row r="77" s="1" customFormat="1" ht="17.25" customHeight="1">
      <c r="B77" s="310"/>
      <c r="C77" s="315" t="s">
        <v>1360</v>
      </c>
      <c r="D77" s="315"/>
      <c r="E77" s="315"/>
      <c r="F77" s="316" t="s">
        <v>1361</v>
      </c>
      <c r="G77" s="317"/>
      <c r="H77" s="315"/>
      <c r="I77" s="315"/>
      <c r="J77" s="315" t="s">
        <v>1362</v>
      </c>
      <c r="K77" s="312"/>
    </row>
    <row r="78" s="1" customFormat="1" ht="5.25" customHeight="1">
      <c r="B78" s="310"/>
      <c r="C78" s="318"/>
      <c r="D78" s="318"/>
      <c r="E78" s="318"/>
      <c r="F78" s="318"/>
      <c r="G78" s="319"/>
      <c r="H78" s="318"/>
      <c r="I78" s="318"/>
      <c r="J78" s="318"/>
      <c r="K78" s="312"/>
    </row>
    <row r="79" s="1" customFormat="1" ht="15" customHeight="1">
      <c r="B79" s="310"/>
      <c r="C79" s="298" t="s">
        <v>54</v>
      </c>
      <c r="D79" s="320"/>
      <c r="E79" s="320"/>
      <c r="F79" s="321" t="s">
        <v>1363</v>
      </c>
      <c r="G79" s="322"/>
      <c r="H79" s="298" t="s">
        <v>1364</v>
      </c>
      <c r="I79" s="298" t="s">
        <v>1365</v>
      </c>
      <c r="J79" s="298">
        <v>20</v>
      </c>
      <c r="K79" s="312"/>
    </row>
    <row r="80" s="1" customFormat="1" ht="15" customHeight="1">
      <c r="B80" s="310"/>
      <c r="C80" s="298" t="s">
        <v>1366</v>
      </c>
      <c r="D80" s="298"/>
      <c r="E80" s="298"/>
      <c r="F80" s="321" t="s">
        <v>1363</v>
      </c>
      <c r="G80" s="322"/>
      <c r="H80" s="298" t="s">
        <v>1367</v>
      </c>
      <c r="I80" s="298" t="s">
        <v>1365</v>
      </c>
      <c r="J80" s="298">
        <v>120</v>
      </c>
      <c r="K80" s="312"/>
    </row>
    <row r="81" s="1" customFormat="1" ht="15" customHeight="1">
      <c r="B81" s="323"/>
      <c r="C81" s="298" t="s">
        <v>1368</v>
      </c>
      <c r="D81" s="298"/>
      <c r="E81" s="298"/>
      <c r="F81" s="321" t="s">
        <v>1369</v>
      </c>
      <c r="G81" s="322"/>
      <c r="H81" s="298" t="s">
        <v>1370</v>
      </c>
      <c r="I81" s="298" t="s">
        <v>1365</v>
      </c>
      <c r="J81" s="298">
        <v>50</v>
      </c>
      <c r="K81" s="312"/>
    </row>
    <row r="82" s="1" customFormat="1" ht="15" customHeight="1">
      <c r="B82" s="323"/>
      <c r="C82" s="298" t="s">
        <v>1371</v>
      </c>
      <c r="D82" s="298"/>
      <c r="E82" s="298"/>
      <c r="F82" s="321" t="s">
        <v>1363</v>
      </c>
      <c r="G82" s="322"/>
      <c r="H82" s="298" t="s">
        <v>1372</v>
      </c>
      <c r="I82" s="298" t="s">
        <v>1373</v>
      </c>
      <c r="J82" s="298"/>
      <c r="K82" s="312"/>
    </row>
    <row r="83" s="1" customFormat="1" ht="15" customHeight="1">
      <c r="B83" s="323"/>
      <c r="C83" s="324" t="s">
        <v>1374</v>
      </c>
      <c r="D83" s="324"/>
      <c r="E83" s="324"/>
      <c r="F83" s="325" t="s">
        <v>1369</v>
      </c>
      <c r="G83" s="324"/>
      <c r="H83" s="324" t="s">
        <v>1375</v>
      </c>
      <c r="I83" s="324" t="s">
        <v>1365</v>
      </c>
      <c r="J83" s="324">
        <v>15</v>
      </c>
      <c r="K83" s="312"/>
    </row>
    <row r="84" s="1" customFormat="1" ht="15" customHeight="1">
      <c r="B84" s="323"/>
      <c r="C84" s="324" t="s">
        <v>1376</v>
      </c>
      <c r="D84" s="324"/>
      <c r="E84" s="324"/>
      <c r="F84" s="325" t="s">
        <v>1369</v>
      </c>
      <c r="G84" s="324"/>
      <c r="H84" s="324" t="s">
        <v>1377</v>
      </c>
      <c r="I84" s="324" t="s">
        <v>1365</v>
      </c>
      <c r="J84" s="324">
        <v>15</v>
      </c>
      <c r="K84" s="312"/>
    </row>
    <row r="85" s="1" customFormat="1" ht="15" customHeight="1">
      <c r="B85" s="323"/>
      <c r="C85" s="324" t="s">
        <v>1378</v>
      </c>
      <c r="D85" s="324"/>
      <c r="E85" s="324"/>
      <c r="F85" s="325" t="s">
        <v>1369</v>
      </c>
      <c r="G85" s="324"/>
      <c r="H85" s="324" t="s">
        <v>1379</v>
      </c>
      <c r="I85" s="324" t="s">
        <v>1365</v>
      </c>
      <c r="J85" s="324">
        <v>20</v>
      </c>
      <c r="K85" s="312"/>
    </row>
    <row r="86" s="1" customFormat="1" ht="15" customHeight="1">
      <c r="B86" s="323"/>
      <c r="C86" s="324" t="s">
        <v>1380</v>
      </c>
      <c r="D86" s="324"/>
      <c r="E86" s="324"/>
      <c r="F86" s="325" t="s">
        <v>1369</v>
      </c>
      <c r="G86" s="324"/>
      <c r="H86" s="324" t="s">
        <v>1381</v>
      </c>
      <c r="I86" s="324" t="s">
        <v>1365</v>
      </c>
      <c r="J86" s="324">
        <v>20</v>
      </c>
      <c r="K86" s="312"/>
    </row>
    <row r="87" s="1" customFormat="1" ht="15" customHeight="1">
      <c r="B87" s="323"/>
      <c r="C87" s="298" t="s">
        <v>1382</v>
      </c>
      <c r="D87" s="298"/>
      <c r="E87" s="298"/>
      <c r="F87" s="321" t="s">
        <v>1369</v>
      </c>
      <c r="G87" s="322"/>
      <c r="H87" s="298" t="s">
        <v>1383</v>
      </c>
      <c r="I87" s="298" t="s">
        <v>1365</v>
      </c>
      <c r="J87" s="298">
        <v>50</v>
      </c>
      <c r="K87" s="312"/>
    </row>
    <row r="88" s="1" customFormat="1" ht="15" customHeight="1">
      <c r="B88" s="323"/>
      <c r="C88" s="298" t="s">
        <v>1384</v>
      </c>
      <c r="D88" s="298"/>
      <c r="E88" s="298"/>
      <c r="F88" s="321" t="s">
        <v>1369</v>
      </c>
      <c r="G88" s="322"/>
      <c r="H88" s="298" t="s">
        <v>1385</v>
      </c>
      <c r="I88" s="298" t="s">
        <v>1365</v>
      </c>
      <c r="J88" s="298">
        <v>20</v>
      </c>
      <c r="K88" s="312"/>
    </row>
    <row r="89" s="1" customFormat="1" ht="15" customHeight="1">
      <c r="B89" s="323"/>
      <c r="C89" s="298" t="s">
        <v>1386</v>
      </c>
      <c r="D89" s="298"/>
      <c r="E89" s="298"/>
      <c r="F89" s="321" t="s">
        <v>1369</v>
      </c>
      <c r="G89" s="322"/>
      <c r="H89" s="298" t="s">
        <v>1387</v>
      </c>
      <c r="I89" s="298" t="s">
        <v>1365</v>
      </c>
      <c r="J89" s="298">
        <v>20</v>
      </c>
      <c r="K89" s="312"/>
    </row>
    <row r="90" s="1" customFormat="1" ht="15" customHeight="1">
      <c r="B90" s="323"/>
      <c r="C90" s="298" t="s">
        <v>1388</v>
      </c>
      <c r="D90" s="298"/>
      <c r="E90" s="298"/>
      <c r="F90" s="321" t="s">
        <v>1369</v>
      </c>
      <c r="G90" s="322"/>
      <c r="H90" s="298" t="s">
        <v>1389</v>
      </c>
      <c r="I90" s="298" t="s">
        <v>1365</v>
      </c>
      <c r="J90" s="298">
        <v>50</v>
      </c>
      <c r="K90" s="312"/>
    </row>
    <row r="91" s="1" customFormat="1" ht="15" customHeight="1">
      <c r="B91" s="323"/>
      <c r="C91" s="298" t="s">
        <v>1390</v>
      </c>
      <c r="D91" s="298"/>
      <c r="E91" s="298"/>
      <c r="F91" s="321" t="s">
        <v>1369</v>
      </c>
      <c r="G91" s="322"/>
      <c r="H91" s="298" t="s">
        <v>1390</v>
      </c>
      <c r="I91" s="298" t="s">
        <v>1365</v>
      </c>
      <c r="J91" s="298">
        <v>50</v>
      </c>
      <c r="K91" s="312"/>
    </row>
    <row r="92" s="1" customFormat="1" ht="15" customHeight="1">
      <c r="B92" s="323"/>
      <c r="C92" s="298" t="s">
        <v>1391</v>
      </c>
      <c r="D92" s="298"/>
      <c r="E92" s="298"/>
      <c r="F92" s="321" t="s">
        <v>1369</v>
      </c>
      <c r="G92" s="322"/>
      <c r="H92" s="298" t="s">
        <v>1392</v>
      </c>
      <c r="I92" s="298" t="s">
        <v>1365</v>
      </c>
      <c r="J92" s="298">
        <v>255</v>
      </c>
      <c r="K92" s="312"/>
    </row>
    <row r="93" s="1" customFormat="1" ht="15" customHeight="1">
      <c r="B93" s="323"/>
      <c r="C93" s="298" t="s">
        <v>1393</v>
      </c>
      <c r="D93" s="298"/>
      <c r="E93" s="298"/>
      <c r="F93" s="321" t="s">
        <v>1363</v>
      </c>
      <c r="G93" s="322"/>
      <c r="H93" s="298" t="s">
        <v>1394</v>
      </c>
      <c r="I93" s="298" t="s">
        <v>1395</v>
      </c>
      <c r="J93" s="298"/>
      <c r="K93" s="312"/>
    </row>
    <row r="94" s="1" customFormat="1" ht="15" customHeight="1">
      <c r="B94" s="323"/>
      <c r="C94" s="298" t="s">
        <v>1396</v>
      </c>
      <c r="D94" s="298"/>
      <c r="E94" s="298"/>
      <c r="F94" s="321" t="s">
        <v>1363</v>
      </c>
      <c r="G94" s="322"/>
      <c r="H94" s="298" t="s">
        <v>1397</v>
      </c>
      <c r="I94" s="298" t="s">
        <v>1398</v>
      </c>
      <c r="J94" s="298"/>
      <c r="K94" s="312"/>
    </row>
    <row r="95" s="1" customFormat="1" ht="15" customHeight="1">
      <c r="B95" s="323"/>
      <c r="C95" s="298" t="s">
        <v>1399</v>
      </c>
      <c r="D95" s="298"/>
      <c r="E95" s="298"/>
      <c r="F95" s="321" t="s">
        <v>1363</v>
      </c>
      <c r="G95" s="322"/>
      <c r="H95" s="298" t="s">
        <v>1399</v>
      </c>
      <c r="I95" s="298" t="s">
        <v>1398</v>
      </c>
      <c r="J95" s="298"/>
      <c r="K95" s="312"/>
    </row>
    <row r="96" s="1" customFormat="1" ht="15" customHeight="1">
      <c r="B96" s="323"/>
      <c r="C96" s="298" t="s">
        <v>39</v>
      </c>
      <c r="D96" s="298"/>
      <c r="E96" s="298"/>
      <c r="F96" s="321" t="s">
        <v>1363</v>
      </c>
      <c r="G96" s="322"/>
      <c r="H96" s="298" t="s">
        <v>1400</v>
      </c>
      <c r="I96" s="298" t="s">
        <v>1398</v>
      </c>
      <c r="J96" s="298"/>
      <c r="K96" s="312"/>
    </row>
    <row r="97" s="1" customFormat="1" ht="15" customHeight="1">
      <c r="B97" s="323"/>
      <c r="C97" s="298" t="s">
        <v>49</v>
      </c>
      <c r="D97" s="298"/>
      <c r="E97" s="298"/>
      <c r="F97" s="321" t="s">
        <v>1363</v>
      </c>
      <c r="G97" s="322"/>
      <c r="H97" s="298" t="s">
        <v>1401</v>
      </c>
      <c r="I97" s="298" t="s">
        <v>1398</v>
      </c>
      <c r="J97" s="298"/>
      <c r="K97" s="312"/>
    </row>
    <row r="98" s="1" customFormat="1" ht="15" customHeight="1">
      <c r="B98" s="326"/>
      <c r="C98" s="327"/>
      <c r="D98" s="327"/>
      <c r="E98" s="327"/>
      <c r="F98" s="327"/>
      <c r="G98" s="327"/>
      <c r="H98" s="327"/>
      <c r="I98" s="327"/>
      <c r="J98" s="327"/>
      <c r="K98" s="328"/>
    </row>
    <row r="99" s="1" customFormat="1" ht="18.75" customHeight="1">
      <c r="B99" s="329"/>
      <c r="C99" s="330"/>
      <c r="D99" s="330"/>
      <c r="E99" s="330"/>
      <c r="F99" s="330"/>
      <c r="G99" s="330"/>
      <c r="H99" s="330"/>
      <c r="I99" s="330"/>
      <c r="J99" s="330"/>
      <c r="K99" s="329"/>
    </row>
    <row r="100" s="1" customFormat="1" ht="18.75" customHeight="1">
      <c r="B100" s="306"/>
      <c r="C100" s="306"/>
      <c r="D100" s="306"/>
      <c r="E100" s="306"/>
      <c r="F100" s="306"/>
      <c r="G100" s="306"/>
      <c r="H100" s="306"/>
      <c r="I100" s="306"/>
      <c r="J100" s="306"/>
      <c r="K100" s="306"/>
    </row>
    <row r="101" s="1" customFormat="1" ht="7.5" customHeight="1">
      <c r="B101" s="307"/>
      <c r="C101" s="308"/>
      <c r="D101" s="308"/>
      <c r="E101" s="308"/>
      <c r="F101" s="308"/>
      <c r="G101" s="308"/>
      <c r="H101" s="308"/>
      <c r="I101" s="308"/>
      <c r="J101" s="308"/>
      <c r="K101" s="309"/>
    </row>
    <row r="102" s="1" customFormat="1" ht="45" customHeight="1">
      <c r="B102" s="310"/>
      <c r="C102" s="311" t="s">
        <v>1402</v>
      </c>
      <c r="D102" s="311"/>
      <c r="E102" s="311"/>
      <c r="F102" s="311"/>
      <c r="G102" s="311"/>
      <c r="H102" s="311"/>
      <c r="I102" s="311"/>
      <c r="J102" s="311"/>
      <c r="K102" s="312"/>
    </row>
    <row r="103" s="1" customFormat="1" ht="17.25" customHeight="1">
      <c r="B103" s="310"/>
      <c r="C103" s="313" t="s">
        <v>1357</v>
      </c>
      <c r="D103" s="313"/>
      <c r="E103" s="313"/>
      <c r="F103" s="313" t="s">
        <v>1358</v>
      </c>
      <c r="G103" s="314"/>
      <c r="H103" s="313" t="s">
        <v>55</v>
      </c>
      <c r="I103" s="313" t="s">
        <v>58</v>
      </c>
      <c r="J103" s="313" t="s">
        <v>1359</v>
      </c>
      <c r="K103" s="312"/>
    </row>
    <row r="104" s="1" customFormat="1" ht="17.25" customHeight="1">
      <c r="B104" s="310"/>
      <c r="C104" s="315" t="s">
        <v>1360</v>
      </c>
      <c r="D104" s="315"/>
      <c r="E104" s="315"/>
      <c r="F104" s="316" t="s">
        <v>1361</v>
      </c>
      <c r="G104" s="317"/>
      <c r="H104" s="315"/>
      <c r="I104" s="315"/>
      <c r="J104" s="315" t="s">
        <v>1362</v>
      </c>
      <c r="K104" s="312"/>
    </row>
    <row r="105" s="1" customFormat="1" ht="5.25" customHeight="1">
      <c r="B105" s="310"/>
      <c r="C105" s="313"/>
      <c r="D105" s="313"/>
      <c r="E105" s="313"/>
      <c r="F105" s="313"/>
      <c r="G105" s="331"/>
      <c r="H105" s="313"/>
      <c r="I105" s="313"/>
      <c r="J105" s="313"/>
      <c r="K105" s="312"/>
    </row>
    <row r="106" s="1" customFormat="1" ht="15" customHeight="1">
      <c r="B106" s="310"/>
      <c r="C106" s="298" t="s">
        <v>54</v>
      </c>
      <c r="D106" s="320"/>
      <c r="E106" s="320"/>
      <c r="F106" s="321" t="s">
        <v>1363</v>
      </c>
      <c r="G106" s="298"/>
      <c r="H106" s="298" t="s">
        <v>1403</v>
      </c>
      <c r="I106" s="298" t="s">
        <v>1365</v>
      </c>
      <c r="J106" s="298">
        <v>20</v>
      </c>
      <c r="K106" s="312"/>
    </row>
    <row r="107" s="1" customFormat="1" ht="15" customHeight="1">
      <c r="B107" s="310"/>
      <c r="C107" s="298" t="s">
        <v>1366</v>
      </c>
      <c r="D107" s="298"/>
      <c r="E107" s="298"/>
      <c r="F107" s="321" t="s">
        <v>1363</v>
      </c>
      <c r="G107" s="298"/>
      <c r="H107" s="298" t="s">
        <v>1403</v>
      </c>
      <c r="I107" s="298" t="s">
        <v>1365</v>
      </c>
      <c r="J107" s="298">
        <v>120</v>
      </c>
      <c r="K107" s="312"/>
    </row>
    <row r="108" s="1" customFormat="1" ht="15" customHeight="1">
      <c r="B108" s="323"/>
      <c r="C108" s="298" t="s">
        <v>1368</v>
      </c>
      <c r="D108" s="298"/>
      <c r="E108" s="298"/>
      <c r="F108" s="321" t="s">
        <v>1369</v>
      </c>
      <c r="G108" s="298"/>
      <c r="H108" s="298" t="s">
        <v>1403</v>
      </c>
      <c r="I108" s="298" t="s">
        <v>1365</v>
      </c>
      <c r="J108" s="298">
        <v>50</v>
      </c>
      <c r="K108" s="312"/>
    </row>
    <row r="109" s="1" customFormat="1" ht="15" customHeight="1">
      <c r="B109" s="323"/>
      <c r="C109" s="298" t="s">
        <v>1371</v>
      </c>
      <c r="D109" s="298"/>
      <c r="E109" s="298"/>
      <c r="F109" s="321" t="s">
        <v>1363</v>
      </c>
      <c r="G109" s="298"/>
      <c r="H109" s="298" t="s">
        <v>1403</v>
      </c>
      <c r="I109" s="298" t="s">
        <v>1373</v>
      </c>
      <c r="J109" s="298"/>
      <c r="K109" s="312"/>
    </row>
    <row r="110" s="1" customFormat="1" ht="15" customHeight="1">
      <c r="B110" s="323"/>
      <c r="C110" s="298" t="s">
        <v>1382</v>
      </c>
      <c r="D110" s="298"/>
      <c r="E110" s="298"/>
      <c r="F110" s="321" t="s">
        <v>1369</v>
      </c>
      <c r="G110" s="298"/>
      <c r="H110" s="298" t="s">
        <v>1403</v>
      </c>
      <c r="I110" s="298" t="s">
        <v>1365</v>
      </c>
      <c r="J110" s="298">
        <v>50</v>
      </c>
      <c r="K110" s="312"/>
    </row>
    <row r="111" s="1" customFormat="1" ht="15" customHeight="1">
      <c r="B111" s="323"/>
      <c r="C111" s="298" t="s">
        <v>1390</v>
      </c>
      <c r="D111" s="298"/>
      <c r="E111" s="298"/>
      <c r="F111" s="321" t="s">
        <v>1369</v>
      </c>
      <c r="G111" s="298"/>
      <c r="H111" s="298" t="s">
        <v>1403</v>
      </c>
      <c r="I111" s="298" t="s">
        <v>1365</v>
      </c>
      <c r="J111" s="298">
        <v>50</v>
      </c>
      <c r="K111" s="312"/>
    </row>
    <row r="112" s="1" customFormat="1" ht="15" customHeight="1">
      <c r="B112" s="323"/>
      <c r="C112" s="298" t="s">
        <v>1388</v>
      </c>
      <c r="D112" s="298"/>
      <c r="E112" s="298"/>
      <c r="F112" s="321" t="s">
        <v>1369</v>
      </c>
      <c r="G112" s="298"/>
      <c r="H112" s="298" t="s">
        <v>1403</v>
      </c>
      <c r="I112" s="298" t="s">
        <v>1365</v>
      </c>
      <c r="J112" s="298">
        <v>50</v>
      </c>
      <c r="K112" s="312"/>
    </row>
    <row r="113" s="1" customFormat="1" ht="15" customHeight="1">
      <c r="B113" s="323"/>
      <c r="C113" s="298" t="s">
        <v>54</v>
      </c>
      <c r="D113" s="298"/>
      <c r="E113" s="298"/>
      <c r="F113" s="321" t="s">
        <v>1363</v>
      </c>
      <c r="G113" s="298"/>
      <c r="H113" s="298" t="s">
        <v>1404</v>
      </c>
      <c r="I113" s="298" t="s">
        <v>1365</v>
      </c>
      <c r="J113" s="298">
        <v>20</v>
      </c>
      <c r="K113" s="312"/>
    </row>
    <row r="114" s="1" customFormat="1" ht="15" customHeight="1">
      <c r="B114" s="323"/>
      <c r="C114" s="298" t="s">
        <v>1405</v>
      </c>
      <c r="D114" s="298"/>
      <c r="E114" s="298"/>
      <c r="F114" s="321" t="s">
        <v>1363</v>
      </c>
      <c r="G114" s="298"/>
      <c r="H114" s="298" t="s">
        <v>1406</v>
      </c>
      <c r="I114" s="298" t="s">
        <v>1365</v>
      </c>
      <c r="J114" s="298">
        <v>120</v>
      </c>
      <c r="K114" s="312"/>
    </row>
    <row r="115" s="1" customFormat="1" ht="15" customHeight="1">
      <c r="B115" s="323"/>
      <c r="C115" s="298" t="s">
        <v>39</v>
      </c>
      <c r="D115" s="298"/>
      <c r="E115" s="298"/>
      <c r="F115" s="321" t="s">
        <v>1363</v>
      </c>
      <c r="G115" s="298"/>
      <c r="H115" s="298" t="s">
        <v>1407</v>
      </c>
      <c r="I115" s="298" t="s">
        <v>1398</v>
      </c>
      <c r="J115" s="298"/>
      <c r="K115" s="312"/>
    </row>
    <row r="116" s="1" customFormat="1" ht="15" customHeight="1">
      <c r="B116" s="323"/>
      <c r="C116" s="298" t="s">
        <v>49</v>
      </c>
      <c r="D116" s="298"/>
      <c r="E116" s="298"/>
      <c r="F116" s="321" t="s">
        <v>1363</v>
      </c>
      <c r="G116" s="298"/>
      <c r="H116" s="298" t="s">
        <v>1408</v>
      </c>
      <c r="I116" s="298" t="s">
        <v>1398</v>
      </c>
      <c r="J116" s="298"/>
      <c r="K116" s="312"/>
    </row>
    <row r="117" s="1" customFormat="1" ht="15" customHeight="1">
      <c r="B117" s="323"/>
      <c r="C117" s="298" t="s">
        <v>58</v>
      </c>
      <c r="D117" s="298"/>
      <c r="E117" s="298"/>
      <c r="F117" s="321" t="s">
        <v>1363</v>
      </c>
      <c r="G117" s="298"/>
      <c r="H117" s="298" t="s">
        <v>1409</v>
      </c>
      <c r="I117" s="298" t="s">
        <v>1410</v>
      </c>
      <c r="J117" s="298"/>
      <c r="K117" s="312"/>
    </row>
    <row r="118" s="1" customFormat="1" ht="15" customHeight="1">
      <c r="B118" s="326"/>
      <c r="C118" s="332"/>
      <c r="D118" s="332"/>
      <c r="E118" s="332"/>
      <c r="F118" s="332"/>
      <c r="G118" s="332"/>
      <c r="H118" s="332"/>
      <c r="I118" s="332"/>
      <c r="J118" s="332"/>
      <c r="K118" s="328"/>
    </row>
    <row r="119" s="1" customFormat="1" ht="18.75" customHeight="1">
      <c r="B119" s="333"/>
      <c r="C119" s="334"/>
      <c r="D119" s="334"/>
      <c r="E119" s="334"/>
      <c r="F119" s="335"/>
      <c r="G119" s="334"/>
      <c r="H119" s="334"/>
      <c r="I119" s="334"/>
      <c r="J119" s="334"/>
      <c r="K119" s="333"/>
    </row>
    <row r="120" s="1" customFormat="1" ht="18.75" customHeight="1">
      <c r="B120" s="306"/>
      <c r="C120" s="306"/>
      <c r="D120" s="306"/>
      <c r="E120" s="306"/>
      <c r="F120" s="306"/>
      <c r="G120" s="306"/>
      <c r="H120" s="306"/>
      <c r="I120" s="306"/>
      <c r="J120" s="306"/>
      <c r="K120" s="306"/>
    </row>
    <row r="121" s="1" customFormat="1" ht="7.5" customHeight="1">
      <c r="B121" s="336"/>
      <c r="C121" s="337"/>
      <c r="D121" s="337"/>
      <c r="E121" s="337"/>
      <c r="F121" s="337"/>
      <c r="G121" s="337"/>
      <c r="H121" s="337"/>
      <c r="I121" s="337"/>
      <c r="J121" s="337"/>
      <c r="K121" s="338"/>
    </row>
    <row r="122" s="1" customFormat="1" ht="45" customHeight="1">
      <c r="B122" s="339"/>
      <c r="C122" s="289" t="s">
        <v>1411</v>
      </c>
      <c r="D122" s="289"/>
      <c r="E122" s="289"/>
      <c r="F122" s="289"/>
      <c r="G122" s="289"/>
      <c r="H122" s="289"/>
      <c r="I122" s="289"/>
      <c r="J122" s="289"/>
      <c r="K122" s="340"/>
    </row>
    <row r="123" s="1" customFormat="1" ht="17.25" customHeight="1">
      <c r="B123" s="341"/>
      <c r="C123" s="313" t="s">
        <v>1357</v>
      </c>
      <c r="D123" s="313"/>
      <c r="E123" s="313"/>
      <c r="F123" s="313" t="s">
        <v>1358</v>
      </c>
      <c r="G123" s="314"/>
      <c r="H123" s="313" t="s">
        <v>55</v>
      </c>
      <c r="I123" s="313" t="s">
        <v>58</v>
      </c>
      <c r="J123" s="313" t="s">
        <v>1359</v>
      </c>
      <c r="K123" s="342"/>
    </row>
    <row r="124" s="1" customFormat="1" ht="17.25" customHeight="1">
      <c r="B124" s="341"/>
      <c r="C124" s="315" t="s">
        <v>1360</v>
      </c>
      <c r="D124" s="315"/>
      <c r="E124" s="315"/>
      <c r="F124" s="316" t="s">
        <v>1361</v>
      </c>
      <c r="G124" s="317"/>
      <c r="H124" s="315"/>
      <c r="I124" s="315"/>
      <c r="J124" s="315" t="s">
        <v>1362</v>
      </c>
      <c r="K124" s="342"/>
    </row>
    <row r="125" s="1" customFormat="1" ht="5.25" customHeight="1">
      <c r="B125" s="343"/>
      <c r="C125" s="318"/>
      <c r="D125" s="318"/>
      <c r="E125" s="318"/>
      <c r="F125" s="318"/>
      <c r="G125" s="344"/>
      <c r="H125" s="318"/>
      <c r="I125" s="318"/>
      <c r="J125" s="318"/>
      <c r="K125" s="345"/>
    </row>
    <row r="126" s="1" customFormat="1" ht="15" customHeight="1">
      <c r="B126" s="343"/>
      <c r="C126" s="298" t="s">
        <v>1366</v>
      </c>
      <c r="D126" s="320"/>
      <c r="E126" s="320"/>
      <c r="F126" s="321" t="s">
        <v>1363</v>
      </c>
      <c r="G126" s="298"/>
      <c r="H126" s="298" t="s">
        <v>1403</v>
      </c>
      <c r="I126" s="298" t="s">
        <v>1365</v>
      </c>
      <c r="J126" s="298">
        <v>120</v>
      </c>
      <c r="K126" s="346"/>
    </row>
    <row r="127" s="1" customFormat="1" ht="15" customHeight="1">
      <c r="B127" s="343"/>
      <c r="C127" s="298" t="s">
        <v>1412</v>
      </c>
      <c r="D127" s="298"/>
      <c r="E127" s="298"/>
      <c r="F127" s="321" t="s">
        <v>1363</v>
      </c>
      <c r="G127" s="298"/>
      <c r="H127" s="298" t="s">
        <v>1413</v>
      </c>
      <c r="I127" s="298" t="s">
        <v>1365</v>
      </c>
      <c r="J127" s="298" t="s">
        <v>1414</v>
      </c>
      <c r="K127" s="346"/>
    </row>
    <row r="128" s="1" customFormat="1" ht="15" customHeight="1">
      <c r="B128" s="343"/>
      <c r="C128" s="298" t="s">
        <v>1311</v>
      </c>
      <c r="D128" s="298"/>
      <c r="E128" s="298"/>
      <c r="F128" s="321" t="s">
        <v>1363</v>
      </c>
      <c r="G128" s="298"/>
      <c r="H128" s="298" t="s">
        <v>1415</v>
      </c>
      <c r="I128" s="298" t="s">
        <v>1365</v>
      </c>
      <c r="J128" s="298" t="s">
        <v>1414</v>
      </c>
      <c r="K128" s="346"/>
    </row>
    <row r="129" s="1" customFormat="1" ht="15" customHeight="1">
      <c r="B129" s="343"/>
      <c r="C129" s="298" t="s">
        <v>1374</v>
      </c>
      <c r="D129" s="298"/>
      <c r="E129" s="298"/>
      <c r="F129" s="321" t="s">
        <v>1369</v>
      </c>
      <c r="G129" s="298"/>
      <c r="H129" s="298" t="s">
        <v>1375</v>
      </c>
      <c r="I129" s="298" t="s">
        <v>1365</v>
      </c>
      <c r="J129" s="298">
        <v>15</v>
      </c>
      <c r="K129" s="346"/>
    </row>
    <row r="130" s="1" customFormat="1" ht="15" customHeight="1">
      <c r="B130" s="343"/>
      <c r="C130" s="324" t="s">
        <v>1376</v>
      </c>
      <c r="D130" s="324"/>
      <c r="E130" s="324"/>
      <c r="F130" s="325" t="s">
        <v>1369</v>
      </c>
      <c r="G130" s="324"/>
      <c r="H130" s="324" t="s">
        <v>1377</v>
      </c>
      <c r="I130" s="324" t="s">
        <v>1365</v>
      </c>
      <c r="J130" s="324">
        <v>15</v>
      </c>
      <c r="K130" s="346"/>
    </row>
    <row r="131" s="1" customFormat="1" ht="15" customHeight="1">
      <c r="B131" s="343"/>
      <c r="C131" s="324" t="s">
        <v>1378</v>
      </c>
      <c r="D131" s="324"/>
      <c r="E131" s="324"/>
      <c r="F131" s="325" t="s">
        <v>1369</v>
      </c>
      <c r="G131" s="324"/>
      <c r="H131" s="324" t="s">
        <v>1379</v>
      </c>
      <c r="I131" s="324" t="s">
        <v>1365</v>
      </c>
      <c r="J131" s="324">
        <v>20</v>
      </c>
      <c r="K131" s="346"/>
    </row>
    <row r="132" s="1" customFormat="1" ht="15" customHeight="1">
      <c r="B132" s="343"/>
      <c r="C132" s="324" t="s">
        <v>1380</v>
      </c>
      <c r="D132" s="324"/>
      <c r="E132" s="324"/>
      <c r="F132" s="325" t="s">
        <v>1369</v>
      </c>
      <c r="G132" s="324"/>
      <c r="H132" s="324" t="s">
        <v>1381</v>
      </c>
      <c r="I132" s="324" t="s">
        <v>1365</v>
      </c>
      <c r="J132" s="324">
        <v>20</v>
      </c>
      <c r="K132" s="346"/>
    </row>
    <row r="133" s="1" customFormat="1" ht="15" customHeight="1">
      <c r="B133" s="343"/>
      <c r="C133" s="298" t="s">
        <v>1368</v>
      </c>
      <c r="D133" s="298"/>
      <c r="E133" s="298"/>
      <c r="F133" s="321" t="s">
        <v>1369</v>
      </c>
      <c r="G133" s="298"/>
      <c r="H133" s="298" t="s">
        <v>1403</v>
      </c>
      <c r="I133" s="298" t="s">
        <v>1365</v>
      </c>
      <c r="J133" s="298">
        <v>50</v>
      </c>
      <c r="K133" s="346"/>
    </row>
    <row r="134" s="1" customFormat="1" ht="15" customHeight="1">
      <c r="B134" s="343"/>
      <c r="C134" s="298" t="s">
        <v>1382</v>
      </c>
      <c r="D134" s="298"/>
      <c r="E134" s="298"/>
      <c r="F134" s="321" t="s">
        <v>1369</v>
      </c>
      <c r="G134" s="298"/>
      <c r="H134" s="298" t="s">
        <v>1403</v>
      </c>
      <c r="I134" s="298" t="s">
        <v>1365</v>
      </c>
      <c r="J134" s="298">
        <v>50</v>
      </c>
      <c r="K134" s="346"/>
    </row>
    <row r="135" s="1" customFormat="1" ht="15" customHeight="1">
      <c r="B135" s="343"/>
      <c r="C135" s="298" t="s">
        <v>1388</v>
      </c>
      <c r="D135" s="298"/>
      <c r="E135" s="298"/>
      <c r="F135" s="321" t="s">
        <v>1369</v>
      </c>
      <c r="G135" s="298"/>
      <c r="H135" s="298" t="s">
        <v>1403</v>
      </c>
      <c r="I135" s="298" t="s">
        <v>1365</v>
      </c>
      <c r="J135" s="298">
        <v>50</v>
      </c>
      <c r="K135" s="346"/>
    </row>
    <row r="136" s="1" customFormat="1" ht="15" customHeight="1">
      <c r="B136" s="343"/>
      <c r="C136" s="298" t="s">
        <v>1390</v>
      </c>
      <c r="D136" s="298"/>
      <c r="E136" s="298"/>
      <c r="F136" s="321" t="s">
        <v>1369</v>
      </c>
      <c r="G136" s="298"/>
      <c r="H136" s="298" t="s">
        <v>1403</v>
      </c>
      <c r="I136" s="298" t="s">
        <v>1365</v>
      </c>
      <c r="J136" s="298">
        <v>50</v>
      </c>
      <c r="K136" s="346"/>
    </row>
    <row r="137" s="1" customFormat="1" ht="15" customHeight="1">
      <c r="B137" s="343"/>
      <c r="C137" s="298" t="s">
        <v>1391</v>
      </c>
      <c r="D137" s="298"/>
      <c r="E137" s="298"/>
      <c r="F137" s="321" t="s">
        <v>1369</v>
      </c>
      <c r="G137" s="298"/>
      <c r="H137" s="298" t="s">
        <v>1416</v>
      </c>
      <c r="I137" s="298" t="s">
        <v>1365</v>
      </c>
      <c r="J137" s="298">
        <v>255</v>
      </c>
      <c r="K137" s="346"/>
    </row>
    <row r="138" s="1" customFormat="1" ht="15" customHeight="1">
      <c r="B138" s="343"/>
      <c r="C138" s="298" t="s">
        <v>1393</v>
      </c>
      <c r="D138" s="298"/>
      <c r="E138" s="298"/>
      <c r="F138" s="321" t="s">
        <v>1363</v>
      </c>
      <c r="G138" s="298"/>
      <c r="H138" s="298" t="s">
        <v>1417</v>
      </c>
      <c r="I138" s="298" t="s">
        <v>1395</v>
      </c>
      <c r="J138" s="298"/>
      <c r="K138" s="346"/>
    </row>
    <row r="139" s="1" customFormat="1" ht="15" customHeight="1">
      <c r="B139" s="343"/>
      <c r="C139" s="298" t="s">
        <v>1396</v>
      </c>
      <c r="D139" s="298"/>
      <c r="E139" s="298"/>
      <c r="F139" s="321" t="s">
        <v>1363</v>
      </c>
      <c r="G139" s="298"/>
      <c r="H139" s="298" t="s">
        <v>1418</v>
      </c>
      <c r="I139" s="298" t="s">
        <v>1398</v>
      </c>
      <c r="J139" s="298"/>
      <c r="K139" s="346"/>
    </row>
    <row r="140" s="1" customFormat="1" ht="15" customHeight="1">
      <c r="B140" s="343"/>
      <c r="C140" s="298" t="s">
        <v>1399</v>
      </c>
      <c r="D140" s="298"/>
      <c r="E140" s="298"/>
      <c r="F140" s="321" t="s">
        <v>1363</v>
      </c>
      <c r="G140" s="298"/>
      <c r="H140" s="298" t="s">
        <v>1399</v>
      </c>
      <c r="I140" s="298" t="s">
        <v>1398</v>
      </c>
      <c r="J140" s="298"/>
      <c r="K140" s="346"/>
    </row>
    <row r="141" s="1" customFormat="1" ht="15" customHeight="1">
      <c r="B141" s="343"/>
      <c r="C141" s="298" t="s">
        <v>39</v>
      </c>
      <c r="D141" s="298"/>
      <c r="E141" s="298"/>
      <c r="F141" s="321" t="s">
        <v>1363</v>
      </c>
      <c r="G141" s="298"/>
      <c r="H141" s="298" t="s">
        <v>1419</v>
      </c>
      <c r="I141" s="298" t="s">
        <v>1398</v>
      </c>
      <c r="J141" s="298"/>
      <c r="K141" s="346"/>
    </row>
    <row r="142" s="1" customFormat="1" ht="15" customHeight="1">
      <c r="B142" s="343"/>
      <c r="C142" s="298" t="s">
        <v>1420</v>
      </c>
      <c r="D142" s="298"/>
      <c r="E142" s="298"/>
      <c r="F142" s="321" t="s">
        <v>1363</v>
      </c>
      <c r="G142" s="298"/>
      <c r="H142" s="298" t="s">
        <v>1421</v>
      </c>
      <c r="I142" s="298" t="s">
        <v>1398</v>
      </c>
      <c r="J142" s="298"/>
      <c r="K142" s="346"/>
    </row>
    <row r="143" s="1" customFormat="1" ht="15" customHeight="1">
      <c r="B143" s="347"/>
      <c r="C143" s="348"/>
      <c r="D143" s="348"/>
      <c r="E143" s="348"/>
      <c r="F143" s="348"/>
      <c r="G143" s="348"/>
      <c r="H143" s="348"/>
      <c r="I143" s="348"/>
      <c r="J143" s="348"/>
      <c r="K143" s="349"/>
    </row>
    <row r="144" s="1" customFormat="1" ht="18.75" customHeight="1">
      <c r="B144" s="334"/>
      <c r="C144" s="334"/>
      <c r="D144" s="334"/>
      <c r="E144" s="334"/>
      <c r="F144" s="335"/>
      <c r="G144" s="334"/>
      <c r="H144" s="334"/>
      <c r="I144" s="334"/>
      <c r="J144" s="334"/>
      <c r="K144" s="334"/>
    </row>
    <row r="145" s="1" customFormat="1" ht="18.75" customHeight="1"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</row>
    <row r="146" s="1" customFormat="1" ht="7.5" customHeight="1">
      <c r="B146" s="307"/>
      <c r="C146" s="308"/>
      <c r="D146" s="308"/>
      <c r="E146" s="308"/>
      <c r="F146" s="308"/>
      <c r="G146" s="308"/>
      <c r="H146" s="308"/>
      <c r="I146" s="308"/>
      <c r="J146" s="308"/>
      <c r="K146" s="309"/>
    </row>
    <row r="147" s="1" customFormat="1" ht="45" customHeight="1">
      <c r="B147" s="310"/>
      <c r="C147" s="311" t="s">
        <v>1422</v>
      </c>
      <c r="D147" s="311"/>
      <c r="E147" s="311"/>
      <c r="F147" s="311"/>
      <c r="G147" s="311"/>
      <c r="H147" s="311"/>
      <c r="I147" s="311"/>
      <c r="J147" s="311"/>
      <c r="K147" s="312"/>
    </row>
    <row r="148" s="1" customFormat="1" ht="17.25" customHeight="1">
      <c r="B148" s="310"/>
      <c r="C148" s="313" t="s">
        <v>1357</v>
      </c>
      <c r="D148" s="313"/>
      <c r="E148" s="313"/>
      <c r="F148" s="313" t="s">
        <v>1358</v>
      </c>
      <c r="G148" s="314"/>
      <c r="H148" s="313" t="s">
        <v>55</v>
      </c>
      <c r="I148" s="313" t="s">
        <v>58</v>
      </c>
      <c r="J148" s="313" t="s">
        <v>1359</v>
      </c>
      <c r="K148" s="312"/>
    </row>
    <row r="149" s="1" customFormat="1" ht="17.25" customHeight="1">
      <c r="B149" s="310"/>
      <c r="C149" s="315" t="s">
        <v>1360</v>
      </c>
      <c r="D149" s="315"/>
      <c r="E149" s="315"/>
      <c r="F149" s="316" t="s">
        <v>1361</v>
      </c>
      <c r="G149" s="317"/>
      <c r="H149" s="315"/>
      <c r="I149" s="315"/>
      <c r="J149" s="315" t="s">
        <v>1362</v>
      </c>
      <c r="K149" s="312"/>
    </row>
    <row r="150" s="1" customFormat="1" ht="5.25" customHeight="1">
      <c r="B150" s="323"/>
      <c r="C150" s="318"/>
      <c r="D150" s="318"/>
      <c r="E150" s="318"/>
      <c r="F150" s="318"/>
      <c r="G150" s="319"/>
      <c r="H150" s="318"/>
      <c r="I150" s="318"/>
      <c r="J150" s="318"/>
      <c r="K150" s="346"/>
    </row>
    <row r="151" s="1" customFormat="1" ht="15" customHeight="1">
      <c r="B151" s="323"/>
      <c r="C151" s="350" t="s">
        <v>1366</v>
      </c>
      <c r="D151" s="298"/>
      <c r="E151" s="298"/>
      <c r="F151" s="351" t="s">
        <v>1363</v>
      </c>
      <c r="G151" s="298"/>
      <c r="H151" s="350" t="s">
        <v>1403</v>
      </c>
      <c r="I151" s="350" t="s">
        <v>1365</v>
      </c>
      <c r="J151" s="350">
        <v>120</v>
      </c>
      <c r="K151" s="346"/>
    </row>
    <row r="152" s="1" customFormat="1" ht="15" customHeight="1">
      <c r="B152" s="323"/>
      <c r="C152" s="350" t="s">
        <v>1412</v>
      </c>
      <c r="D152" s="298"/>
      <c r="E152" s="298"/>
      <c r="F152" s="351" t="s">
        <v>1363</v>
      </c>
      <c r="G152" s="298"/>
      <c r="H152" s="350" t="s">
        <v>1423</v>
      </c>
      <c r="I152" s="350" t="s">
        <v>1365</v>
      </c>
      <c r="J152" s="350" t="s">
        <v>1414</v>
      </c>
      <c r="K152" s="346"/>
    </row>
    <row r="153" s="1" customFormat="1" ht="15" customHeight="1">
      <c r="B153" s="323"/>
      <c r="C153" s="350" t="s">
        <v>1311</v>
      </c>
      <c r="D153" s="298"/>
      <c r="E153" s="298"/>
      <c r="F153" s="351" t="s">
        <v>1363</v>
      </c>
      <c r="G153" s="298"/>
      <c r="H153" s="350" t="s">
        <v>1424</v>
      </c>
      <c r="I153" s="350" t="s">
        <v>1365</v>
      </c>
      <c r="J153" s="350" t="s">
        <v>1414</v>
      </c>
      <c r="K153" s="346"/>
    </row>
    <row r="154" s="1" customFormat="1" ht="15" customHeight="1">
      <c r="B154" s="323"/>
      <c r="C154" s="350" t="s">
        <v>1368</v>
      </c>
      <c r="D154" s="298"/>
      <c r="E154" s="298"/>
      <c r="F154" s="351" t="s">
        <v>1369</v>
      </c>
      <c r="G154" s="298"/>
      <c r="H154" s="350" t="s">
        <v>1403</v>
      </c>
      <c r="I154" s="350" t="s">
        <v>1365</v>
      </c>
      <c r="J154" s="350">
        <v>50</v>
      </c>
      <c r="K154" s="346"/>
    </row>
    <row r="155" s="1" customFormat="1" ht="15" customHeight="1">
      <c r="B155" s="323"/>
      <c r="C155" s="350" t="s">
        <v>1371</v>
      </c>
      <c r="D155" s="298"/>
      <c r="E155" s="298"/>
      <c r="F155" s="351" t="s">
        <v>1363</v>
      </c>
      <c r="G155" s="298"/>
      <c r="H155" s="350" t="s">
        <v>1403</v>
      </c>
      <c r="I155" s="350" t="s">
        <v>1373</v>
      </c>
      <c r="J155" s="350"/>
      <c r="K155" s="346"/>
    </row>
    <row r="156" s="1" customFormat="1" ht="15" customHeight="1">
      <c r="B156" s="323"/>
      <c r="C156" s="350" t="s">
        <v>1382</v>
      </c>
      <c r="D156" s="298"/>
      <c r="E156" s="298"/>
      <c r="F156" s="351" t="s">
        <v>1369</v>
      </c>
      <c r="G156" s="298"/>
      <c r="H156" s="350" t="s">
        <v>1403</v>
      </c>
      <c r="I156" s="350" t="s">
        <v>1365</v>
      </c>
      <c r="J156" s="350">
        <v>50</v>
      </c>
      <c r="K156" s="346"/>
    </row>
    <row r="157" s="1" customFormat="1" ht="15" customHeight="1">
      <c r="B157" s="323"/>
      <c r="C157" s="350" t="s">
        <v>1390</v>
      </c>
      <c r="D157" s="298"/>
      <c r="E157" s="298"/>
      <c r="F157" s="351" t="s">
        <v>1369</v>
      </c>
      <c r="G157" s="298"/>
      <c r="H157" s="350" t="s">
        <v>1403</v>
      </c>
      <c r="I157" s="350" t="s">
        <v>1365</v>
      </c>
      <c r="J157" s="350">
        <v>50</v>
      </c>
      <c r="K157" s="346"/>
    </row>
    <row r="158" s="1" customFormat="1" ht="15" customHeight="1">
      <c r="B158" s="323"/>
      <c r="C158" s="350" t="s">
        <v>1388</v>
      </c>
      <c r="D158" s="298"/>
      <c r="E158" s="298"/>
      <c r="F158" s="351" t="s">
        <v>1369</v>
      </c>
      <c r="G158" s="298"/>
      <c r="H158" s="350" t="s">
        <v>1403</v>
      </c>
      <c r="I158" s="350" t="s">
        <v>1365</v>
      </c>
      <c r="J158" s="350">
        <v>50</v>
      </c>
      <c r="K158" s="346"/>
    </row>
    <row r="159" s="1" customFormat="1" ht="15" customHeight="1">
      <c r="B159" s="323"/>
      <c r="C159" s="350" t="s">
        <v>91</v>
      </c>
      <c r="D159" s="298"/>
      <c r="E159" s="298"/>
      <c r="F159" s="351" t="s">
        <v>1363</v>
      </c>
      <c r="G159" s="298"/>
      <c r="H159" s="350" t="s">
        <v>1425</v>
      </c>
      <c r="I159" s="350" t="s">
        <v>1365</v>
      </c>
      <c r="J159" s="350" t="s">
        <v>1426</v>
      </c>
      <c r="K159" s="346"/>
    </row>
    <row r="160" s="1" customFormat="1" ht="15" customHeight="1">
      <c r="B160" s="323"/>
      <c r="C160" s="350" t="s">
        <v>1427</v>
      </c>
      <c r="D160" s="298"/>
      <c r="E160" s="298"/>
      <c r="F160" s="351" t="s">
        <v>1363</v>
      </c>
      <c r="G160" s="298"/>
      <c r="H160" s="350" t="s">
        <v>1428</v>
      </c>
      <c r="I160" s="350" t="s">
        <v>1398</v>
      </c>
      <c r="J160" s="350"/>
      <c r="K160" s="346"/>
    </row>
    <row r="161" s="1" customFormat="1" ht="15" customHeight="1">
      <c r="B161" s="352"/>
      <c r="C161" s="332"/>
      <c r="D161" s="332"/>
      <c r="E161" s="332"/>
      <c r="F161" s="332"/>
      <c r="G161" s="332"/>
      <c r="H161" s="332"/>
      <c r="I161" s="332"/>
      <c r="J161" s="332"/>
      <c r="K161" s="353"/>
    </row>
    <row r="162" s="1" customFormat="1" ht="18.75" customHeight="1">
      <c r="B162" s="334"/>
      <c r="C162" s="344"/>
      <c r="D162" s="344"/>
      <c r="E162" s="344"/>
      <c r="F162" s="354"/>
      <c r="G162" s="344"/>
      <c r="H162" s="344"/>
      <c r="I162" s="344"/>
      <c r="J162" s="344"/>
      <c r="K162" s="334"/>
    </row>
    <row r="163" s="1" customFormat="1" ht="18.75" customHeight="1">
      <c r="B163" s="306"/>
      <c r="C163" s="306"/>
      <c r="D163" s="306"/>
      <c r="E163" s="306"/>
      <c r="F163" s="306"/>
      <c r="G163" s="306"/>
      <c r="H163" s="306"/>
      <c r="I163" s="306"/>
      <c r="J163" s="306"/>
      <c r="K163" s="306"/>
    </row>
    <row r="164" s="1" customFormat="1" ht="7.5" customHeight="1">
      <c r="B164" s="285"/>
      <c r="C164" s="286"/>
      <c r="D164" s="286"/>
      <c r="E164" s="286"/>
      <c r="F164" s="286"/>
      <c r="G164" s="286"/>
      <c r="H164" s="286"/>
      <c r="I164" s="286"/>
      <c r="J164" s="286"/>
      <c r="K164" s="287"/>
    </row>
    <row r="165" s="1" customFormat="1" ht="45" customHeight="1">
      <c r="B165" s="288"/>
      <c r="C165" s="289" t="s">
        <v>1429</v>
      </c>
      <c r="D165" s="289"/>
      <c r="E165" s="289"/>
      <c r="F165" s="289"/>
      <c r="G165" s="289"/>
      <c r="H165" s="289"/>
      <c r="I165" s="289"/>
      <c r="J165" s="289"/>
      <c r="K165" s="290"/>
    </row>
    <row r="166" s="1" customFormat="1" ht="17.25" customHeight="1">
      <c r="B166" s="288"/>
      <c r="C166" s="313" t="s">
        <v>1357</v>
      </c>
      <c r="D166" s="313"/>
      <c r="E166" s="313"/>
      <c r="F166" s="313" t="s">
        <v>1358</v>
      </c>
      <c r="G166" s="355"/>
      <c r="H166" s="356" t="s">
        <v>55</v>
      </c>
      <c r="I166" s="356" t="s">
        <v>58</v>
      </c>
      <c r="J166" s="313" t="s">
        <v>1359</v>
      </c>
      <c r="K166" s="290"/>
    </row>
    <row r="167" s="1" customFormat="1" ht="17.25" customHeight="1">
      <c r="B167" s="291"/>
      <c r="C167" s="315" t="s">
        <v>1360</v>
      </c>
      <c r="D167" s="315"/>
      <c r="E167" s="315"/>
      <c r="F167" s="316" t="s">
        <v>1361</v>
      </c>
      <c r="G167" s="357"/>
      <c r="H167" s="358"/>
      <c r="I167" s="358"/>
      <c r="J167" s="315" t="s">
        <v>1362</v>
      </c>
      <c r="K167" s="293"/>
    </row>
    <row r="168" s="1" customFormat="1" ht="5.25" customHeight="1">
      <c r="B168" s="323"/>
      <c r="C168" s="318"/>
      <c r="D168" s="318"/>
      <c r="E168" s="318"/>
      <c r="F168" s="318"/>
      <c r="G168" s="319"/>
      <c r="H168" s="318"/>
      <c r="I168" s="318"/>
      <c r="J168" s="318"/>
      <c r="K168" s="346"/>
    </row>
    <row r="169" s="1" customFormat="1" ht="15" customHeight="1">
      <c r="B169" s="323"/>
      <c r="C169" s="298" t="s">
        <v>1366</v>
      </c>
      <c r="D169" s="298"/>
      <c r="E169" s="298"/>
      <c r="F169" s="321" t="s">
        <v>1363</v>
      </c>
      <c r="G169" s="298"/>
      <c r="H169" s="298" t="s">
        <v>1403</v>
      </c>
      <c r="I169" s="298" t="s">
        <v>1365</v>
      </c>
      <c r="J169" s="298">
        <v>120</v>
      </c>
      <c r="K169" s="346"/>
    </row>
    <row r="170" s="1" customFormat="1" ht="15" customHeight="1">
      <c r="B170" s="323"/>
      <c r="C170" s="298" t="s">
        <v>1412</v>
      </c>
      <c r="D170" s="298"/>
      <c r="E170" s="298"/>
      <c r="F170" s="321" t="s">
        <v>1363</v>
      </c>
      <c r="G170" s="298"/>
      <c r="H170" s="298" t="s">
        <v>1413</v>
      </c>
      <c r="I170" s="298" t="s">
        <v>1365</v>
      </c>
      <c r="J170" s="298" t="s">
        <v>1414</v>
      </c>
      <c r="K170" s="346"/>
    </row>
    <row r="171" s="1" customFormat="1" ht="15" customHeight="1">
      <c r="B171" s="323"/>
      <c r="C171" s="298" t="s">
        <v>1311</v>
      </c>
      <c r="D171" s="298"/>
      <c r="E171" s="298"/>
      <c r="F171" s="321" t="s">
        <v>1363</v>
      </c>
      <c r="G171" s="298"/>
      <c r="H171" s="298" t="s">
        <v>1430</v>
      </c>
      <c r="I171" s="298" t="s">
        <v>1365</v>
      </c>
      <c r="J171" s="298" t="s">
        <v>1414</v>
      </c>
      <c r="K171" s="346"/>
    </row>
    <row r="172" s="1" customFormat="1" ht="15" customHeight="1">
      <c r="B172" s="323"/>
      <c r="C172" s="298" t="s">
        <v>1368</v>
      </c>
      <c r="D172" s="298"/>
      <c r="E172" s="298"/>
      <c r="F172" s="321" t="s">
        <v>1369</v>
      </c>
      <c r="G172" s="298"/>
      <c r="H172" s="298" t="s">
        <v>1430</v>
      </c>
      <c r="I172" s="298" t="s">
        <v>1365</v>
      </c>
      <c r="J172" s="298">
        <v>50</v>
      </c>
      <c r="K172" s="346"/>
    </row>
    <row r="173" s="1" customFormat="1" ht="15" customHeight="1">
      <c r="B173" s="323"/>
      <c r="C173" s="298" t="s">
        <v>1371</v>
      </c>
      <c r="D173" s="298"/>
      <c r="E173" s="298"/>
      <c r="F173" s="321" t="s">
        <v>1363</v>
      </c>
      <c r="G173" s="298"/>
      <c r="H173" s="298" t="s">
        <v>1430</v>
      </c>
      <c r="I173" s="298" t="s">
        <v>1373</v>
      </c>
      <c r="J173" s="298"/>
      <c r="K173" s="346"/>
    </row>
    <row r="174" s="1" customFormat="1" ht="15" customHeight="1">
      <c r="B174" s="323"/>
      <c r="C174" s="298" t="s">
        <v>1382</v>
      </c>
      <c r="D174" s="298"/>
      <c r="E174" s="298"/>
      <c r="F174" s="321" t="s">
        <v>1369</v>
      </c>
      <c r="G174" s="298"/>
      <c r="H174" s="298" t="s">
        <v>1430</v>
      </c>
      <c r="I174" s="298" t="s">
        <v>1365</v>
      </c>
      <c r="J174" s="298">
        <v>50</v>
      </c>
      <c r="K174" s="346"/>
    </row>
    <row r="175" s="1" customFormat="1" ht="15" customHeight="1">
      <c r="B175" s="323"/>
      <c r="C175" s="298" t="s">
        <v>1390</v>
      </c>
      <c r="D175" s="298"/>
      <c r="E175" s="298"/>
      <c r="F175" s="321" t="s">
        <v>1369</v>
      </c>
      <c r="G175" s="298"/>
      <c r="H175" s="298" t="s">
        <v>1430</v>
      </c>
      <c r="I175" s="298" t="s">
        <v>1365</v>
      </c>
      <c r="J175" s="298">
        <v>50</v>
      </c>
      <c r="K175" s="346"/>
    </row>
    <row r="176" s="1" customFormat="1" ht="15" customHeight="1">
      <c r="B176" s="323"/>
      <c r="C176" s="298" t="s">
        <v>1388</v>
      </c>
      <c r="D176" s="298"/>
      <c r="E176" s="298"/>
      <c r="F176" s="321" t="s">
        <v>1369</v>
      </c>
      <c r="G176" s="298"/>
      <c r="H176" s="298" t="s">
        <v>1430</v>
      </c>
      <c r="I176" s="298" t="s">
        <v>1365</v>
      </c>
      <c r="J176" s="298">
        <v>50</v>
      </c>
      <c r="K176" s="346"/>
    </row>
    <row r="177" s="1" customFormat="1" ht="15" customHeight="1">
      <c r="B177" s="323"/>
      <c r="C177" s="298" t="s">
        <v>99</v>
      </c>
      <c r="D177" s="298"/>
      <c r="E177" s="298"/>
      <c r="F177" s="321" t="s">
        <v>1363</v>
      </c>
      <c r="G177" s="298"/>
      <c r="H177" s="298" t="s">
        <v>1431</v>
      </c>
      <c r="I177" s="298" t="s">
        <v>1432</v>
      </c>
      <c r="J177" s="298"/>
      <c r="K177" s="346"/>
    </row>
    <row r="178" s="1" customFormat="1" ht="15" customHeight="1">
      <c r="B178" s="323"/>
      <c r="C178" s="298" t="s">
        <v>58</v>
      </c>
      <c r="D178" s="298"/>
      <c r="E178" s="298"/>
      <c r="F178" s="321" t="s">
        <v>1363</v>
      </c>
      <c r="G178" s="298"/>
      <c r="H178" s="298" t="s">
        <v>1433</v>
      </c>
      <c r="I178" s="298" t="s">
        <v>1434</v>
      </c>
      <c r="J178" s="298">
        <v>1</v>
      </c>
      <c r="K178" s="346"/>
    </row>
    <row r="179" s="1" customFormat="1" ht="15" customHeight="1">
      <c r="B179" s="323"/>
      <c r="C179" s="298" t="s">
        <v>54</v>
      </c>
      <c r="D179" s="298"/>
      <c r="E179" s="298"/>
      <c r="F179" s="321" t="s">
        <v>1363</v>
      </c>
      <c r="G179" s="298"/>
      <c r="H179" s="298" t="s">
        <v>1435</v>
      </c>
      <c r="I179" s="298" t="s">
        <v>1365</v>
      </c>
      <c r="J179" s="298">
        <v>20</v>
      </c>
      <c r="K179" s="346"/>
    </row>
    <row r="180" s="1" customFormat="1" ht="15" customHeight="1">
      <c r="B180" s="323"/>
      <c r="C180" s="298" t="s">
        <v>55</v>
      </c>
      <c r="D180" s="298"/>
      <c r="E180" s="298"/>
      <c r="F180" s="321" t="s">
        <v>1363</v>
      </c>
      <c r="G180" s="298"/>
      <c r="H180" s="298" t="s">
        <v>1436</v>
      </c>
      <c r="I180" s="298" t="s">
        <v>1365</v>
      </c>
      <c r="J180" s="298">
        <v>255</v>
      </c>
      <c r="K180" s="346"/>
    </row>
    <row r="181" s="1" customFormat="1" ht="15" customHeight="1">
      <c r="B181" s="323"/>
      <c r="C181" s="298" t="s">
        <v>100</v>
      </c>
      <c r="D181" s="298"/>
      <c r="E181" s="298"/>
      <c r="F181" s="321" t="s">
        <v>1363</v>
      </c>
      <c r="G181" s="298"/>
      <c r="H181" s="298" t="s">
        <v>1327</v>
      </c>
      <c r="I181" s="298" t="s">
        <v>1365</v>
      </c>
      <c r="J181" s="298">
        <v>10</v>
      </c>
      <c r="K181" s="346"/>
    </row>
    <row r="182" s="1" customFormat="1" ht="15" customHeight="1">
      <c r="B182" s="323"/>
      <c r="C182" s="298" t="s">
        <v>101</v>
      </c>
      <c r="D182" s="298"/>
      <c r="E182" s="298"/>
      <c r="F182" s="321" t="s">
        <v>1363</v>
      </c>
      <c r="G182" s="298"/>
      <c r="H182" s="298" t="s">
        <v>1437</v>
      </c>
      <c r="I182" s="298" t="s">
        <v>1398</v>
      </c>
      <c r="J182" s="298"/>
      <c r="K182" s="346"/>
    </row>
    <row r="183" s="1" customFormat="1" ht="15" customHeight="1">
      <c r="B183" s="323"/>
      <c r="C183" s="298" t="s">
        <v>1438</v>
      </c>
      <c r="D183" s="298"/>
      <c r="E183" s="298"/>
      <c r="F183" s="321" t="s">
        <v>1363</v>
      </c>
      <c r="G183" s="298"/>
      <c r="H183" s="298" t="s">
        <v>1439</v>
      </c>
      <c r="I183" s="298" t="s">
        <v>1398</v>
      </c>
      <c r="J183" s="298"/>
      <c r="K183" s="346"/>
    </row>
    <row r="184" s="1" customFormat="1" ht="15" customHeight="1">
      <c r="B184" s="323"/>
      <c r="C184" s="298" t="s">
        <v>1427</v>
      </c>
      <c r="D184" s="298"/>
      <c r="E184" s="298"/>
      <c r="F184" s="321" t="s">
        <v>1363</v>
      </c>
      <c r="G184" s="298"/>
      <c r="H184" s="298" t="s">
        <v>1440</v>
      </c>
      <c r="I184" s="298" t="s">
        <v>1398</v>
      </c>
      <c r="J184" s="298"/>
      <c r="K184" s="346"/>
    </row>
    <row r="185" s="1" customFormat="1" ht="15" customHeight="1">
      <c r="B185" s="323"/>
      <c r="C185" s="298" t="s">
        <v>103</v>
      </c>
      <c r="D185" s="298"/>
      <c r="E185" s="298"/>
      <c r="F185" s="321" t="s">
        <v>1369</v>
      </c>
      <c r="G185" s="298"/>
      <c r="H185" s="298" t="s">
        <v>1441</v>
      </c>
      <c r="I185" s="298" t="s">
        <v>1365</v>
      </c>
      <c r="J185" s="298">
        <v>50</v>
      </c>
      <c r="K185" s="346"/>
    </row>
    <row r="186" s="1" customFormat="1" ht="15" customHeight="1">
      <c r="B186" s="323"/>
      <c r="C186" s="298" t="s">
        <v>1442</v>
      </c>
      <c r="D186" s="298"/>
      <c r="E186" s="298"/>
      <c r="F186" s="321" t="s">
        <v>1369</v>
      </c>
      <c r="G186" s="298"/>
      <c r="H186" s="298" t="s">
        <v>1443</v>
      </c>
      <c r="I186" s="298" t="s">
        <v>1444</v>
      </c>
      <c r="J186" s="298"/>
      <c r="K186" s="346"/>
    </row>
    <row r="187" s="1" customFormat="1" ht="15" customHeight="1">
      <c r="B187" s="323"/>
      <c r="C187" s="298" t="s">
        <v>1445</v>
      </c>
      <c r="D187" s="298"/>
      <c r="E187" s="298"/>
      <c r="F187" s="321" t="s">
        <v>1369</v>
      </c>
      <c r="G187" s="298"/>
      <c r="H187" s="298" t="s">
        <v>1446</v>
      </c>
      <c r="I187" s="298" t="s">
        <v>1444</v>
      </c>
      <c r="J187" s="298"/>
      <c r="K187" s="346"/>
    </row>
    <row r="188" s="1" customFormat="1" ht="15" customHeight="1">
      <c r="B188" s="323"/>
      <c r="C188" s="298" t="s">
        <v>1447</v>
      </c>
      <c r="D188" s="298"/>
      <c r="E188" s="298"/>
      <c r="F188" s="321" t="s">
        <v>1369</v>
      </c>
      <c r="G188" s="298"/>
      <c r="H188" s="298" t="s">
        <v>1448</v>
      </c>
      <c r="I188" s="298" t="s">
        <v>1444</v>
      </c>
      <c r="J188" s="298"/>
      <c r="K188" s="346"/>
    </row>
    <row r="189" s="1" customFormat="1" ht="15" customHeight="1">
      <c r="B189" s="323"/>
      <c r="C189" s="359" t="s">
        <v>1449</v>
      </c>
      <c r="D189" s="298"/>
      <c r="E189" s="298"/>
      <c r="F189" s="321" t="s">
        <v>1369</v>
      </c>
      <c r="G189" s="298"/>
      <c r="H189" s="298" t="s">
        <v>1450</v>
      </c>
      <c r="I189" s="298" t="s">
        <v>1451</v>
      </c>
      <c r="J189" s="360" t="s">
        <v>1452</v>
      </c>
      <c r="K189" s="346"/>
    </row>
    <row r="190" s="1" customFormat="1" ht="15" customHeight="1">
      <c r="B190" s="323"/>
      <c r="C190" s="359" t="s">
        <v>43</v>
      </c>
      <c r="D190" s="298"/>
      <c r="E190" s="298"/>
      <c r="F190" s="321" t="s">
        <v>1363</v>
      </c>
      <c r="G190" s="298"/>
      <c r="H190" s="295" t="s">
        <v>1453</v>
      </c>
      <c r="I190" s="298" t="s">
        <v>1454</v>
      </c>
      <c r="J190" s="298"/>
      <c r="K190" s="346"/>
    </row>
    <row r="191" s="1" customFormat="1" ht="15" customHeight="1">
      <c r="B191" s="323"/>
      <c r="C191" s="359" t="s">
        <v>1455</v>
      </c>
      <c r="D191" s="298"/>
      <c r="E191" s="298"/>
      <c r="F191" s="321" t="s">
        <v>1363</v>
      </c>
      <c r="G191" s="298"/>
      <c r="H191" s="298" t="s">
        <v>1456</v>
      </c>
      <c r="I191" s="298" t="s">
        <v>1398</v>
      </c>
      <c r="J191" s="298"/>
      <c r="K191" s="346"/>
    </row>
    <row r="192" s="1" customFormat="1" ht="15" customHeight="1">
      <c r="B192" s="323"/>
      <c r="C192" s="359" t="s">
        <v>1457</v>
      </c>
      <c r="D192" s="298"/>
      <c r="E192" s="298"/>
      <c r="F192" s="321" t="s">
        <v>1363</v>
      </c>
      <c r="G192" s="298"/>
      <c r="H192" s="298" t="s">
        <v>1458</v>
      </c>
      <c r="I192" s="298" t="s">
        <v>1398</v>
      </c>
      <c r="J192" s="298"/>
      <c r="K192" s="346"/>
    </row>
    <row r="193" s="1" customFormat="1" ht="15" customHeight="1">
      <c r="B193" s="323"/>
      <c r="C193" s="359" t="s">
        <v>1459</v>
      </c>
      <c r="D193" s="298"/>
      <c r="E193" s="298"/>
      <c r="F193" s="321" t="s">
        <v>1369</v>
      </c>
      <c r="G193" s="298"/>
      <c r="H193" s="298" t="s">
        <v>1460</v>
      </c>
      <c r="I193" s="298" t="s">
        <v>1398</v>
      </c>
      <c r="J193" s="298"/>
      <c r="K193" s="346"/>
    </row>
    <row r="194" s="1" customFormat="1" ht="15" customHeight="1">
      <c r="B194" s="352"/>
      <c r="C194" s="361"/>
      <c r="D194" s="332"/>
      <c r="E194" s="332"/>
      <c r="F194" s="332"/>
      <c r="G194" s="332"/>
      <c r="H194" s="332"/>
      <c r="I194" s="332"/>
      <c r="J194" s="332"/>
      <c r="K194" s="353"/>
    </row>
    <row r="195" s="1" customFormat="1" ht="18.75" customHeight="1">
      <c r="B195" s="334"/>
      <c r="C195" s="344"/>
      <c r="D195" s="344"/>
      <c r="E195" s="344"/>
      <c r="F195" s="354"/>
      <c r="G195" s="344"/>
      <c r="H195" s="344"/>
      <c r="I195" s="344"/>
      <c r="J195" s="344"/>
      <c r="K195" s="334"/>
    </row>
    <row r="196" s="1" customFormat="1" ht="18.75" customHeight="1">
      <c r="B196" s="334"/>
      <c r="C196" s="344"/>
      <c r="D196" s="344"/>
      <c r="E196" s="344"/>
      <c r="F196" s="354"/>
      <c r="G196" s="344"/>
      <c r="H196" s="344"/>
      <c r="I196" s="344"/>
      <c r="J196" s="344"/>
      <c r="K196" s="334"/>
    </row>
    <row r="197" s="1" customFormat="1" ht="18.75" customHeight="1">
      <c r="B197" s="306"/>
      <c r="C197" s="306"/>
      <c r="D197" s="306"/>
      <c r="E197" s="306"/>
      <c r="F197" s="306"/>
      <c r="G197" s="306"/>
      <c r="H197" s="306"/>
      <c r="I197" s="306"/>
      <c r="J197" s="306"/>
      <c r="K197" s="306"/>
    </row>
    <row r="198" s="1" customFormat="1" ht="13.5">
      <c r="B198" s="285"/>
      <c r="C198" s="286"/>
      <c r="D198" s="286"/>
      <c r="E198" s="286"/>
      <c r="F198" s="286"/>
      <c r="G198" s="286"/>
      <c r="H198" s="286"/>
      <c r="I198" s="286"/>
      <c r="J198" s="286"/>
      <c r="K198" s="287"/>
    </row>
    <row r="199" s="1" customFormat="1" ht="21">
      <c r="B199" s="288"/>
      <c r="C199" s="289" t="s">
        <v>1461</v>
      </c>
      <c r="D199" s="289"/>
      <c r="E199" s="289"/>
      <c r="F199" s="289"/>
      <c r="G199" s="289"/>
      <c r="H199" s="289"/>
      <c r="I199" s="289"/>
      <c r="J199" s="289"/>
      <c r="K199" s="290"/>
    </row>
    <row r="200" s="1" customFormat="1" ht="25.5" customHeight="1">
      <c r="B200" s="288"/>
      <c r="C200" s="362" t="s">
        <v>1462</v>
      </c>
      <c r="D200" s="362"/>
      <c r="E200" s="362"/>
      <c r="F200" s="362" t="s">
        <v>1463</v>
      </c>
      <c r="G200" s="363"/>
      <c r="H200" s="362" t="s">
        <v>1464</v>
      </c>
      <c r="I200" s="362"/>
      <c r="J200" s="362"/>
      <c r="K200" s="290"/>
    </row>
    <row r="201" s="1" customFormat="1" ht="5.25" customHeight="1">
      <c r="B201" s="323"/>
      <c r="C201" s="318"/>
      <c r="D201" s="318"/>
      <c r="E201" s="318"/>
      <c r="F201" s="318"/>
      <c r="G201" s="344"/>
      <c r="H201" s="318"/>
      <c r="I201" s="318"/>
      <c r="J201" s="318"/>
      <c r="K201" s="346"/>
    </row>
    <row r="202" s="1" customFormat="1" ht="15" customHeight="1">
      <c r="B202" s="323"/>
      <c r="C202" s="298" t="s">
        <v>1454</v>
      </c>
      <c r="D202" s="298"/>
      <c r="E202" s="298"/>
      <c r="F202" s="321" t="s">
        <v>44</v>
      </c>
      <c r="G202" s="298"/>
      <c r="H202" s="298" t="s">
        <v>1465</v>
      </c>
      <c r="I202" s="298"/>
      <c r="J202" s="298"/>
      <c r="K202" s="346"/>
    </row>
    <row r="203" s="1" customFormat="1" ht="15" customHeight="1">
      <c r="B203" s="323"/>
      <c r="C203" s="298"/>
      <c r="D203" s="298"/>
      <c r="E203" s="298"/>
      <c r="F203" s="321" t="s">
        <v>45</v>
      </c>
      <c r="G203" s="298"/>
      <c r="H203" s="298" t="s">
        <v>1466</v>
      </c>
      <c r="I203" s="298"/>
      <c r="J203" s="298"/>
      <c r="K203" s="346"/>
    </row>
    <row r="204" s="1" customFormat="1" ht="15" customHeight="1">
      <c r="B204" s="323"/>
      <c r="C204" s="298"/>
      <c r="D204" s="298"/>
      <c r="E204" s="298"/>
      <c r="F204" s="321" t="s">
        <v>48</v>
      </c>
      <c r="G204" s="298"/>
      <c r="H204" s="298" t="s">
        <v>1467</v>
      </c>
      <c r="I204" s="298"/>
      <c r="J204" s="298"/>
      <c r="K204" s="346"/>
    </row>
    <row r="205" s="1" customFormat="1" ht="15" customHeight="1">
      <c r="B205" s="323"/>
      <c r="C205" s="298"/>
      <c r="D205" s="298"/>
      <c r="E205" s="298"/>
      <c r="F205" s="321" t="s">
        <v>46</v>
      </c>
      <c r="G205" s="298"/>
      <c r="H205" s="298" t="s">
        <v>1468</v>
      </c>
      <c r="I205" s="298"/>
      <c r="J205" s="298"/>
      <c r="K205" s="346"/>
    </row>
    <row r="206" s="1" customFormat="1" ht="15" customHeight="1">
      <c r="B206" s="323"/>
      <c r="C206" s="298"/>
      <c r="D206" s="298"/>
      <c r="E206" s="298"/>
      <c r="F206" s="321" t="s">
        <v>47</v>
      </c>
      <c r="G206" s="298"/>
      <c r="H206" s="298" t="s">
        <v>1469</v>
      </c>
      <c r="I206" s="298"/>
      <c r="J206" s="298"/>
      <c r="K206" s="346"/>
    </row>
    <row r="207" s="1" customFormat="1" ht="15" customHeight="1">
      <c r="B207" s="323"/>
      <c r="C207" s="298"/>
      <c r="D207" s="298"/>
      <c r="E207" s="298"/>
      <c r="F207" s="321"/>
      <c r="G207" s="298"/>
      <c r="H207" s="298"/>
      <c r="I207" s="298"/>
      <c r="J207" s="298"/>
      <c r="K207" s="346"/>
    </row>
    <row r="208" s="1" customFormat="1" ht="15" customHeight="1">
      <c r="B208" s="323"/>
      <c r="C208" s="298" t="s">
        <v>1410</v>
      </c>
      <c r="D208" s="298"/>
      <c r="E208" s="298"/>
      <c r="F208" s="321" t="s">
        <v>80</v>
      </c>
      <c r="G208" s="298"/>
      <c r="H208" s="298" t="s">
        <v>1470</v>
      </c>
      <c r="I208" s="298"/>
      <c r="J208" s="298"/>
      <c r="K208" s="346"/>
    </row>
    <row r="209" s="1" customFormat="1" ht="15" customHeight="1">
      <c r="B209" s="323"/>
      <c r="C209" s="298"/>
      <c r="D209" s="298"/>
      <c r="E209" s="298"/>
      <c r="F209" s="321" t="s">
        <v>1305</v>
      </c>
      <c r="G209" s="298"/>
      <c r="H209" s="298" t="s">
        <v>1306</v>
      </c>
      <c r="I209" s="298"/>
      <c r="J209" s="298"/>
      <c r="K209" s="346"/>
    </row>
    <row r="210" s="1" customFormat="1" ht="15" customHeight="1">
      <c r="B210" s="323"/>
      <c r="C210" s="298"/>
      <c r="D210" s="298"/>
      <c r="E210" s="298"/>
      <c r="F210" s="321" t="s">
        <v>1303</v>
      </c>
      <c r="G210" s="298"/>
      <c r="H210" s="298" t="s">
        <v>1471</v>
      </c>
      <c r="I210" s="298"/>
      <c r="J210" s="298"/>
      <c r="K210" s="346"/>
    </row>
    <row r="211" s="1" customFormat="1" ht="15" customHeight="1">
      <c r="B211" s="364"/>
      <c r="C211" s="298"/>
      <c r="D211" s="298"/>
      <c r="E211" s="298"/>
      <c r="F211" s="321" t="s">
        <v>1307</v>
      </c>
      <c r="G211" s="359"/>
      <c r="H211" s="350" t="s">
        <v>1308</v>
      </c>
      <c r="I211" s="350"/>
      <c r="J211" s="350"/>
      <c r="K211" s="365"/>
    </row>
    <row r="212" s="1" customFormat="1" ht="15" customHeight="1">
      <c r="B212" s="364"/>
      <c r="C212" s="298"/>
      <c r="D212" s="298"/>
      <c r="E212" s="298"/>
      <c r="F212" s="321" t="s">
        <v>1309</v>
      </c>
      <c r="G212" s="359"/>
      <c r="H212" s="350" t="s">
        <v>1472</v>
      </c>
      <c r="I212" s="350"/>
      <c r="J212" s="350"/>
      <c r="K212" s="365"/>
    </row>
    <row r="213" s="1" customFormat="1" ht="15" customHeight="1">
      <c r="B213" s="364"/>
      <c r="C213" s="298"/>
      <c r="D213" s="298"/>
      <c r="E213" s="298"/>
      <c r="F213" s="321"/>
      <c r="G213" s="359"/>
      <c r="H213" s="350"/>
      <c r="I213" s="350"/>
      <c r="J213" s="350"/>
      <c r="K213" s="365"/>
    </row>
    <row r="214" s="1" customFormat="1" ht="15" customHeight="1">
      <c r="B214" s="364"/>
      <c r="C214" s="298" t="s">
        <v>1434</v>
      </c>
      <c r="D214" s="298"/>
      <c r="E214" s="298"/>
      <c r="F214" s="321">
        <v>1</v>
      </c>
      <c r="G214" s="359"/>
      <c r="H214" s="350" t="s">
        <v>1473</v>
      </c>
      <c r="I214" s="350"/>
      <c r="J214" s="350"/>
      <c r="K214" s="365"/>
    </row>
    <row r="215" s="1" customFormat="1" ht="15" customHeight="1">
      <c r="B215" s="364"/>
      <c r="C215" s="298"/>
      <c r="D215" s="298"/>
      <c r="E215" s="298"/>
      <c r="F215" s="321">
        <v>2</v>
      </c>
      <c r="G215" s="359"/>
      <c r="H215" s="350" t="s">
        <v>1474</v>
      </c>
      <c r="I215" s="350"/>
      <c r="J215" s="350"/>
      <c r="K215" s="365"/>
    </row>
    <row r="216" s="1" customFormat="1" ht="15" customHeight="1">
      <c r="B216" s="364"/>
      <c r="C216" s="298"/>
      <c r="D216" s="298"/>
      <c r="E216" s="298"/>
      <c r="F216" s="321">
        <v>3</v>
      </c>
      <c r="G216" s="359"/>
      <c r="H216" s="350" t="s">
        <v>1475</v>
      </c>
      <c r="I216" s="350"/>
      <c r="J216" s="350"/>
      <c r="K216" s="365"/>
    </row>
    <row r="217" s="1" customFormat="1" ht="15" customHeight="1">
      <c r="B217" s="364"/>
      <c r="C217" s="298"/>
      <c r="D217" s="298"/>
      <c r="E217" s="298"/>
      <c r="F217" s="321">
        <v>4</v>
      </c>
      <c r="G217" s="359"/>
      <c r="H217" s="350" t="s">
        <v>1476</v>
      </c>
      <c r="I217" s="350"/>
      <c r="J217" s="350"/>
      <c r="K217" s="365"/>
    </row>
    <row r="218" s="1" customFormat="1" ht="12.75" customHeight="1">
      <c r="B218" s="366"/>
      <c r="C218" s="367"/>
      <c r="D218" s="367"/>
      <c r="E218" s="367"/>
      <c r="F218" s="367"/>
      <c r="G218" s="367"/>
      <c r="H218" s="367"/>
      <c r="I218" s="367"/>
      <c r="J218" s="367"/>
      <c r="K218" s="368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Pepa</dc:creator>
  <cp:lastModifiedBy>Pepa</cp:lastModifiedBy>
  <dcterms:created xsi:type="dcterms:W3CDTF">2022-01-24T07:36:34Z</dcterms:created>
  <dcterms:modified xsi:type="dcterms:W3CDTF">2022-01-24T07:36:39Z</dcterms:modified>
</cp:coreProperties>
</file>