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Client\O$\ORM\Společné projekty\Nástavba MŠ a SPC Demlova 28\Fotodokumentace\"/>
    </mc:Choice>
  </mc:AlternateContent>
  <bookViews>
    <workbookView xWindow="0" yWindow="0" windowWidth="0" windowHeight="0"/>
  </bookViews>
  <sheets>
    <sheet name="Rekapitulace stavby" sheetId="1" r:id="rId1"/>
    <sheet name="SO 06 - Inventář nástavby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 06 - Inventář nástavby...'!$C$115:$K$118</definedName>
    <definedName name="_xlnm.Print_Area" localSheetId="1">'SO 06 - Inventář nástavby...'!$C$4:$J$76,'SO 06 - Inventář nástavby...'!$C$82:$J$97,'SO 06 - Inventář nástavby...'!$C$103:$K$118</definedName>
    <definedName name="_xlnm.Print_Titles" localSheetId="1">'SO 06 - Inventář nástavby...'!$115:$115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18"/>
  <c r="BH118"/>
  <c r="BG118"/>
  <c r="BF118"/>
  <c r="T118"/>
  <c r="R118"/>
  <c r="P118"/>
  <c r="BI117"/>
  <c r="BH117"/>
  <c r="BG117"/>
  <c r="BF117"/>
  <c r="T117"/>
  <c r="R117"/>
  <c r="P117"/>
  <c r="J113"/>
  <c r="J112"/>
  <c r="F112"/>
  <c r="F110"/>
  <c r="E108"/>
  <c r="J92"/>
  <c r="J91"/>
  <c r="F91"/>
  <c r="F89"/>
  <c r="E87"/>
  <c r="J18"/>
  <c r="E18"/>
  <c r="F113"/>
  <c r="J17"/>
  <c r="J12"/>
  <c r="J110"/>
  <c r="E7"/>
  <c r="E106"/>
  <c i="1" r="L90"/>
  <c r="AM90"/>
  <c r="AM89"/>
  <c r="L89"/>
  <c r="AM87"/>
  <c r="L87"/>
  <c r="L85"/>
  <c r="L84"/>
  <c i="2" r="J118"/>
  <c r="BK117"/>
  <c r="F34"/>
  <c r="BK118"/>
  <c r="J117"/>
  <c i="1" r="AS94"/>
  <c i="2" l="1" r="BK116"/>
  <c r="J116"/>
  <c r="P116"/>
  <c i="1" r="AU95"/>
  <c i="2" r="R116"/>
  <c r="T116"/>
  <c r="E85"/>
  <c r="J89"/>
  <c r="F92"/>
  <c r="BE117"/>
  <c r="BE118"/>
  <c i="1" r="BA95"/>
  <c i="2" r="J30"/>
  <c i="1" r="AU94"/>
  <c i="2" r="F35"/>
  <c i="1" r="BB95"/>
  <c r="BB94"/>
  <c r="W31"/>
  <c i="2" r="F36"/>
  <c i="1" r="BC95"/>
  <c r="BC94"/>
  <c r="W32"/>
  <c r="BA94"/>
  <c r="W30"/>
  <c i="2" r="J34"/>
  <c i="1" r="AW95"/>
  <c i="2" r="F37"/>
  <c i="1" r="BD95"/>
  <c r="BD94"/>
  <c r="W33"/>
  <c l="1" r="AG95"/>
  <c i="2" r="J96"/>
  <c i="1" r="AG94"/>
  <c r="AK26"/>
  <c r="AW94"/>
  <c r="AK30"/>
  <c r="AX94"/>
  <c r="AY94"/>
  <c i="2" r="F33"/>
  <c i="1" r="AZ95"/>
  <c r="AZ94"/>
  <c r="W29"/>
  <c i="2" r="J33"/>
  <c i="1" r="AV95"/>
  <c r="AT95"/>
  <c r="AN95"/>
  <c i="2" l="1" r="J39"/>
  <c i="1"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<sst xmlns="http://schemas.openxmlformats.org/spreadsheetml/2006/main">
  <si>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</si>
  <si>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</si>
  <si>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</si>
  <si>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</si>
  <si>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</si>
  <si>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{e6382661-611f-400d-b8e6-6a09b097b3e9}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</si>
  <si>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</si>
  <si>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</si>
  <si>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</si>
  <si>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</si>
  <si>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</si>
  <si>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</si>
  <si>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</si>
  <si>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</si>
  <si>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2024/01(1)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</si>
  <si>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</si>
  <si>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</si>
  <si>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Nástavba budovy MŠ a SPC Demlova 28, Jihlava - inventář</t>
  </si>
  <si>
    <t>KSO:</t>
  </si>
  <si>
    <t>CC-CZ:</t>
  </si>
  <si>
    <t>Místo:</t>
  </si>
  <si>
    <t>k. ú. Jihlava</t>
  </si>
  <si>
    <t>Datum:</t>
  </si>
  <si>
    <t>2.5.2024</t>
  </si>
  <si>
    <t>Zadavatel:</t>
  </si>
  <si>
    <t>IČ:</t>
  </si>
  <si>
    <t>00286010</t>
  </si>
  <si>
    <t>Statutární město Jihlava</t>
  </si>
  <si>
    <t>DIČ:</t>
  </si>
  <si>
    <t>CZ00286010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</si>
  <si>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</si>
  <si>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</si>
  <si>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</si>
  <si>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</si>
  <si>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</si>
  <si>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</si>
  <si>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</si>
  <si>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</si>
  <si>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</si>
  <si>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</si>
  <si>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</si>
  <si>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</si>
  <si>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</si>
  <si>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</si>
  <si>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</si>
  <si>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</si>
  <si>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</si>
  <si>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</si>
  <si>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</si>
  <si>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</si>
  <si>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</si>
  <si>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</si>
  <si>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</si>
  <si>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</si>
  <si>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</si>
  <si>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</si>
  <si>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</si>
  <si>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</si>
  <si>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</si>
  <si>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</si>
  <si>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</si>
  <si>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</si>
  <si>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</si>
  <si>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</si>
  <si>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</si>
  <si>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</si>
  <si>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</si>
  <si>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</si>
  <si>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</si>
  <si>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</si>
  <si>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</si>
  <si>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</si>
  <si>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</si>
  <si>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</si>
  <si>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</si>
  <si>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</si>
  <si>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</si>
  <si>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</si>
  <si>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</si>
  <si>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</si>
  <si>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</si>
  <si>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</si>
  <si>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06</t>
  </si>
  <si>
    <t>Inventář nástavby -ICT</t>
  </si>
  <si>
    <t>STA</t>
  </si>
  <si>
    <t>1</t>
  </si>
  <si>
    <t>{f96bad5a-dd89-4cc8-9789-0320c460c622}</t>
  </si>
  <si>
    <t>2</t>
  </si>
  <si>
    <t>KRYCÍ LIST SOUPISU PRACÍ</t>
  </si>
  <si>
    <t>Objekt:</t>
  </si>
  <si>
    <t>SO 06 - Inventář nástavby -ICT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</si>
  <si>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</si>
  <si>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</si>
  <si>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</si>
  <si>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</si>
  <si>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</si>
  <si>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</si>
  <si>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</si>
  <si>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</si>
  <si>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</si>
  <si>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</si>
  <si>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</si>
  <si>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</si>
  <si>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</si>
  <si>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</si>
  <si>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</si>
  <si>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</si>
  <si>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</si>
  <si>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</si>
  <si>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</si>
  <si>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R16</t>
  </si>
  <si>
    <t>Interaktivní dotykový displej 86“ - viz technická specifikace, příloha č.4 zadávací dokumentace</t>
  </si>
  <si>
    <t>soubor</t>
  </si>
  <si>
    <t>16</t>
  </si>
  <si>
    <t>ROZPOCET</t>
  </si>
  <si>
    <t>-1546482447</t>
  </si>
  <si>
    <t>R17</t>
  </si>
  <si>
    <t xml:space="preserve">Multifunkční kopírka - kopírování, tisk, skenování, fax, e-mail,  tisk barevný, formát A3  - viz technická specifikace, příloha č.4 zadávací dokumentace</t>
  </si>
  <si>
    <t>-1008512011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</si>
</sst>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1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166" fontId="14" fillId="0" borderId="0" xfId="0" applyNumberFormat="1" applyFont="1" applyBorder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16" fillId="0" borderId="22" xfId="0" applyFont="1" applyBorder="1" applyAlignment="1" applyProtection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167" fontId="16" fillId="0" borderId="22" xfId="0" applyNumberFormat="1" applyFont="1" applyBorder="1" applyAlignment="1" applyProtection="1">
      <alignment vertical="center"/>
    </xf>
    <xf numFmtId="4" fontId="16" fillId="2" borderId="22" xfId="0" applyNumberFormat="1" applyFont="1" applyFill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7" fillId="0" borderId="20" xfId="0" applyNumberFormat="1" applyFont="1" applyBorder="1" applyAlignment="1" applyProtection="1">
      <alignment vertical="center"/>
    </xf>
    <xf numFmtId="166" fontId="17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1" t="s">
        <v>6</v>
      </c>
      <c r="BT2" s="11" t="s">
        <v>7</v>
      </c>
    </row>
    <row r="3" s="1" customFormat="1" ht="6.96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="1" customFormat="1" ht="24.96" customHeight="1">
      <c r="B4" s="15"/>
      <c r="C4" s="16"/>
      <c r="D4" s="17" t="s">
        <v>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4"/>
      <c r="AS4" s="18" t="s">
        <v>10</v>
      </c>
      <c r="BE4" s="19" t="s">
        <v>11</v>
      </c>
      <c r="BS4" s="11" t="s">
        <v>12</v>
      </c>
    </row>
    <row r="5" s="1" customFormat="1" ht="12" customHeight="1">
      <c r="B5" s="15"/>
      <c r="C5" s="16"/>
      <c r="D5" s="20" t="s">
        <v>13</v>
      </c>
      <c r="E5" s="16"/>
      <c r="F5" s="16"/>
      <c r="G5" s="16"/>
      <c r="H5" s="16"/>
      <c r="I5" s="16"/>
      <c r="J5" s="16"/>
      <c r="K5" s="21" t="s">
        <v>14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4"/>
      <c r="BE5" s="22" t="s">
        <v>15</v>
      </c>
      <c r="BS5" s="11" t="s">
        <v>6</v>
      </c>
    </row>
    <row r="6" s="1" customFormat="1" ht="36.96" customHeight="1">
      <c r="B6" s="15"/>
      <c r="C6" s="16"/>
      <c r="D6" s="23" t="s">
        <v>16</v>
      </c>
      <c r="E6" s="16"/>
      <c r="F6" s="16"/>
      <c r="G6" s="16"/>
      <c r="H6" s="16"/>
      <c r="I6" s="16"/>
      <c r="J6" s="16"/>
      <c r="K6" s="24" t="s">
        <v>17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4"/>
      <c r="BE6" s="25"/>
      <c r="BS6" s="11" t="s">
        <v>6</v>
      </c>
    </row>
    <row r="7" s="1" customFormat="1" ht="12" customHeight="1">
      <c r="B7" s="15"/>
      <c r="C7" s="16"/>
      <c r="D7" s="26" t="s">
        <v>18</v>
      </c>
      <c r="E7" s="16"/>
      <c r="F7" s="16"/>
      <c r="G7" s="16"/>
      <c r="H7" s="16"/>
      <c r="I7" s="16"/>
      <c r="J7" s="16"/>
      <c r="K7" s="21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6" t="s">
        <v>19</v>
      </c>
      <c r="AL7" s="16"/>
      <c r="AM7" s="16"/>
      <c r="AN7" s="21" t="s">
        <v>1</v>
      </c>
      <c r="AO7" s="16"/>
      <c r="AP7" s="16"/>
      <c r="AQ7" s="16"/>
      <c r="AR7" s="14"/>
      <c r="BE7" s="25"/>
      <c r="BS7" s="11" t="s">
        <v>6</v>
      </c>
    </row>
    <row r="8" s="1" customFormat="1" ht="12" customHeight="1">
      <c r="B8" s="15"/>
      <c r="C8" s="16"/>
      <c r="D8" s="26" t="s">
        <v>20</v>
      </c>
      <c r="E8" s="16"/>
      <c r="F8" s="16"/>
      <c r="G8" s="16"/>
      <c r="H8" s="16"/>
      <c r="I8" s="16"/>
      <c r="J8" s="16"/>
      <c r="K8" s="21" t="s">
        <v>21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6" t="s">
        <v>22</v>
      </c>
      <c r="AL8" s="16"/>
      <c r="AM8" s="16"/>
      <c r="AN8" s="27" t="s">
        <v>23</v>
      </c>
      <c r="AO8" s="16"/>
      <c r="AP8" s="16"/>
      <c r="AQ8" s="16"/>
      <c r="AR8" s="14"/>
      <c r="BE8" s="25"/>
      <c r="BS8" s="11" t="s">
        <v>6</v>
      </c>
    </row>
    <row r="9" s="1" customFormat="1" ht="14.4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4"/>
      <c r="BE9" s="25"/>
      <c r="BS9" s="11" t="s">
        <v>6</v>
      </c>
    </row>
    <row r="10" s="1" customFormat="1" ht="12" customHeight="1">
      <c r="B10" s="15"/>
      <c r="C10" s="16"/>
      <c r="D10" s="26" t="s">
        <v>24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6" t="s">
        <v>25</v>
      </c>
      <c r="AL10" s="16"/>
      <c r="AM10" s="16"/>
      <c r="AN10" s="21" t="s">
        <v>26</v>
      </c>
      <c r="AO10" s="16"/>
      <c r="AP10" s="16"/>
      <c r="AQ10" s="16"/>
      <c r="AR10" s="14"/>
      <c r="BE10" s="25"/>
      <c r="BS10" s="11" t="s">
        <v>6</v>
      </c>
    </row>
    <row r="11" s="1" customFormat="1" ht="18.48" customHeight="1">
      <c r="B11" s="15"/>
      <c r="C11" s="16"/>
      <c r="D11" s="16"/>
      <c r="E11" s="21" t="s">
        <v>27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6" t="s">
        <v>28</v>
      </c>
      <c r="AL11" s="16"/>
      <c r="AM11" s="16"/>
      <c r="AN11" s="21" t="s">
        <v>29</v>
      </c>
      <c r="AO11" s="16"/>
      <c r="AP11" s="16"/>
      <c r="AQ11" s="16"/>
      <c r="AR11" s="14"/>
      <c r="BE11" s="25"/>
      <c r="BS11" s="11" t="s">
        <v>6</v>
      </c>
    </row>
    <row r="12" s="1" customFormat="1" ht="6.96" customHeight="1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4"/>
      <c r="BE12" s="25"/>
      <c r="BS12" s="11" t="s">
        <v>6</v>
      </c>
    </row>
    <row r="13" s="1" customFormat="1" ht="12" customHeight="1">
      <c r="B13" s="15"/>
      <c r="C13" s="16"/>
      <c r="D13" s="26" t="s">
        <v>30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6" t="s">
        <v>25</v>
      </c>
      <c r="AL13" s="16"/>
      <c r="AM13" s="16"/>
      <c r="AN13" s="28" t="s">
        <v>31</v>
      </c>
      <c r="AO13" s="16"/>
      <c r="AP13" s="16"/>
      <c r="AQ13" s="16"/>
      <c r="AR13" s="14"/>
      <c r="BE13" s="25"/>
      <c r="BS13" s="11" t="s">
        <v>6</v>
      </c>
    </row>
    <row r="14">
      <c r="B14" s="15"/>
      <c r="C14" s="16"/>
      <c r="D14" s="16"/>
      <c r="E14" s="28" t="s">
        <v>31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6" t="s">
        <v>28</v>
      </c>
      <c r="AL14" s="16"/>
      <c r="AM14" s="16"/>
      <c r="AN14" s="28" t="s">
        <v>31</v>
      </c>
      <c r="AO14" s="16"/>
      <c r="AP14" s="16"/>
      <c r="AQ14" s="16"/>
      <c r="AR14" s="14"/>
      <c r="BE14" s="25"/>
      <c r="BS14" s="11" t="s">
        <v>6</v>
      </c>
    </row>
    <row r="15" s="1" customFormat="1" ht="6.96" customHeight="1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4"/>
      <c r="BE15" s="25"/>
      <c r="BS15" s="11" t="s">
        <v>4</v>
      </c>
    </row>
    <row r="16" s="1" customFormat="1" ht="12" customHeight="1">
      <c r="B16" s="15"/>
      <c r="C16" s="16"/>
      <c r="D16" s="26" t="s">
        <v>32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6" t="s">
        <v>25</v>
      </c>
      <c r="AL16" s="16"/>
      <c r="AM16" s="16"/>
      <c r="AN16" s="21" t="s">
        <v>1</v>
      </c>
      <c r="AO16" s="16"/>
      <c r="AP16" s="16"/>
      <c r="AQ16" s="16"/>
      <c r="AR16" s="14"/>
      <c r="BE16" s="25"/>
      <c r="BS16" s="11" t="s">
        <v>4</v>
      </c>
    </row>
    <row r="17" s="1" customFormat="1" ht="18.48" customHeight="1">
      <c r="B17" s="15"/>
      <c r="C17" s="16"/>
      <c r="D17" s="16"/>
      <c r="E17" s="21" t="s">
        <v>33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6" t="s">
        <v>28</v>
      </c>
      <c r="AL17" s="16"/>
      <c r="AM17" s="16"/>
      <c r="AN17" s="21" t="s">
        <v>1</v>
      </c>
      <c r="AO17" s="16"/>
      <c r="AP17" s="16"/>
      <c r="AQ17" s="16"/>
      <c r="AR17" s="14"/>
      <c r="BE17" s="25"/>
      <c r="BS17" s="11" t="s">
        <v>34</v>
      </c>
    </row>
    <row r="18" s="1" customFormat="1" ht="6.96" customHeight="1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4"/>
      <c r="BE18" s="25"/>
      <c r="BS18" s="11" t="s">
        <v>6</v>
      </c>
    </row>
    <row r="19" s="1" customFormat="1" ht="12" customHeight="1">
      <c r="B19" s="15"/>
      <c r="C19" s="16"/>
      <c r="D19" s="26" t="s">
        <v>35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6" t="s">
        <v>25</v>
      </c>
      <c r="AL19" s="16"/>
      <c r="AM19" s="16"/>
      <c r="AN19" s="21" t="s">
        <v>1</v>
      </c>
      <c r="AO19" s="16"/>
      <c r="AP19" s="16"/>
      <c r="AQ19" s="16"/>
      <c r="AR19" s="14"/>
      <c r="BE19" s="25"/>
      <c r="BS19" s="11" t="s">
        <v>6</v>
      </c>
    </row>
    <row r="20" s="1" customFormat="1" ht="18.48" customHeight="1">
      <c r="B20" s="15"/>
      <c r="C20" s="16"/>
      <c r="D20" s="16"/>
      <c r="E20" s="21" t="s">
        <v>33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6" t="s">
        <v>28</v>
      </c>
      <c r="AL20" s="16"/>
      <c r="AM20" s="16"/>
      <c r="AN20" s="21" t="s">
        <v>1</v>
      </c>
      <c r="AO20" s="16"/>
      <c r="AP20" s="16"/>
      <c r="AQ20" s="16"/>
      <c r="AR20" s="14"/>
      <c r="BE20" s="25"/>
      <c r="BS20" s="11" t="s">
        <v>34</v>
      </c>
    </row>
    <row r="21" s="1" customFormat="1" ht="6.96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4"/>
      <c r="BE21" s="25"/>
    </row>
    <row r="22" s="1" customFormat="1" ht="12" customHeight="1">
      <c r="B22" s="15"/>
      <c r="C22" s="16"/>
      <c r="D22" s="26" t="s">
        <v>36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4"/>
      <c r="BE22" s="25"/>
    </row>
    <row r="23" s="1" customFormat="1" ht="16.5" customHeight="1">
      <c r="B23" s="15"/>
      <c r="C23" s="16"/>
      <c r="D23" s="16"/>
      <c r="E23" s="30" t="s">
        <v>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16"/>
      <c r="AP23" s="16"/>
      <c r="AQ23" s="16"/>
      <c r="AR23" s="14"/>
      <c r="BE23" s="25"/>
    </row>
    <row r="24" s="1" customFormat="1" ht="6.96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4"/>
      <c r="BE24" s="25"/>
    </row>
    <row r="25" s="1" customFormat="1" ht="6.96" customHeight="1">
      <c r="B25" s="15"/>
      <c r="C25" s="16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16"/>
      <c r="AQ25" s="16"/>
      <c r="AR25" s="14"/>
      <c r="BE25" s="25"/>
    </row>
    <row r="26" s="2" customFormat="1" ht="25.92" customHeight="1">
      <c r="A26" s="32"/>
      <c r="B26" s="33"/>
      <c r="C26" s="34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ROUND(AG94,2)</f>
        <v>0</v>
      </c>
      <c r="AL26" s="36"/>
      <c r="AM26" s="36"/>
      <c r="AN26" s="36"/>
      <c r="AO26" s="36"/>
      <c r="AP26" s="34"/>
      <c r="AQ26" s="34"/>
      <c r="AR26" s="38"/>
      <c r="BE26" s="25"/>
    </row>
    <row r="27" s="2" customFormat="1" ht="6.96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BE27" s="25"/>
    </row>
    <row r="28" s="2" customFormat="1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38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39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40</v>
      </c>
      <c r="AL28" s="39"/>
      <c r="AM28" s="39"/>
      <c r="AN28" s="39"/>
      <c r="AO28" s="39"/>
      <c r="AP28" s="34"/>
      <c r="AQ28" s="34"/>
      <c r="AR28" s="38"/>
      <c r="BE28" s="25"/>
    </row>
    <row r="29" s="3" customFormat="1" ht="14.4" customHeight="1">
      <c r="A29" s="3"/>
      <c r="B29" s="40"/>
      <c r="C29" s="41"/>
      <c r="D29" s="26" t="s">
        <v>41</v>
      </c>
      <c r="E29" s="41"/>
      <c r="F29" s="26" t="s">
        <v>42</v>
      </c>
      <c r="G29" s="41"/>
      <c r="H29" s="41"/>
      <c r="I29" s="41"/>
      <c r="J29" s="41"/>
      <c r="K29" s="41"/>
      <c r="L29" s="42">
        <v>0.20999999999999999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>
        <f>ROUND(AZ94,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3">
        <f>ROUND(AV94, 2)</f>
        <v>0</v>
      </c>
      <c r="AL29" s="41"/>
      <c r="AM29" s="41"/>
      <c r="AN29" s="41"/>
      <c r="AO29" s="41"/>
      <c r="AP29" s="41"/>
      <c r="AQ29" s="41"/>
      <c r="AR29" s="44"/>
      <c r="BE29" s="45"/>
    </row>
    <row r="30" s="3" customFormat="1" ht="14.4" customHeight="1">
      <c r="A30" s="3"/>
      <c r="B30" s="40"/>
      <c r="C30" s="41"/>
      <c r="D30" s="41"/>
      <c r="E30" s="41"/>
      <c r="F30" s="26" t="s">
        <v>43</v>
      </c>
      <c r="G30" s="41"/>
      <c r="H30" s="41"/>
      <c r="I30" s="41"/>
      <c r="J30" s="41"/>
      <c r="K30" s="41"/>
      <c r="L30" s="42">
        <v>0.12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>
        <f>ROUND(BA94,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3">
        <f>ROUND(AW94, 2)</f>
        <v>0</v>
      </c>
      <c r="AL30" s="41"/>
      <c r="AM30" s="41"/>
      <c r="AN30" s="41"/>
      <c r="AO30" s="41"/>
      <c r="AP30" s="41"/>
      <c r="AQ30" s="41"/>
      <c r="AR30" s="44"/>
      <c r="BE30" s="45"/>
    </row>
    <row r="31" hidden="1" s="3" customFormat="1" ht="14.4" customHeight="1">
      <c r="A31" s="3"/>
      <c r="B31" s="40"/>
      <c r="C31" s="41"/>
      <c r="D31" s="41"/>
      <c r="E31" s="41"/>
      <c r="F31" s="26" t="s">
        <v>44</v>
      </c>
      <c r="G31" s="41"/>
      <c r="H31" s="41"/>
      <c r="I31" s="41"/>
      <c r="J31" s="41"/>
      <c r="K31" s="41"/>
      <c r="L31" s="42">
        <v>0.20999999999999999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>
        <f>ROUND(BB94, 2)</f>
        <v>0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3">
        <v>0</v>
      </c>
      <c r="AL31" s="41"/>
      <c r="AM31" s="41"/>
      <c r="AN31" s="41"/>
      <c r="AO31" s="41"/>
      <c r="AP31" s="41"/>
      <c r="AQ31" s="41"/>
      <c r="AR31" s="44"/>
      <c r="BE31" s="45"/>
    </row>
    <row r="32" hidden="1" s="3" customFormat="1" ht="14.4" customHeight="1">
      <c r="A32" s="3"/>
      <c r="B32" s="40"/>
      <c r="C32" s="41"/>
      <c r="D32" s="41"/>
      <c r="E32" s="41"/>
      <c r="F32" s="26" t="s">
        <v>45</v>
      </c>
      <c r="G32" s="41"/>
      <c r="H32" s="41"/>
      <c r="I32" s="41"/>
      <c r="J32" s="41"/>
      <c r="K32" s="41"/>
      <c r="L32" s="42">
        <v>0.12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>
        <f>ROUND(BC94, 2)</f>
        <v>0</v>
      </c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3">
        <v>0</v>
      </c>
      <c r="AL32" s="41"/>
      <c r="AM32" s="41"/>
      <c r="AN32" s="41"/>
      <c r="AO32" s="41"/>
      <c r="AP32" s="41"/>
      <c r="AQ32" s="41"/>
      <c r="AR32" s="44"/>
      <c r="BE32" s="45"/>
    </row>
    <row r="33" hidden="1" s="3" customFormat="1" ht="14.4" customHeight="1">
      <c r="A33" s="3"/>
      <c r="B33" s="40"/>
      <c r="C33" s="41"/>
      <c r="D33" s="41"/>
      <c r="E33" s="41"/>
      <c r="F33" s="26" t="s">
        <v>46</v>
      </c>
      <c r="G33" s="41"/>
      <c r="H33" s="41"/>
      <c r="I33" s="41"/>
      <c r="J33" s="41"/>
      <c r="K33" s="41"/>
      <c r="L33" s="42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>
        <f>ROUND(BD94,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3">
        <v>0</v>
      </c>
      <c r="AL33" s="41"/>
      <c r="AM33" s="41"/>
      <c r="AN33" s="41"/>
      <c r="AO33" s="41"/>
      <c r="AP33" s="41"/>
      <c r="AQ33" s="41"/>
      <c r="AR33" s="44"/>
      <c r="BE33" s="45"/>
    </row>
    <row r="34" s="2" customFormat="1" ht="6.96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BE34" s="25"/>
    </row>
    <row r="35" s="2" customFormat="1" ht="25.92" customHeight="1">
      <c r="A35" s="32"/>
      <c r="B35" s="33"/>
      <c r="C35" s="46"/>
      <c r="D35" s="47" t="s">
        <v>47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48</v>
      </c>
      <c r="U35" s="48"/>
      <c r="V35" s="48"/>
      <c r="W35" s="48"/>
      <c r="X35" s="50" t="s">
        <v>49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8"/>
      <c r="BE35" s="32"/>
    </row>
    <row r="36" s="2" customFormat="1" ht="6.96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  <c r="BE36" s="32"/>
    </row>
    <row r="37" s="2" customFormat="1" ht="14.4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8"/>
      <c r="BE37" s="32"/>
    </row>
    <row r="38" s="1" customFormat="1" ht="14.4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4"/>
    </row>
    <row r="39" s="1" customFormat="1" ht="14.4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4"/>
    </row>
    <row r="40" s="1" customFormat="1" ht="14.4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4"/>
    </row>
    <row r="41" s="1" customFormat="1" ht="14.4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4"/>
    </row>
    <row r="42" s="1" customFormat="1" ht="14.4" customHeight="1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4"/>
    </row>
    <row r="43" s="1" customFormat="1" ht="14.4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4"/>
    </row>
    <row r="44" s="1" customFormat="1" ht="14.4" customHeigh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4"/>
    </row>
    <row r="45" s="1" customFormat="1" ht="14.4" customHeight="1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4"/>
    </row>
    <row r="46" s="1" customFormat="1" ht="14.4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4"/>
    </row>
    <row r="47" s="1" customFormat="1" ht="14.4" customHeight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4"/>
    </row>
    <row r="48" s="1" customFormat="1" ht="14.4" customHeight="1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4"/>
    </row>
    <row r="49" s="2" customFormat="1" ht="14.4" customHeight="1">
      <c r="B49" s="53"/>
      <c r="C49" s="54"/>
      <c r="D49" s="55" t="s">
        <v>50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51</v>
      </c>
      <c r="AI49" s="56"/>
      <c r="AJ49" s="56"/>
      <c r="AK49" s="56"/>
      <c r="AL49" s="56"/>
      <c r="AM49" s="56"/>
      <c r="AN49" s="56"/>
      <c r="AO49" s="56"/>
      <c r="AP49" s="54"/>
      <c r="AQ49" s="54"/>
      <c r="AR49" s="57"/>
    </row>
    <row r="50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4"/>
    </row>
    <row r="51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4"/>
    </row>
    <row r="52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4"/>
    </row>
    <row r="5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4"/>
    </row>
    <row r="54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4"/>
    </row>
    <row r="5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4"/>
    </row>
    <row r="56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4"/>
    </row>
    <row r="57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4"/>
    </row>
    <row r="58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4"/>
    </row>
    <row r="59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4"/>
    </row>
    <row r="60" s="2" customFormat="1">
      <c r="A60" s="32"/>
      <c r="B60" s="33"/>
      <c r="C60" s="34"/>
      <c r="D60" s="58" t="s">
        <v>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8" t="s">
        <v>53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8" t="s">
        <v>52</v>
      </c>
      <c r="AI60" s="36"/>
      <c r="AJ60" s="36"/>
      <c r="AK60" s="36"/>
      <c r="AL60" s="36"/>
      <c r="AM60" s="58" t="s">
        <v>53</v>
      </c>
      <c r="AN60" s="36"/>
      <c r="AO60" s="36"/>
      <c r="AP60" s="34"/>
      <c r="AQ60" s="34"/>
      <c r="AR60" s="38"/>
      <c r="BE60" s="32"/>
    </row>
    <row r="61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4"/>
    </row>
    <row r="62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4"/>
    </row>
    <row r="63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4"/>
    </row>
    <row r="64" s="2" customFormat="1">
      <c r="A64" s="32"/>
      <c r="B64" s="33"/>
      <c r="C64" s="34"/>
      <c r="D64" s="55" t="s">
        <v>54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5" t="s">
        <v>55</v>
      </c>
      <c r="AI64" s="59"/>
      <c r="AJ64" s="59"/>
      <c r="AK64" s="59"/>
      <c r="AL64" s="59"/>
      <c r="AM64" s="59"/>
      <c r="AN64" s="59"/>
      <c r="AO64" s="59"/>
      <c r="AP64" s="34"/>
      <c r="AQ64" s="34"/>
      <c r="AR64" s="38"/>
      <c r="BE64" s="32"/>
    </row>
    <row r="6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4"/>
    </row>
    <row r="66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4"/>
    </row>
    <row r="67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4"/>
    </row>
    <row r="68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4"/>
    </row>
    <row r="69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4"/>
    </row>
    <row r="70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4"/>
    </row>
    <row r="71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4"/>
    </row>
    <row r="72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4"/>
    </row>
    <row r="73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4"/>
    </row>
    <row r="74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4"/>
    </row>
    <row r="75" s="2" customFormat="1">
      <c r="A75" s="32"/>
      <c r="B75" s="33"/>
      <c r="C75" s="34"/>
      <c r="D75" s="58" t="s">
        <v>52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8" t="s">
        <v>53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8" t="s">
        <v>52</v>
      </c>
      <c r="AI75" s="36"/>
      <c r="AJ75" s="36"/>
      <c r="AK75" s="36"/>
      <c r="AL75" s="36"/>
      <c r="AM75" s="58" t="s">
        <v>53</v>
      </c>
      <c r="AN75" s="36"/>
      <c r="AO75" s="36"/>
      <c r="AP75" s="34"/>
      <c r="AQ75" s="34"/>
      <c r="AR75" s="38"/>
      <c r="BE75" s="32"/>
    </row>
    <row r="76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8"/>
      <c r="BE76" s="32"/>
    </row>
    <row r="77" s="2" customFormat="1" ht="6.96" customHeight="1">
      <c r="A77" s="32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8"/>
      <c r="BE77" s="32"/>
    </row>
    <row r="81" s="2" customFormat="1" ht="6.96" customHeight="1">
      <c r="A81" s="32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8"/>
      <c r="BE81" s="32"/>
    </row>
    <row r="82" s="2" customFormat="1" ht="24.96" customHeight="1">
      <c r="A82" s="32"/>
      <c r="B82" s="33"/>
      <c r="C82" s="17" t="s">
        <v>56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8"/>
      <c r="BE82" s="32"/>
    </row>
    <row r="83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8"/>
      <c r="BE83" s="32"/>
    </row>
    <row r="84" s="4" customFormat="1" ht="12" customHeight="1">
      <c r="A84" s="4"/>
      <c r="B84" s="64"/>
      <c r="C84" s="26" t="s">
        <v>13</v>
      </c>
      <c r="D84" s="65"/>
      <c r="E84" s="65"/>
      <c r="F84" s="65"/>
      <c r="G84" s="65"/>
      <c r="H84" s="65"/>
      <c r="I84" s="65"/>
      <c r="J84" s="65"/>
      <c r="K84" s="65"/>
      <c r="L84" s="65" t="str">
        <f>K5</f>
        <v>2024/01(1)</v>
      </c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6"/>
      <c r="BE84" s="4"/>
    </row>
    <row r="85" s="5" customFormat="1" ht="36.96" customHeight="1">
      <c r="A85" s="5"/>
      <c r="B85" s="67"/>
      <c r="C85" s="68" t="s">
        <v>16</v>
      </c>
      <c r="D85" s="69"/>
      <c r="E85" s="69"/>
      <c r="F85" s="69"/>
      <c r="G85" s="69"/>
      <c r="H85" s="69"/>
      <c r="I85" s="69"/>
      <c r="J85" s="69"/>
      <c r="K85" s="69"/>
      <c r="L85" s="70" t="str">
        <f>K6</f>
        <v>Nástavba budovy MŠ a SPC Demlova 28, Jihlava - inventář</v>
      </c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71"/>
      <c r="BE85" s="5"/>
    </row>
    <row r="86" s="2" customFormat="1" ht="6.96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8"/>
      <c r="BE86" s="32"/>
    </row>
    <row r="87" s="2" customFormat="1" ht="12" customHeight="1">
      <c r="A87" s="32"/>
      <c r="B87" s="33"/>
      <c r="C87" s="26" t="s">
        <v>20</v>
      </c>
      <c r="D87" s="34"/>
      <c r="E87" s="34"/>
      <c r="F87" s="34"/>
      <c r="G87" s="34"/>
      <c r="H87" s="34"/>
      <c r="I87" s="34"/>
      <c r="J87" s="34"/>
      <c r="K87" s="34"/>
      <c r="L87" s="72" t="str">
        <f>IF(K8="","",K8)</f>
        <v>k. ú. Jihlava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6" t="s">
        <v>22</v>
      </c>
      <c r="AJ87" s="34"/>
      <c r="AK87" s="34"/>
      <c r="AL87" s="34"/>
      <c r="AM87" s="73" t="str">
        <f>IF(AN8= "","",AN8)</f>
        <v>2.5.2024</v>
      </c>
      <c r="AN87" s="73"/>
      <c r="AO87" s="34"/>
      <c r="AP87" s="34"/>
      <c r="AQ87" s="34"/>
      <c r="AR87" s="38"/>
      <c r="BE87" s="32"/>
    </row>
    <row r="88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8"/>
      <c r="BE88" s="32"/>
    </row>
    <row r="89" s="2" customFormat="1" ht="15.15" customHeight="1">
      <c r="A89" s="32"/>
      <c r="B89" s="33"/>
      <c r="C89" s="26" t="s">
        <v>24</v>
      </c>
      <c r="D89" s="34"/>
      <c r="E89" s="34"/>
      <c r="F89" s="34"/>
      <c r="G89" s="34"/>
      <c r="H89" s="34"/>
      <c r="I89" s="34"/>
      <c r="J89" s="34"/>
      <c r="K89" s="34"/>
      <c r="L89" s="65" t="str">
        <f>IF(E11= "","",E11)</f>
        <v>Statutární město Jihlava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6" t="s">
        <v>32</v>
      </c>
      <c r="AJ89" s="34"/>
      <c r="AK89" s="34"/>
      <c r="AL89" s="34"/>
      <c r="AM89" s="74" t="str">
        <f>IF(E17="","",E17)</f>
        <v xml:space="preserve"> </v>
      </c>
      <c r="AN89" s="65"/>
      <c r="AO89" s="65"/>
      <c r="AP89" s="65"/>
      <c r="AQ89" s="34"/>
      <c r="AR89" s="38"/>
      <c r="AS89" s="75" t="s">
        <v>57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2"/>
    </row>
    <row r="90" s="2" customFormat="1" ht="15.15" customHeight="1">
      <c r="A90" s="32"/>
      <c r="B90" s="33"/>
      <c r="C90" s="26" t="s">
        <v>30</v>
      </c>
      <c r="D90" s="34"/>
      <c r="E90" s="34"/>
      <c r="F90" s="34"/>
      <c r="G90" s="34"/>
      <c r="H90" s="34"/>
      <c r="I90" s="34"/>
      <c r="J90" s="34"/>
      <c r="K90" s="34"/>
      <c r="L90" s="65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6" t="s">
        <v>35</v>
      </c>
      <c r="AJ90" s="34"/>
      <c r="AK90" s="34"/>
      <c r="AL90" s="34"/>
      <c r="AM90" s="74" t="str">
        <f>IF(E20="","",E20)</f>
        <v xml:space="preserve"> </v>
      </c>
      <c r="AN90" s="65"/>
      <c r="AO90" s="65"/>
      <c r="AP90" s="65"/>
      <c r="AQ90" s="34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2"/>
    </row>
    <row r="91" s="2" customFormat="1" ht="10.8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8"/>
      <c r="AS91" s="83"/>
      <c r="AT91" s="84"/>
      <c r="AU91" s="85"/>
      <c r="AV91" s="85"/>
      <c r="AW91" s="85"/>
      <c r="AX91" s="85"/>
      <c r="AY91" s="85"/>
      <c r="AZ91" s="85"/>
      <c r="BA91" s="85"/>
      <c r="BB91" s="85"/>
      <c r="BC91" s="85"/>
      <c r="BD91" s="86"/>
      <c r="BE91" s="32"/>
    </row>
    <row r="92" s="2" customFormat="1" ht="29.28" customHeight="1">
      <c r="A92" s="32"/>
      <c r="B92" s="33"/>
      <c r="C92" s="87" t="s">
        <v>58</v>
      </c>
      <c r="D92" s="88"/>
      <c r="E92" s="88"/>
      <c r="F92" s="88"/>
      <c r="G92" s="88"/>
      <c r="H92" s="89"/>
      <c r="I92" s="90" t="s">
        <v>59</v>
      </c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91" t="s">
        <v>60</v>
      </c>
      <c r="AH92" s="88"/>
      <c r="AI92" s="88"/>
      <c r="AJ92" s="88"/>
      <c r="AK92" s="88"/>
      <c r="AL92" s="88"/>
      <c r="AM92" s="88"/>
      <c r="AN92" s="90" t="s">
        <v>61</v>
      </c>
      <c r="AO92" s="88"/>
      <c r="AP92" s="92"/>
      <c r="AQ92" s="93" t="s">
        <v>62</v>
      </c>
      <c r="AR92" s="38"/>
      <c r="AS92" s="94" t="s">
        <v>63</v>
      </c>
      <c r="AT92" s="95" t="s">
        <v>64</v>
      </c>
      <c r="AU92" s="95" t="s">
        <v>65</v>
      </c>
      <c r="AV92" s="95" t="s">
        <v>66</v>
      </c>
      <c r="AW92" s="95" t="s">
        <v>67</v>
      </c>
      <c r="AX92" s="95" t="s">
        <v>68</v>
      </c>
      <c r="AY92" s="95" t="s">
        <v>69</v>
      </c>
      <c r="AZ92" s="95" t="s">
        <v>70</v>
      </c>
      <c r="BA92" s="95" t="s">
        <v>71</v>
      </c>
      <c r="BB92" s="95" t="s">
        <v>72</v>
      </c>
      <c r="BC92" s="95" t="s">
        <v>73</v>
      </c>
      <c r="BD92" s="96" t="s">
        <v>74</v>
      </c>
      <c r="BE92" s="32"/>
    </row>
    <row r="93" s="2" customFormat="1" ht="10.8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8"/>
      <c r="AS93" s="97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9"/>
      <c r="BE93" s="32"/>
    </row>
    <row r="94" s="6" customFormat="1" ht="32.4" customHeight="1">
      <c r="A94" s="6"/>
      <c r="B94" s="100"/>
      <c r="C94" s="101" t="s">
        <v>75</v>
      </c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3">
        <f>ROUND(AG95,2)</f>
        <v>0</v>
      </c>
      <c r="AH94" s="103"/>
      <c r="AI94" s="103"/>
      <c r="AJ94" s="103"/>
      <c r="AK94" s="103"/>
      <c r="AL94" s="103"/>
      <c r="AM94" s="103"/>
      <c r="AN94" s="104">
        <f>SUM(AG94,AT94)</f>
        <v>0</v>
      </c>
      <c r="AO94" s="104"/>
      <c r="AP94" s="104"/>
      <c r="AQ94" s="105" t="s">
        <v>1</v>
      </c>
      <c r="AR94" s="106"/>
      <c r="AS94" s="107">
        <f>ROUND(AS95,2)</f>
        <v>0</v>
      </c>
      <c r="AT94" s="108">
        <f>ROUND(SUM(AV94:AW94),2)</f>
        <v>0</v>
      </c>
      <c r="AU94" s="109">
        <f>ROUND(AU95,5)</f>
        <v>0</v>
      </c>
      <c r="AV94" s="108">
        <f>ROUND(AZ94*L29,2)</f>
        <v>0</v>
      </c>
      <c r="AW94" s="108">
        <f>ROUND(BA94*L30,2)</f>
        <v>0</v>
      </c>
      <c r="AX94" s="108">
        <f>ROUND(BB94*L29,2)</f>
        <v>0</v>
      </c>
      <c r="AY94" s="108">
        <f>ROUND(BC94*L30,2)</f>
        <v>0</v>
      </c>
      <c r="AZ94" s="108">
        <f>ROUND(AZ95,2)</f>
        <v>0</v>
      </c>
      <c r="BA94" s="108">
        <f>ROUND(BA95,2)</f>
        <v>0</v>
      </c>
      <c r="BB94" s="108">
        <f>ROUND(BB95,2)</f>
        <v>0</v>
      </c>
      <c r="BC94" s="108">
        <f>ROUND(BC95,2)</f>
        <v>0</v>
      </c>
      <c r="BD94" s="110">
        <f>ROUND(BD95,2)</f>
        <v>0</v>
      </c>
      <c r="BE94" s="6"/>
      <c r="BS94" s="111" t="s">
        <v>76</v>
      </c>
      <c r="BT94" s="111" t="s">
        <v>77</v>
      </c>
      <c r="BU94" s="112" t="s">
        <v>78</v>
      </c>
      <c r="BV94" s="111" t="s">
        <v>79</v>
      </c>
      <c r="BW94" s="111" t="s">
        <v>5</v>
      </c>
      <c r="BX94" s="111" t="s">
        <v>80</v>
      </c>
      <c r="CL94" s="111" t="s">
        <v>1</v>
      </c>
    </row>
    <row r="95" s="7" customFormat="1" ht="16.5" customHeight="1">
      <c r="A95" s="113" t="s">
        <v>81</v>
      </c>
      <c r="B95" s="114"/>
      <c r="C95" s="115"/>
      <c r="D95" s="116" t="s">
        <v>82</v>
      </c>
      <c r="E95" s="116"/>
      <c r="F95" s="116"/>
      <c r="G95" s="116"/>
      <c r="H95" s="116"/>
      <c r="I95" s="117"/>
      <c r="J95" s="116" t="s">
        <v>83</v>
      </c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8">
        <f>'SO 06 - Inventář nástavby...'!J30</f>
        <v>0</v>
      </c>
      <c r="AH95" s="117"/>
      <c r="AI95" s="117"/>
      <c r="AJ95" s="117"/>
      <c r="AK95" s="117"/>
      <c r="AL95" s="117"/>
      <c r="AM95" s="117"/>
      <c r="AN95" s="118">
        <f>SUM(AG95,AT95)</f>
        <v>0</v>
      </c>
      <c r="AO95" s="117"/>
      <c r="AP95" s="117"/>
      <c r="AQ95" s="119" t="s">
        <v>84</v>
      </c>
      <c r="AR95" s="120"/>
      <c r="AS95" s="121">
        <v>0</v>
      </c>
      <c r="AT95" s="122">
        <f>ROUND(SUM(AV95:AW95),2)</f>
        <v>0</v>
      </c>
      <c r="AU95" s="123">
        <f>'SO 06 - Inventář nástavby...'!P116</f>
        <v>0</v>
      </c>
      <c r="AV95" s="122">
        <f>'SO 06 - Inventář nástavby...'!J33</f>
        <v>0</v>
      </c>
      <c r="AW95" s="122">
        <f>'SO 06 - Inventář nástavby...'!J34</f>
        <v>0</v>
      </c>
      <c r="AX95" s="122">
        <f>'SO 06 - Inventář nástavby...'!J35</f>
        <v>0</v>
      </c>
      <c r="AY95" s="122">
        <f>'SO 06 - Inventář nástavby...'!J36</f>
        <v>0</v>
      </c>
      <c r="AZ95" s="122">
        <f>'SO 06 - Inventář nástavby...'!F33</f>
        <v>0</v>
      </c>
      <c r="BA95" s="122">
        <f>'SO 06 - Inventář nástavby...'!F34</f>
        <v>0</v>
      </c>
      <c r="BB95" s="122">
        <f>'SO 06 - Inventář nástavby...'!F35</f>
        <v>0</v>
      </c>
      <c r="BC95" s="122">
        <f>'SO 06 - Inventář nástavby...'!F36</f>
        <v>0</v>
      </c>
      <c r="BD95" s="124">
        <f>'SO 06 - Inventář nástavby...'!F37</f>
        <v>0</v>
      </c>
      <c r="BE95" s="7"/>
      <c r="BT95" s="125" t="s">
        <v>85</v>
      </c>
      <c r="BV95" s="125" t="s">
        <v>79</v>
      </c>
      <c r="BW95" s="125" t="s">
        <v>86</v>
      </c>
      <c r="BX95" s="125" t="s">
        <v>5</v>
      </c>
      <c r="CL95" s="125" t="s">
        <v>1</v>
      </c>
      <c r="CM95" s="125" t="s">
        <v>87</v>
      </c>
    </row>
    <row r="96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8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="2" customFormat="1" ht="6.96" customHeight="1">
      <c r="A97" s="32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8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sheet="1" formatColumns="0" formatRows="0" objects="1" scenarios="1" spinCount="100000" saltValue="6U+Kl4fAxfO7ovYseajc5boeTTNeYt51UkYBPdd0N9+P1IIBdYWiFMx2zr4PMYZpjf8b+twRkeMtS4mRKFlUNQ==" hashValue="MbKbUrehLApDXqOO3ErZO82SkJn/+diJgmbeZsgkJ0DOfw83a5sGh3xEiZJsRKjsYdZjePvC7U6xuQXhLFXFZ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06 - Inventář nástavb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1" t="s">
        <v>86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4"/>
      <c r="AT3" s="11" t="s">
        <v>87</v>
      </c>
    </row>
    <row r="4" s="1" customFormat="1" ht="24.96" customHeight="1">
      <c r="B4" s="14"/>
      <c r="D4" s="128" t="s">
        <v>88</v>
      </c>
      <c r="L4" s="14"/>
      <c r="M4" s="129" t="s">
        <v>10</v>
      </c>
      <c r="AT4" s="11" t="s">
        <v>4</v>
      </c>
    </row>
    <row r="5" s="1" customFormat="1" ht="6.96" customHeight="1">
      <c r="B5" s="14"/>
      <c r="L5" s="14"/>
    </row>
    <row r="6" s="1" customFormat="1" ht="12" customHeight="1">
      <c r="B6" s="14"/>
      <c r="D6" s="130" t="s">
        <v>16</v>
      </c>
      <c r="L6" s="14"/>
    </row>
    <row r="7" s="1" customFormat="1" ht="16.5" customHeight="1">
      <c r="B7" s="14"/>
      <c r="E7" s="131" t="str">
        <f>'Rekapitulace stavby'!K6</f>
        <v>Nástavba budovy MŠ a SPC Demlova 28, Jihlava - inventář</v>
      </c>
      <c r="F7" s="130"/>
      <c r="G7" s="130"/>
      <c r="H7" s="130"/>
      <c r="L7" s="14"/>
    </row>
    <row r="8" s="2" customFormat="1" ht="12" customHeight="1">
      <c r="A8" s="32"/>
      <c r="B8" s="38"/>
      <c r="C8" s="32"/>
      <c r="D8" s="130" t="s">
        <v>89</v>
      </c>
      <c r="E8" s="32"/>
      <c r="F8" s="32"/>
      <c r="G8" s="32"/>
      <c r="H8" s="32"/>
      <c r="I8" s="32"/>
      <c r="J8" s="32"/>
      <c r="K8" s="32"/>
      <c r="L8" s="57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="2" customFormat="1" ht="16.5" customHeight="1">
      <c r="A9" s="32"/>
      <c r="B9" s="38"/>
      <c r="C9" s="32"/>
      <c r="D9" s="32"/>
      <c r="E9" s="132" t="s">
        <v>90</v>
      </c>
      <c r="F9" s="32"/>
      <c r="G9" s="32"/>
      <c r="H9" s="32"/>
      <c r="I9" s="32"/>
      <c r="J9" s="32"/>
      <c r="K9" s="32"/>
      <c r="L9" s="5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="2" customFormat="1">
      <c r="A10" s="32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57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="2" customFormat="1" ht="12" customHeight="1">
      <c r="A11" s="32"/>
      <c r="B11" s="38"/>
      <c r="C11" s="32"/>
      <c r="D11" s="130" t="s">
        <v>18</v>
      </c>
      <c r="E11" s="32"/>
      <c r="F11" s="133" t="s">
        <v>1</v>
      </c>
      <c r="G11" s="32"/>
      <c r="H11" s="32"/>
      <c r="I11" s="130" t="s">
        <v>19</v>
      </c>
      <c r="J11" s="133" t="s">
        <v>1</v>
      </c>
      <c r="K11" s="32"/>
      <c r="L11" s="57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="2" customFormat="1" ht="12" customHeight="1">
      <c r="A12" s="32"/>
      <c r="B12" s="38"/>
      <c r="C12" s="32"/>
      <c r="D12" s="130" t="s">
        <v>20</v>
      </c>
      <c r="E12" s="32"/>
      <c r="F12" s="133" t="s">
        <v>21</v>
      </c>
      <c r="G12" s="32"/>
      <c r="H12" s="32"/>
      <c r="I12" s="130" t="s">
        <v>22</v>
      </c>
      <c r="J12" s="134" t="str">
        <f>'Rekapitulace stavby'!AN8</f>
        <v>2.5.2024</v>
      </c>
      <c r="K12" s="32"/>
      <c r="L12" s="57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="2" customFormat="1" ht="10.8" customHeight="1">
      <c r="A13" s="32"/>
      <c r="B13" s="38"/>
      <c r="C13" s="32"/>
      <c r="D13" s="32"/>
      <c r="E13" s="32"/>
      <c r="F13" s="32"/>
      <c r="G13" s="32"/>
      <c r="H13" s="32"/>
      <c r="I13" s="32"/>
      <c r="J13" s="32"/>
      <c r="K13" s="32"/>
      <c r="L13" s="5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="2" customFormat="1" ht="12" customHeight="1">
      <c r="A14" s="32"/>
      <c r="B14" s="38"/>
      <c r="C14" s="32"/>
      <c r="D14" s="130" t="s">
        <v>24</v>
      </c>
      <c r="E14" s="32"/>
      <c r="F14" s="32"/>
      <c r="G14" s="32"/>
      <c r="H14" s="32"/>
      <c r="I14" s="130" t="s">
        <v>25</v>
      </c>
      <c r="J14" s="133" t="s">
        <v>26</v>
      </c>
      <c r="K14" s="32"/>
      <c r="L14" s="57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="2" customFormat="1" ht="18" customHeight="1">
      <c r="A15" s="32"/>
      <c r="B15" s="38"/>
      <c r="C15" s="32"/>
      <c r="D15" s="32"/>
      <c r="E15" s="133" t="s">
        <v>27</v>
      </c>
      <c r="F15" s="32"/>
      <c r="G15" s="32"/>
      <c r="H15" s="32"/>
      <c r="I15" s="130" t="s">
        <v>28</v>
      </c>
      <c r="J15" s="133" t="s">
        <v>29</v>
      </c>
      <c r="K15" s="32"/>
      <c r="L15" s="57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="2" customFormat="1" ht="6.96" customHeight="1">
      <c r="A16" s="32"/>
      <c r="B16" s="38"/>
      <c r="C16" s="32"/>
      <c r="D16" s="32"/>
      <c r="E16" s="32"/>
      <c r="F16" s="32"/>
      <c r="G16" s="32"/>
      <c r="H16" s="32"/>
      <c r="I16" s="32"/>
      <c r="J16" s="32"/>
      <c r="K16" s="32"/>
      <c r="L16" s="57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="2" customFormat="1" ht="12" customHeight="1">
      <c r="A17" s="32"/>
      <c r="B17" s="38"/>
      <c r="C17" s="32"/>
      <c r="D17" s="130" t="s">
        <v>30</v>
      </c>
      <c r="E17" s="32"/>
      <c r="F17" s="32"/>
      <c r="G17" s="32"/>
      <c r="H17" s="32"/>
      <c r="I17" s="130" t="s">
        <v>25</v>
      </c>
      <c r="J17" s="27" t="str">
        <f>'Rekapitulace stavby'!AN13</f>
        <v>Vyplň údaj</v>
      </c>
      <c r="K17" s="32"/>
      <c r="L17" s="57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="2" customFormat="1" ht="18" customHeight="1">
      <c r="A18" s="32"/>
      <c r="B18" s="38"/>
      <c r="C18" s="32"/>
      <c r="D18" s="32"/>
      <c r="E18" s="27" t="str">
        <f>'Rekapitulace stavby'!E14</f>
        <v>Vyplň údaj</v>
      </c>
      <c r="F18" s="133"/>
      <c r="G18" s="133"/>
      <c r="H18" s="133"/>
      <c r="I18" s="130" t="s">
        <v>28</v>
      </c>
      <c r="J18" s="27" t="str">
        <f>'Rekapitulace stavby'!AN14</f>
        <v>Vyplň údaj</v>
      </c>
      <c r="K18" s="32"/>
      <c r="L18" s="57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="2" customFormat="1" ht="6.96" customHeight="1">
      <c r="A19" s="32"/>
      <c r="B19" s="38"/>
      <c r="C19" s="32"/>
      <c r="D19" s="32"/>
      <c r="E19" s="32"/>
      <c r="F19" s="32"/>
      <c r="G19" s="32"/>
      <c r="H19" s="32"/>
      <c r="I19" s="32"/>
      <c r="J19" s="32"/>
      <c r="K19" s="32"/>
      <c r="L19" s="57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="2" customFormat="1" ht="12" customHeight="1">
      <c r="A20" s="32"/>
      <c r="B20" s="38"/>
      <c r="C20" s="32"/>
      <c r="D20" s="130" t="s">
        <v>32</v>
      </c>
      <c r="E20" s="32"/>
      <c r="F20" s="32"/>
      <c r="G20" s="32"/>
      <c r="H20" s="32"/>
      <c r="I20" s="130" t="s">
        <v>25</v>
      </c>
      <c r="J20" s="133" t="s">
        <v>1</v>
      </c>
      <c r="K20" s="32"/>
      <c r="L20" s="57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="2" customFormat="1" ht="18" customHeight="1">
      <c r="A21" s="32"/>
      <c r="B21" s="38"/>
      <c r="C21" s="32"/>
      <c r="D21" s="32"/>
      <c r="E21" s="133" t="s">
        <v>33</v>
      </c>
      <c r="F21" s="32"/>
      <c r="G21" s="32"/>
      <c r="H21" s="32"/>
      <c r="I21" s="130" t="s">
        <v>28</v>
      </c>
      <c r="J21" s="133" t="s">
        <v>1</v>
      </c>
      <c r="K21" s="32"/>
      <c r="L21" s="57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="2" customFormat="1" ht="6.96" customHeight="1">
      <c r="A22" s="32"/>
      <c r="B22" s="38"/>
      <c r="C22" s="32"/>
      <c r="D22" s="32"/>
      <c r="E22" s="32"/>
      <c r="F22" s="32"/>
      <c r="G22" s="32"/>
      <c r="H22" s="32"/>
      <c r="I22" s="32"/>
      <c r="J22" s="32"/>
      <c r="K22" s="32"/>
      <c r="L22" s="57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="2" customFormat="1" ht="12" customHeight="1">
      <c r="A23" s="32"/>
      <c r="B23" s="38"/>
      <c r="C23" s="32"/>
      <c r="D23" s="130" t="s">
        <v>35</v>
      </c>
      <c r="E23" s="32"/>
      <c r="F23" s="32"/>
      <c r="G23" s="32"/>
      <c r="H23" s="32"/>
      <c r="I23" s="130" t="s">
        <v>25</v>
      </c>
      <c r="J23" s="133" t="s">
        <v>1</v>
      </c>
      <c r="K23" s="32"/>
      <c r="L23" s="57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="2" customFormat="1" ht="18" customHeight="1">
      <c r="A24" s="32"/>
      <c r="B24" s="38"/>
      <c r="C24" s="32"/>
      <c r="D24" s="32"/>
      <c r="E24" s="133" t="s">
        <v>33</v>
      </c>
      <c r="F24" s="32"/>
      <c r="G24" s="32"/>
      <c r="H24" s="32"/>
      <c r="I24" s="130" t="s">
        <v>28</v>
      </c>
      <c r="J24" s="133" t="s">
        <v>1</v>
      </c>
      <c r="K24" s="32"/>
      <c r="L24" s="57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="2" customFormat="1" ht="6.96" customHeight="1">
      <c r="A25" s="32"/>
      <c r="B25" s="38"/>
      <c r="C25" s="32"/>
      <c r="D25" s="32"/>
      <c r="E25" s="32"/>
      <c r="F25" s="32"/>
      <c r="G25" s="32"/>
      <c r="H25" s="32"/>
      <c r="I25" s="32"/>
      <c r="J25" s="32"/>
      <c r="K25" s="32"/>
      <c r="L25" s="57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="2" customFormat="1" ht="12" customHeight="1">
      <c r="A26" s="32"/>
      <c r="B26" s="38"/>
      <c r="C26" s="32"/>
      <c r="D26" s="130" t="s">
        <v>36</v>
      </c>
      <c r="E26" s="32"/>
      <c r="F26" s="32"/>
      <c r="G26" s="32"/>
      <c r="H26" s="32"/>
      <c r="I26" s="32"/>
      <c r="J26" s="32"/>
      <c r="K26" s="32"/>
      <c r="L26" s="57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="8" customFormat="1" ht="16.5" customHeight="1">
      <c r="A27" s="135"/>
      <c r="B27" s="136"/>
      <c r="C27" s="135"/>
      <c r="D27" s="135"/>
      <c r="E27" s="137" t="s">
        <v>1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2"/>
      <c r="B28" s="38"/>
      <c r="C28" s="32"/>
      <c r="D28" s="32"/>
      <c r="E28" s="32"/>
      <c r="F28" s="32"/>
      <c r="G28" s="32"/>
      <c r="H28" s="32"/>
      <c r="I28" s="32"/>
      <c r="J28" s="32"/>
      <c r="K28" s="32"/>
      <c r="L28" s="57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="2" customFormat="1" ht="6.96" customHeight="1">
      <c r="A29" s="32"/>
      <c r="B29" s="38"/>
      <c r="C29" s="32"/>
      <c r="D29" s="139"/>
      <c r="E29" s="139"/>
      <c r="F29" s="139"/>
      <c r="G29" s="139"/>
      <c r="H29" s="139"/>
      <c r="I29" s="139"/>
      <c r="J29" s="139"/>
      <c r="K29" s="139"/>
      <c r="L29" s="57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="2" customFormat="1" ht="25.44" customHeight="1">
      <c r="A30" s="32"/>
      <c r="B30" s="38"/>
      <c r="C30" s="32"/>
      <c r="D30" s="140" t="s">
        <v>37</v>
      </c>
      <c r="E30" s="32"/>
      <c r="F30" s="32"/>
      <c r="G30" s="32"/>
      <c r="H30" s="32"/>
      <c r="I30" s="32"/>
      <c r="J30" s="141">
        <f>ROUND(J116, 2)</f>
        <v>0</v>
      </c>
      <c r="K30" s="32"/>
      <c r="L30" s="57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="2" customFormat="1" ht="6.96" customHeight="1">
      <c r="A31" s="32"/>
      <c r="B31" s="38"/>
      <c r="C31" s="32"/>
      <c r="D31" s="139"/>
      <c r="E31" s="139"/>
      <c r="F31" s="139"/>
      <c r="G31" s="139"/>
      <c r="H31" s="139"/>
      <c r="I31" s="139"/>
      <c r="J31" s="139"/>
      <c r="K31" s="139"/>
      <c r="L31" s="57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="2" customFormat="1" ht="14.4" customHeight="1">
      <c r="A32" s="32"/>
      <c r="B32" s="38"/>
      <c r="C32" s="32"/>
      <c r="D32" s="32"/>
      <c r="E32" s="32"/>
      <c r="F32" s="142" t="s">
        <v>39</v>
      </c>
      <c r="G32" s="32"/>
      <c r="H32" s="32"/>
      <c r="I32" s="142" t="s">
        <v>38</v>
      </c>
      <c r="J32" s="142" t="s">
        <v>40</v>
      </c>
      <c r="K32" s="32"/>
      <c r="L32" s="57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="2" customFormat="1" ht="14.4" customHeight="1">
      <c r="A33" s="32"/>
      <c r="B33" s="38"/>
      <c r="C33" s="32"/>
      <c r="D33" s="143" t="s">
        <v>41</v>
      </c>
      <c r="E33" s="130" t="s">
        <v>42</v>
      </c>
      <c r="F33" s="144">
        <f>ROUND((SUM(BE116:BE118)),  2)</f>
        <v>0</v>
      </c>
      <c r="G33" s="32"/>
      <c r="H33" s="32"/>
      <c r="I33" s="145">
        <v>0.20999999999999999</v>
      </c>
      <c r="J33" s="144">
        <f>ROUND(((SUM(BE116:BE118))*I33),  2)</f>
        <v>0</v>
      </c>
      <c r="K33" s="32"/>
      <c r="L33" s="57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="2" customFormat="1" ht="14.4" customHeight="1">
      <c r="A34" s="32"/>
      <c r="B34" s="38"/>
      <c r="C34" s="32"/>
      <c r="D34" s="32"/>
      <c r="E34" s="130" t="s">
        <v>43</v>
      </c>
      <c r="F34" s="144">
        <f>ROUND((SUM(BF116:BF118)),  2)</f>
        <v>0</v>
      </c>
      <c r="G34" s="32"/>
      <c r="H34" s="32"/>
      <c r="I34" s="145">
        <v>0.12</v>
      </c>
      <c r="J34" s="144">
        <f>ROUND(((SUM(BF116:BF118))*I34),  2)</f>
        <v>0</v>
      </c>
      <c r="K34" s="32"/>
      <c r="L34" s="57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hidden="1" s="2" customFormat="1" ht="14.4" customHeight="1">
      <c r="A35" s="32"/>
      <c r="B35" s="38"/>
      <c r="C35" s="32"/>
      <c r="D35" s="32"/>
      <c r="E35" s="130" t="s">
        <v>44</v>
      </c>
      <c r="F35" s="144">
        <f>ROUND((SUM(BG116:BG118)),  2)</f>
        <v>0</v>
      </c>
      <c r="G35" s="32"/>
      <c r="H35" s="32"/>
      <c r="I35" s="145">
        <v>0.20999999999999999</v>
      </c>
      <c r="J35" s="144">
        <f>0</f>
        <v>0</v>
      </c>
      <c r="K35" s="32"/>
      <c r="L35" s="57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hidden="1" s="2" customFormat="1" ht="14.4" customHeight="1">
      <c r="A36" s="32"/>
      <c r="B36" s="38"/>
      <c r="C36" s="32"/>
      <c r="D36" s="32"/>
      <c r="E36" s="130" t="s">
        <v>45</v>
      </c>
      <c r="F36" s="144">
        <f>ROUND((SUM(BH116:BH118)),  2)</f>
        <v>0</v>
      </c>
      <c r="G36" s="32"/>
      <c r="H36" s="32"/>
      <c r="I36" s="145">
        <v>0.12</v>
      </c>
      <c r="J36" s="144">
        <f>0</f>
        <v>0</v>
      </c>
      <c r="K36" s="32"/>
      <c r="L36" s="57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hidden="1" s="2" customFormat="1" ht="14.4" customHeight="1">
      <c r="A37" s="32"/>
      <c r="B37" s="38"/>
      <c r="C37" s="32"/>
      <c r="D37" s="32"/>
      <c r="E37" s="130" t="s">
        <v>46</v>
      </c>
      <c r="F37" s="144">
        <f>ROUND((SUM(BI116:BI118)),  2)</f>
        <v>0</v>
      </c>
      <c r="G37" s="32"/>
      <c r="H37" s="32"/>
      <c r="I37" s="145">
        <v>0</v>
      </c>
      <c r="J37" s="144">
        <f>0</f>
        <v>0</v>
      </c>
      <c r="K37" s="32"/>
      <c r="L37" s="57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="2" customFormat="1" ht="6.96" customHeight="1">
      <c r="A38" s="32"/>
      <c r="B38" s="38"/>
      <c r="C38" s="32"/>
      <c r="D38" s="32"/>
      <c r="E38" s="32"/>
      <c r="F38" s="32"/>
      <c r="G38" s="32"/>
      <c r="H38" s="32"/>
      <c r="I38" s="32"/>
      <c r="J38" s="32"/>
      <c r="K38" s="32"/>
      <c r="L38" s="57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="2" customFormat="1" ht="25.44" customHeight="1">
      <c r="A39" s="32"/>
      <c r="B39" s="38"/>
      <c r="C39" s="146"/>
      <c r="D39" s="147" t="s">
        <v>47</v>
      </c>
      <c r="E39" s="148"/>
      <c r="F39" s="148"/>
      <c r="G39" s="149" t="s">
        <v>48</v>
      </c>
      <c r="H39" s="150" t="s">
        <v>49</v>
      </c>
      <c r="I39" s="148"/>
      <c r="J39" s="151">
        <f>SUM(J30:J37)</f>
        <v>0</v>
      </c>
      <c r="K39" s="152"/>
      <c r="L39" s="57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="2" customFormat="1" ht="14.4" customHeight="1">
      <c r="A40" s="32"/>
      <c r="B40" s="38"/>
      <c r="C40" s="32"/>
      <c r="D40" s="32"/>
      <c r="E40" s="32"/>
      <c r="F40" s="32"/>
      <c r="G40" s="32"/>
      <c r="H40" s="32"/>
      <c r="I40" s="32"/>
      <c r="J40" s="32"/>
      <c r="K40" s="32"/>
      <c r="L40" s="57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="1" customFormat="1" ht="14.4" customHeight="1">
      <c r="B41" s="14"/>
      <c r="L41" s="14"/>
    </row>
    <row r="42" s="1" customFormat="1" ht="14.4" customHeight="1">
      <c r="B42" s="14"/>
      <c r="L42" s="14"/>
    </row>
    <row r="43" s="1" customFormat="1" ht="14.4" customHeight="1">
      <c r="B43" s="14"/>
      <c r="L43" s="14"/>
    </row>
    <row r="44" s="1" customFormat="1" ht="14.4" customHeight="1">
      <c r="B44" s="14"/>
      <c r="L44" s="14"/>
    </row>
    <row r="45" s="1" customFormat="1" ht="14.4" customHeight="1">
      <c r="B45" s="14"/>
      <c r="L45" s="14"/>
    </row>
    <row r="46" s="1" customFormat="1" ht="14.4" customHeight="1">
      <c r="B46" s="14"/>
      <c r="L46" s="14"/>
    </row>
    <row r="47" s="1" customFormat="1" ht="14.4" customHeight="1">
      <c r="B47" s="14"/>
      <c r="L47" s="14"/>
    </row>
    <row r="48" s="1" customFormat="1" ht="14.4" customHeight="1">
      <c r="B48" s="14"/>
      <c r="L48" s="14"/>
    </row>
    <row r="49" s="1" customFormat="1" ht="14.4" customHeight="1">
      <c r="B49" s="14"/>
      <c r="L49" s="14"/>
    </row>
    <row r="50" s="2" customFormat="1" ht="14.4" customHeight="1">
      <c r="B50" s="57"/>
      <c r="D50" s="153" t="s">
        <v>50</v>
      </c>
      <c r="E50" s="154"/>
      <c r="F50" s="154"/>
      <c r="G50" s="153" t="s">
        <v>51</v>
      </c>
      <c r="H50" s="154"/>
      <c r="I50" s="154"/>
      <c r="J50" s="154"/>
      <c r="K50" s="154"/>
      <c r="L50" s="57"/>
    </row>
    <row r="51">
      <c r="B51" s="14"/>
      <c r="L51" s="14"/>
    </row>
    <row r="52">
      <c r="B52" s="14"/>
      <c r="L52" s="14"/>
    </row>
    <row r="53">
      <c r="B53" s="14"/>
      <c r="L53" s="14"/>
    </row>
    <row r="54">
      <c r="B54" s="14"/>
      <c r="L54" s="14"/>
    </row>
    <row r="55">
      <c r="B55" s="14"/>
      <c r="L55" s="14"/>
    </row>
    <row r="56">
      <c r="B56" s="14"/>
      <c r="L56" s="14"/>
    </row>
    <row r="57">
      <c r="B57" s="14"/>
      <c r="L57" s="14"/>
    </row>
    <row r="58">
      <c r="B58" s="14"/>
      <c r="L58" s="14"/>
    </row>
    <row r="59">
      <c r="B59" s="14"/>
      <c r="L59" s="14"/>
    </row>
    <row r="60">
      <c r="B60" s="14"/>
      <c r="L60" s="14"/>
    </row>
    <row r="61" s="2" customFormat="1">
      <c r="A61" s="32"/>
      <c r="B61" s="38"/>
      <c r="C61" s="32"/>
      <c r="D61" s="155" t="s">
        <v>52</v>
      </c>
      <c r="E61" s="156"/>
      <c r="F61" s="157" t="s">
        <v>53</v>
      </c>
      <c r="G61" s="155" t="s">
        <v>52</v>
      </c>
      <c r="H61" s="156"/>
      <c r="I61" s="156"/>
      <c r="J61" s="158" t="s">
        <v>53</v>
      </c>
      <c r="K61" s="156"/>
      <c r="L61" s="57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>
      <c r="B62" s="14"/>
      <c r="L62" s="14"/>
    </row>
    <row r="63">
      <c r="B63" s="14"/>
      <c r="L63" s="14"/>
    </row>
    <row r="64">
      <c r="B64" s="14"/>
      <c r="L64" s="14"/>
    </row>
    <row r="65" s="2" customFormat="1">
      <c r="A65" s="32"/>
      <c r="B65" s="38"/>
      <c r="C65" s="32"/>
      <c r="D65" s="153" t="s">
        <v>54</v>
      </c>
      <c r="E65" s="159"/>
      <c r="F65" s="159"/>
      <c r="G65" s="153" t="s">
        <v>55</v>
      </c>
      <c r="H65" s="159"/>
      <c r="I65" s="159"/>
      <c r="J65" s="159"/>
      <c r="K65" s="159"/>
      <c r="L65" s="57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>
      <c r="B66" s="14"/>
      <c r="L66" s="14"/>
    </row>
    <row r="67">
      <c r="B67" s="14"/>
      <c r="L67" s="14"/>
    </row>
    <row r="68">
      <c r="B68" s="14"/>
      <c r="L68" s="14"/>
    </row>
    <row r="69">
      <c r="B69" s="14"/>
      <c r="L69" s="14"/>
    </row>
    <row r="70">
      <c r="B70" s="14"/>
      <c r="L70" s="14"/>
    </row>
    <row r="71">
      <c r="B71" s="14"/>
      <c r="L71" s="14"/>
    </row>
    <row r="72">
      <c r="B72" s="14"/>
      <c r="L72" s="14"/>
    </row>
    <row r="73">
      <c r="B73" s="14"/>
      <c r="L73" s="14"/>
    </row>
    <row r="74">
      <c r="B74" s="14"/>
      <c r="L74" s="14"/>
    </row>
    <row r="75">
      <c r="B75" s="14"/>
      <c r="L75" s="14"/>
    </row>
    <row r="76" s="2" customFormat="1">
      <c r="A76" s="32"/>
      <c r="B76" s="38"/>
      <c r="C76" s="32"/>
      <c r="D76" s="155" t="s">
        <v>52</v>
      </c>
      <c r="E76" s="156"/>
      <c r="F76" s="157" t="s">
        <v>53</v>
      </c>
      <c r="G76" s="155" t="s">
        <v>52</v>
      </c>
      <c r="H76" s="156"/>
      <c r="I76" s="156"/>
      <c r="J76" s="158" t="s">
        <v>53</v>
      </c>
      <c r="K76" s="156"/>
      <c r="L76" s="57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="2" customFormat="1" ht="14.4" customHeight="1">
      <c r="A77" s="32"/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57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="2" customFormat="1" ht="6.96" customHeight="1">
      <c r="A81" s="3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57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="2" customFormat="1" ht="24.96" customHeight="1">
      <c r="A82" s="32"/>
      <c r="B82" s="33"/>
      <c r="C82" s="17" t="s">
        <v>91</v>
      </c>
      <c r="D82" s="34"/>
      <c r="E82" s="34"/>
      <c r="F82" s="34"/>
      <c r="G82" s="34"/>
      <c r="H82" s="34"/>
      <c r="I82" s="34"/>
      <c r="J82" s="34"/>
      <c r="K82" s="34"/>
      <c r="L82" s="57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7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="2" customFormat="1" ht="12" customHeight="1">
      <c r="A84" s="32"/>
      <c r="B84" s="33"/>
      <c r="C84" s="26" t="s">
        <v>16</v>
      </c>
      <c r="D84" s="34"/>
      <c r="E84" s="34"/>
      <c r="F84" s="34"/>
      <c r="G84" s="34"/>
      <c r="H84" s="34"/>
      <c r="I84" s="34"/>
      <c r="J84" s="34"/>
      <c r="K84" s="34"/>
      <c r="L84" s="57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="2" customFormat="1" ht="16.5" customHeight="1">
      <c r="A85" s="32"/>
      <c r="B85" s="33"/>
      <c r="C85" s="34"/>
      <c r="D85" s="34"/>
      <c r="E85" s="164" t="str">
        <f>E7</f>
        <v>Nástavba budovy MŠ a SPC Demlova 28, Jihlava - inventář</v>
      </c>
      <c r="F85" s="26"/>
      <c r="G85" s="26"/>
      <c r="H85" s="26"/>
      <c r="I85" s="34"/>
      <c r="J85" s="34"/>
      <c r="K85" s="34"/>
      <c r="L85" s="57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="2" customFormat="1" ht="12" customHeight="1">
      <c r="A86" s="32"/>
      <c r="B86" s="33"/>
      <c r="C86" s="26" t="s">
        <v>89</v>
      </c>
      <c r="D86" s="34"/>
      <c r="E86" s="34"/>
      <c r="F86" s="34"/>
      <c r="G86" s="34"/>
      <c r="H86" s="34"/>
      <c r="I86" s="34"/>
      <c r="J86" s="34"/>
      <c r="K86" s="34"/>
      <c r="L86" s="57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="2" customFormat="1" ht="16.5" customHeight="1">
      <c r="A87" s="32"/>
      <c r="B87" s="33"/>
      <c r="C87" s="34"/>
      <c r="D87" s="34"/>
      <c r="E87" s="70" t="str">
        <f>E9</f>
        <v>SO 06 - Inventář nástavby -ICT</v>
      </c>
      <c r="F87" s="34"/>
      <c r="G87" s="34"/>
      <c r="H87" s="34"/>
      <c r="I87" s="34"/>
      <c r="J87" s="34"/>
      <c r="K87" s="34"/>
      <c r="L87" s="57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7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="2" customFormat="1" ht="12" customHeight="1">
      <c r="A89" s="32"/>
      <c r="B89" s="33"/>
      <c r="C89" s="26" t="s">
        <v>20</v>
      </c>
      <c r="D89" s="34"/>
      <c r="E89" s="34"/>
      <c r="F89" s="21" t="str">
        <f>F12</f>
        <v>k. ú. Jihlava</v>
      </c>
      <c r="G89" s="34"/>
      <c r="H89" s="34"/>
      <c r="I89" s="26" t="s">
        <v>22</v>
      </c>
      <c r="J89" s="73" t="str">
        <f>IF(J12="","",J12)</f>
        <v>2.5.2024</v>
      </c>
      <c r="K89" s="34"/>
      <c r="L89" s="57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="2" customFormat="1" ht="6.96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7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="2" customFormat="1" ht="15.15" customHeight="1">
      <c r="A91" s="32"/>
      <c r="B91" s="33"/>
      <c r="C91" s="26" t="s">
        <v>24</v>
      </c>
      <c r="D91" s="34"/>
      <c r="E91" s="34"/>
      <c r="F91" s="21" t="str">
        <f>E15</f>
        <v>Statutární město Jihlava</v>
      </c>
      <c r="G91" s="34"/>
      <c r="H91" s="34"/>
      <c r="I91" s="26" t="s">
        <v>32</v>
      </c>
      <c r="J91" s="30" t="str">
        <f>E21</f>
        <v xml:space="preserve"> </v>
      </c>
      <c r="K91" s="34"/>
      <c r="L91" s="57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="2" customFormat="1" ht="15.15" customHeight="1">
      <c r="A92" s="32"/>
      <c r="B92" s="33"/>
      <c r="C92" s="26" t="s">
        <v>30</v>
      </c>
      <c r="D92" s="34"/>
      <c r="E92" s="34"/>
      <c r="F92" s="21" t="str">
        <f>IF(E18="","",E18)</f>
        <v>Vyplň údaj</v>
      </c>
      <c r="G92" s="34"/>
      <c r="H92" s="34"/>
      <c r="I92" s="26" t="s">
        <v>35</v>
      </c>
      <c r="J92" s="30" t="str">
        <f>E24</f>
        <v xml:space="preserve"> </v>
      </c>
      <c r="K92" s="34"/>
      <c r="L92" s="57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="2" customFormat="1" ht="10.32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7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="2" customFormat="1" ht="29.28" customHeight="1">
      <c r="A94" s="32"/>
      <c r="B94" s="33"/>
      <c r="C94" s="165" t="s">
        <v>92</v>
      </c>
      <c r="D94" s="166"/>
      <c r="E94" s="166"/>
      <c r="F94" s="166"/>
      <c r="G94" s="166"/>
      <c r="H94" s="166"/>
      <c r="I94" s="166"/>
      <c r="J94" s="167" t="s">
        <v>93</v>
      </c>
      <c r="K94" s="166"/>
      <c r="L94" s="57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="2" customFormat="1" ht="10.32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7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="2" customFormat="1" ht="22.8" customHeight="1">
      <c r="A96" s="32"/>
      <c r="B96" s="33"/>
      <c r="C96" s="168" t="s">
        <v>94</v>
      </c>
      <c r="D96" s="34"/>
      <c r="E96" s="34"/>
      <c r="F96" s="34"/>
      <c r="G96" s="34"/>
      <c r="H96" s="34"/>
      <c r="I96" s="34"/>
      <c r="J96" s="104">
        <f>J116</f>
        <v>0</v>
      </c>
      <c r="K96" s="34"/>
      <c r="L96" s="57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1" t="s">
        <v>95</v>
      </c>
    </row>
    <row r="97" s="2" customFormat="1" ht="21.84" customHeight="1">
      <c r="A97" s="32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57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="2" customFormat="1" ht="6.96" customHeight="1">
      <c r="A98" s="32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57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102" s="2" customFormat="1" ht="6.96" customHeight="1">
      <c r="A102" s="32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57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="2" customFormat="1" ht="24.96" customHeight="1">
      <c r="A103" s="32"/>
      <c r="B103" s="33"/>
      <c r="C103" s="17" t="s">
        <v>96</v>
      </c>
      <c r="D103" s="34"/>
      <c r="E103" s="34"/>
      <c r="F103" s="34"/>
      <c r="G103" s="34"/>
      <c r="H103" s="34"/>
      <c r="I103" s="34"/>
      <c r="J103" s="34"/>
      <c r="K103" s="34"/>
      <c r="L103" s="57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="2" customFormat="1" ht="6.96" customHeight="1">
      <c r="A104" s="32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57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="2" customFormat="1" ht="12" customHeight="1">
      <c r="A105" s="32"/>
      <c r="B105" s="33"/>
      <c r="C105" s="26" t="s">
        <v>16</v>
      </c>
      <c r="D105" s="34"/>
      <c r="E105" s="34"/>
      <c r="F105" s="34"/>
      <c r="G105" s="34"/>
      <c r="H105" s="34"/>
      <c r="I105" s="34"/>
      <c r="J105" s="34"/>
      <c r="K105" s="34"/>
      <c r="L105" s="57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="2" customFormat="1" ht="16.5" customHeight="1">
      <c r="A106" s="32"/>
      <c r="B106" s="33"/>
      <c r="C106" s="34"/>
      <c r="D106" s="34"/>
      <c r="E106" s="164" t="str">
        <f>E7</f>
        <v>Nástavba budovy MŠ a SPC Demlova 28, Jihlava - inventář</v>
      </c>
      <c r="F106" s="26"/>
      <c r="G106" s="26"/>
      <c r="H106" s="26"/>
      <c r="I106" s="34"/>
      <c r="J106" s="34"/>
      <c r="K106" s="34"/>
      <c r="L106" s="57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="2" customFormat="1" ht="12" customHeight="1">
      <c r="A107" s="32"/>
      <c r="B107" s="33"/>
      <c r="C107" s="26" t="s">
        <v>89</v>
      </c>
      <c r="D107" s="34"/>
      <c r="E107" s="34"/>
      <c r="F107" s="34"/>
      <c r="G107" s="34"/>
      <c r="H107" s="34"/>
      <c r="I107" s="34"/>
      <c r="J107" s="34"/>
      <c r="K107" s="34"/>
      <c r="L107" s="57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="2" customFormat="1" ht="16.5" customHeight="1">
      <c r="A108" s="32"/>
      <c r="B108" s="33"/>
      <c r="C108" s="34"/>
      <c r="D108" s="34"/>
      <c r="E108" s="70" t="str">
        <f>E9</f>
        <v>SO 06 - Inventář nástavby -ICT</v>
      </c>
      <c r="F108" s="34"/>
      <c r="G108" s="34"/>
      <c r="H108" s="34"/>
      <c r="I108" s="34"/>
      <c r="J108" s="34"/>
      <c r="K108" s="34"/>
      <c r="L108" s="57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="2" customFormat="1" ht="6.96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57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="2" customFormat="1" ht="12" customHeight="1">
      <c r="A110" s="32"/>
      <c r="B110" s="33"/>
      <c r="C110" s="26" t="s">
        <v>20</v>
      </c>
      <c r="D110" s="34"/>
      <c r="E110" s="34"/>
      <c r="F110" s="21" t="str">
        <f>F12</f>
        <v>k. ú. Jihlava</v>
      </c>
      <c r="G110" s="34"/>
      <c r="H110" s="34"/>
      <c r="I110" s="26" t="s">
        <v>22</v>
      </c>
      <c r="J110" s="73" t="str">
        <f>IF(J12="","",J12)</f>
        <v>2.5.2024</v>
      </c>
      <c r="K110" s="34"/>
      <c r="L110" s="57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="2" customFormat="1" ht="6.96" customHeight="1">
      <c r="A111" s="32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57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="2" customFormat="1" ht="15.15" customHeight="1">
      <c r="A112" s="32"/>
      <c r="B112" s="33"/>
      <c r="C112" s="26" t="s">
        <v>24</v>
      </c>
      <c r="D112" s="34"/>
      <c r="E112" s="34"/>
      <c r="F112" s="21" t="str">
        <f>E15</f>
        <v>Statutární město Jihlava</v>
      </c>
      <c r="G112" s="34"/>
      <c r="H112" s="34"/>
      <c r="I112" s="26" t="s">
        <v>32</v>
      </c>
      <c r="J112" s="30" t="str">
        <f>E21</f>
        <v xml:space="preserve"> </v>
      </c>
      <c r="K112" s="34"/>
      <c r="L112" s="57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="2" customFormat="1" ht="15.15" customHeight="1">
      <c r="A113" s="32"/>
      <c r="B113" s="33"/>
      <c r="C113" s="26" t="s">
        <v>30</v>
      </c>
      <c r="D113" s="34"/>
      <c r="E113" s="34"/>
      <c r="F113" s="21" t="str">
        <f>IF(E18="","",E18)</f>
        <v>Vyplň údaj</v>
      </c>
      <c r="G113" s="34"/>
      <c r="H113" s="34"/>
      <c r="I113" s="26" t="s">
        <v>35</v>
      </c>
      <c r="J113" s="30" t="str">
        <f>E24</f>
        <v xml:space="preserve"> </v>
      </c>
      <c r="K113" s="34"/>
      <c r="L113" s="57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="2" customFormat="1" ht="10.32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57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="9" customFormat="1" ht="29.28" customHeight="1">
      <c r="A115" s="169"/>
      <c r="B115" s="170"/>
      <c r="C115" s="171" t="s">
        <v>97</v>
      </c>
      <c r="D115" s="172" t="s">
        <v>62</v>
      </c>
      <c r="E115" s="172" t="s">
        <v>58</v>
      </c>
      <c r="F115" s="172" t="s">
        <v>59</v>
      </c>
      <c r="G115" s="172" t="s">
        <v>98</v>
      </c>
      <c r="H115" s="172" t="s">
        <v>99</v>
      </c>
      <c r="I115" s="172" t="s">
        <v>100</v>
      </c>
      <c r="J115" s="172" t="s">
        <v>93</v>
      </c>
      <c r="K115" s="173" t="s">
        <v>101</v>
      </c>
      <c r="L115" s="174"/>
      <c r="M115" s="94" t="s">
        <v>1</v>
      </c>
      <c r="N115" s="95" t="s">
        <v>41</v>
      </c>
      <c r="O115" s="95" t="s">
        <v>102</v>
      </c>
      <c r="P115" s="95" t="s">
        <v>103</v>
      </c>
      <c r="Q115" s="95" t="s">
        <v>104</v>
      </c>
      <c r="R115" s="95" t="s">
        <v>105</v>
      </c>
      <c r="S115" s="95" t="s">
        <v>106</v>
      </c>
      <c r="T115" s="96" t="s">
        <v>107</v>
      </c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</row>
    <row r="116" s="2" customFormat="1" ht="22.8" customHeight="1">
      <c r="A116" s="32"/>
      <c r="B116" s="33"/>
      <c r="C116" s="101" t="s">
        <v>108</v>
      </c>
      <c r="D116" s="34"/>
      <c r="E116" s="34"/>
      <c r="F116" s="34"/>
      <c r="G116" s="34"/>
      <c r="H116" s="34"/>
      <c r="I116" s="34"/>
      <c r="J116" s="175">
        <f>BK116</f>
        <v>0</v>
      </c>
      <c r="K116" s="34"/>
      <c r="L116" s="38"/>
      <c r="M116" s="97"/>
      <c r="N116" s="176"/>
      <c r="O116" s="98"/>
      <c r="P116" s="177">
        <f>SUM(P117:P118)</f>
        <v>0</v>
      </c>
      <c r="Q116" s="98"/>
      <c r="R116" s="177">
        <f>SUM(R117:R118)</f>
        <v>0</v>
      </c>
      <c r="S116" s="98"/>
      <c r="T116" s="178">
        <f>SUM(T117:T118)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1" t="s">
        <v>76</v>
      </c>
      <c r="AU116" s="11" t="s">
        <v>95</v>
      </c>
      <c r="BK116" s="179">
        <f>SUM(BK117:BK118)</f>
        <v>0</v>
      </c>
    </row>
    <row r="117" s="2" customFormat="1" ht="24.15" customHeight="1">
      <c r="A117" s="32"/>
      <c r="B117" s="33"/>
      <c r="C117" s="180" t="s">
        <v>85</v>
      </c>
      <c r="D117" s="180" t="s">
        <v>109</v>
      </c>
      <c r="E117" s="181" t="s">
        <v>110</v>
      </c>
      <c r="F117" s="182" t="s">
        <v>111</v>
      </c>
      <c r="G117" s="183" t="s">
        <v>112</v>
      </c>
      <c r="H117" s="184">
        <v>1</v>
      </c>
      <c r="I117" s="185"/>
      <c r="J117" s="186">
        <f>ROUND(I117*H117,2)</f>
        <v>0</v>
      </c>
      <c r="K117" s="182" t="s">
        <v>1</v>
      </c>
      <c r="L117" s="38"/>
      <c r="M117" s="187" t="s">
        <v>1</v>
      </c>
      <c r="N117" s="188" t="s">
        <v>42</v>
      </c>
      <c r="O117" s="85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91" t="s">
        <v>113</v>
      </c>
      <c r="AT117" s="191" t="s">
        <v>109</v>
      </c>
      <c r="AU117" s="191" t="s">
        <v>77</v>
      </c>
      <c r="AY117" s="11" t="s">
        <v>114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1" t="s">
        <v>85</v>
      </c>
      <c r="BK117" s="192">
        <f>ROUND(I117*H117,2)</f>
        <v>0</v>
      </c>
      <c r="BL117" s="11" t="s">
        <v>113</v>
      </c>
      <c r="BM117" s="191" t="s">
        <v>115</v>
      </c>
    </row>
    <row r="118" s="2" customFormat="1" ht="44.25" customHeight="1">
      <c r="A118" s="32"/>
      <c r="B118" s="33"/>
      <c r="C118" s="180" t="s">
        <v>87</v>
      </c>
      <c r="D118" s="180" t="s">
        <v>109</v>
      </c>
      <c r="E118" s="181" t="s">
        <v>116</v>
      </c>
      <c r="F118" s="182" t="s">
        <v>117</v>
      </c>
      <c r="G118" s="183" t="s">
        <v>112</v>
      </c>
      <c r="H118" s="184">
        <v>1</v>
      </c>
      <c r="I118" s="185"/>
      <c r="J118" s="186">
        <f>ROUND(I118*H118,2)</f>
        <v>0</v>
      </c>
      <c r="K118" s="182" t="s">
        <v>1</v>
      </c>
      <c r="L118" s="38"/>
      <c r="M118" s="193" t="s">
        <v>1</v>
      </c>
      <c r="N118" s="194" t="s">
        <v>42</v>
      </c>
      <c r="O118" s="195"/>
      <c r="P118" s="196">
        <f>O118*H118</f>
        <v>0</v>
      </c>
      <c r="Q118" s="196">
        <v>0</v>
      </c>
      <c r="R118" s="196">
        <f>Q118*H118</f>
        <v>0</v>
      </c>
      <c r="S118" s="196">
        <v>0</v>
      </c>
      <c r="T118" s="197">
        <f>S118*H118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R118" s="191" t="s">
        <v>113</v>
      </c>
      <c r="AT118" s="191" t="s">
        <v>109</v>
      </c>
      <c r="AU118" s="191" t="s">
        <v>77</v>
      </c>
      <c r="AY118" s="11" t="s">
        <v>114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1" t="s">
        <v>85</v>
      </c>
      <c r="BK118" s="192">
        <f>ROUND(I118*H118,2)</f>
        <v>0</v>
      </c>
      <c r="BL118" s="11" t="s">
        <v>113</v>
      </c>
      <c r="BM118" s="191" t="s">
        <v>118</v>
      </c>
    </row>
    <row r="119" s="2" customFormat="1" ht="6.96" customHeight="1">
      <c r="A119" s="32"/>
      <c r="B119" s="60"/>
      <c r="C119" s="61"/>
      <c r="D119" s="61"/>
      <c r="E119" s="61"/>
      <c r="F119" s="61"/>
      <c r="G119" s="61"/>
      <c r="H119" s="61"/>
      <c r="I119" s="61"/>
      <c r="J119" s="61"/>
      <c r="K119" s="61"/>
      <c r="L119" s="38"/>
      <c r="M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</sheetData>
  <sheetProtection sheet="1" autoFilter="0" formatColumns="0" formatRows="0" objects="1" scenarios="1" spinCount="100000" saltValue="Ao979/fHftZB/MPyeXp+U71nai8FqbK8OhEfe39vx7Pr4iD9I2eaP0zPUDDqRq8X9X736UCjeCtZGgX/tHY4hA==" hashValue="o2MulNinRW5zkP2MfFWYv/xrxe759Pmo23LlU6Zpe2jDgHtZINL4j6A53xnK44xjMB4D9auDFnBWo/enepEOFg==" algorithmName="SHA-512" password="CC35"/>
  <autoFilter ref="C115:K118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TOMČÁK Jan</dc:creator>
  <cp:lastModifiedBy>TOMČÁK Jan</cp:lastModifiedBy>
  <dcterms:created xsi:type="dcterms:W3CDTF">2025-04-15T08:18:24Z</dcterms:created>
  <dcterms:modified xsi:type="dcterms:W3CDTF">2025-04-15T08:18:25Z</dcterms:modified>
</cp:coreProperties>
</file>