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Můj disk\Projekce\Třebízského 22\Rozpočet\"/>
    </mc:Choice>
  </mc:AlternateContent>
  <bookViews>
    <workbookView xWindow="630" yWindow="630" windowWidth="25575" windowHeight="10935"/>
  </bookViews>
  <sheets>
    <sheet name="Rekapitulace stavby" sheetId="1" r:id="rId1"/>
    <sheet name="ZTI2 - Zdravotechnické in..." sheetId="2" r:id="rId2"/>
    <sheet name="ÚT - Ústřední topení - 2...." sheetId="3" r:id="rId3"/>
    <sheet name="VZT - Vzduchotechnika" sheetId="4" r:id="rId4"/>
  </sheets>
  <definedNames>
    <definedName name="_xlnm._FilterDatabase" localSheetId="2" hidden="1">'ÚT - Ústřední topení - 2....'!$C$122:$K$177</definedName>
    <definedName name="_xlnm._FilterDatabase" localSheetId="3" hidden="1">'VZT - Vzduchotechnika'!$C$118:$K$140</definedName>
    <definedName name="_xlnm._FilterDatabase" localSheetId="1" hidden="1">'ZTI2 - Zdravotechnické in...'!$C$122:$K$192</definedName>
    <definedName name="_xlnm.Print_Titles" localSheetId="0">'Rekapitulace stavby'!$92:$92</definedName>
    <definedName name="_xlnm.Print_Titles" localSheetId="2">'ÚT - Ústřední topení - 2....'!$122:$122</definedName>
    <definedName name="_xlnm.Print_Titles" localSheetId="3">'VZT - Vzduchotechnika'!$118:$118</definedName>
    <definedName name="_xlnm.Print_Titles" localSheetId="1">'ZTI2 - Zdravotechnické in...'!$122:$122</definedName>
    <definedName name="_xlnm.Print_Area" localSheetId="0">'Rekapitulace stavby'!$D$4:$AO$76,'Rekapitulace stavby'!$C$82:$AQ$98</definedName>
    <definedName name="_xlnm.Print_Area" localSheetId="2">'ÚT - Ústřední topení - 2....'!$C$4:$J$76,'ÚT - Ústřední topení - 2....'!$C$82:$J$104,'ÚT - Ústřední topení - 2....'!$C$110:$J$177</definedName>
    <definedName name="_xlnm.Print_Area" localSheetId="3">'VZT - Vzduchotechnika'!$C$4:$J$76,'VZT - Vzduchotechnika'!$C$82:$J$100,'VZT - Vzduchotechnika'!$C$106:$J$140</definedName>
    <definedName name="_xlnm.Print_Area" localSheetId="1">'ZTI2 - Zdravotechnické in...'!$C$4:$J$76,'ZTI2 - Zdravotechnické in...'!$C$82:$J$104,'ZTI2 - Zdravotechnické in...'!$C$110:$J$192</definedName>
  </definedNames>
  <calcPr calcId="162913"/>
</workbook>
</file>

<file path=xl/calcChain.xml><?xml version="1.0" encoding="utf-8"?>
<calcChain xmlns="http://schemas.openxmlformats.org/spreadsheetml/2006/main">
  <c r="J131" i="3" l="1"/>
  <c r="F23" i="2" l="1"/>
  <c r="J92" i="2" s="1"/>
  <c r="J120" i="2" s="1"/>
  <c r="F20" i="2"/>
  <c r="F20" i="3" s="1"/>
  <c r="F14" i="2"/>
  <c r="F14" i="3" s="1"/>
  <c r="F12" i="2"/>
  <c r="F12" i="3" s="1"/>
  <c r="F12" i="4" s="1"/>
  <c r="AM90" i="1"/>
  <c r="AM89" i="1"/>
  <c r="L89" i="1"/>
  <c r="F91" i="2" l="1"/>
  <c r="F119" i="2" s="1"/>
  <c r="J91" i="2"/>
  <c r="J119" i="2" s="1"/>
  <c r="J91" i="3"/>
  <c r="J119" i="3" s="1"/>
  <c r="F20" i="4"/>
  <c r="J91" i="4" s="1"/>
  <c r="J115" i="4" s="1"/>
  <c r="F14" i="4"/>
  <c r="F91" i="4"/>
  <c r="F115" i="4" s="1"/>
  <c r="F91" i="3"/>
  <c r="F119" i="3" s="1"/>
  <c r="F23" i="3"/>
  <c r="J37" i="4"/>
  <c r="J36" i="4"/>
  <c r="AY97" i="1"/>
  <c r="J35" i="4"/>
  <c r="AX97" i="1" s="1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F113" i="4"/>
  <c r="E111" i="4"/>
  <c r="F89" i="4"/>
  <c r="E87" i="4"/>
  <c r="J24" i="4"/>
  <c r="E24" i="4"/>
  <c r="J23" i="4"/>
  <c r="J21" i="4"/>
  <c r="E21" i="4"/>
  <c r="J20" i="4"/>
  <c r="J18" i="4"/>
  <c r="E18" i="4"/>
  <c r="F116" i="4" s="1"/>
  <c r="J17" i="4"/>
  <c r="J15" i="4"/>
  <c r="E15" i="4"/>
  <c r="J14" i="4"/>
  <c r="J89" i="4"/>
  <c r="E7" i="4"/>
  <c r="E85" i="4" s="1"/>
  <c r="J37" i="3"/>
  <c r="J36" i="3"/>
  <c r="AY96" i="1" s="1"/>
  <c r="J35" i="3"/>
  <c r="AX96" i="1" s="1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F117" i="3"/>
  <c r="E115" i="3"/>
  <c r="F89" i="3"/>
  <c r="E87" i="3"/>
  <c r="J24" i="3"/>
  <c r="E24" i="3"/>
  <c r="J23" i="3"/>
  <c r="J21" i="3"/>
  <c r="E21" i="3"/>
  <c r="J20" i="3"/>
  <c r="J18" i="3"/>
  <c r="E18" i="3"/>
  <c r="F92" i="3" s="1"/>
  <c r="J17" i="3"/>
  <c r="J15" i="3"/>
  <c r="E15" i="3"/>
  <c r="J14" i="3"/>
  <c r="J117" i="3"/>
  <c r="E7" i="3"/>
  <c r="E85" i="3" s="1"/>
  <c r="J37" i="2"/>
  <c r="J36" i="2"/>
  <c r="AY95" i="1" s="1"/>
  <c r="J35" i="2"/>
  <c r="AX95" i="1" s="1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F117" i="2"/>
  <c r="E115" i="2"/>
  <c r="F89" i="2"/>
  <c r="E87" i="2"/>
  <c r="J24" i="2"/>
  <c r="E24" i="2"/>
  <c r="J23" i="2"/>
  <c r="J21" i="2"/>
  <c r="E21" i="2"/>
  <c r="J20" i="2"/>
  <c r="J18" i="2"/>
  <c r="E18" i="2"/>
  <c r="F120" i="2" s="1"/>
  <c r="J17" i="2"/>
  <c r="J15" i="2"/>
  <c r="E15" i="2"/>
  <c r="J14" i="2"/>
  <c r="J89" i="2"/>
  <c r="E7" i="2"/>
  <c r="E113" i="2" s="1"/>
  <c r="L90" i="1"/>
  <c r="AM87" i="1"/>
  <c r="L87" i="1"/>
  <c r="L85" i="1"/>
  <c r="L84" i="1"/>
  <c r="J168" i="2"/>
  <c r="J152" i="2"/>
  <c r="J135" i="2"/>
  <c r="J175" i="2"/>
  <c r="BK153" i="2"/>
  <c r="J166" i="2"/>
  <c r="BK146" i="2"/>
  <c r="J183" i="2"/>
  <c r="BK160" i="2"/>
  <c r="J146" i="2"/>
  <c r="BK132" i="2"/>
  <c r="J169" i="2"/>
  <c r="BK166" i="3"/>
  <c r="BK135" i="3"/>
  <c r="J168" i="3"/>
  <c r="J172" i="3"/>
  <c r="J148" i="3"/>
  <c r="BK150" i="3"/>
  <c r="BK177" i="3"/>
  <c r="J169" i="3"/>
  <c r="J144" i="3"/>
  <c r="J140" i="4"/>
  <c r="J137" i="4"/>
  <c r="BK130" i="4"/>
  <c r="BK169" i="2"/>
  <c r="J151" i="2"/>
  <c r="J132" i="2"/>
  <c r="J176" i="2"/>
  <c r="J156" i="2"/>
  <c r="BK179" i="2"/>
  <c r="BK133" i="2"/>
  <c r="J178" i="2"/>
  <c r="J159" i="2"/>
  <c r="BK148" i="2"/>
  <c r="BK131" i="2"/>
  <c r="BK177" i="2"/>
  <c r="BK141" i="2"/>
  <c r="BK162" i="3"/>
  <c r="BK146" i="3"/>
  <c r="J154" i="3"/>
  <c r="BK132" i="3"/>
  <c r="BK130" i="3"/>
  <c r="J175" i="3"/>
  <c r="J158" i="3"/>
  <c r="J134" i="3"/>
  <c r="BK170" i="3"/>
  <c r="J139" i="4"/>
  <c r="BK134" i="4"/>
  <c r="J128" i="4"/>
  <c r="J127" i="4"/>
  <c r="BK128" i="4"/>
  <c r="BK183" i="2"/>
  <c r="BK155" i="2"/>
  <c r="BK128" i="2"/>
  <c r="BK168" i="2"/>
  <c r="J134" i="2"/>
  <c r="J164" i="2"/>
  <c r="J143" i="2"/>
  <c r="BK191" i="2"/>
  <c r="J174" i="2"/>
  <c r="BK151" i="2"/>
  <c r="BK135" i="2"/>
  <c r="BK184" i="2"/>
  <c r="BK145" i="2"/>
  <c r="AS94" i="1"/>
  <c r="J141" i="3"/>
  <c r="BK137" i="3"/>
  <c r="J135" i="3"/>
  <c r="J163" i="3"/>
  <c r="BK168" i="3"/>
  <c r="J128" i="3"/>
  <c r="BK171" i="2"/>
  <c r="BK162" i="2"/>
  <c r="J145" i="2"/>
  <c r="BK185" i="2"/>
  <c r="J161" i="2"/>
  <c r="BK128" i="3"/>
  <c r="BK155" i="3"/>
  <c r="BK158" i="3"/>
  <c r="J132" i="3"/>
  <c r="J138" i="4"/>
  <c r="BK127" i="4"/>
  <c r="BK129" i="4"/>
  <c r="J179" i="2"/>
  <c r="BK161" i="2"/>
  <c r="BK137" i="2"/>
  <c r="J180" i="2"/>
  <c r="J154" i="2"/>
  <c r="BK188" i="2"/>
  <c r="BK154" i="2"/>
  <c r="BK127" i="2"/>
  <c r="BK175" i="2"/>
  <c r="BK157" i="2"/>
  <c r="BK136" i="2"/>
  <c r="J152" i="3"/>
  <c r="BK171" i="3"/>
  <c r="J176" i="3"/>
  <c r="J156" i="3"/>
  <c r="J130" i="3"/>
  <c r="BK139" i="4"/>
  <c r="J125" i="4"/>
  <c r="BK125" i="4"/>
  <c r="BK122" i="4"/>
  <c r="J130" i="4"/>
  <c r="J184" i="2"/>
  <c r="J160" i="2"/>
  <c r="J138" i="2"/>
  <c r="J190" i="2"/>
  <c r="BK167" i="2"/>
  <c r="J141" i="2"/>
  <c r="BK181" i="2"/>
  <c r="BK152" i="2"/>
  <c r="J131" i="2"/>
  <c r="J177" i="2"/>
  <c r="BK156" i="2"/>
  <c r="J137" i="2"/>
  <c r="J127" i="2"/>
  <c r="BK172" i="2"/>
  <c r="J133" i="2"/>
  <c r="J142" i="3"/>
  <c r="J139" i="3"/>
  <c r="J165" i="3"/>
  <c r="J155" i="3"/>
  <c r="J164" i="3"/>
  <c r="J166" i="3"/>
  <c r="BK139" i="3"/>
  <c r="BK163" i="3"/>
  <c r="J129" i="4"/>
  <c r="BK124" i="4"/>
  <c r="BK126" i="4"/>
  <c r="BK176" i="2"/>
  <c r="BK150" i="2"/>
  <c r="J191" i="2"/>
  <c r="J173" i="2"/>
  <c r="BK190" i="2"/>
  <c r="BK147" i="2"/>
  <c r="BK175" i="3"/>
  <c r="BK167" i="3"/>
  <c r="J145" i="3"/>
  <c r="J126" i="3"/>
  <c r="J143" i="3"/>
  <c r="BK145" i="3"/>
  <c r="BK147" i="3"/>
  <c r="BK132" i="4"/>
  <c r="J134" i="4"/>
  <c r="J131" i="4"/>
  <c r="BK138" i="4"/>
  <c r="J123" i="4"/>
  <c r="J181" i="2"/>
  <c r="J153" i="2"/>
  <c r="J171" i="2"/>
  <c r="J170" i="3"/>
  <c r="J150" i="3"/>
  <c r="J146" i="3"/>
  <c r="J127" i="3"/>
  <c r="BK164" i="3"/>
  <c r="BK172" i="3"/>
  <c r="BK159" i="3"/>
  <c r="J171" i="3"/>
  <c r="J147" i="3"/>
  <c r="BK123" i="4"/>
  <c r="BK137" i="4"/>
  <c r="BK140" i="4"/>
  <c r="J170" i="2"/>
  <c r="BK144" i="2"/>
  <c r="BK126" i="2"/>
  <c r="BK174" i="2"/>
  <c r="J142" i="2"/>
  <c r="BK173" i="2"/>
  <c r="J144" i="2"/>
  <c r="BK166" i="2"/>
  <c r="J136" i="2"/>
  <c r="J161" i="3"/>
  <c r="J177" i="3"/>
  <c r="BK153" i="3"/>
  <c r="BK154" i="3"/>
  <c r="BK161" i="3"/>
  <c r="BK174" i="3"/>
  <c r="J149" i="3"/>
  <c r="J153" i="3"/>
  <c r="BK140" i="3"/>
  <c r="J137" i="3"/>
  <c r="J126" i="4"/>
  <c r="BK131" i="4"/>
  <c r="J136" i="4"/>
  <c r="J192" i="2"/>
  <c r="BK139" i="2"/>
  <c r="BK189" i="2"/>
  <c r="BK165" i="2"/>
  <c r="J126" i="2"/>
  <c r="J157" i="2"/>
  <c r="BK142" i="2"/>
  <c r="BK187" i="2"/>
  <c r="BK158" i="2"/>
  <c r="J147" i="2"/>
  <c r="J187" i="2"/>
  <c r="J165" i="2"/>
  <c r="J128" i="2"/>
  <c r="BK136" i="3"/>
  <c r="BK169" i="3"/>
  <c r="BK157" i="3"/>
  <c r="BK156" i="3"/>
  <c r="J157" i="3"/>
  <c r="BK142" i="3"/>
  <c r="J160" i="3"/>
  <c r="BK134" i="3"/>
  <c r="BK136" i="4"/>
  <c r="BK133" i="4"/>
  <c r="J122" i="4"/>
  <c r="J172" i="2"/>
  <c r="J167" i="2"/>
  <c r="J148" i="2"/>
  <c r="J130" i="2"/>
  <c r="BK170" i="2"/>
  <c r="BK192" i="2"/>
  <c r="BK159" i="2"/>
  <c r="BK140" i="2"/>
  <c r="J188" i="2"/>
  <c r="BK164" i="2"/>
  <c r="J150" i="2"/>
  <c r="BK134" i="2"/>
  <c r="BK178" i="2"/>
  <c r="J140" i="2"/>
  <c r="BK160" i="3"/>
  <c r="J162" i="3"/>
  <c r="BK126" i="3"/>
  <c r="BK176" i="3"/>
  <c r="BK165" i="3"/>
  <c r="BK144" i="3"/>
  <c r="BK152" i="3"/>
  <c r="BK143" i="3"/>
  <c r="J185" i="2"/>
  <c r="J155" i="2"/>
  <c r="J189" i="2"/>
  <c r="J158" i="2"/>
  <c r="BK138" i="2"/>
  <c r="BK180" i="2"/>
  <c r="J162" i="2"/>
  <c r="J139" i="2"/>
  <c r="BK130" i="2"/>
  <c r="BK143" i="2"/>
  <c r="J167" i="3"/>
  <c r="BK149" i="3"/>
  <c r="J140" i="3"/>
  <c r="J174" i="3"/>
  <c r="BK127" i="3"/>
  <c r="BK148" i="3"/>
  <c r="BK141" i="3"/>
  <c r="J159" i="3"/>
  <c r="J136" i="3"/>
  <c r="J124" i="4"/>
  <c r="J133" i="4"/>
  <c r="J132" i="4"/>
  <c r="F35" i="2" l="1"/>
  <c r="F36" i="2"/>
  <c r="J34" i="2"/>
  <c r="F37" i="2"/>
  <c r="J129" i="3"/>
  <c r="F34" i="2"/>
  <c r="J92" i="3"/>
  <c r="J120" i="3" s="1"/>
  <c r="F23" i="4"/>
  <c r="J92" i="4" s="1"/>
  <c r="J116" i="4" s="1"/>
  <c r="F34" i="4"/>
  <c r="BA97" i="1" s="1"/>
  <c r="P129" i="2"/>
  <c r="R186" i="2"/>
  <c r="R125" i="2"/>
  <c r="T125" i="2"/>
  <c r="R163" i="2"/>
  <c r="R125" i="3"/>
  <c r="BK129" i="3"/>
  <c r="BK124" i="3" s="1"/>
  <c r="BK123" i="3" s="1"/>
  <c r="T129" i="3"/>
  <c r="R133" i="3"/>
  <c r="BK151" i="3"/>
  <c r="J151" i="3" s="1"/>
  <c r="J102" i="3" s="1"/>
  <c r="T151" i="3"/>
  <c r="T173" i="3"/>
  <c r="T149" i="2"/>
  <c r="P182" i="2"/>
  <c r="BK125" i="2"/>
  <c r="T163" i="2"/>
  <c r="P163" i="2"/>
  <c r="BK149" i="2"/>
  <c r="J149" i="2"/>
  <c r="J100" i="2" s="1"/>
  <c r="BK125" i="3"/>
  <c r="J125" i="3" s="1"/>
  <c r="T125" i="3"/>
  <c r="P129" i="3"/>
  <c r="BK133" i="3"/>
  <c r="J133" i="3" s="1"/>
  <c r="J100" i="3" s="1"/>
  <c r="T133" i="3"/>
  <c r="P138" i="3"/>
  <c r="T138" i="3"/>
  <c r="R151" i="3"/>
  <c r="P173" i="3"/>
  <c r="P125" i="2"/>
  <c r="BK163" i="2"/>
  <c r="J163" i="2" s="1"/>
  <c r="J101" i="2" s="1"/>
  <c r="BK186" i="2"/>
  <c r="J186" i="2" s="1"/>
  <c r="J103" i="2" s="1"/>
  <c r="P125" i="3"/>
  <c r="R129" i="3"/>
  <c r="P133" i="3"/>
  <c r="BK138" i="3"/>
  <c r="J138" i="3" s="1"/>
  <c r="J101" i="3" s="1"/>
  <c r="R138" i="3"/>
  <c r="P151" i="3"/>
  <c r="BK173" i="3"/>
  <c r="J173" i="3" s="1"/>
  <c r="J103" i="3" s="1"/>
  <c r="R173" i="3"/>
  <c r="T129" i="2"/>
  <c r="P186" i="2"/>
  <c r="R121" i="4"/>
  <c r="R129" i="2"/>
  <c r="R182" i="2"/>
  <c r="BK121" i="4"/>
  <c r="J121" i="4" s="1"/>
  <c r="J98" i="4" s="1"/>
  <c r="BK135" i="4"/>
  <c r="J135" i="4" s="1"/>
  <c r="J99" i="4" s="1"/>
  <c r="R149" i="2"/>
  <c r="BK182" i="2"/>
  <c r="J182" i="2" s="1"/>
  <c r="J102" i="2" s="1"/>
  <c r="P121" i="4"/>
  <c r="R135" i="4"/>
  <c r="BK129" i="2"/>
  <c r="J129" i="2" s="1"/>
  <c r="J99" i="2" s="1"/>
  <c r="T186" i="2"/>
  <c r="P135" i="4"/>
  <c r="P149" i="2"/>
  <c r="T182" i="2"/>
  <c r="T121" i="4"/>
  <c r="T120" i="4" s="1"/>
  <c r="T119" i="4" s="1"/>
  <c r="T135" i="4"/>
  <c r="E109" i="4"/>
  <c r="BE124" i="4"/>
  <c r="BE128" i="4"/>
  <c r="BE133" i="4"/>
  <c r="J113" i="4"/>
  <c r="BE126" i="4"/>
  <c r="BE131" i="4"/>
  <c r="BE137" i="4"/>
  <c r="F92" i="4"/>
  <c r="BE123" i="4"/>
  <c r="BE125" i="4"/>
  <c r="BE134" i="4"/>
  <c r="BE136" i="4"/>
  <c r="BE139" i="4"/>
  <c r="BE140" i="4"/>
  <c r="BE132" i="4"/>
  <c r="BE122" i="4"/>
  <c r="BE129" i="4"/>
  <c r="BE130" i="4"/>
  <c r="BE127" i="4"/>
  <c r="BE138" i="4"/>
  <c r="E113" i="3"/>
  <c r="F120" i="3"/>
  <c r="BE145" i="3"/>
  <c r="BE148" i="3"/>
  <c r="BE149" i="3"/>
  <c r="BE150" i="3"/>
  <c r="BE157" i="3"/>
  <c r="BE141" i="3"/>
  <c r="BE142" i="3"/>
  <c r="BE161" i="3"/>
  <c r="BE164" i="3"/>
  <c r="BE130" i="3"/>
  <c r="BE135" i="3"/>
  <c r="BE147" i="3"/>
  <c r="BE136" i="3"/>
  <c r="BE139" i="3"/>
  <c r="BE140" i="3"/>
  <c r="BE160" i="3"/>
  <c r="BE172" i="3"/>
  <c r="J89" i="3"/>
  <c r="BE134" i="3"/>
  <c r="BE146" i="3"/>
  <c r="BE152" i="3"/>
  <c r="BE154" i="3"/>
  <c r="BE169" i="3"/>
  <c r="BE132" i="3"/>
  <c r="BE165" i="3"/>
  <c r="BE167" i="3"/>
  <c r="BE175" i="3"/>
  <c r="BE137" i="3"/>
  <c r="BE159" i="3"/>
  <c r="BE174" i="3"/>
  <c r="BE126" i="3"/>
  <c r="BE127" i="3"/>
  <c r="BE162" i="3"/>
  <c r="BE166" i="3"/>
  <c r="BE168" i="3"/>
  <c r="BE170" i="3"/>
  <c r="BE128" i="3"/>
  <c r="BE143" i="3"/>
  <c r="BE144" i="3"/>
  <c r="BE153" i="3"/>
  <c r="BE155" i="3"/>
  <c r="BE156" i="3"/>
  <c r="BE158" i="3"/>
  <c r="BE163" i="3"/>
  <c r="BE171" i="3"/>
  <c r="BE176" i="3"/>
  <c r="BE177" i="3"/>
  <c r="E85" i="2"/>
  <c r="BE135" i="2"/>
  <c r="BE138" i="2"/>
  <c r="BE139" i="2"/>
  <c r="BE160" i="2"/>
  <c r="BE164" i="2"/>
  <c r="BE168" i="2"/>
  <c r="BA95" i="1"/>
  <c r="F92" i="2"/>
  <c r="BE128" i="2"/>
  <c r="BE136" i="2"/>
  <c r="BE137" i="2"/>
  <c r="BE143" i="2"/>
  <c r="BE144" i="2"/>
  <c r="BE154" i="2"/>
  <c r="BE157" i="2"/>
  <c r="BE161" i="2"/>
  <c r="BE171" i="2"/>
  <c r="BE176" i="2"/>
  <c r="BE181" i="2"/>
  <c r="BE185" i="2"/>
  <c r="BE190" i="2"/>
  <c r="BE191" i="2"/>
  <c r="BE192" i="2"/>
  <c r="AW95" i="1"/>
  <c r="J117" i="2"/>
  <c r="BE126" i="2"/>
  <c r="BE130" i="2"/>
  <c r="BE132" i="2"/>
  <c r="BE145" i="2"/>
  <c r="BE150" i="2"/>
  <c r="BE153" i="2"/>
  <c r="BE155" i="2"/>
  <c r="BE162" i="2"/>
  <c r="BE165" i="2"/>
  <c r="BE167" i="2"/>
  <c r="BE169" i="2"/>
  <c r="BE170" i="2"/>
  <c r="BE172" i="2"/>
  <c r="BE180" i="2"/>
  <c r="BE184" i="2"/>
  <c r="BD95" i="1"/>
  <c r="BE140" i="2"/>
  <c r="BE147" i="2"/>
  <c r="BE151" i="2"/>
  <c r="BE152" i="2"/>
  <c r="BE156" i="2"/>
  <c r="BE158" i="2"/>
  <c r="BE166" i="2"/>
  <c r="BE173" i="2"/>
  <c r="BE179" i="2"/>
  <c r="BE187" i="2"/>
  <c r="BE188" i="2"/>
  <c r="BE189" i="2"/>
  <c r="BB95" i="1"/>
  <c r="BC95" i="1"/>
  <c r="BE127" i="2"/>
  <c r="BE131" i="2"/>
  <c r="BE133" i="2"/>
  <c r="BE134" i="2"/>
  <c r="BE141" i="2"/>
  <c r="BE142" i="2"/>
  <c r="BE146" i="2"/>
  <c r="BE148" i="2"/>
  <c r="BE159" i="2"/>
  <c r="BE174" i="2"/>
  <c r="BE175" i="2"/>
  <c r="BE177" i="2"/>
  <c r="BE178" i="2"/>
  <c r="BE183" i="2"/>
  <c r="F36" i="3"/>
  <c r="BC96" i="1" s="1"/>
  <c r="F36" i="4"/>
  <c r="BC97" i="1" s="1"/>
  <c r="F34" i="3"/>
  <c r="BA96" i="1" s="1"/>
  <c r="F37" i="4"/>
  <c r="BD97" i="1" s="1"/>
  <c r="F35" i="4"/>
  <c r="BB97" i="1" s="1"/>
  <c r="J34" i="3"/>
  <c r="AW96" i="1" s="1"/>
  <c r="F37" i="3"/>
  <c r="BD96" i="1" s="1"/>
  <c r="F35" i="3"/>
  <c r="BB96" i="1" s="1"/>
  <c r="J34" i="4"/>
  <c r="AW97" i="1" s="1"/>
  <c r="J98" i="3" l="1"/>
  <c r="J124" i="3"/>
  <c r="J123" i="3" s="1"/>
  <c r="J96" i="3" s="1"/>
  <c r="P120" i="4"/>
  <c r="P119" i="4" s="1"/>
  <c r="AU97" i="1" s="1"/>
  <c r="BA94" i="1"/>
  <c r="W30" i="1" s="1"/>
  <c r="BK124" i="2"/>
  <c r="J124" i="2" s="1"/>
  <c r="J97" i="2" s="1"/>
  <c r="J125" i="2"/>
  <c r="J98" i="2" s="1"/>
  <c r="J99" i="3"/>
  <c r="T124" i="3"/>
  <c r="T123" i="3" s="1"/>
  <c r="P124" i="3"/>
  <c r="P123" i="3" s="1"/>
  <c r="AU96" i="1" s="1"/>
  <c r="T124" i="2"/>
  <c r="T123" i="2" s="1"/>
  <c r="R124" i="3"/>
  <c r="R123" i="3" s="1"/>
  <c r="R124" i="2"/>
  <c r="R123" i="2"/>
  <c r="R120" i="4"/>
  <c r="R119" i="4" s="1"/>
  <c r="P124" i="2"/>
  <c r="P123" i="2" s="1"/>
  <c r="AU95" i="1" s="1"/>
  <c r="BK120" i="4"/>
  <c r="J120" i="4" s="1"/>
  <c r="J97" i="4" s="1"/>
  <c r="J97" i="3"/>
  <c r="F33" i="2"/>
  <c r="AZ95" i="1" s="1"/>
  <c r="J33" i="2"/>
  <c r="AV95" i="1" s="1"/>
  <c r="AT95" i="1" s="1"/>
  <c r="BC94" i="1"/>
  <c r="W32" i="1" s="1"/>
  <c r="BB94" i="1"/>
  <c r="W31" i="1" s="1"/>
  <c r="F33" i="4"/>
  <c r="AZ97" i="1" s="1"/>
  <c r="F33" i="3"/>
  <c r="AZ96" i="1" s="1"/>
  <c r="J33" i="3"/>
  <c r="AV96" i="1" s="1"/>
  <c r="AT96" i="1" s="1"/>
  <c r="J33" i="4"/>
  <c r="AV97" i="1" s="1"/>
  <c r="AT97" i="1" s="1"/>
  <c r="BD94" i="1"/>
  <c r="W33" i="1" s="1"/>
  <c r="J30" i="3" l="1"/>
  <c r="AG96" i="1" s="1"/>
  <c r="AW94" i="1"/>
  <c r="AK30" i="1" s="1"/>
  <c r="BK123" i="2"/>
  <c r="J123" i="2" s="1"/>
  <c r="J30" i="2" s="1"/>
  <c r="AG95" i="1" s="1"/>
  <c r="AN95" i="1" s="1"/>
  <c r="BK119" i="4"/>
  <c r="J119" i="4" s="1"/>
  <c r="J96" i="4" s="1"/>
  <c r="AN96" i="1"/>
  <c r="J39" i="3"/>
  <c r="AU94" i="1"/>
  <c r="AY94" i="1"/>
  <c r="AZ94" i="1"/>
  <c r="W29" i="1" s="1"/>
  <c r="AX94" i="1"/>
  <c r="J39" i="2" l="1"/>
  <c r="J96" i="2"/>
  <c r="J30" i="4"/>
  <c r="AG97" i="1" s="1"/>
  <c r="AG94" i="1" s="1"/>
  <c r="AK26" i="1" s="1"/>
  <c r="AV94" i="1"/>
  <c r="AK29" i="1" s="1"/>
  <c r="AK35" i="1" l="1"/>
  <c r="J39" i="4"/>
  <c r="AN97" i="1"/>
  <c r="AT94" i="1"/>
  <c r="AN94" i="1" s="1"/>
</calcChain>
</file>

<file path=xl/sharedStrings.xml><?xml version="1.0" encoding="utf-8"?>
<sst xmlns="http://schemas.openxmlformats.org/spreadsheetml/2006/main" count="2352" uniqueCount="476">
  <si>
    <t>Export Komplet</t>
  </si>
  <si>
    <t/>
  </si>
  <si>
    <t>2.0</t>
  </si>
  <si>
    <t>False</t>
  </si>
  <si>
    <t>{1cfb48c3-f718-49c8-a85a-3ffce2b6ea0c}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</si>
  <si>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</si>
  <si>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</si>
  <si>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</si>
  <si>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</si>
  <si>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</si>
  <si>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</si>
  <si>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</si>
  <si>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</si>
  <si>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IMPORT</t>
  </si>
  <si>
    <t>Stavba:</t>
  </si>
  <si>
    <t>VV_Třebízkého_byt_č3_Jihlava ZTI REV 2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</si>
  <si>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</si>
  <si>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</si>
  <si>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</si>
  <si>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</si>
  <si>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</si>
  <si>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</si>
  <si>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</si>
  <si>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</si>
  <si>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</si>
  <si>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</si>
  <si>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</si>
  <si>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</si>
  <si>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</si>
  <si>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</si>
  <si>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</si>
  <si>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</si>
  <si>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</si>
  <si>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</si>
  <si>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</si>
  <si>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</si>
  <si>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</si>
  <si>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</si>
  <si>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</si>
  <si>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</si>
  <si>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</si>
  <si>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</si>
  <si>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</si>
  <si>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</si>
  <si>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</si>
  <si>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</si>
  <si>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</si>
  <si>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</si>
  <si>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</si>
  <si>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</si>
  <si>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</si>
  <si>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</si>
  <si>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</si>
  <si>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</si>
  <si>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</si>
  <si>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</si>
  <si>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</si>
  <si>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</si>
  <si>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</si>
  <si>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</si>
  <si>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</si>
  <si>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</si>
  <si>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</si>
  <si>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</si>
  <si>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</si>
  <si>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</si>
  <si>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</si>
  <si>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</si>
  <si>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</si>
  <si>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</si>
  <si>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</si>
  <si>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</si>
  <si>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</si>
  <si>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ZTI2</t>
  </si>
  <si>
    <t>Zdravotechnické in...</t>
  </si>
  <si>
    <t>STA</t>
  </si>
  <si>
    <t>1</t>
  </si>
  <si>
    <t>{52dedf52-b350-453c-a5e2-db47e9ea8d34}</t>
  </si>
  <si>
    <t>2</t>
  </si>
  <si>
    <t>ÚT</t>
  </si>
  <si>
    <t>Ústřední topení - 2....</t>
  </si>
  <si>
    <t>{0b269a8d-e3b9-465b-a49a-0622bce873d5}</t>
  </si>
  <si>
    <t>VZT</t>
  </si>
  <si>
    <t>Vzduchotechnika</t>
  </si>
  <si>
    <t>{997d416f-0269-4f6b-bca3-e5190c44114a}</t>
  </si>
  <si>
    <t>KRYCÍ LIST SOUPISU PRACÍ</t>
  </si>
  <si>
    <t>Objekt:</t>
  </si>
  <si>
    <t>ZTI2 - Zdravotechnické in...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</si>
  <si>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</si>
  <si>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</si>
  <si>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</si>
  <si>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</si>
  <si>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</si>
  <si>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</si>
  <si>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</si>
  <si>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</si>
  <si>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</si>
  <si>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 </t>
  </si>
  <si>
    <t xml:space="preserve">    726 - Zdravotechnika - předstěnové instalace</t>
  </si>
  <si>
    <t xml:space="preserve">    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</si>
  <si>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</si>
  <si>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</si>
  <si>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</si>
  <si>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</si>
  <si>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</si>
  <si>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</si>
  <si>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</si>
  <si>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</si>
  <si>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</si>
  <si>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</si>
  <si>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</si>
  <si>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</si>
  <si>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</si>
  <si>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</si>
  <si>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</si>
  <si>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</si>
  <si>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</si>
  <si>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</si>
  <si>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</si>
  <si>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pc.27</t>
  </si>
  <si>
    <t>izolace potrubí - tl.9 x Ø 20 mm</t>
  </si>
  <si>
    <t>m</t>
  </si>
  <si>
    <t>16</t>
  </si>
  <si>
    <t>pc.29</t>
  </si>
  <si>
    <t>izolace potrubí - tl.13 x Ø 20 mm</t>
  </si>
  <si>
    <t>4</t>
  </si>
  <si>
    <t>3</t>
  </si>
  <si>
    <t>998713101</t>
  </si>
  <si>
    <t>Přesun hmot tonážní pro izolace tepelné v objektech v do 6 m</t>
  </si>
  <si>
    <t>t</t>
  </si>
  <si>
    <t>6</t>
  </si>
  <si>
    <t>721</t>
  </si>
  <si>
    <t>Zdravotechnika - vnitřní kanalizace</t>
  </si>
  <si>
    <t>721174042</t>
  </si>
  <si>
    <t>Potrubí kanalizační z PP připojovací DN 40</t>
  </si>
  <si>
    <t>8</t>
  </si>
  <si>
    <t>5</t>
  </si>
  <si>
    <t>721174043</t>
  </si>
  <si>
    <t>Potrubí kanalizační z PP připojovací DN 50</t>
  </si>
  <si>
    <t>10</t>
  </si>
  <si>
    <t>721174045</t>
  </si>
  <si>
    <t>Potrubí kanalizační z PP připojovací DN 110</t>
  </si>
  <si>
    <t>7</t>
  </si>
  <si>
    <t>721175211</t>
  </si>
  <si>
    <t>Potrubí kanalizační z PP odpadní odhlučněné třívrstvé DN 75</t>
  </si>
  <si>
    <t>14</t>
  </si>
  <si>
    <t>721175212</t>
  </si>
  <si>
    <t>Potrubí kanalizační z PP odpadní odhlučněné třívrstvé DN 110</t>
  </si>
  <si>
    <t>9</t>
  </si>
  <si>
    <t>721194104</t>
  </si>
  <si>
    <t>Vyvedení a upevnění odpadních výpustek DN 40</t>
  </si>
  <si>
    <t>kus</t>
  </si>
  <si>
    <t>18</t>
  </si>
  <si>
    <t>721194105</t>
  </si>
  <si>
    <t>Vyvedení a upevnění odpadních výpustek DN 50</t>
  </si>
  <si>
    <t>20</t>
  </si>
  <si>
    <t>11</t>
  </si>
  <si>
    <t>721194109</t>
  </si>
  <si>
    <t>Vyvedení a upevnění odpadních výpustek DN 110</t>
  </si>
  <si>
    <t>22</t>
  </si>
  <si>
    <t>721211402</t>
  </si>
  <si>
    <t>Vpusť podlahová s vodorovným odtokem DN 40/50 s automatickým vztlakovým uzávěrem mřížka nerez 115x115</t>
  </si>
  <si>
    <t>24</t>
  </si>
  <si>
    <t>13</t>
  </si>
  <si>
    <t>721219128.1</t>
  </si>
  <si>
    <t>Montáž odtokového sprchového žlabu délky do 2000 mm</t>
  </si>
  <si>
    <t>26</t>
  </si>
  <si>
    <t>M</t>
  </si>
  <si>
    <t>55233203.1</t>
  </si>
  <si>
    <t>žlab sprchového koutu se zápachovou uzávěrkou</t>
  </si>
  <si>
    <t>32</t>
  </si>
  <si>
    <t>28</t>
  </si>
  <si>
    <t>15</t>
  </si>
  <si>
    <t>721226521</t>
  </si>
  <si>
    <t>Zápachová uzávěrka nástěnná pro pračku a myčku DN 40</t>
  </si>
  <si>
    <t>30</t>
  </si>
  <si>
    <t>721229111</t>
  </si>
  <si>
    <t>Montáž zápachové uzávěrky pro pračku a myčku do DN 50 ostatní typ</t>
  </si>
  <si>
    <t>17</t>
  </si>
  <si>
    <t>HLE.HL4000</t>
  </si>
  <si>
    <t>Podomítková instalační sadakpračkám-myčkám/umyvadlům, HL4000.0</t>
  </si>
  <si>
    <t>34</t>
  </si>
  <si>
    <t>HLE.HL4000.2</t>
  </si>
  <si>
    <t>Kompletační sada pro dva spotřebiče HL4000.2</t>
  </si>
  <si>
    <t>36</t>
  </si>
  <si>
    <t>19</t>
  </si>
  <si>
    <t>721273153</t>
  </si>
  <si>
    <t>Hlavice ventilační polypropylen PP DN 110</t>
  </si>
  <si>
    <t>38</t>
  </si>
  <si>
    <t>721290111</t>
  </si>
  <si>
    <t>Zkouška těsnosti potrubí kanalizace vodou DN do 125</t>
  </si>
  <si>
    <t>40</t>
  </si>
  <si>
    <t>998721101</t>
  </si>
  <si>
    <t>Přesun hmot tonážní pro vnitřní kanalizace v objektech v do 6 m</t>
  </si>
  <si>
    <t>42</t>
  </si>
  <si>
    <t>R721 01</t>
  </si>
  <si>
    <t>Podomítková vodní zápachová uzávěrka s přídavnou mechanickou zápachovou uzávěrkou, HL138</t>
  </si>
  <si>
    <t>44</t>
  </si>
  <si>
    <t>722</t>
  </si>
  <si>
    <t>Zdravotechnika - vnitřní vodovod</t>
  </si>
  <si>
    <t>23</t>
  </si>
  <si>
    <t>722174002</t>
  </si>
  <si>
    <t>Potrubí vodovodní plastové PPR svar polyfúze PN 16 D 20x2,8 (2,5) mm</t>
  </si>
  <si>
    <t>46</t>
  </si>
  <si>
    <t>722181242</t>
  </si>
  <si>
    <t>Ochrana vodovodního potrubí přilepenými termoizolačními trubicemi z PE tl přes 13 do 20 mm</t>
  </si>
  <si>
    <t>48</t>
  </si>
  <si>
    <t>25</t>
  </si>
  <si>
    <t>722190401</t>
  </si>
  <si>
    <t>Vyvedení a upevnění výpustku DN do 25</t>
  </si>
  <si>
    <t>50</t>
  </si>
  <si>
    <t>722229101</t>
  </si>
  <si>
    <t>Montáž vodovodních armatur s jedním závitem G 1/2" ostatní typ</t>
  </si>
  <si>
    <t>52</t>
  </si>
  <si>
    <t>27</t>
  </si>
  <si>
    <t>28654381</t>
  </si>
  <si>
    <t>Přechodka PPR plastová s převlečnou maticí 20x1/2"</t>
  </si>
  <si>
    <t>54</t>
  </si>
  <si>
    <t>722229103</t>
  </si>
  <si>
    <t>Montáž vodovodních armatur s jedním závitem G 1" ostatní typ</t>
  </si>
  <si>
    <t>56</t>
  </si>
  <si>
    <t>29</t>
  </si>
  <si>
    <t>28654385</t>
  </si>
  <si>
    <t>Přechodka PPR plastová s převlečnou maticí 32x1"</t>
  </si>
  <si>
    <t>58</t>
  </si>
  <si>
    <t>55114114</t>
  </si>
  <si>
    <t>Kulový kohout DN 15, PN 10, 110°C, pro pitnou vodu</t>
  </si>
  <si>
    <t>60</t>
  </si>
  <si>
    <t>31</t>
  </si>
  <si>
    <t>722239103</t>
  </si>
  <si>
    <t>Montáž armatur vodovodních se dvěma závity G 1"</t>
  </si>
  <si>
    <t>62</t>
  </si>
  <si>
    <t>55114116</t>
  </si>
  <si>
    <t>Kulový kohout DN 25, PN 10, 110°C, pro pitnou vodu</t>
  </si>
  <si>
    <t>64</t>
  </si>
  <si>
    <t>33</t>
  </si>
  <si>
    <t>722290226</t>
  </si>
  <si>
    <t>Zkouška těsnosti vodovodního potrubí DN do 50</t>
  </si>
  <si>
    <t>66</t>
  </si>
  <si>
    <t>725980121</t>
  </si>
  <si>
    <t>dvířka 15/15 - pro čistící kus kanalizace - plast, vč. montáže</t>
  </si>
  <si>
    <t>ks</t>
  </si>
  <si>
    <t>68</t>
  </si>
  <si>
    <t>35</t>
  </si>
  <si>
    <t>998722101</t>
  </si>
  <si>
    <t>Přesun hmot tonážní pro vnitřní vodovod v objektech v do 6 m</t>
  </si>
  <si>
    <t>70</t>
  </si>
  <si>
    <t>725</t>
  </si>
  <si>
    <t xml:space="preserve">Zdravotechnika - zařizovací předměty </t>
  </si>
  <si>
    <t>725119125</t>
  </si>
  <si>
    <t>Montáž klozetových mís závěsných na nosné stěny</t>
  </si>
  <si>
    <t>72</t>
  </si>
  <si>
    <t>37</t>
  </si>
  <si>
    <t>64236021.1</t>
  </si>
  <si>
    <t>Klozet závěsný, včetně sedátka</t>
  </si>
  <si>
    <t>74</t>
  </si>
  <si>
    <t>725219102</t>
  </si>
  <si>
    <t>Montáž umyvadla připevněného na šrouby do zdiva</t>
  </si>
  <si>
    <t>soubor</t>
  </si>
  <si>
    <t>76</t>
  </si>
  <si>
    <t>39</t>
  </si>
  <si>
    <t>64211046</t>
  </si>
  <si>
    <t>Umyvadlo keramické, sotvorem pro baterii</t>
  </si>
  <si>
    <t>78</t>
  </si>
  <si>
    <t>725244907</t>
  </si>
  <si>
    <t>Montáž zástěny sprchové rohové (sprchový kout)</t>
  </si>
  <si>
    <t>80</t>
  </si>
  <si>
    <t>41</t>
  </si>
  <si>
    <t>55495081.1</t>
  </si>
  <si>
    <t>zástěna sprchového koutu  rámová skleněná</t>
  </si>
  <si>
    <t>82</t>
  </si>
  <si>
    <t>725319111</t>
  </si>
  <si>
    <t>Montáž dřezu ostatních typů</t>
  </si>
  <si>
    <t>84</t>
  </si>
  <si>
    <t>43</t>
  </si>
  <si>
    <t>55231080.1</t>
  </si>
  <si>
    <t>Dřez nerezový</t>
  </si>
  <si>
    <t>86</t>
  </si>
  <si>
    <t>725813111</t>
  </si>
  <si>
    <t>Ventil rohový G 1/2"</t>
  </si>
  <si>
    <t>88</t>
  </si>
  <si>
    <t>45</t>
  </si>
  <si>
    <t>725813112</t>
  </si>
  <si>
    <t>Ventil rohový pračkový G 3/4"</t>
  </si>
  <si>
    <t>90</t>
  </si>
  <si>
    <t>725829101.1</t>
  </si>
  <si>
    <t>Montáž baterie podomítkové</t>
  </si>
  <si>
    <t>92</t>
  </si>
  <si>
    <t>47</t>
  </si>
  <si>
    <t>725829111</t>
  </si>
  <si>
    <t>Montáž baterie stojánkové dřezové G 1/2"</t>
  </si>
  <si>
    <t>94</t>
  </si>
  <si>
    <t>55145726.1</t>
  </si>
  <si>
    <t>baterie dřezová páková stojánková</t>
  </si>
  <si>
    <t>96</t>
  </si>
  <si>
    <t>49</t>
  </si>
  <si>
    <t>725849412.1</t>
  </si>
  <si>
    <t>Montáž baterie sprchové</t>
  </si>
  <si>
    <t>98</t>
  </si>
  <si>
    <t>55145590</t>
  </si>
  <si>
    <t>Sprchová baterie, vč. modulu ruční a hlavové sprchy</t>
  </si>
  <si>
    <t>100</t>
  </si>
  <si>
    <t>51</t>
  </si>
  <si>
    <t>725861102</t>
  </si>
  <si>
    <t>Zápachová uzávěrka pro umyvadla DN 40</t>
  </si>
  <si>
    <t>102</t>
  </si>
  <si>
    <t>725862103</t>
  </si>
  <si>
    <t>Zápachová uzávěrka pro dřezy DN 40/50</t>
  </si>
  <si>
    <t>104</t>
  </si>
  <si>
    <t>53</t>
  </si>
  <si>
    <t>998725103</t>
  </si>
  <si>
    <t>Přesun hmot tonážní pro zařizovací předměty v objektech v přes 12 do 24 m</t>
  </si>
  <si>
    <t>106</t>
  </si>
  <si>
    <t>726</t>
  </si>
  <si>
    <t>Zdravotechnika - předstěnové instalace</t>
  </si>
  <si>
    <t>726111031.1</t>
  </si>
  <si>
    <t>Instalační předstěna - klozet s ovládáním zepředu v 1080 mm závěsný do masivní zděné kce, tlačítko</t>
  </si>
  <si>
    <t>108</t>
  </si>
  <si>
    <t>55</t>
  </si>
  <si>
    <t>726191001</t>
  </si>
  <si>
    <t>Zvukoizolační souprava pro klozet a bidet</t>
  </si>
  <si>
    <t>110</t>
  </si>
  <si>
    <t>998726111</t>
  </si>
  <si>
    <t>Přesun hmot tonážní pro instalační prefabrikáty v objektech v do 6 m</t>
  </si>
  <si>
    <t>112</t>
  </si>
  <si>
    <t>OST</t>
  </si>
  <si>
    <t>Ostatní</t>
  </si>
  <si>
    <t>57</t>
  </si>
  <si>
    <t>OST 01</t>
  </si>
  <si>
    <t>Stavební přípomoce - sekání drážek, bourání prostupů</t>
  </si>
  <si>
    <t>h</t>
  </si>
  <si>
    <t>262144</t>
  </si>
  <si>
    <t>114</t>
  </si>
  <si>
    <t>OST 02</t>
  </si>
  <si>
    <t>Orientační šítek - barevné značení potrubí</t>
  </si>
  <si>
    <t>116</t>
  </si>
  <si>
    <t>59</t>
  </si>
  <si>
    <t>OST 03</t>
  </si>
  <si>
    <t>Celkový úklid objektu před předáním stavby</t>
  </si>
  <si>
    <t>118</t>
  </si>
  <si>
    <t>OST 04</t>
  </si>
  <si>
    <t>Přesun hmot po staveništi</t>
  </si>
  <si>
    <t>120</t>
  </si>
  <si>
    <t>61</t>
  </si>
  <si>
    <t>OST 05</t>
  </si>
  <si>
    <t>Odvoz suti na skládku včetně poplatku za uložení</t>
  </si>
  <si>
    <t>122</t>
  </si>
  <si>
    <t>OST 06</t>
  </si>
  <si>
    <t>Dokumentace skutečného provedení</t>
  </si>
  <si>
    <t>124</t>
  </si>
  <si>
    <t>ÚT - Ústřední topení - 2....</t>
  </si>
  <si>
    <t xml:space="preserve">    732 - Ústřední vytápění - strojovny   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</si>
  <si>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</si>
  <si>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</si>
  <si>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   </t>
  </si>
  <si>
    <t>71346-PE02</t>
  </si>
  <si>
    <t>28377104</t>
  </si>
  <si>
    <t>pouzdro izolační potrubní z pěnového polyetylenu 22/13mm</t>
  </si>
  <si>
    <t>732</t>
  </si>
  <si>
    <t xml:space="preserve">Ústřední vytápění - strojovny   </t>
  </si>
  <si>
    <t>4847601R85</t>
  </si>
  <si>
    <t>7325211R91</t>
  </si>
  <si>
    <t>Uvedení do provozu a zaškolení obsluhy</t>
  </si>
  <si>
    <t>733</t>
  </si>
  <si>
    <t>Ústřední vytápění - rozvodné potrubí</t>
  </si>
  <si>
    <t>733222304</t>
  </si>
  <si>
    <t>Potrubí měděné polotvrdé spojované lisováním D 22x1 mm</t>
  </si>
  <si>
    <t>733224224</t>
  </si>
  <si>
    <t>Příplatek k potrubí měděnému za zhotovení přípojky z trubek měděných D 22x1 mm</t>
  </si>
  <si>
    <t>733291101</t>
  </si>
  <si>
    <t>Zkouška těsnosti potrubí měděné D do 35x1,5</t>
  </si>
  <si>
    <t>998733101</t>
  </si>
  <si>
    <t>Přesun hmot tonážní pro rozvody potrubí v objektech v do 6 m</t>
  </si>
  <si>
    <t>734</t>
  </si>
  <si>
    <t>Ústřední vytápění - armatury</t>
  </si>
  <si>
    <t>734209103</t>
  </si>
  <si>
    <t>Montáž armatury závitové s jedním závitem G 1/2</t>
  </si>
  <si>
    <t>55124389</t>
  </si>
  <si>
    <t>kohout vypouštěcí kulový s hadicovou vývodkou a zátkou PN 10 T 110°C 1/2"</t>
  </si>
  <si>
    <t>55121289</t>
  </si>
  <si>
    <t>ventil automatický odvzdušňovací svislý se zpětným ventilem T 120°C mosaz 1/2"</t>
  </si>
  <si>
    <t>55121264</t>
  </si>
  <si>
    <t>Ventil pojistný DN 15, 8 bar</t>
  </si>
  <si>
    <t>734209113</t>
  </si>
  <si>
    <t>Montáž armatury závitové s dvěma závity G 1/2</t>
  </si>
  <si>
    <t>Kulový kohout DN 15, PN 10, 110°C</t>
  </si>
  <si>
    <t>55121196</t>
  </si>
  <si>
    <t>Klapka zpětná DN 15, PN 10, závitová</t>
  </si>
  <si>
    <t>55129510</t>
  </si>
  <si>
    <t>Filtr DN 15, PN 16, závitový</t>
  </si>
  <si>
    <t>734209114</t>
  </si>
  <si>
    <t>Montáž armatury závitové s dvěma závity G 3/4</t>
  </si>
  <si>
    <t>48466559</t>
  </si>
  <si>
    <t>armatura uzavírací kulový kohout se zajištěním 3/4"</t>
  </si>
  <si>
    <t>734421101.1</t>
  </si>
  <si>
    <t>Tlakoměr s pevným stonkem a zpětnou klapkou tlak 0-6 bar průměr 50 mm spodní připojení</t>
  </si>
  <si>
    <t>998734101</t>
  </si>
  <si>
    <t>Přesun hmot tonážní pro armatury v objektech v do 6 m</t>
  </si>
  <si>
    <t>735</t>
  </si>
  <si>
    <t xml:space="preserve">Ústřední vytápění - otopná tělesa   </t>
  </si>
  <si>
    <t>735164511</t>
  </si>
  <si>
    <t>Montáž otopného tělesa trubkového na stěnu výšky tělesa do 1500 mm</t>
  </si>
  <si>
    <t>54153074.R02</t>
  </si>
  <si>
    <t>ELEKTRICKÝ PŘÍMOTOP 1000W - koupelnový žebřík</t>
  </si>
  <si>
    <t>55121231R</t>
  </si>
  <si>
    <t>ventil termostatický úhlový 1/2" chrom</t>
  </si>
  <si>
    <t>55128286R</t>
  </si>
  <si>
    <t>šroubení regulační radiátorové rohové chrom 1/2"</t>
  </si>
  <si>
    <t>55128277R</t>
  </si>
  <si>
    <t>dvojité šroubení radiátorové rohové DN15</t>
  </si>
  <si>
    <t>19761104</t>
  </si>
  <si>
    <t>kus přechodový mosazný lisovací spoj pro rozvod vody a topení do 25</t>
  </si>
  <si>
    <t>7342091R01</t>
  </si>
  <si>
    <t>Montáž termostatických hlavic</t>
  </si>
  <si>
    <t>7342216R05</t>
  </si>
  <si>
    <t>Termostatická hlavice, vestavné kapalinové čidlo - barva černá matná</t>
  </si>
  <si>
    <t>734211115</t>
  </si>
  <si>
    <t>Ventil závitový odvzdušňovací G 1/2 PN 10 do 120°C</t>
  </si>
  <si>
    <t>734251211R</t>
  </si>
  <si>
    <t>Ventil závitový pojistný rohový G 1/2 provozní tlak 3 barů, vč montáže</t>
  </si>
  <si>
    <t>734291123</t>
  </si>
  <si>
    <t>Kohout plnící a vypouštěcí G 1/2 PN 10 do 90°C závitový</t>
  </si>
  <si>
    <t>734291264</t>
  </si>
  <si>
    <t>Filtr závitový přímý G 1 PN 30 do 110°C s vnitřními závity</t>
  </si>
  <si>
    <t>734292713</t>
  </si>
  <si>
    <t>Kohout kulový přímý G 1/2 PN 42 do 185°C</t>
  </si>
  <si>
    <t>5415307616R</t>
  </si>
  <si>
    <t>koupelnový radiátor, levé připojení, bílá</t>
  </si>
  <si>
    <t>54153082R</t>
  </si>
  <si>
    <t>elektrická topná vložka, 500W, 230V</t>
  </si>
  <si>
    <t>998735101</t>
  </si>
  <si>
    <t>Přesun hmot tonážní pro otopná tělesa v objektech v do 6 m</t>
  </si>
  <si>
    <t>Stavební přípomoce - sekání drážek, bourání prostupů, hrubé zahození drážek a prostupů</t>
  </si>
  <si>
    <t>Drobný nespecifikovaný materiál</t>
  </si>
  <si>
    <t>kpl</t>
  </si>
  <si>
    <t>VZT - Vzduchotechnika</t>
  </si>
  <si>
    <t>PSV - PSV</t>
  </si>
  <si>
    <t xml:space="preserve">    751 - Vzduchotechnika</t>
  </si>
  <si>
    <t>751</t>
  </si>
  <si>
    <t>751322037</t>
  </si>
  <si>
    <t>Montáž  ventilátoru  TD200/125 230V, 30W</t>
  </si>
  <si>
    <t>42972312</t>
  </si>
  <si>
    <t>Ventilátor  TD200/125 230V, 30W</t>
  </si>
  <si>
    <t>751344112</t>
  </si>
  <si>
    <t>Montáž tlumiče hluku pro kruhové potrubí D přes 100 do 200 mm</t>
  </si>
  <si>
    <t>42976107.1</t>
  </si>
  <si>
    <t>tlumič hluku ohebný s gumovým těsněním PP-Al izolace 50mm D 125mm, l=1000mm,</t>
  </si>
  <si>
    <t>751398051</t>
  </si>
  <si>
    <t>Montáž protidešťové žaluzie nebo žaluziové klapky na čtyřhranné potrubí do 0,150 m2</t>
  </si>
  <si>
    <t>42972918</t>
  </si>
  <si>
    <t>žaluzie protidešťová s pevnými lamelami, pozink, pro potrubí 350x350mm</t>
  </si>
  <si>
    <t>751510041</t>
  </si>
  <si>
    <t>Vzduchotechnické potrubí z pozinkovaného plechu kruhové spirálně vinutá trouba bez příruby D do 100 mm</t>
  </si>
  <si>
    <t>751510042</t>
  </si>
  <si>
    <t>Vzduchotechnické potrubí z pozinkovaného plechu kruhové spirálně vinutá trouba bez příruby D přes 100 do 200 mm</t>
  </si>
  <si>
    <t>751514679</t>
  </si>
  <si>
    <t>Montáž škrtící klapky nebo zpětné klapky do plechového potrubí kruhové bez příruby D přes 100 do 200 mm</t>
  </si>
  <si>
    <t>42971024</t>
  </si>
  <si>
    <t>klapka kruhová zpětná Pz D 200mm</t>
  </si>
  <si>
    <t>751572031</t>
  </si>
  <si>
    <t>Uchycení potrubí kruhového</t>
  </si>
  <si>
    <t>751613114.1</t>
  </si>
  <si>
    <t>Montáž dodatečné izolovaného potrubí samolepící izolací</t>
  </si>
  <si>
    <t>m2</t>
  </si>
  <si>
    <t>27127207</t>
  </si>
  <si>
    <t>izolace plošná kaučuková s metalickým povrchem samolepící tl 19mm</t>
  </si>
  <si>
    <t>Spojovací materiál</t>
  </si>
  <si>
    <t>Montáž vzduchotechnických rozvodů</t>
  </si>
  <si>
    <t>Montáž tepelné izolace potrubí z pěnového PE, DN přes 16 do 25mm</t>
  </si>
  <si>
    <t>Pokojový termostat  vč.montáže</t>
  </si>
  <si>
    <t>Statutární město Jihlava, Masarykovo náměstí 97/1 Jihlava, 58601</t>
  </si>
  <si>
    <t>SELTA s.r.o.</t>
  </si>
  <si>
    <t>Miroslav Smetana</t>
  </si>
  <si>
    <t>Třebízského 22, 58601 Jihlava</t>
  </si>
  <si>
    <t>73247-KOT01</t>
  </si>
  <si>
    <t>D+M plynového kotle dle specifikace PD včetně příslušenství a odkouření (vyvložkování není součástí stavby, majetek SVJ)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</si>
</sst>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2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K6" sqref="K6:AJ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8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68" t="s">
        <v>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70" t="s">
        <v>15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473</v>
      </c>
      <c r="AK8" s="23" t="s">
        <v>20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K10" s="166" t="s">
        <v>470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K13" s="166"/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K16" s="166" t="s">
        <v>471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K17" s="166"/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K18" s="166"/>
      <c r="AR18" s="17"/>
      <c r="BS18" s="14" t="s">
        <v>6</v>
      </c>
    </row>
    <row r="19" spans="1:71" s="1" customFormat="1" ht="12" customHeight="1">
      <c r="B19" s="17"/>
      <c r="D19" s="23" t="s">
        <v>27</v>
      </c>
      <c r="K19" s="166" t="s">
        <v>472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2">
        <f>ROUND(AG94,2)</f>
        <v>0</v>
      </c>
      <c r="AL26" s="173"/>
      <c r="AM26" s="173"/>
      <c r="AN26" s="173"/>
      <c r="AO26" s="17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4" t="s">
        <v>30</v>
      </c>
      <c r="M28" s="174"/>
      <c r="N28" s="174"/>
      <c r="O28" s="174"/>
      <c r="P28" s="174"/>
      <c r="Q28" s="26"/>
      <c r="R28" s="26"/>
      <c r="S28" s="26"/>
      <c r="T28" s="26"/>
      <c r="U28" s="26"/>
      <c r="V28" s="26"/>
      <c r="W28" s="174" t="s">
        <v>31</v>
      </c>
      <c r="X28" s="174"/>
      <c r="Y28" s="174"/>
      <c r="Z28" s="174"/>
      <c r="AA28" s="174"/>
      <c r="AB28" s="174"/>
      <c r="AC28" s="174"/>
      <c r="AD28" s="174"/>
      <c r="AE28" s="174"/>
      <c r="AF28" s="26"/>
      <c r="AG28" s="26"/>
      <c r="AH28" s="26"/>
      <c r="AI28" s="26"/>
      <c r="AJ28" s="26"/>
      <c r="AK28" s="174" t="s">
        <v>32</v>
      </c>
      <c r="AL28" s="174"/>
      <c r="AM28" s="174"/>
      <c r="AN28" s="174"/>
      <c r="AO28" s="174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23" t="s">
        <v>34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1"/>
    </row>
    <row r="30" spans="1:71" s="3" customFormat="1" ht="14.45" customHeight="1">
      <c r="B30" s="31"/>
      <c r="F30" s="23" t="s">
        <v>35</v>
      </c>
      <c r="L30" s="177">
        <v>0.12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1"/>
    </row>
    <row r="31" spans="1:71" s="3" customFormat="1" ht="14.45" hidden="1" customHeight="1">
      <c r="B31" s="31"/>
      <c r="F31" s="23" t="s">
        <v>36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1"/>
    </row>
    <row r="32" spans="1:71" s="3" customFormat="1" ht="14.45" hidden="1" customHeight="1">
      <c r="B32" s="31"/>
      <c r="F32" s="23" t="s">
        <v>37</v>
      </c>
      <c r="L32" s="177">
        <v>0.12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1"/>
    </row>
    <row r="33" spans="1:57" s="3" customFormat="1" ht="14.45" hidden="1" customHeight="1">
      <c r="B33" s="31"/>
      <c r="F33" s="23" t="s">
        <v>38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40</v>
      </c>
      <c r="U35" s="34"/>
      <c r="V35" s="34"/>
      <c r="W35" s="34"/>
      <c r="X35" s="198" t="s">
        <v>41</v>
      </c>
      <c r="Y35" s="199"/>
      <c r="Z35" s="199"/>
      <c r="AA35" s="199"/>
      <c r="AB35" s="199"/>
      <c r="AC35" s="34"/>
      <c r="AD35" s="34"/>
      <c r="AE35" s="34"/>
      <c r="AF35" s="34"/>
      <c r="AG35" s="34"/>
      <c r="AH35" s="34"/>
      <c r="AI35" s="34"/>
      <c r="AJ35" s="34"/>
      <c r="AK35" s="200">
        <f>SUM(AK26:AK33)</f>
        <v>0</v>
      </c>
      <c r="AL35" s="199"/>
      <c r="AM35" s="199"/>
      <c r="AN35" s="199"/>
      <c r="AO35" s="201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44</v>
      </c>
      <c r="AI60" s="29"/>
      <c r="AJ60" s="29"/>
      <c r="AK60" s="29"/>
      <c r="AL60" s="29"/>
      <c r="AM60" s="39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47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44</v>
      </c>
      <c r="AI75" s="29"/>
      <c r="AJ75" s="29"/>
      <c r="AK75" s="29"/>
      <c r="AL75" s="29"/>
      <c r="AM75" s="39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IMPORT</v>
      </c>
      <c r="AR84" s="45"/>
    </row>
    <row r="85" spans="1:91" s="5" customFormat="1" ht="36.950000000000003" customHeight="1">
      <c r="B85" s="46"/>
      <c r="C85" s="47" t="s">
        <v>14</v>
      </c>
      <c r="L85" s="189" t="str">
        <f>K6</f>
        <v>VV_Třebízkého_byt_č3_Jihlava ZTI REV 2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Třebízského 22, 58601 Jihlava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91" t="str">
        <f>IF(AN8= "","",AN8)</f>
        <v/>
      </c>
      <c r="AN87" s="191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K10</f>
        <v>Statutární město Jihlava, Masarykovo náměstí 97/1 Jihlava, 58601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92" t="str">
        <f>K16</f>
        <v>SELTA s.r.o.</v>
      </c>
      <c r="AN89" s="193"/>
      <c r="AO89" s="193"/>
      <c r="AP89" s="193"/>
      <c r="AQ89" s="26"/>
      <c r="AR89" s="27"/>
      <c r="AS89" s="194" t="s">
        <v>49</v>
      </c>
      <c r="AT89" s="195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92" t="str">
        <f>K19</f>
        <v>Miroslav Smetana</v>
      </c>
      <c r="AN90" s="193"/>
      <c r="AO90" s="193"/>
      <c r="AP90" s="193"/>
      <c r="AQ90" s="26"/>
      <c r="AR90" s="27"/>
      <c r="AS90" s="196"/>
      <c r="AT90" s="197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6"/>
      <c r="AT91" s="197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1" t="s">
        <v>50</v>
      </c>
      <c r="D92" s="182"/>
      <c r="E92" s="182"/>
      <c r="F92" s="182"/>
      <c r="G92" s="182"/>
      <c r="H92" s="54"/>
      <c r="I92" s="183" t="s">
        <v>51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52</v>
      </c>
      <c r="AH92" s="182"/>
      <c r="AI92" s="182"/>
      <c r="AJ92" s="182"/>
      <c r="AK92" s="182"/>
      <c r="AL92" s="182"/>
      <c r="AM92" s="182"/>
      <c r="AN92" s="183" t="s">
        <v>53</v>
      </c>
      <c r="AO92" s="182"/>
      <c r="AP92" s="185"/>
      <c r="AQ92" s="55" t="s">
        <v>54</v>
      </c>
      <c r="AR92" s="27"/>
      <c r="AS92" s="56" t="s">
        <v>55</v>
      </c>
      <c r="AT92" s="57" t="s">
        <v>56</v>
      </c>
      <c r="AU92" s="57" t="s">
        <v>57</v>
      </c>
      <c r="AV92" s="57" t="s">
        <v>58</v>
      </c>
      <c r="AW92" s="57" t="s">
        <v>59</v>
      </c>
      <c r="AX92" s="57" t="s">
        <v>60</v>
      </c>
      <c r="AY92" s="57" t="s">
        <v>61</v>
      </c>
      <c r="AZ92" s="57" t="s">
        <v>62</v>
      </c>
      <c r="BA92" s="57" t="s">
        <v>63</v>
      </c>
      <c r="BB92" s="57" t="s">
        <v>64</v>
      </c>
      <c r="BC92" s="57" t="s">
        <v>65</v>
      </c>
      <c r="BD92" s="58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6">
        <f>ROUND(SUM(AG95:AG97),2)</f>
        <v>0</v>
      </c>
      <c r="AH94" s="186"/>
      <c r="AI94" s="186"/>
      <c r="AJ94" s="186"/>
      <c r="AK94" s="186"/>
      <c r="AL94" s="186"/>
      <c r="AM94" s="186"/>
      <c r="AN94" s="187">
        <f>SUM(AG94,AT94)</f>
        <v>0</v>
      </c>
      <c r="AO94" s="187"/>
      <c r="AP94" s="187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68</v>
      </c>
      <c r="BT94" s="71" t="s">
        <v>69</v>
      </c>
      <c r="BU94" s="72" t="s">
        <v>70</v>
      </c>
      <c r="BV94" s="71" t="s">
        <v>13</v>
      </c>
      <c r="BW94" s="71" t="s">
        <v>4</v>
      </c>
      <c r="BX94" s="71" t="s">
        <v>71</v>
      </c>
      <c r="CL94" s="71" t="s">
        <v>1</v>
      </c>
    </row>
    <row r="95" spans="1:91" s="7" customFormat="1" ht="16.5" customHeight="1">
      <c r="A95" s="73" t="s">
        <v>72</v>
      </c>
      <c r="B95" s="74"/>
      <c r="C95" s="75"/>
      <c r="D95" s="180" t="s">
        <v>73</v>
      </c>
      <c r="E95" s="180"/>
      <c r="F95" s="180"/>
      <c r="G95" s="180"/>
      <c r="H95" s="180"/>
      <c r="I95" s="76"/>
      <c r="J95" s="180" t="s">
        <v>74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'ZTI2 - Zdravotechnické in...'!J30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7" t="s">
        <v>75</v>
      </c>
      <c r="AR95" s="74"/>
      <c r="AS95" s="78">
        <v>0</v>
      </c>
      <c r="AT95" s="79">
        <f>ROUND(SUM(AV95:AW95),2)</f>
        <v>0</v>
      </c>
      <c r="AU95" s="80">
        <f>'ZTI2 - Zdravotechnické in...'!P123</f>
        <v>0</v>
      </c>
      <c r="AV95" s="79">
        <f>'ZTI2 - Zdravotechnické in...'!J33</f>
        <v>0</v>
      </c>
      <c r="AW95" s="79">
        <f>'ZTI2 - Zdravotechnické in...'!J34</f>
        <v>0</v>
      </c>
      <c r="AX95" s="79">
        <f>'ZTI2 - Zdravotechnické in...'!J35</f>
        <v>0</v>
      </c>
      <c r="AY95" s="79">
        <f>'ZTI2 - Zdravotechnické in...'!J36</f>
        <v>0</v>
      </c>
      <c r="AZ95" s="79">
        <f>'ZTI2 - Zdravotechnické in...'!F33</f>
        <v>0</v>
      </c>
      <c r="BA95" s="79">
        <f>'ZTI2 - Zdravotechnické in...'!F34</f>
        <v>0</v>
      </c>
      <c r="BB95" s="79">
        <f>'ZTI2 - Zdravotechnické in...'!F35</f>
        <v>0</v>
      </c>
      <c r="BC95" s="79">
        <f>'ZTI2 - Zdravotechnické in...'!F36</f>
        <v>0</v>
      </c>
      <c r="BD95" s="81">
        <f>'ZTI2 - Zdravotechnické in...'!F37</f>
        <v>0</v>
      </c>
      <c r="BT95" s="82" t="s">
        <v>76</v>
      </c>
      <c r="BV95" s="82" t="s">
        <v>13</v>
      </c>
      <c r="BW95" s="82" t="s">
        <v>77</v>
      </c>
      <c r="BX95" s="82" t="s">
        <v>4</v>
      </c>
      <c r="CL95" s="82" t="s">
        <v>1</v>
      </c>
      <c r="CM95" s="82" t="s">
        <v>78</v>
      </c>
    </row>
    <row r="96" spans="1:91" s="7" customFormat="1" ht="16.5" customHeight="1">
      <c r="A96" s="73" t="s">
        <v>72</v>
      </c>
      <c r="B96" s="74"/>
      <c r="C96" s="75"/>
      <c r="D96" s="180" t="s">
        <v>79</v>
      </c>
      <c r="E96" s="180"/>
      <c r="F96" s="180"/>
      <c r="G96" s="180"/>
      <c r="H96" s="180"/>
      <c r="I96" s="76"/>
      <c r="J96" s="180" t="s">
        <v>80</v>
      </c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78">
        <f>'ÚT - Ústřední topení - 2....'!J30</f>
        <v>0</v>
      </c>
      <c r="AH96" s="179"/>
      <c r="AI96" s="179"/>
      <c r="AJ96" s="179"/>
      <c r="AK96" s="179"/>
      <c r="AL96" s="179"/>
      <c r="AM96" s="179"/>
      <c r="AN96" s="178">
        <f>SUM(AG96,AT96)</f>
        <v>0</v>
      </c>
      <c r="AO96" s="179"/>
      <c r="AP96" s="179"/>
      <c r="AQ96" s="77" t="s">
        <v>75</v>
      </c>
      <c r="AR96" s="74"/>
      <c r="AS96" s="78">
        <v>0</v>
      </c>
      <c r="AT96" s="79">
        <f>ROUND(SUM(AV96:AW96),2)</f>
        <v>0</v>
      </c>
      <c r="AU96" s="80">
        <f>'ÚT - Ústřední topení - 2....'!P123</f>
        <v>0</v>
      </c>
      <c r="AV96" s="79">
        <f>'ÚT - Ústřední topení - 2....'!J33</f>
        <v>0</v>
      </c>
      <c r="AW96" s="79">
        <f>'ÚT - Ústřední topení - 2....'!J34</f>
        <v>0</v>
      </c>
      <c r="AX96" s="79">
        <f>'ÚT - Ústřední topení - 2....'!J35</f>
        <v>0</v>
      </c>
      <c r="AY96" s="79">
        <f>'ÚT - Ústřední topení - 2....'!J36</f>
        <v>0</v>
      </c>
      <c r="AZ96" s="79">
        <f>'ÚT - Ústřední topení - 2....'!F33</f>
        <v>0</v>
      </c>
      <c r="BA96" s="79">
        <f>'ÚT - Ústřední topení - 2....'!F34</f>
        <v>0</v>
      </c>
      <c r="BB96" s="79">
        <f>'ÚT - Ústřední topení - 2....'!F35</f>
        <v>0</v>
      </c>
      <c r="BC96" s="79">
        <f>'ÚT - Ústřední topení - 2....'!F36</f>
        <v>0</v>
      </c>
      <c r="BD96" s="81">
        <f>'ÚT - Ústřední topení - 2....'!F37</f>
        <v>0</v>
      </c>
      <c r="BT96" s="82" t="s">
        <v>76</v>
      </c>
      <c r="BV96" s="82" t="s">
        <v>13</v>
      </c>
      <c r="BW96" s="82" t="s">
        <v>81</v>
      </c>
      <c r="BX96" s="82" t="s">
        <v>4</v>
      </c>
      <c r="CL96" s="82" t="s">
        <v>1</v>
      </c>
      <c r="CM96" s="82" t="s">
        <v>78</v>
      </c>
    </row>
    <row r="97" spans="1:91" s="7" customFormat="1" ht="16.5" customHeight="1">
      <c r="A97" s="73" t="s">
        <v>72</v>
      </c>
      <c r="B97" s="74"/>
      <c r="C97" s="75"/>
      <c r="D97" s="180" t="s">
        <v>82</v>
      </c>
      <c r="E97" s="180"/>
      <c r="F97" s="180"/>
      <c r="G97" s="180"/>
      <c r="H97" s="180"/>
      <c r="I97" s="76"/>
      <c r="J97" s="180" t="s">
        <v>83</v>
      </c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78">
        <f>'VZT - Vzduchotechnika'!J30</f>
        <v>0</v>
      </c>
      <c r="AH97" s="179"/>
      <c r="AI97" s="179"/>
      <c r="AJ97" s="179"/>
      <c r="AK97" s="179"/>
      <c r="AL97" s="179"/>
      <c r="AM97" s="179"/>
      <c r="AN97" s="178">
        <f>SUM(AG97,AT97)</f>
        <v>0</v>
      </c>
      <c r="AO97" s="179"/>
      <c r="AP97" s="179"/>
      <c r="AQ97" s="77" t="s">
        <v>75</v>
      </c>
      <c r="AR97" s="74"/>
      <c r="AS97" s="83">
        <v>0</v>
      </c>
      <c r="AT97" s="84">
        <f>ROUND(SUM(AV97:AW97),2)</f>
        <v>0</v>
      </c>
      <c r="AU97" s="85">
        <f>'VZT - Vzduchotechnika'!P119</f>
        <v>0</v>
      </c>
      <c r="AV97" s="84">
        <f>'VZT - Vzduchotechnika'!J33</f>
        <v>0</v>
      </c>
      <c r="AW97" s="84">
        <f>'VZT - Vzduchotechnika'!J34</f>
        <v>0</v>
      </c>
      <c r="AX97" s="84">
        <f>'VZT - Vzduchotechnika'!J35</f>
        <v>0</v>
      </c>
      <c r="AY97" s="84">
        <f>'VZT - Vzduchotechnika'!J36</f>
        <v>0</v>
      </c>
      <c r="AZ97" s="84">
        <f>'VZT - Vzduchotechnika'!F33</f>
        <v>0</v>
      </c>
      <c r="BA97" s="84">
        <f>'VZT - Vzduchotechnika'!F34</f>
        <v>0</v>
      </c>
      <c r="BB97" s="84">
        <f>'VZT - Vzduchotechnika'!F35</f>
        <v>0</v>
      </c>
      <c r="BC97" s="84">
        <f>'VZT - Vzduchotechnika'!F36</f>
        <v>0</v>
      </c>
      <c r="BD97" s="86">
        <f>'VZT - Vzduchotechnika'!F37</f>
        <v>0</v>
      </c>
      <c r="BT97" s="82" t="s">
        <v>76</v>
      </c>
      <c r="BV97" s="82" t="s">
        <v>13</v>
      </c>
      <c r="BW97" s="82" t="s">
        <v>84</v>
      </c>
      <c r="BX97" s="82" t="s">
        <v>4</v>
      </c>
      <c r="CL97" s="82" t="s">
        <v>1</v>
      </c>
      <c r="CM97" s="82" t="s">
        <v>78</v>
      </c>
    </row>
    <row r="98" spans="1:91" s="2" customFormat="1" ht="30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91" s="2" customFormat="1" ht="6.95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</sheetData>
  <mergeCells count="48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ZTI2 - Zdravotechnické in...'!C2" display="/"/>
    <hyperlink ref="A96" location="'ÚT - Ústřední topení - 2....'!C2" display="/"/>
    <hyperlink ref="A97" location="'VZT - Vzduchotechnika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3"/>
  <sheetViews>
    <sheetView showGridLines="0" topLeftCell="A108" workbookViewId="0">
      <selection activeCell="I126" sqref="I126:I1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8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4" t="s">
        <v>77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85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3" t="str">
        <f>'Rekapitulace stavby'!K6</f>
        <v>VV_Třebízkého_byt_č3_Jihlava ZTI REV 2</v>
      </c>
      <c r="F7" s="204"/>
      <c r="G7" s="204"/>
      <c r="H7" s="204"/>
      <c r="L7" s="17"/>
    </row>
    <row r="8" spans="1:46" s="2" customFormat="1" ht="12" customHeight="1">
      <c r="A8" s="26"/>
      <c r="B8" s="27"/>
      <c r="C8" s="26"/>
      <c r="D8" s="23" t="s">
        <v>86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9" t="s">
        <v>87</v>
      </c>
      <c r="F9" s="202"/>
      <c r="G9" s="202"/>
      <c r="H9" s="202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tr">
        <f>'Rekapitulace stavby'!K8</f>
        <v>Třebízského 22, 58601 Jihlava</v>
      </c>
      <c r="G12" s="26"/>
      <c r="H12" s="26"/>
      <c r="I12" s="23" t="s">
        <v>20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 t="str">
        <f>'Rekapitulace stavby'!K10</f>
        <v>Statutární město Jihlava, Masarykovo náměstí 97/1 Jihlava, 58601</v>
      </c>
      <c r="G14" s="26"/>
      <c r="H14" s="26"/>
      <c r="I14" s="23" t="s">
        <v>22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23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8" t="str">
        <f>'Rekapitulace stavby'!E14</f>
        <v xml:space="preserve"> </v>
      </c>
      <c r="F18" s="168"/>
      <c r="G18" s="168"/>
      <c r="H18" s="168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 t="str">
        <f>'Rekapitulace stavby'!K16</f>
        <v>SELTA s.r.o.</v>
      </c>
      <c r="G20" s="26"/>
      <c r="H20" s="26"/>
      <c r="I20" s="23" t="s">
        <v>22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 t="str">
        <f>'Rekapitulace stavby'!K19</f>
        <v>Miroslav Smetana</v>
      </c>
      <c r="G23" s="26"/>
      <c r="H23" s="26"/>
      <c r="I23" s="23" t="s">
        <v>22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23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1" t="s">
        <v>1</v>
      </c>
      <c r="F27" s="171"/>
      <c r="G27" s="171"/>
      <c r="H27" s="1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33</v>
      </c>
      <c r="E33" s="23" t="s">
        <v>34</v>
      </c>
      <c r="F33" s="94">
        <f>ROUND((SUM(BE123:BE192)),  2)</f>
        <v>0</v>
      </c>
      <c r="G33" s="26"/>
      <c r="H33" s="26"/>
      <c r="I33" s="95">
        <v>0.21</v>
      </c>
      <c r="J33" s="94">
        <f>ROUND(((SUM(BE123:BE192))*I33),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4">
        <f>ROUND((SUM(BF123:BF192)),  2)</f>
        <v>0</v>
      </c>
      <c r="G34" s="26"/>
      <c r="H34" s="26"/>
      <c r="I34" s="95">
        <v>0.12</v>
      </c>
      <c r="J34" s="94">
        <f>ROUND(((SUM(BF123:BF192))*I34),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4">
        <f>ROUND((SUM(BG123:BG192)),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4">
        <f>ROUND((SUM(BH123:BH192)),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4">
        <f>ROUND((SUM(BI123:BI192)),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3" t="str">
        <f>E7</f>
        <v>VV_Třebízkého_byt_č3_Jihlava ZTI REV 2</v>
      </c>
      <c r="F85" s="204"/>
      <c r="G85" s="204"/>
      <c r="H85" s="20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9" t="str">
        <f>E9</f>
        <v>ZTI2 - Zdravotechnické in...</v>
      </c>
      <c r="F87" s="202"/>
      <c r="G87" s="202"/>
      <c r="H87" s="202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>Třebízského 22, 58601 Jihlava</v>
      </c>
      <c r="G89" s="26"/>
      <c r="H89" s="26"/>
      <c r="I89" s="23" t="s">
        <v>20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F14</f>
        <v>Statutární město Jihlava, Masarykovo náměstí 97/1 Jihlava, 58601</v>
      </c>
      <c r="G91" s="26"/>
      <c r="H91" s="26"/>
      <c r="I91" s="23" t="s">
        <v>25</v>
      </c>
      <c r="J91" s="24" t="str">
        <f>F20</f>
        <v>SELTA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F23</f>
        <v>Miroslav Smetana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89</v>
      </c>
      <c r="D94" s="96"/>
      <c r="E94" s="96"/>
      <c r="F94" s="96"/>
      <c r="G94" s="96"/>
      <c r="H94" s="96"/>
      <c r="I94" s="96"/>
      <c r="J94" s="105" t="s">
        <v>90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91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92</v>
      </c>
    </row>
    <row r="97" spans="1:31" s="9" customFormat="1" ht="24.95" customHeight="1">
      <c r="B97" s="107"/>
      <c r="D97" s="108" t="s">
        <v>93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1:31" s="10" customFormat="1" ht="19.899999999999999" customHeight="1">
      <c r="B98" s="111"/>
      <c r="D98" s="112" t="s">
        <v>94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1:31" s="10" customFormat="1" ht="19.899999999999999" customHeight="1">
      <c r="B99" s="111"/>
      <c r="D99" s="112" t="s">
        <v>95</v>
      </c>
      <c r="E99" s="113"/>
      <c r="F99" s="113"/>
      <c r="G99" s="113"/>
      <c r="H99" s="113"/>
      <c r="I99" s="113"/>
      <c r="J99" s="114">
        <f>J129</f>
        <v>0</v>
      </c>
      <c r="L99" s="111"/>
    </row>
    <row r="100" spans="1:31" s="10" customFormat="1" ht="19.899999999999999" customHeight="1">
      <c r="B100" s="111"/>
      <c r="D100" s="112" t="s">
        <v>96</v>
      </c>
      <c r="E100" s="113"/>
      <c r="F100" s="113"/>
      <c r="G100" s="113"/>
      <c r="H100" s="113"/>
      <c r="I100" s="113"/>
      <c r="J100" s="114">
        <f>J149</f>
        <v>0</v>
      </c>
      <c r="L100" s="111"/>
    </row>
    <row r="101" spans="1:31" s="10" customFormat="1" ht="19.899999999999999" customHeight="1">
      <c r="B101" s="111"/>
      <c r="D101" s="112" t="s">
        <v>97</v>
      </c>
      <c r="E101" s="113"/>
      <c r="F101" s="113"/>
      <c r="G101" s="113"/>
      <c r="H101" s="113"/>
      <c r="I101" s="113"/>
      <c r="J101" s="114">
        <f>J163</f>
        <v>0</v>
      </c>
      <c r="L101" s="111"/>
    </row>
    <row r="102" spans="1:31" s="10" customFormat="1" ht="19.899999999999999" customHeight="1">
      <c r="B102" s="111"/>
      <c r="D102" s="112" t="s">
        <v>98</v>
      </c>
      <c r="E102" s="113"/>
      <c r="F102" s="113"/>
      <c r="G102" s="113"/>
      <c r="H102" s="113"/>
      <c r="I102" s="113"/>
      <c r="J102" s="114">
        <f>J182</f>
        <v>0</v>
      </c>
      <c r="L102" s="111"/>
    </row>
    <row r="103" spans="1:31" s="10" customFormat="1" ht="19.899999999999999" customHeight="1">
      <c r="B103" s="111"/>
      <c r="D103" s="112" t="s">
        <v>99</v>
      </c>
      <c r="E103" s="113"/>
      <c r="F103" s="113"/>
      <c r="G103" s="113"/>
      <c r="H103" s="113"/>
      <c r="I103" s="113"/>
      <c r="J103" s="114">
        <f>J186</f>
        <v>0</v>
      </c>
      <c r="L103" s="111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100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3" t="str">
        <f>E7</f>
        <v>VV_Třebízkého_byt_č3_Jihlava ZTI REV 2</v>
      </c>
      <c r="F113" s="204"/>
      <c r="G113" s="204"/>
      <c r="H113" s="204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86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9" t="str">
        <f>E9</f>
        <v>ZTI2 - Zdravotechnické in...</v>
      </c>
      <c r="F115" s="202"/>
      <c r="G115" s="202"/>
      <c r="H115" s="202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18</v>
      </c>
      <c r="D117" s="26"/>
      <c r="E117" s="26"/>
      <c r="F117" s="21" t="str">
        <f>F12</f>
        <v>Třebízského 22, 58601 Jihlava</v>
      </c>
      <c r="G117" s="26"/>
      <c r="H117" s="26"/>
      <c r="I117" s="23" t="s">
        <v>20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F91</f>
        <v>Statutární město Jihlava, Masarykovo náměstí 97/1 Jihlava, 58601</v>
      </c>
      <c r="G119" s="26"/>
      <c r="H119" s="26"/>
      <c r="I119" s="23" t="s">
        <v>25</v>
      </c>
      <c r="J119" s="24" t="str">
        <f>J91</f>
        <v>SELTA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J92</f>
        <v>Miroslav Smetana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101</v>
      </c>
      <c r="D122" s="118" t="s">
        <v>54</v>
      </c>
      <c r="E122" s="118" t="s">
        <v>50</v>
      </c>
      <c r="F122" s="118" t="s">
        <v>51</v>
      </c>
      <c r="G122" s="118" t="s">
        <v>102</v>
      </c>
      <c r="H122" s="118" t="s">
        <v>103</v>
      </c>
      <c r="I122" s="118" t="s">
        <v>104</v>
      </c>
      <c r="J122" s="119" t="s">
        <v>90</v>
      </c>
      <c r="K122" s="120" t="s">
        <v>105</v>
      </c>
      <c r="L122" s="121"/>
      <c r="M122" s="56" t="s">
        <v>1</v>
      </c>
      <c r="N122" s="57" t="s">
        <v>33</v>
      </c>
      <c r="O122" s="57" t="s">
        <v>106</v>
      </c>
      <c r="P122" s="57" t="s">
        <v>107</v>
      </c>
      <c r="Q122" s="57" t="s">
        <v>108</v>
      </c>
      <c r="R122" s="57" t="s">
        <v>109</v>
      </c>
      <c r="S122" s="57" t="s">
        <v>110</v>
      </c>
      <c r="T122" s="58" t="s">
        <v>111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112</v>
      </c>
      <c r="D123" s="26"/>
      <c r="E123" s="26"/>
      <c r="F123" s="26"/>
      <c r="G123" s="26"/>
      <c r="H123" s="26"/>
      <c r="I123" s="26"/>
      <c r="J123" s="122">
        <f>BK123</f>
        <v>0</v>
      </c>
      <c r="K123" s="26"/>
      <c r="L123" s="27"/>
      <c r="M123" s="59"/>
      <c r="N123" s="50"/>
      <c r="O123" s="60"/>
      <c r="P123" s="123">
        <f>P124</f>
        <v>0</v>
      </c>
      <c r="Q123" s="60"/>
      <c r="R123" s="123">
        <f>R124</f>
        <v>0</v>
      </c>
      <c r="S123" s="60"/>
      <c r="T123" s="124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92</v>
      </c>
      <c r="BK123" s="125">
        <f>BK124</f>
        <v>0</v>
      </c>
    </row>
    <row r="124" spans="1:65" s="12" customFormat="1" ht="25.9" customHeight="1">
      <c r="B124" s="126"/>
      <c r="D124" s="127" t="s">
        <v>68</v>
      </c>
      <c r="E124" s="128" t="s">
        <v>113</v>
      </c>
      <c r="F124" s="128" t="s">
        <v>114</v>
      </c>
      <c r="J124" s="129">
        <f>BK124</f>
        <v>0</v>
      </c>
      <c r="L124" s="126"/>
      <c r="M124" s="130"/>
      <c r="N124" s="131"/>
      <c r="O124" s="131"/>
      <c r="P124" s="132">
        <f>P125+P129+P149+P163+P182+P186</f>
        <v>0</v>
      </c>
      <c r="Q124" s="131"/>
      <c r="R124" s="132">
        <f>R125+R129+R149+R163+R182+R186</f>
        <v>0</v>
      </c>
      <c r="S124" s="131"/>
      <c r="T124" s="133">
        <f>T125+T129+T149+T163+T182+T186</f>
        <v>0</v>
      </c>
      <c r="AR124" s="127" t="s">
        <v>78</v>
      </c>
      <c r="AT124" s="134" t="s">
        <v>68</v>
      </c>
      <c r="AU124" s="134" t="s">
        <v>69</v>
      </c>
      <c r="AY124" s="127" t="s">
        <v>115</v>
      </c>
      <c r="BK124" s="135">
        <f>BK125+BK129+BK149+BK163+BK182+BK186</f>
        <v>0</v>
      </c>
    </row>
    <row r="125" spans="1:65" s="12" customFormat="1" ht="22.9" customHeight="1">
      <c r="B125" s="126"/>
      <c r="D125" s="127" t="s">
        <v>68</v>
      </c>
      <c r="E125" s="136" t="s">
        <v>116</v>
      </c>
      <c r="F125" s="136" t="s">
        <v>117</v>
      </c>
      <c r="J125" s="137">
        <f>BK125</f>
        <v>0</v>
      </c>
      <c r="L125" s="126"/>
      <c r="M125" s="130"/>
      <c r="N125" s="131"/>
      <c r="O125" s="131"/>
      <c r="P125" s="132">
        <f>SUM(P126:P128)</f>
        <v>0</v>
      </c>
      <c r="Q125" s="131"/>
      <c r="R125" s="132">
        <f>SUM(R126:R128)</f>
        <v>0</v>
      </c>
      <c r="S125" s="131"/>
      <c r="T125" s="133">
        <f>SUM(T126:T128)</f>
        <v>0</v>
      </c>
      <c r="AR125" s="127" t="s">
        <v>78</v>
      </c>
      <c r="AT125" s="134" t="s">
        <v>68</v>
      </c>
      <c r="AU125" s="134" t="s">
        <v>76</v>
      </c>
      <c r="AY125" s="127" t="s">
        <v>115</v>
      </c>
      <c r="BK125" s="135">
        <f>SUM(BK126:BK128)</f>
        <v>0</v>
      </c>
    </row>
    <row r="126" spans="1:65" s="2" customFormat="1" ht="16.5" customHeight="1">
      <c r="A126" s="26"/>
      <c r="B126" s="138"/>
      <c r="C126" s="139" t="s">
        <v>76</v>
      </c>
      <c r="D126" s="139" t="s">
        <v>118</v>
      </c>
      <c r="E126" s="140" t="s">
        <v>119</v>
      </c>
      <c r="F126" s="141" t="s">
        <v>120</v>
      </c>
      <c r="G126" s="142" t="s">
        <v>121</v>
      </c>
      <c r="H126" s="143">
        <v>17</v>
      </c>
      <c r="I126" s="144"/>
      <c r="J126" s="144">
        <f>ROUND(I126*H126,2)</f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122</v>
      </c>
      <c r="AT126" s="150" t="s">
        <v>118</v>
      </c>
      <c r="AU126" s="150" t="s">
        <v>78</v>
      </c>
      <c r="AY126" s="14" t="s">
        <v>115</v>
      </c>
      <c r="BE126" s="151">
        <f>IF(N126="základní",J126,0)</f>
        <v>0</v>
      </c>
      <c r="BF126" s="151">
        <f>IF(N126="snížená",J126,0)</f>
        <v>0</v>
      </c>
      <c r="BG126" s="151">
        <f>IF(N126="zákl. přenesená",J126,0)</f>
        <v>0</v>
      </c>
      <c r="BH126" s="151">
        <f>IF(N126="sníž. přenesená",J126,0)</f>
        <v>0</v>
      </c>
      <c r="BI126" s="151">
        <f>IF(N126="nulová",J126,0)</f>
        <v>0</v>
      </c>
      <c r="BJ126" s="14" t="s">
        <v>76</v>
      </c>
      <c r="BK126" s="151">
        <f>ROUND(I126*H126,2)</f>
        <v>0</v>
      </c>
      <c r="BL126" s="14" t="s">
        <v>122</v>
      </c>
      <c r="BM126" s="150" t="s">
        <v>78</v>
      </c>
    </row>
    <row r="127" spans="1:65" s="2" customFormat="1" ht="16.5" customHeight="1">
      <c r="A127" s="26"/>
      <c r="B127" s="138"/>
      <c r="C127" s="139" t="s">
        <v>78</v>
      </c>
      <c r="D127" s="139" t="s">
        <v>118</v>
      </c>
      <c r="E127" s="140" t="s">
        <v>123</v>
      </c>
      <c r="F127" s="141" t="s">
        <v>124</v>
      </c>
      <c r="G127" s="142" t="s">
        <v>121</v>
      </c>
      <c r="H127" s="143">
        <v>17</v>
      </c>
      <c r="I127" s="144"/>
      <c r="J127" s="144">
        <f>ROUND(I127*H127,2)</f>
        <v>0</v>
      </c>
      <c r="K127" s="145"/>
      <c r="L127" s="27"/>
      <c r="M127" s="146" t="s">
        <v>1</v>
      </c>
      <c r="N127" s="147" t="s">
        <v>34</v>
      </c>
      <c r="O127" s="148">
        <v>0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122</v>
      </c>
      <c r="AT127" s="150" t="s">
        <v>118</v>
      </c>
      <c r="AU127" s="150" t="s">
        <v>78</v>
      </c>
      <c r="AY127" s="14" t="s">
        <v>115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4" t="s">
        <v>76</v>
      </c>
      <c r="BK127" s="151">
        <f>ROUND(I127*H127,2)</f>
        <v>0</v>
      </c>
      <c r="BL127" s="14" t="s">
        <v>122</v>
      </c>
      <c r="BM127" s="150" t="s">
        <v>125</v>
      </c>
    </row>
    <row r="128" spans="1:65" s="2" customFormat="1" ht="24.2" customHeight="1">
      <c r="A128" s="26"/>
      <c r="B128" s="138"/>
      <c r="C128" s="139" t="s">
        <v>126</v>
      </c>
      <c r="D128" s="139" t="s">
        <v>118</v>
      </c>
      <c r="E128" s="140" t="s">
        <v>127</v>
      </c>
      <c r="F128" s="141" t="s">
        <v>128</v>
      </c>
      <c r="G128" s="142" t="s">
        <v>129</v>
      </c>
      <c r="H128" s="143">
        <v>0.05</v>
      </c>
      <c r="I128" s="144"/>
      <c r="J128" s="144">
        <f>ROUND(I128*H128,2)</f>
        <v>0</v>
      </c>
      <c r="K128" s="145"/>
      <c r="L128" s="27"/>
      <c r="M128" s="146" t="s">
        <v>1</v>
      </c>
      <c r="N128" s="147" t="s">
        <v>34</v>
      </c>
      <c r="O128" s="148">
        <v>0</v>
      </c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122</v>
      </c>
      <c r="AT128" s="150" t="s">
        <v>118</v>
      </c>
      <c r="AU128" s="150" t="s">
        <v>78</v>
      </c>
      <c r="AY128" s="14" t="s">
        <v>115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4" t="s">
        <v>76</v>
      </c>
      <c r="BK128" s="151">
        <f>ROUND(I128*H128,2)</f>
        <v>0</v>
      </c>
      <c r="BL128" s="14" t="s">
        <v>122</v>
      </c>
      <c r="BM128" s="150" t="s">
        <v>130</v>
      </c>
    </row>
    <row r="129" spans="1:65" s="12" customFormat="1" ht="22.9" customHeight="1">
      <c r="B129" s="126"/>
      <c r="D129" s="127" t="s">
        <v>68</v>
      </c>
      <c r="E129" s="136" t="s">
        <v>131</v>
      </c>
      <c r="F129" s="136" t="s">
        <v>132</v>
      </c>
      <c r="J129" s="137">
        <f>BK129</f>
        <v>0</v>
      </c>
      <c r="L129" s="126"/>
      <c r="M129" s="130"/>
      <c r="N129" s="131"/>
      <c r="O129" s="131"/>
      <c r="P129" s="132">
        <f>SUM(P130:P148)</f>
        <v>0</v>
      </c>
      <c r="Q129" s="131"/>
      <c r="R129" s="132">
        <f>SUM(R130:R148)</f>
        <v>0</v>
      </c>
      <c r="S129" s="131"/>
      <c r="T129" s="133">
        <f>SUM(T130:T148)</f>
        <v>0</v>
      </c>
      <c r="AR129" s="127" t="s">
        <v>78</v>
      </c>
      <c r="AT129" s="134" t="s">
        <v>68</v>
      </c>
      <c r="AU129" s="134" t="s">
        <v>76</v>
      </c>
      <c r="AY129" s="127" t="s">
        <v>115</v>
      </c>
      <c r="BK129" s="135">
        <f>SUM(BK130:BK148)</f>
        <v>0</v>
      </c>
    </row>
    <row r="130" spans="1:65" s="2" customFormat="1" ht="16.5" customHeight="1">
      <c r="A130" s="26"/>
      <c r="B130" s="138"/>
      <c r="C130" s="139" t="s">
        <v>125</v>
      </c>
      <c r="D130" s="139" t="s">
        <v>118</v>
      </c>
      <c r="E130" s="140" t="s">
        <v>133</v>
      </c>
      <c r="F130" s="141" t="s">
        <v>134</v>
      </c>
      <c r="G130" s="142" t="s">
        <v>121</v>
      </c>
      <c r="H130" s="143">
        <v>1.5</v>
      </c>
      <c r="I130" s="144"/>
      <c r="J130" s="144">
        <f t="shared" ref="J130:J148" si="0">ROUND(I130*H130,2)</f>
        <v>0</v>
      </c>
      <c r="K130" s="145"/>
      <c r="L130" s="27"/>
      <c r="M130" s="146" t="s">
        <v>1</v>
      </c>
      <c r="N130" s="147" t="s">
        <v>34</v>
      </c>
      <c r="O130" s="148">
        <v>0</v>
      </c>
      <c r="P130" s="148">
        <f t="shared" ref="P130:P148" si="1">O130*H130</f>
        <v>0</v>
      </c>
      <c r="Q130" s="148">
        <v>0</v>
      </c>
      <c r="R130" s="148">
        <f t="shared" ref="R130:R148" si="2">Q130*H130</f>
        <v>0</v>
      </c>
      <c r="S130" s="148">
        <v>0</v>
      </c>
      <c r="T130" s="149">
        <f t="shared" ref="T130:T148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122</v>
      </c>
      <c r="AT130" s="150" t="s">
        <v>118</v>
      </c>
      <c r="AU130" s="150" t="s">
        <v>78</v>
      </c>
      <c r="AY130" s="14" t="s">
        <v>115</v>
      </c>
      <c r="BE130" s="151">
        <f t="shared" ref="BE130:BE148" si="4">IF(N130="základní",J130,0)</f>
        <v>0</v>
      </c>
      <c r="BF130" s="151">
        <f t="shared" ref="BF130:BF148" si="5">IF(N130="snížená",J130,0)</f>
        <v>0</v>
      </c>
      <c r="BG130" s="151">
        <f t="shared" ref="BG130:BG148" si="6">IF(N130="zákl. přenesená",J130,0)</f>
        <v>0</v>
      </c>
      <c r="BH130" s="151">
        <f t="shared" ref="BH130:BH148" si="7">IF(N130="sníž. přenesená",J130,0)</f>
        <v>0</v>
      </c>
      <c r="BI130" s="151">
        <f t="shared" ref="BI130:BI148" si="8">IF(N130="nulová",J130,0)</f>
        <v>0</v>
      </c>
      <c r="BJ130" s="14" t="s">
        <v>76</v>
      </c>
      <c r="BK130" s="151">
        <f t="shared" ref="BK130:BK148" si="9">ROUND(I130*H130,2)</f>
        <v>0</v>
      </c>
      <c r="BL130" s="14" t="s">
        <v>122</v>
      </c>
      <c r="BM130" s="150" t="s">
        <v>135</v>
      </c>
    </row>
    <row r="131" spans="1:65" s="2" customFormat="1" ht="16.5" customHeight="1">
      <c r="A131" s="26"/>
      <c r="B131" s="138"/>
      <c r="C131" s="139" t="s">
        <v>136</v>
      </c>
      <c r="D131" s="139" t="s">
        <v>118</v>
      </c>
      <c r="E131" s="140" t="s">
        <v>137</v>
      </c>
      <c r="F131" s="141" t="s">
        <v>138</v>
      </c>
      <c r="G131" s="142" t="s">
        <v>121</v>
      </c>
      <c r="H131" s="143">
        <v>2.5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122</v>
      </c>
      <c r="AT131" s="150" t="s">
        <v>118</v>
      </c>
      <c r="AU131" s="150" t="s">
        <v>78</v>
      </c>
      <c r="AY131" s="14" t="s">
        <v>115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76</v>
      </c>
      <c r="BK131" s="151">
        <f t="shared" si="9"/>
        <v>0</v>
      </c>
      <c r="BL131" s="14" t="s">
        <v>122</v>
      </c>
      <c r="BM131" s="150" t="s">
        <v>139</v>
      </c>
    </row>
    <row r="132" spans="1:65" s="2" customFormat="1" ht="16.5" customHeight="1">
      <c r="A132" s="26"/>
      <c r="B132" s="138"/>
      <c r="C132" s="139" t="s">
        <v>130</v>
      </c>
      <c r="D132" s="139" t="s">
        <v>118</v>
      </c>
      <c r="E132" s="140" t="s">
        <v>140</v>
      </c>
      <c r="F132" s="141" t="s">
        <v>141</v>
      </c>
      <c r="G132" s="142" t="s">
        <v>121</v>
      </c>
      <c r="H132" s="143">
        <v>2.6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122</v>
      </c>
      <c r="AT132" s="150" t="s">
        <v>118</v>
      </c>
      <c r="AU132" s="150" t="s">
        <v>78</v>
      </c>
      <c r="AY132" s="14" t="s">
        <v>115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76</v>
      </c>
      <c r="BK132" s="151">
        <f t="shared" si="9"/>
        <v>0</v>
      </c>
      <c r="BL132" s="14" t="s">
        <v>122</v>
      </c>
      <c r="BM132" s="150" t="s">
        <v>8</v>
      </c>
    </row>
    <row r="133" spans="1:65" s="2" customFormat="1" ht="24.2" customHeight="1">
      <c r="A133" s="26"/>
      <c r="B133" s="138"/>
      <c r="C133" s="139" t="s">
        <v>142</v>
      </c>
      <c r="D133" s="139" t="s">
        <v>118</v>
      </c>
      <c r="E133" s="140" t="s">
        <v>143</v>
      </c>
      <c r="F133" s="141" t="s">
        <v>144</v>
      </c>
      <c r="G133" s="142" t="s">
        <v>121</v>
      </c>
      <c r="H133" s="143">
        <v>8.6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122</v>
      </c>
      <c r="AT133" s="150" t="s">
        <v>118</v>
      </c>
      <c r="AU133" s="150" t="s">
        <v>78</v>
      </c>
      <c r="AY133" s="14" t="s">
        <v>115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76</v>
      </c>
      <c r="BK133" s="151">
        <f t="shared" si="9"/>
        <v>0</v>
      </c>
      <c r="BL133" s="14" t="s">
        <v>122</v>
      </c>
      <c r="BM133" s="150" t="s">
        <v>145</v>
      </c>
    </row>
    <row r="134" spans="1:65" s="2" customFormat="1" ht="24.2" customHeight="1">
      <c r="A134" s="26"/>
      <c r="B134" s="138"/>
      <c r="C134" s="139" t="s">
        <v>135</v>
      </c>
      <c r="D134" s="139" t="s">
        <v>118</v>
      </c>
      <c r="E134" s="140" t="s">
        <v>146</v>
      </c>
      <c r="F134" s="141" t="s">
        <v>147</v>
      </c>
      <c r="G134" s="142" t="s">
        <v>121</v>
      </c>
      <c r="H134" s="143">
        <v>4.2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122</v>
      </c>
      <c r="AT134" s="150" t="s">
        <v>118</v>
      </c>
      <c r="AU134" s="150" t="s">
        <v>78</v>
      </c>
      <c r="AY134" s="14" t="s">
        <v>115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76</v>
      </c>
      <c r="BK134" s="151">
        <f t="shared" si="9"/>
        <v>0</v>
      </c>
      <c r="BL134" s="14" t="s">
        <v>122</v>
      </c>
      <c r="BM134" s="150" t="s">
        <v>122</v>
      </c>
    </row>
    <row r="135" spans="1:65" s="2" customFormat="1" ht="16.5" customHeight="1">
      <c r="A135" s="26"/>
      <c r="B135" s="138"/>
      <c r="C135" s="139" t="s">
        <v>148</v>
      </c>
      <c r="D135" s="139" t="s">
        <v>118</v>
      </c>
      <c r="E135" s="140" t="s">
        <v>149</v>
      </c>
      <c r="F135" s="141" t="s">
        <v>150</v>
      </c>
      <c r="G135" s="142" t="s">
        <v>151</v>
      </c>
      <c r="H135" s="143">
        <v>1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34</v>
      </c>
      <c r="O135" s="148">
        <v>0</v>
      </c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122</v>
      </c>
      <c r="AT135" s="150" t="s">
        <v>118</v>
      </c>
      <c r="AU135" s="150" t="s">
        <v>78</v>
      </c>
      <c r="AY135" s="14" t="s">
        <v>115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76</v>
      </c>
      <c r="BK135" s="151">
        <f t="shared" si="9"/>
        <v>0</v>
      </c>
      <c r="BL135" s="14" t="s">
        <v>122</v>
      </c>
      <c r="BM135" s="150" t="s">
        <v>152</v>
      </c>
    </row>
    <row r="136" spans="1:65" s="2" customFormat="1" ht="16.5" customHeight="1">
      <c r="A136" s="26"/>
      <c r="B136" s="138"/>
      <c r="C136" s="139" t="s">
        <v>139</v>
      </c>
      <c r="D136" s="139" t="s">
        <v>118</v>
      </c>
      <c r="E136" s="140" t="s">
        <v>153</v>
      </c>
      <c r="F136" s="141" t="s">
        <v>154</v>
      </c>
      <c r="G136" s="142" t="s">
        <v>151</v>
      </c>
      <c r="H136" s="143">
        <v>2</v>
      </c>
      <c r="I136" s="144"/>
      <c r="J136" s="144">
        <f t="shared" si="0"/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122</v>
      </c>
      <c r="AT136" s="150" t="s">
        <v>118</v>
      </c>
      <c r="AU136" s="150" t="s">
        <v>78</v>
      </c>
      <c r="AY136" s="14" t="s">
        <v>115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76</v>
      </c>
      <c r="BK136" s="151">
        <f t="shared" si="9"/>
        <v>0</v>
      </c>
      <c r="BL136" s="14" t="s">
        <v>122</v>
      </c>
      <c r="BM136" s="150" t="s">
        <v>155</v>
      </c>
    </row>
    <row r="137" spans="1:65" s="2" customFormat="1" ht="21.75" customHeight="1">
      <c r="A137" s="26"/>
      <c r="B137" s="138"/>
      <c r="C137" s="139" t="s">
        <v>156</v>
      </c>
      <c r="D137" s="139" t="s">
        <v>118</v>
      </c>
      <c r="E137" s="140" t="s">
        <v>157</v>
      </c>
      <c r="F137" s="141" t="s">
        <v>158</v>
      </c>
      <c r="G137" s="142" t="s">
        <v>151</v>
      </c>
      <c r="H137" s="143">
        <v>6</v>
      </c>
      <c r="I137" s="144"/>
      <c r="J137" s="144">
        <f t="shared" si="0"/>
        <v>0</v>
      </c>
      <c r="K137" s="145"/>
      <c r="L137" s="27"/>
      <c r="M137" s="146" t="s">
        <v>1</v>
      </c>
      <c r="N137" s="147" t="s">
        <v>34</v>
      </c>
      <c r="O137" s="148">
        <v>0</v>
      </c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122</v>
      </c>
      <c r="AT137" s="150" t="s">
        <v>118</v>
      </c>
      <c r="AU137" s="150" t="s">
        <v>78</v>
      </c>
      <c r="AY137" s="14" t="s">
        <v>115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76</v>
      </c>
      <c r="BK137" s="151">
        <f t="shared" si="9"/>
        <v>0</v>
      </c>
      <c r="BL137" s="14" t="s">
        <v>122</v>
      </c>
      <c r="BM137" s="150" t="s">
        <v>159</v>
      </c>
    </row>
    <row r="138" spans="1:65" s="2" customFormat="1" ht="37.9" customHeight="1">
      <c r="A138" s="26"/>
      <c r="B138" s="138"/>
      <c r="C138" s="139" t="s">
        <v>8</v>
      </c>
      <c r="D138" s="139" t="s">
        <v>118</v>
      </c>
      <c r="E138" s="140" t="s">
        <v>160</v>
      </c>
      <c r="F138" s="141" t="s">
        <v>161</v>
      </c>
      <c r="G138" s="142" t="s">
        <v>151</v>
      </c>
      <c r="H138" s="143">
        <v>1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34</v>
      </c>
      <c r="O138" s="148">
        <v>0</v>
      </c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122</v>
      </c>
      <c r="AT138" s="150" t="s">
        <v>118</v>
      </c>
      <c r="AU138" s="150" t="s">
        <v>78</v>
      </c>
      <c r="AY138" s="14" t="s">
        <v>115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76</v>
      </c>
      <c r="BK138" s="151">
        <f t="shared" si="9"/>
        <v>0</v>
      </c>
      <c r="BL138" s="14" t="s">
        <v>122</v>
      </c>
      <c r="BM138" s="150" t="s">
        <v>162</v>
      </c>
    </row>
    <row r="139" spans="1:65" s="2" customFormat="1" ht="24.2" customHeight="1">
      <c r="A139" s="26"/>
      <c r="B139" s="138"/>
      <c r="C139" s="139" t="s">
        <v>163</v>
      </c>
      <c r="D139" s="139" t="s">
        <v>118</v>
      </c>
      <c r="E139" s="140" t="s">
        <v>164</v>
      </c>
      <c r="F139" s="141" t="s">
        <v>165</v>
      </c>
      <c r="G139" s="142" t="s">
        <v>151</v>
      </c>
      <c r="H139" s="143">
        <v>1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122</v>
      </c>
      <c r="AT139" s="150" t="s">
        <v>118</v>
      </c>
      <c r="AU139" s="150" t="s">
        <v>78</v>
      </c>
      <c r="AY139" s="14" t="s">
        <v>115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76</v>
      </c>
      <c r="BK139" s="151">
        <f t="shared" si="9"/>
        <v>0</v>
      </c>
      <c r="BL139" s="14" t="s">
        <v>122</v>
      </c>
      <c r="BM139" s="150" t="s">
        <v>166</v>
      </c>
    </row>
    <row r="140" spans="1:65" s="2" customFormat="1" ht="16.5" customHeight="1">
      <c r="A140" s="26"/>
      <c r="B140" s="138"/>
      <c r="C140" s="152" t="s">
        <v>145</v>
      </c>
      <c r="D140" s="152" t="s">
        <v>167</v>
      </c>
      <c r="E140" s="153" t="s">
        <v>168</v>
      </c>
      <c r="F140" s="154" t="s">
        <v>169</v>
      </c>
      <c r="G140" s="155" t="s">
        <v>151</v>
      </c>
      <c r="H140" s="156">
        <v>1</v>
      </c>
      <c r="I140" s="157"/>
      <c r="J140" s="157">
        <f t="shared" si="0"/>
        <v>0</v>
      </c>
      <c r="K140" s="158"/>
      <c r="L140" s="159"/>
      <c r="M140" s="160" t="s">
        <v>1</v>
      </c>
      <c r="N140" s="161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170</v>
      </c>
      <c r="AT140" s="150" t="s">
        <v>167</v>
      </c>
      <c r="AU140" s="150" t="s">
        <v>78</v>
      </c>
      <c r="AY140" s="14" t="s">
        <v>115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76</v>
      </c>
      <c r="BK140" s="151">
        <f t="shared" si="9"/>
        <v>0</v>
      </c>
      <c r="BL140" s="14" t="s">
        <v>122</v>
      </c>
      <c r="BM140" s="150" t="s">
        <v>171</v>
      </c>
    </row>
    <row r="141" spans="1:65" s="2" customFormat="1" ht="24.2" customHeight="1">
      <c r="A141" s="26"/>
      <c r="B141" s="138"/>
      <c r="C141" s="139" t="s">
        <v>172</v>
      </c>
      <c r="D141" s="139" t="s">
        <v>118</v>
      </c>
      <c r="E141" s="140" t="s">
        <v>173</v>
      </c>
      <c r="F141" s="141" t="s">
        <v>174</v>
      </c>
      <c r="G141" s="142" t="s">
        <v>151</v>
      </c>
      <c r="H141" s="143">
        <v>2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122</v>
      </c>
      <c r="AT141" s="150" t="s">
        <v>118</v>
      </c>
      <c r="AU141" s="150" t="s">
        <v>78</v>
      </c>
      <c r="AY141" s="14" t="s">
        <v>115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76</v>
      </c>
      <c r="BK141" s="151">
        <f t="shared" si="9"/>
        <v>0</v>
      </c>
      <c r="BL141" s="14" t="s">
        <v>122</v>
      </c>
      <c r="BM141" s="150" t="s">
        <v>175</v>
      </c>
    </row>
    <row r="142" spans="1:65" s="2" customFormat="1" ht="24.2" customHeight="1">
      <c r="A142" s="26"/>
      <c r="B142" s="138"/>
      <c r="C142" s="139" t="s">
        <v>122</v>
      </c>
      <c r="D142" s="139" t="s">
        <v>118</v>
      </c>
      <c r="E142" s="140" t="s">
        <v>176</v>
      </c>
      <c r="F142" s="141" t="s">
        <v>177</v>
      </c>
      <c r="G142" s="142" t="s">
        <v>151</v>
      </c>
      <c r="H142" s="143">
        <v>1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34</v>
      </c>
      <c r="O142" s="148">
        <v>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122</v>
      </c>
      <c r="AT142" s="150" t="s">
        <v>118</v>
      </c>
      <c r="AU142" s="150" t="s">
        <v>78</v>
      </c>
      <c r="AY142" s="14" t="s">
        <v>115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76</v>
      </c>
      <c r="BK142" s="151">
        <f t="shared" si="9"/>
        <v>0</v>
      </c>
      <c r="BL142" s="14" t="s">
        <v>122</v>
      </c>
      <c r="BM142" s="150" t="s">
        <v>170</v>
      </c>
    </row>
    <row r="143" spans="1:65" s="2" customFormat="1" ht="24.2" customHeight="1">
      <c r="A143" s="26"/>
      <c r="B143" s="138"/>
      <c r="C143" s="152" t="s">
        <v>178</v>
      </c>
      <c r="D143" s="152" t="s">
        <v>167</v>
      </c>
      <c r="E143" s="153" t="s">
        <v>179</v>
      </c>
      <c r="F143" s="154" t="s">
        <v>180</v>
      </c>
      <c r="G143" s="155" t="s">
        <v>151</v>
      </c>
      <c r="H143" s="156">
        <v>2</v>
      </c>
      <c r="I143" s="157"/>
      <c r="J143" s="157">
        <f t="shared" si="0"/>
        <v>0</v>
      </c>
      <c r="K143" s="158"/>
      <c r="L143" s="159"/>
      <c r="M143" s="160" t="s">
        <v>1</v>
      </c>
      <c r="N143" s="161" t="s">
        <v>34</v>
      </c>
      <c r="O143" s="148">
        <v>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170</v>
      </c>
      <c r="AT143" s="150" t="s">
        <v>167</v>
      </c>
      <c r="AU143" s="150" t="s">
        <v>78</v>
      </c>
      <c r="AY143" s="14" t="s">
        <v>115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76</v>
      </c>
      <c r="BK143" s="151">
        <f t="shared" si="9"/>
        <v>0</v>
      </c>
      <c r="BL143" s="14" t="s">
        <v>122</v>
      </c>
      <c r="BM143" s="150" t="s">
        <v>181</v>
      </c>
    </row>
    <row r="144" spans="1:65" s="2" customFormat="1" ht="16.5" customHeight="1">
      <c r="A144" s="26"/>
      <c r="B144" s="138"/>
      <c r="C144" s="152" t="s">
        <v>152</v>
      </c>
      <c r="D144" s="152" t="s">
        <v>167</v>
      </c>
      <c r="E144" s="153" t="s">
        <v>182</v>
      </c>
      <c r="F144" s="154" t="s">
        <v>183</v>
      </c>
      <c r="G144" s="155" t="s">
        <v>151</v>
      </c>
      <c r="H144" s="156">
        <v>2</v>
      </c>
      <c r="I144" s="157"/>
      <c r="J144" s="157">
        <f t="shared" si="0"/>
        <v>0</v>
      </c>
      <c r="K144" s="158"/>
      <c r="L144" s="159"/>
      <c r="M144" s="160" t="s">
        <v>1</v>
      </c>
      <c r="N144" s="161" t="s">
        <v>34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170</v>
      </c>
      <c r="AT144" s="150" t="s">
        <v>167</v>
      </c>
      <c r="AU144" s="150" t="s">
        <v>78</v>
      </c>
      <c r="AY144" s="14" t="s">
        <v>115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76</v>
      </c>
      <c r="BK144" s="151">
        <f t="shared" si="9"/>
        <v>0</v>
      </c>
      <c r="BL144" s="14" t="s">
        <v>122</v>
      </c>
      <c r="BM144" s="150" t="s">
        <v>184</v>
      </c>
    </row>
    <row r="145" spans="1:65" s="2" customFormat="1" ht="16.5" customHeight="1">
      <c r="A145" s="26"/>
      <c r="B145" s="138"/>
      <c r="C145" s="139" t="s">
        <v>185</v>
      </c>
      <c r="D145" s="139" t="s">
        <v>118</v>
      </c>
      <c r="E145" s="140" t="s">
        <v>186</v>
      </c>
      <c r="F145" s="141" t="s">
        <v>187</v>
      </c>
      <c r="G145" s="142" t="s">
        <v>151</v>
      </c>
      <c r="H145" s="143">
        <v>1</v>
      </c>
      <c r="I145" s="144"/>
      <c r="J145" s="144">
        <f t="shared" si="0"/>
        <v>0</v>
      </c>
      <c r="K145" s="145"/>
      <c r="L145" s="27"/>
      <c r="M145" s="146" t="s">
        <v>1</v>
      </c>
      <c r="N145" s="147" t="s">
        <v>34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122</v>
      </c>
      <c r="AT145" s="150" t="s">
        <v>118</v>
      </c>
      <c r="AU145" s="150" t="s">
        <v>78</v>
      </c>
      <c r="AY145" s="14" t="s">
        <v>115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76</v>
      </c>
      <c r="BK145" s="151">
        <f t="shared" si="9"/>
        <v>0</v>
      </c>
      <c r="BL145" s="14" t="s">
        <v>122</v>
      </c>
      <c r="BM145" s="150" t="s">
        <v>188</v>
      </c>
    </row>
    <row r="146" spans="1:65" s="2" customFormat="1" ht="21.75" customHeight="1">
      <c r="A146" s="26"/>
      <c r="B146" s="138"/>
      <c r="C146" s="139" t="s">
        <v>155</v>
      </c>
      <c r="D146" s="139" t="s">
        <v>118</v>
      </c>
      <c r="E146" s="140" t="s">
        <v>189</v>
      </c>
      <c r="F146" s="141" t="s">
        <v>190</v>
      </c>
      <c r="G146" s="142" t="s">
        <v>121</v>
      </c>
      <c r="H146" s="143">
        <v>10.5</v>
      </c>
      <c r="I146" s="144"/>
      <c r="J146" s="144">
        <f t="shared" si="0"/>
        <v>0</v>
      </c>
      <c r="K146" s="145"/>
      <c r="L146" s="27"/>
      <c r="M146" s="146" t="s">
        <v>1</v>
      </c>
      <c r="N146" s="147" t="s">
        <v>34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122</v>
      </c>
      <c r="AT146" s="150" t="s">
        <v>118</v>
      </c>
      <c r="AU146" s="150" t="s">
        <v>78</v>
      </c>
      <c r="AY146" s="14" t="s">
        <v>115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76</v>
      </c>
      <c r="BK146" s="151">
        <f t="shared" si="9"/>
        <v>0</v>
      </c>
      <c r="BL146" s="14" t="s">
        <v>122</v>
      </c>
      <c r="BM146" s="150" t="s">
        <v>191</v>
      </c>
    </row>
    <row r="147" spans="1:65" s="2" customFormat="1" ht="24.2" customHeight="1">
      <c r="A147" s="26"/>
      <c r="B147" s="138"/>
      <c r="C147" s="139" t="s">
        <v>7</v>
      </c>
      <c r="D147" s="139" t="s">
        <v>118</v>
      </c>
      <c r="E147" s="140" t="s">
        <v>192</v>
      </c>
      <c r="F147" s="141" t="s">
        <v>193</v>
      </c>
      <c r="G147" s="142" t="s">
        <v>129</v>
      </c>
      <c r="H147" s="143">
        <v>8.2000000000000003E-2</v>
      </c>
      <c r="I147" s="144"/>
      <c r="J147" s="144">
        <f t="shared" si="0"/>
        <v>0</v>
      </c>
      <c r="K147" s="145"/>
      <c r="L147" s="27"/>
      <c r="M147" s="146" t="s">
        <v>1</v>
      </c>
      <c r="N147" s="147" t="s">
        <v>34</v>
      </c>
      <c r="O147" s="148">
        <v>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122</v>
      </c>
      <c r="AT147" s="150" t="s">
        <v>118</v>
      </c>
      <c r="AU147" s="150" t="s">
        <v>78</v>
      </c>
      <c r="AY147" s="14" t="s">
        <v>115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76</v>
      </c>
      <c r="BK147" s="151">
        <f t="shared" si="9"/>
        <v>0</v>
      </c>
      <c r="BL147" s="14" t="s">
        <v>122</v>
      </c>
      <c r="BM147" s="150" t="s">
        <v>194</v>
      </c>
    </row>
    <row r="148" spans="1:65" s="2" customFormat="1" ht="33" customHeight="1">
      <c r="A148" s="26"/>
      <c r="B148" s="138"/>
      <c r="C148" s="139" t="s">
        <v>159</v>
      </c>
      <c r="D148" s="139" t="s">
        <v>118</v>
      </c>
      <c r="E148" s="140" t="s">
        <v>195</v>
      </c>
      <c r="F148" s="141" t="s">
        <v>196</v>
      </c>
      <c r="G148" s="142" t="s">
        <v>151</v>
      </c>
      <c r="H148" s="143">
        <v>1</v>
      </c>
      <c r="I148" s="144"/>
      <c r="J148" s="144">
        <f t="shared" si="0"/>
        <v>0</v>
      </c>
      <c r="K148" s="145"/>
      <c r="L148" s="27"/>
      <c r="M148" s="146" t="s">
        <v>1</v>
      </c>
      <c r="N148" s="147" t="s">
        <v>34</v>
      </c>
      <c r="O148" s="148">
        <v>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122</v>
      </c>
      <c r="AT148" s="150" t="s">
        <v>118</v>
      </c>
      <c r="AU148" s="150" t="s">
        <v>78</v>
      </c>
      <c r="AY148" s="14" t="s">
        <v>115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76</v>
      </c>
      <c r="BK148" s="151">
        <f t="shared" si="9"/>
        <v>0</v>
      </c>
      <c r="BL148" s="14" t="s">
        <v>122</v>
      </c>
      <c r="BM148" s="150" t="s">
        <v>197</v>
      </c>
    </row>
    <row r="149" spans="1:65" s="12" customFormat="1" ht="22.9" customHeight="1">
      <c r="B149" s="126"/>
      <c r="D149" s="127" t="s">
        <v>68</v>
      </c>
      <c r="E149" s="136" t="s">
        <v>198</v>
      </c>
      <c r="F149" s="136" t="s">
        <v>199</v>
      </c>
      <c r="J149" s="137">
        <f>BK149</f>
        <v>0</v>
      </c>
      <c r="L149" s="126"/>
      <c r="M149" s="130"/>
      <c r="N149" s="131"/>
      <c r="O149" s="131"/>
      <c r="P149" s="132">
        <f>SUM(P150:P162)</f>
        <v>0</v>
      </c>
      <c r="Q149" s="131"/>
      <c r="R149" s="132">
        <f>SUM(R150:R162)</f>
        <v>0</v>
      </c>
      <c r="S149" s="131"/>
      <c r="T149" s="133">
        <f>SUM(T150:T162)</f>
        <v>0</v>
      </c>
      <c r="AR149" s="127" t="s">
        <v>78</v>
      </c>
      <c r="AT149" s="134" t="s">
        <v>68</v>
      </c>
      <c r="AU149" s="134" t="s">
        <v>76</v>
      </c>
      <c r="AY149" s="127" t="s">
        <v>115</v>
      </c>
      <c r="BK149" s="135">
        <f>SUM(BK150:BK162)</f>
        <v>0</v>
      </c>
    </row>
    <row r="150" spans="1:65" s="2" customFormat="1" ht="24.2" customHeight="1">
      <c r="A150" s="26"/>
      <c r="B150" s="138"/>
      <c r="C150" s="139" t="s">
        <v>200</v>
      </c>
      <c r="D150" s="139" t="s">
        <v>118</v>
      </c>
      <c r="E150" s="140" t="s">
        <v>201</v>
      </c>
      <c r="F150" s="141" t="s">
        <v>202</v>
      </c>
      <c r="G150" s="142" t="s">
        <v>121</v>
      </c>
      <c r="H150" s="143">
        <v>12.5</v>
      </c>
      <c r="I150" s="144"/>
      <c r="J150" s="144">
        <f t="shared" ref="J150:J162" si="10">ROUND(I150*H150,2)</f>
        <v>0</v>
      </c>
      <c r="K150" s="145"/>
      <c r="L150" s="27"/>
      <c r="M150" s="146" t="s">
        <v>1</v>
      </c>
      <c r="N150" s="147" t="s">
        <v>34</v>
      </c>
      <c r="O150" s="148">
        <v>0</v>
      </c>
      <c r="P150" s="148">
        <f t="shared" ref="P150:P162" si="11">O150*H150</f>
        <v>0</v>
      </c>
      <c r="Q150" s="148">
        <v>0</v>
      </c>
      <c r="R150" s="148">
        <f t="shared" ref="R150:R162" si="12">Q150*H150</f>
        <v>0</v>
      </c>
      <c r="S150" s="148">
        <v>0</v>
      </c>
      <c r="T150" s="149">
        <f t="shared" ref="T150:T162" si="1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122</v>
      </c>
      <c r="AT150" s="150" t="s">
        <v>118</v>
      </c>
      <c r="AU150" s="150" t="s">
        <v>78</v>
      </c>
      <c r="AY150" s="14" t="s">
        <v>115</v>
      </c>
      <c r="BE150" s="151">
        <f t="shared" ref="BE150:BE162" si="14">IF(N150="základní",J150,0)</f>
        <v>0</v>
      </c>
      <c r="BF150" s="151">
        <f t="shared" ref="BF150:BF162" si="15">IF(N150="snížená",J150,0)</f>
        <v>0</v>
      </c>
      <c r="BG150" s="151">
        <f t="shared" ref="BG150:BG162" si="16">IF(N150="zákl. přenesená",J150,0)</f>
        <v>0</v>
      </c>
      <c r="BH150" s="151">
        <f t="shared" ref="BH150:BH162" si="17">IF(N150="sníž. přenesená",J150,0)</f>
        <v>0</v>
      </c>
      <c r="BI150" s="151">
        <f t="shared" ref="BI150:BI162" si="18">IF(N150="nulová",J150,0)</f>
        <v>0</v>
      </c>
      <c r="BJ150" s="14" t="s">
        <v>76</v>
      </c>
      <c r="BK150" s="151">
        <f t="shared" ref="BK150:BK162" si="19">ROUND(I150*H150,2)</f>
        <v>0</v>
      </c>
      <c r="BL150" s="14" t="s">
        <v>122</v>
      </c>
      <c r="BM150" s="150" t="s">
        <v>203</v>
      </c>
    </row>
    <row r="151" spans="1:65" s="2" customFormat="1" ht="33" customHeight="1">
      <c r="A151" s="26"/>
      <c r="B151" s="138"/>
      <c r="C151" s="139" t="s">
        <v>162</v>
      </c>
      <c r="D151" s="139" t="s">
        <v>118</v>
      </c>
      <c r="E151" s="140" t="s">
        <v>204</v>
      </c>
      <c r="F151" s="141" t="s">
        <v>205</v>
      </c>
      <c r="G151" s="142" t="s">
        <v>121</v>
      </c>
      <c r="H151" s="143">
        <v>14</v>
      </c>
      <c r="I151" s="144"/>
      <c r="J151" s="144">
        <f t="shared" si="10"/>
        <v>0</v>
      </c>
      <c r="K151" s="145"/>
      <c r="L151" s="27"/>
      <c r="M151" s="146" t="s">
        <v>1</v>
      </c>
      <c r="N151" s="147" t="s">
        <v>34</v>
      </c>
      <c r="O151" s="148">
        <v>0</v>
      </c>
      <c r="P151" s="148">
        <f t="shared" si="11"/>
        <v>0</v>
      </c>
      <c r="Q151" s="148">
        <v>0</v>
      </c>
      <c r="R151" s="148">
        <f t="shared" si="12"/>
        <v>0</v>
      </c>
      <c r="S151" s="148">
        <v>0</v>
      </c>
      <c r="T151" s="149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122</v>
      </c>
      <c r="AT151" s="150" t="s">
        <v>118</v>
      </c>
      <c r="AU151" s="150" t="s">
        <v>78</v>
      </c>
      <c r="AY151" s="14" t="s">
        <v>115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4" t="s">
        <v>76</v>
      </c>
      <c r="BK151" s="151">
        <f t="shared" si="19"/>
        <v>0</v>
      </c>
      <c r="BL151" s="14" t="s">
        <v>122</v>
      </c>
      <c r="BM151" s="150" t="s">
        <v>206</v>
      </c>
    </row>
    <row r="152" spans="1:65" s="2" customFormat="1" ht="16.5" customHeight="1">
      <c r="A152" s="26"/>
      <c r="B152" s="138"/>
      <c r="C152" s="139" t="s">
        <v>207</v>
      </c>
      <c r="D152" s="139" t="s">
        <v>118</v>
      </c>
      <c r="E152" s="140" t="s">
        <v>208</v>
      </c>
      <c r="F152" s="141" t="s">
        <v>209</v>
      </c>
      <c r="G152" s="142" t="s">
        <v>151</v>
      </c>
      <c r="H152" s="143">
        <v>3</v>
      </c>
      <c r="I152" s="144"/>
      <c r="J152" s="144">
        <f t="shared" si="10"/>
        <v>0</v>
      </c>
      <c r="K152" s="145"/>
      <c r="L152" s="27"/>
      <c r="M152" s="146" t="s">
        <v>1</v>
      </c>
      <c r="N152" s="147" t="s">
        <v>34</v>
      </c>
      <c r="O152" s="148">
        <v>0</v>
      </c>
      <c r="P152" s="148">
        <f t="shared" si="11"/>
        <v>0</v>
      </c>
      <c r="Q152" s="148">
        <v>0</v>
      </c>
      <c r="R152" s="148">
        <f t="shared" si="12"/>
        <v>0</v>
      </c>
      <c r="S152" s="148">
        <v>0</v>
      </c>
      <c r="T152" s="149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122</v>
      </c>
      <c r="AT152" s="150" t="s">
        <v>118</v>
      </c>
      <c r="AU152" s="150" t="s">
        <v>78</v>
      </c>
      <c r="AY152" s="14" t="s">
        <v>115</v>
      </c>
      <c r="BE152" s="151">
        <f t="shared" si="14"/>
        <v>0</v>
      </c>
      <c r="BF152" s="151">
        <f t="shared" si="15"/>
        <v>0</v>
      </c>
      <c r="BG152" s="151">
        <f t="shared" si="16"/>
        <v>0</v>
      </c>
      <c r="BH152" s="151">
        <f t="shared" si="17"/>
        <v>0</v>
      </c>
      <c r="BI152" s="151">
        <f t="shared" si="18"/>
        <v>0</v>
      </c>
      <c r="BJ152" s="14" t="s">
        <v>76</v>
      </c>
      <c r="BK152" s="151">
        <f t="shared" si="19"/>
        <v>0</v>
      </c>
      <c r="BL152" s="14" t="s">
        <v>122</v>
      </c>
      <c r="BM152" s="150" t="s">
        <v>210</v>
      </c>
    </row>
    <row r="153" spans="1:65" s="2" customFormat="1" ht="24.2" customHeight="1">
      <c r="A153" s="26"/>
      <c r="B153" s="138"/>
      <c r="C153" s="139" t="s">
        <v>166</v>
      </c>
      <c r="D153" s="139" t="s">
        <v>118</v>
      </c>
      <c r="E153" s="140" t="s">
        <v>211</v>
      </c>
      <c r="F153" s="141" t="s">
        <v>212</v>
      </c>
      <c r="G153" s="142" t="s">
        <v>151</v>
      </c>
      <c r="H153" s="143">
        <v>2</v>
      </c>
      <c r="I153" s="144"/>
      <c r="J153" s="144">
        <f t="shared" si="10"/>
        <v>0</v>
      </c>
      <c r="K153" s="145"/>
      <c r="L153" s="27"/>
      <c r="M153" s="146" t="s">
        <v>1</v>
      </c>
      <c r="N153" s="147" t="s">
        <v>34</v>
      </c>
      <c r="O153" s="148">
        <v>0</v>
      </c>
      <c r="P153" s="148">
        <f t="shared" si="11"/>
        <v>0</v>
      </c>
      <c r="Q153" s="148">
        <v>0</v>
      </c>
      <c r="R153" s="148">
        <f t="shared" si="12"/>
        <v>0</v>
      </c>
      <c r="S153" s="148">
        <v>0</v>
      </c>
      <c r="T153" s="149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122</v>
      </c>
      <c r="AT153" s="150" t="s">
        <v>118</v>
      </c>
      <c r="AU153" s="150" t="s">
        <v>78</v>
      </c>
      <c r="AY153" s="14" t="s">
        <v>115</v>
      </c>
      <c r="BE153" s="151">
        <f t="shared" si="14"/>
        <v>0</v>
      </c>
      <c r="BF153" s="151">
        <f t="shared" si="15"/>
        <v>0</v>
      </c>
      <c r="BG153" s="151">
        <f t="shared" si="16"/>
        <v>0</v>
      </c>
      <c r="BH153" s="151">
        <f t="shared" si="17"/>
        <v>0</v>
      </c>
      <c r="BI153" s="151">
        <f t="shared" si="18"/>
        <v>0</v>
      </c>
      <c r="BJ153" s="14" t="s">
        <v>76</v>
      </c>
      <c r="BK153" s="151">
        <f t="shared" si="19"/>
        <v>0</v>
      </c>
      <c r="BL153" s="14" t="s">
        <v>122</v>
      </c>
      <c r="BM153" s="150" t="s">
        <v>213</v>
      </c>
    </row>
    <row r="154" spans="1:65" s="2" customFormat="1" ht="21.75" customHeight="1">
      <c r="A154" s="26"/>
      <c r="B154" s="138"/>
      <c r="C154" s="152" t="s">
        <v>214</v>
      </c>
      <c r="D154" s="152" t="s">
        <v>167</v>
      </c>
      <c r="E154" s="153" t="s">
        <v>215</v>
      </c>
      <c r="F154" s="154" t="s">
        <v>216</v>
      </c>
      <c r="G154" s="155" t="s">
        <v>151</v>
      </c>
      <c r="H154" s="156">
        <v>2</v>
      </c>
      <c r="I154" s="157"/>
      <c r="J154" s="157">
        <f t="shared" si="10"/>
        <v>0</v>
      </c>
      <c r="K154" s="158"/>
      <c r="L154" s="159"/>
      <c r="M154" s="160" t="s">
        <v>1</v>
      </c>
      <c r="N154" s="161" t="s">
        <v>34</v>
      </c>
      <c r="O154" s="148">
        <v>0</v>
      </c>
      <c r="P154" s="148">
        <f t="shared" si="11"/>
        <v>0</v>
      </c>
      <c r="Q154" s="148">
        <v>0</v>
      </c>
      <c r="R154" s="148">
        <f t="shared" si="12"/>
        <v>0</v>
      </c>
      <c r="S154" s="148">
        <v>0</v>
      </c>
      <c r="T154" s="149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170</v>
      </c>
      <c r="AT154" s="150" t="s">
        <v>167</v>
      </c>
      <c r="AU154" s="150" t="s">
        <v>78</v>
      </c>
      <c r="AY154" s="14" t="s">
        <v>115</v>
      </c>
      <c r="BE154" s="151">
        <f t="shared" si="14"/>
        <v>0</v>
      </c>
      <c r="BF154" s="151">
        <f t="shared" si="15"/>
        <v>0</v>
      </c>
      <c r="BG154" s="151">
        <f t="shared" si="16"/>
        <v>0</v>
      </c>
      <c r="BH154" s="151">
        <f t="shared" si="17"/>
        <v>0</v>
      </c>
      <c r="BI154" s="151">
        <f t="shared" si="18"/>
        <v>0</v>
      </c>
      <c r="BJ154" s="14" t="s">
        <v>76</v>
      </c>
      <c r="BK154" s="151">
        <f t="shared" si="19"/>
        <v>0</v>
      </c>
      <c r="BL154" s="14" t="s">
        <v>122</v>
      </c>
      <c r="BM154" s="150" t="s">
        <v>217</v>
      </c>
    </row>
    <row r="155" spans="1:65" s="2" customFormat="1" ht="24.2" customHeight="1">
      <c r="A155" s="26"/>
      <c r="B155" s="138"/>
      <c r="C155" s="139" t="s">
        <v>171</v>
      </c>
      <c r="D155" s="139" t="s">
        <v>118</v>
      </c>
      <c r="E155" s="140" t="s">
        <v>218</v>
      </c>
      <c r="F155" s="141" t="s">
        <v>219</v>
      </c>
      <c r="G155" s="142" t="s">
        <v>151</v>
      </c>
      <c r="H155" s="143">
        <v>4</v>
      </c>
      <c r="I155" s="144"/>
      <c r="J155" s="144">
        <f t="shared" si="10"/>
        <v>0</v>
      </c>
      <c r="K155" s="145"/>
      <c r="L155" s="27"/>
      <c r="M155" s="146" t="s">
        <v>1</v>
      </c>
      <c r="N155" s="147" t="s">
        <v>34</v>
      </c>
      <c r="O155" s="148">
        <v>0</v>
      </c>
      <c r="P155" s="148">
        <f t="shared" si="11"/>
        <v>0</v>
      </c>
      <c r="Q155" s="148">
        <v>0</v>
      </c>
      <c r="R155" s="148">
        <f t="shared" si="12"/>
        <v>0</v>
      </c>
      <c r="S155" s="148">
        <v>0</v>
      </c>
      <c r="T155" s="149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122</v>
      </c>
      <c r="AT155" s="150" t="s">
        <v>118</v>
      </c>
      <c r="AU155" s="150" t="s">
        <v>78</v>
      </c>
      <c r="AY155" s="14" t="s">
        <v>115</v>
      </c>
      <c r="BE155" s="151">
        <f t="shared" si="14"/>
        <v>0</v>
      </c>
      <c r="BF155" s="151">
        <f t="shared" si="15"/>
        <v>0</v>
      </c>
      <c r="BG155" s="151">
        <f t="shared" si="16"/>
        <v>0</v>
      </c>
      <c r="BH155" s="151">
        <f t="shared" si="17"/>
        <v>0</v>
      </c>
      <c r="BI155" s="151">
        <f t="shared" si="18"/>
        <v>0</v>
      </c>
      <c r="BJ155" s="14" t="s">
        <v>76</v>
      </c>
      <c r="BK155" s="151">
        <f t="shared" si="19"/>
        <v>0</v>
      </c>
      <c r="BL155" s="14" t="s">
        <v>122</v>
      </c>
      <c r="BM155" s="150" t="s">
        <v>220</v>
      </c>
    </row>
    <row r="156" spans="1:65" s="2" customFormat="1" ht="21.75" customHeight="1">
      <c r="A156" s="26"/>
      <c r="B156" s="138"/>
      <c r="C156" s="152" t="s">
        <v>221</v>
      </c>
      <c r="D156" s="152" t="s">
        <v>167</v>
      </c>
      <c r="E156" s="153" t="s">
        <v>222</v>
      </c>
      <c r="F156" s="154" t="s">
        <v>223</v>
      </c>
      <c r="G156" s="155" t="s">
        <v>151</v>
      </c>
      <c r="H156" s="156">
        <v>4</v>
      </c>
      <c r="I156" s="157"/>
      <c r="J156" s="157">
        <f t="shared" si="10"/>
        <v>0</v>
      </c>
      <c r="K156" s="158"/>
      <c r="L156" s="159"/>
      <c r="M156" s="160" t="s">
        <v>1</v>
      </c>
      <c r="N156" s="161" t="s">
        <v>34</v>
      </c>
      <c r="O156" s="148">
        <v>0</v>
      </c>
      <c r="P156" s="148">
        <f t="shared" si="11"/>
        <v>0</v>
      </c>
      <c r="Q156" s="148">
        <v>0</v>
      </c>
      <c r="R156" s="148">
        <f t="shared" si="12"/>
        <v>0</v>
      </c>
      <c r="S156" s="148">
        <v>0</v>
      </c>
      <c r="T156" s="149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170</v>
      </c>
      <c r="AT156" s="150" t="s">
        <v>167</v>
      </c>
      <c r="AU156" s="150" t="s">
        <v>78</v>
      </c>
      <c r="AY156" s="14" t="s">
        <v>115</v>
      </c>
      <c r="BE156" s="151">
        <f t="shared" si="14"/>
        <v>0</v>
      </c>
      <c r="BF156" s="151">
        <f t="shared" si="15"/>
        <v>0</v>
      </c>
      <c r="BG156" s="151">
        <f t="shared" si="16"/>
        <v>0</v>
      </c>
      <c r="BH156" s="151">
        <f t="shared" si="17"/>
        <v>0</v>
      </c>
      <c r="BI156" s="151">
        <f t="shared" si="18"/>
        <v>0</v>
      </c>
      <c r="BJ156" s="14" t="s">
        <v>76</v>
      </c>
      <c r="BK156" s="151">
        <f t="shared" si="19"/>
        <v>0</v>
      </c>
      <c r="BL156" s="14" t="s">
        <v>122</v>
      </c>
      <c r="BM156" s="150" t="s">
        <v>224</v>
      </c>
    </row>
    <row r="157" spans="1:65" s="2" customFormat="1" ht="21.75" customHeight="1">
      <c r="A157" s="26"/>
      <c r="B157" s="138"/>
      <c r="C157" s="152" t="s">
        <v>175</v>
      </c>
      <c r="D157" s="152" t="s">
        <v>167</v>
      </c>
      <c r="E157" s="153" t="s">
        <v>225</v>
      </c>
      <c r="F157" s="154" t="s">
        <v>226</v>
      </c>
      <c r="G157" s="155" t="s">
        <v>151</v>
      </c>
      <c r="H157" s="156">
        <v>4</v>
      </c>
      <c r="I157" s="157"/>
      <c r="J157" s="157">
        <f t="shared" si="10"/>
        <v>0</v>
      </c>
      <c r="K157" s="158"/>
      <c r="L157" s="159"/>
      <c r="M157" s="160" t="s">
        <v>1</v>
      </c>
      <c r="N157" s="161" t="s">
        <v>34</v>
      </c>
      <c r="O157" s="148">
        <v>0</v>
      </c>
      <c r="P157" s="148">
        <f t="shared" si="11"/>
        <v>0</v>
      </c>
      <c r="Q157" s="148">
        <v>0</v>
      </c>
      <c r="R157" s="148">
        <f t="shared" si="12"/>
        <v>0</v>
      </c>
      <c r="S157" s="148">
        <v>0</v>
      </c>
      <c r="T157" s="149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170</v>
      </c>
      <c r="AT157" s="150" t="s">
        <v>167</v>
      </c>
      <c r="AU157" s="150" t="s">
        <v>78</v>
      </c>
      <c r="AY157" s="14" t="s">
        <v>115</v>
      </c>
      <c r="BE157" s="151">
        <f t="shared" si="14"/>
        <v>0</v>
      </c>
      <c r="BF157" s="151">
        <f t="shared" si="15"/>
        <v>0</v>
      </c>
      <c r="BG157" s="151">
        <f t="shared" si="16"/>
        <v>0</v>
      </c>
      <c r="BH157" s="151">
        <f t="shared" si="17"/>
        <v>0</v>
      </c>
      <c r="BI157" s="151">
        <f t="shared" si="18"/>
        <v>0</v>
      </c>
      <c r="BJ157" s="14" t="s">
        <v>76</v>
      </c>
      <c r="BK157" s="151">
        <f t="shared" si="19"/>
        <v>0</v>
      </c>
      <c r="BL157" s="14" t="s">
        <v>122</v>
      </c>
      <c r="BM157" s="150" t="s">
        <v>227</v>
      </c>
    </row>
    <row r="158" spans="1:65" s="2" customFormat="1" ht="21.75" customHeight="1">
      <c r="A158" s="26"/>
      <c r="B158" s="138"/>
      <c r="C158" s="139" t="s">
        <v>228</v>
      </c>
      <c r="D158" s="139" t="s">
        <v>118</v>
      </c>
      <c r="E158" s="140" t="s">
        <v>229</v>
      </c>
      <c r="F158" s="141" t="s">
        <v>230</v>
      </c>
      <c r="G158" s="142" t="s">
        <v>151</v>
      </c>
      <c r="H158" s="143">
        <v>2</v>
      </c>
      <c r="I158" s="144"/>
      <c r="J158" s="144">
        <f t="shared" si="10"/>
        <v>0</v>
      </c>
      <c r="K158" s="145"/>
      <c r="L158" s="27"/>
      <c r="M158" s="146" t="s">
        <v>1</v>
      </c>
      <c r="N158" s="147" t="s">
        <v>34</v>
      </c>
      <c r="O158" s="148">
        <v>0</v>
      </c>
      <c r="P158" s="148">
        <f t="shared" si="11"/>
        <v>0</v>
      </c>
      <c r="Q158" s="148">
        <v>0</v>
      </c>
      <c r="R158" s="148">
        <f t="shared" si="12"/>
        <v>0</v>
      </c>
      <c r="S158" s="148">
        <v>0</v>
      </c>
      <c r="T158" s="149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122</v>
      </c>
      <c r="AT158" s="150" t="s">
        <v>118</v>
      </c>
      <c r="AU158" s="150" t="s">
        <v>78</v>
      </c>
      <c r="AY158" s="14" t="s">
        <v>115</v>
      </c>
      <c r="BE158" s="151">
        <f t="shared" si="14"/>
        <v>0</v>
      </c>
      <c r="BF158" s="151">
        <f t="shared" si="15"/>
        <v>0</v>
      </c>
      <c r="BG158" s="151">
        <f t="shared" si="16"/>
        <v>0</v>
      </c>
      <c r="BH158" s="151">
        <f t="shared" si="17"/>
        <v>0</v>
      </c>
      <c r="BI158" s="151">
        <f t="shared" si="18"/>
        <v>0</v>
      </c>
      <c r="BJ158" s="14" t="s">
        <v>76</v>
      </c>
      <c r="BK158" s="151">
        <f t="shared" si="19"/>
        <v>0</v>
      </c>
      <c r="BL158" s="14" t="s">
        <v>122</v>
      </c>
      <c r="BM158" s="150" t="s">
        <v>231</v>
      </c>
    </row>
    <row r="159" spans="1:65" s="2" customFormat="1" ht="21.75" customHeight="1">
      <c r="A159" s="26"/>
      <c r="B159" s="138"/>
      <c r="C159" s="152" t="s">
        <v>170</v>
      </c>
      <c r="D159" s="152" t="s">
        <v>167</v>
      </c>
      <c r="E159" s="153" t="s">
        <v>232</v>
      </c>
      <c r="F159" s="154" t="s">
        <v>233</v>
      </c>
      <c r="G159" s="155" t="s">
        <v>151</v>
      </c>
      <c r="H159" s="156">
        <v>2</v>
      </c>
      <c r="I159" s="157"/>
      <c r="J159" s="157">
        <f t="shared" si="10"/>
        <v>0</v>
      </c>
      <c r="K159" s="158"/>
      <c r="L159" s="159"/>
      <c r="M159" s="160" t="s">
        <v>1</v>
      </c>
      <c r="N159" s="161" t="s">
        <v>34</v>
      </c>
      <c r="O159" s="148">
        <v>0</v>
      </c>
      <c r="P159" s="148">
        <f t="shared" si="11"/>
        <v>0</v>
      </c>
      <c r="Q159" s="148">
        <v>0</v>
      </c>
      <c r="R159" s="148">
        <f t="shared" si="12"/>
        <v>0</v>
      </c>
      <c r="S159" s="148">
        <v>0</v>
      </c>
      <c r="T159" s="149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170</v>
      </c>
      <c r="AT159" s="150" t="s">
        <v>167</v>
      </c>
      <c r="AU159" s="150" t="s">
        <v>78</v>
      </c>
      <c r="AY159" s="14" t="s">
        <v>115</v>
      </c>
      <c r="BE159" s="151">
        <f t="shared" si="14"/>
        <v>0</v>
      </c>
      <c r="BF159" s="151">
        <f t="shared" si="15"/>
        <v>0</v>
      </c>
      <c r="BG159" s="151">
        <f t="shared" si="16"/>
        <v>0</v>
      </c>
      <c r="BH159" s="151">
        <f t="shared" si="17"/>
        <v>0</v>
      </c>
      <c r="BI159" s="151">
        <f t="shared" si="18"/>
        <v>0</v>
      </c>
      <c r="BJ159" s="14" t="s">
        <v>76</v>
      </c>
      <c r="BK159" s="151">
        <f t="shared" si="19"/>
        <v>0</v>
      </c>
      <c r="BL159" s="14" t="s">
        <v>122</v>
      </c>
      <c r="BM159" s="150" t="s">
        <v>234</v>
      </c>
    </row>
    <row r="160" spans="1:65" s="2" customFormat="1" ht="16.5" customHeight="1">
      <c r="A160" s="26"/>
      <c r="B160" s="138"/>
      <c r="C160" s="139" t="s">
        <v>235</v>
      </c>
      <c r="D160" s="139" t="s">
        <v>118</v>
      </c>
      <c r="E160" s="140" t="s">
        <v>236</v>
      </c>
      <c r="F160" s="141" t="s">
        <v>237</v>
      </c>
      <c r="G160" s="142" t="s">
        <v>121</v>
      </c>
      <c r="H160" s="143">
        <v>15</v>
      </c>
      <c r="I160" s="144"/>
      <c r="J160" s="144">
        <f t="shared" si="10"/>
        <v>0</v>
      </c>
      <c r="K160" s="145"/>
      <c r="L160" s="27"/>
      <c r="M160" s="146" t="s">
        <v>1</v>
      </c>
      <c r="N160" s="147" t="s">
        <v>34</v>
      </c>
      <c r="O160" s="148">
        <v>0</v>
      </c>
      <c r="P160" s="148">
        <f t="shared" si="11"/>
        <v>0</v>
      </c>
      <c r="Q160" s="148">
        <v>0</v>
      </c>
      <c r="R160" s="148">
        <f t="shared" si="12"/>
        <v>0</v>
      </c>
      <c r="S160" s="148">
        <v>0</v>
      </c>
      <c r="T160" s="149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122</v>
      </c>
      <c r="AT160" s="150" t="s">
        <v>118</v>
      </c>
      <c r="AU160" s="150" t="s">
        <v>78</v>
      </c>
      <c r="AY160" s="14" t="s">
        <v>115</v>
      </c>
      <c r="BE160" s="151">
        <f t="shared" si="14"/>
        <v>0</v>
      </c>
      <c r="BF160" s="151">
        <f t="shared" si="15"/>
        <v>0</v>
      </c>
      <c r="BG160" s="151">
        <f t="shared" si="16"/>
        <v>0</v>
      </c>
      <c r="BH160" s="151">
        <f t="shared" si="17"/>
        <v>0</v>
      </c>
      <c r="BI160" s="151">
        <f t="shared" si="18"/>
        <v>0</v>
      </c>
      <c r="BJ160" s="14" t="s">
        <v>76</v>
      </c>
      <c r="BK160" s="151">
        <f t="shared" si="19"/>
        <v>0</v>
      </c>
      <c r="BL160" s="14" t="s">
        <v>122</v>
      </c>
      <c r="BM160" s="150" t="s">
        <v>238</v>
      </c>
    </row>
    <row r="161" spans="1:65" s="2" customFormat="1" ht="24.2" customHeight="1">
      <c r="A161" s="26"/>
      <c r="B161" s="138"/>
      <c r="C161" s="139" t="s">
        <v>181</v>
      </c>
      <c r="D161" s="139" t="s">
        <v>118</v>
      </c>
      <c r="E161" s="140" t="s">
        <v>239</v>
      </c>
      <c r="F161" s="141" t="s">
        <v>240</v>
      </c>
      <c r="G161" s="142" t="s">
        <v>241</v>
      </c>
      <c r="H161" s="143">
        <v>1</v>
      </c>
      <c r="I161" s="144"/>
      <c r="J161" s="144">
        <f t="shared" si="10"/>
        <v>0</v>
      </c>
      <c r="K161" s="145"/>
      <c r="L161" s="27"/>
      <c r="M161" s="146" t="s">
        <v>1</v>
      </c>
      <c r="N161" s="147" t="s">
        <v>34</v>
      </c>
      <c r="O161" s="148">
        <v>0</v>
      </c>
      <c r="P161" s="148">
        <f t="shared" si="11"/>
        <v>0</v>
      </c>
      <c r="Q161" s="148">
        <v>0</v>
      </c>
      <c r="R161" s="148">
        <f t="shared" si="12"/>
        <v>0</v>
      </c>
      <c r="S161" s="148">
        <v>0</v>
      </c>
      <c r="T161" s="149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122</v>
      </c>
      <c r="AT161" s="150" t="s">
        <v>118</v>
      </c>
      <c r="AU161" s="150" t="s">
        <v>78</v>
      </c>
      <c r="AY161" s="14" t="s">
        <v>115</v>
      </c>
      <c r="BE161" s="151">
        <f t="shared" si="14"/>
        <v>0</v>
      </c>
      <c r="BF161" s="151">
        <f t="shared" si="15"/>
        <v>0</v>
      </c>
      <c r="BG161" s="151">
        <f t="shared" si="16"/>
        <v>0</v>
      </c>
      <c r="BH161" s="151">
        <f t="shared" si="17"/>
        <v>0</v>
      </c>
      <c r="BI161" s="151">
        <f t="shared" si="18"/>
        <v>0</v>
      </c>
      <c r="BJ161" s="14" t="s">
        <v>76</v>
      </c>
      <c r="BK161" s="151">
        <f t="shared" si="19"/>
        <v>0</v>
      </c>
      <c r="BL161" s="14" t="s">
        <v>122</v>
      </c>
      <c r="BM161" s="150" t="s">
        <v>242</v>
      </c>
    </row>
    <row r="162" spans="1:65" s="2" customFormat="1" ht="24.2" customHeight="1">
      <c r="A162" s="26"/>
      <c r="B162" s="138"/>
      <c r="C162" s="139" t="s">
        <v>243</v>
      </c>
      <c r="D162" s="139" t="s">
        <v>118</v>
      </c>
      <c r="E162" s="140" t="s">
        <v>244</v>
      </c>
      <c r="F162" s="141" t="s">
        <v>245</v>
      </c>
      <c r="G162" s="142" t="s">
        <v>129</v>
      </c>
      <c r="H162" s="143">
        <v>0.13</v>
      </c>
      <c r="I162" s="144"/>
      <c r="J162" s="144">
        <f t="shared" si="10"/>
        <v>0</v>
      </c>
      <c r="K162" s="145"/>
      <c r="L162" s="27"/>
      <c r="M162" s="146" t="s">
        <v>1</v>
      </c>
      <c r="N162" s="147" t="s">
        <v>34</v>
      </c>
      <c r="O162" s="148">
        <v>0</v>
      </c>
      <c r="P162" s="148">
        <f t="shared" si="11"/>
        <v>0</v>
      </c>
      <c r="Q162" s="148">
        <v>0</v>
      </c>
      <c r="R162" s="148">
        <f t="shared" si="12"/>
        <v>0</v>
      </c>
      <c r="S162" s="148">
        <v>0</v>
      </c>
      <c r="T162" s="149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122</v>
      </c>
      <c r="AT162" s="150" t="s">
        <v>118</v>
      </c>
      <c r="AU162" s="150" t="s">
        <v>78</v>
      </c>
      <c r="AY162" s="14" t="s">
        <v>115</v>
      </c>
      <c r="BE162" s="151">
        <f t="shared" si="14"/>
        <v>0</v>
      </c>
      <c r="BF162" s="151">
        <f t="shared" si="15"/>
        <v>0</v>
      </c>
      <c r="BG162" s="151">
        <f t="shared" si="16"/>
        <v>0</v>
      </c>
      <c r="BH162" s="151">
        <f t="shared" si="17"/>
        <v>0</v>
      </c>
      <c r="BI162" s="151">
        <f t="shared" si="18"/>
        <v>0</v>
      </c>
      <c r="BJ162" s="14" t="s">
        <v>76</v>
      </c>
      <c r="BK162" s="151">
        <f t="shared" si="19"/>
        <v>0</v>
      </c>
      <c r="BL162" s="14" t="s">
        <v>122</v>
      </c>
      <c r="BM162" s="150" t="s">
        <v>246</v>
      </c>
    </row>
    <row r="163" spans="1:65" s="12" customFormat="1" ht="22.9" customHeight="1">
      <c r="B163" s="126"/>
      <c r="D163" s="127" t="s">
        <v>68</v>
      </c>
      <c r="E163" s="136" t="s">
        <v>247</v>
      </c>
      <c r="F163" s="136" t="s">
        <v>248</v>
      </c>
      <c r="J163" s="137">
        <f>BK163</f>
        <v>0</v>
      </c>
      <c r="L163" s="126"/>
      <c r="M163" s="130"/>
      <c r="N163" s="131"/>
      <c r="O163" s="131"/>
      <c r="P163" s="132">
        <f>SUM(P164:P181)</f>
        <v>0</v>
      </c>
      <c r="Q163" s="131"/>
      <c r="R163" s="132">
        <f>SUM(R164:R181)</f>
        <v>0</v>
      </c>
      <c r="S163" s="131"/>
      <c r="T163" s="133">
        <f>SUM(T164:T181)</f>
        <v>0</v>
      </c>
      <c r="AR163" s="127" t="s">
        <v>78</v>
      </c>
      <c r="AT163" s="134" t="s">
        <v>68</v>
      </c>
      <c r="AU163" s="134" t="s">
        <v>76</v>
      </c>
      <c r="AY163" s="127" t="s">
        <v>115</v>
      </c>
      <c r="BK163" s="135">
        <f>SUM(BK164:BK181)</f>
        <v>0</v>
      </c>
    </row>
    <row r="164" spans="1:65" s="2" customFormat="1" ht="21.75" customHeight="1">
      <c r="A164" s="26"/>
      <c r="B164" s="138"/>
      <c r="C164" s="139" t="s">
        <v>184</v>
      </c>
      <c r="D164" s="139" t="s">
        <v>118</v>
      </c>
      <c r="E164" s="140" t="s">
        <v>249</v>
      </c>
      <c r="F164" s="141" t="s">
        <v>250</v>
      </c>
      <c r="G164" s="142" t="s">
        <v>151</v>
      </c>
      <c r="H164" s="143">
        <v>1</v>
      </c>
      <c r="I164" s="144"/>
      <c r="J164" s="144">
        <f t="shared" ref="J164:J181" si="20">ROUND(I164*H164,2)</f>
        <v>0</v>
      </c>
      <c r="K164" s="145"/>
      <c r="L164" s="27"/>
      <c r="M164" s="146" t="s">
        <v>1</v>
      </c>
      <c r="N164" s="147" t="s">
        <v>34</v>
      </c>
      <c r="O164" s="148">
        <v>0</v>
      </c>
      <c r="P164" s="148">
        <f t="shared" ref="P164:P181" si="21">O164*H164</f>
        <v>0</v>
      </c>
      <c r="Q164" s="148">
        <v>0</v>
      </c>
      <c r="R164" s="148">
        <f t="shared" ref="R164:R181" si="22">Q164*H164</f>
        <v>0</v>
      </c>
      <c r="S164" s="148">
        <v>0</v>
      </c>
      <c r="T164" s="149">
        <f t="shared" ref="T164:T181" si="23"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122</v>
      </c>
      <c r="AT164" s="150" t="s">
        <v>118</v>
      </c>
      <c r="AU164" s="150" t="s">
        <v>78</v>
      </c>
      <c r="AY164" s="14" t="s">
        <v>115</v>
      </c>
      <c r="BE164" s="151">
        <f t="shared" ref="BE164:BE181" si="24">IF(N164="základní",J164,0)</f>
        <v>0</v>
      </c>
      <c r="BF164" s="151">
        <f t="shared" ref="BF164:BF181" si="25">IF(N164="snížená",J164,0)</f>
        <v>0</v>
      </c>
      <c r="BG164" s="151">
        <f t="shared" ref="BG164:BG181" si="26">IF(N164="zákl. přenesená",J164,0)</f>
        <v>0</v>
      </c>
      <c r="BH164" s="151">
        <f t="shared" ref="BH164:BH181" si="27">IF(N164="sníž. přenesená",J164,0)</f>
        <v>0</v>
      </c>
      <c r="BI164" s="151">
        <f t="shared" ref="BI164:BI181" si="28">IF(N164="nulová",J164,0)</f>
        <v>0</v>
      </c>
      <c r="BJ164" s="14" t="s">
        <v>76</v>
      </c>
      <c r="BK164" s="151">
        <f t="shared" ref="BK164:BK181" si="29">ROUND(I164*H164,2)</f>
        <v>0</v>
      </c>
      <c r="BL164" s="14" t="s">
        <v>122</v>
      </c>
      <c r="BM164" s="150" t="s">
        <v>251</v>
      </c>
    </row>
    <row r="165" spans="1:65" s="2" customFormat="1" ht="16.5" customHeight="1">
      <c r="A165" s="26"/>
      <c r="B165" s="138"/>
      <c r="C165" s="152" t="s">
        <v>252</v>
      </c>
      <c r="D165" s="152" t="s">
        <v>167</v>
      </c>
      <c r="E165" s="153" t="s">
        <v>253</v>
      </c>
      <c r="F165" s="154" t="s">
        <v>254</v>
      </c>
      <c r="G165" s="155" t="s">
        <v>151</v>
      </c>
      <c r="H165" s="156">
        <v>1</v>
      </c>
      <c r="I165" s="157"/>
      <c r="J165" s="157">
        <f t="shared" si="20"/>
        <v>0</v>
      </c>
      <c r="K165" s="158"/>
      <c r="L165" s="159"/>
      <c r="M165" s="160" t="s">
        <v>1</v>
      </c>
      <c r="N165" s="161" t="s">
        <v>34</v>
      </c>
      <c r="O165" s="148">
        <v>0</v>
      </c>
      <c r="P165" s="148">
        <f t="shared" si="21"/>
        <v>0</v>
      </c>
      <c r="Q165" s="148">
        <v>0</v>
      </c>
      <c r="R165" s="148">
        <f t="shared" si="22"/>
        <v>0</v>
      </c>
      <c r="S165" s="148">
        <v>0</v>
      </c>
      <c r="T165" s="149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170</v>
      </c>
      <c r="AT165" s="150" t="s">
        <v>167</v>
      </c>
      <c r="AU165" s="150" t="s">
        <v>78</v>
      </c>
      <c r="AY165" s="14" t="s">
        <v>115</v>
      </c>
      <c r="BE165" s="151">
        <f t="shared" si="24"/>
        <v>0</v>
      </c>
      <c r="BF165" s="151">
        <f t="shared" si="25"/>
        <v>0</v>
      </c>
      <c r="BG165" s="151">
        <f t="shared" si="26"/>
        <v>0</v>
      </c>
      <c r="BH165" s="151">
        <f t="shared" si="27"/>
        <v>0</v>
      </c>
      <c r="BI165" s="151">
        <f t="shared" si="28"/>
        <v>0</v>
      </c>
      <c r="BJ165" s="14" t="s">
        <v>76</v>
      </c>
      <c r="BK165" s="151">
        <f t="shared" si="29"/>
        <v>0</v>
      </c>
      <c r="BL165" s="14" t="s">
        <v>122</v>
      </c>
      <c r="BM165" s="150" t="s">
        <v>255</v>
      </c>
    </row>
    <row r="166" spans="1:65" s="2" customFormat="1" ht="21.75" customHeight="1">
      <c r="A166" s="26"/>
      <c r="B166" s="138"/>
      <c r="C166" s="139" t="s">
        <v>188</v>
      </c>
      <c r="D166" s="139" t="s">
        <v>118</v>
      </c>
      <c r="E166" s="140" t="s">
        <v>256</v>
      </c>
      <c r="F166" s="141" t="s">
        <v>257</v>
      </c>
      <c r="G166" s="142" t="s">
        <v>258</v>
      </c>
      <c r="H166" s="143">
        <v>1</v>
      </c>
      <c r="I166" s="144"/>
      <c r="J166" s="144">
        <f t="shared" si="20"/>
        <v>0</v>
      </c>
      <c r="K166" s="145"/>
      <c r="L166" s="27"/>
      <c r="M166" s="146" t="s">
        <v>1</v>
      </c>
      <c r="N166" s="147" t="s">
        <v>34</v>
      </c>
      <c r="O166" s="148">
        <v>0</v>
      </c>
      <c r="P166" s="148">
        <f t="shared" si="21"/>
        <v>0</v>
      </c>
      <c r="Q166" s="148">
        <v>0</v>
      </c>
      <c r="R166" s="148">
        <f t="shared" si="22"/>
        <v>0</v>
      </c>
      <c r="S166" s="148">
        <v>0</v>
      </c>
      <c r="T166" s="149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122</v>
      </c>
      <c r="AT166" s="150" t="s">
        <v>118</v>
      </c>
      <c r="AU166" s="150" t="s">
        <v>78</v>
      </c>
      <c r="AY166" s="14" t="s">
        <v>115</v>
      </c>
      <c r="BE166" s="151">
        <f t="shared" si="24"/>
        <v>0</v>
      </c>
      <c r="BF166" s="151">
        <f t="shared" si="25"/>
        <v>0</v>
      </c>
      <c r="BG166" s="151">
        <f t="shared" si="26"/>
        <v>0</v>
      </c>
      <c r="BH166" s="151">
        <f t="shared" si="27"/>
        <v>0</v>
      </c>
      <c r="BI166" s="151">
        <f t="shared" si="28"/>
        <v>0</v>
      </c>
      <c r="BJ166" s="14" t="s">
        <v>76</v>
      </c>
      <c r="BK166" s="151">
        <f t="shared" si="29"/>
        <v>0</v>
      </c>
      <c r="BL166" s="14" t="s">
        <v>122</v>
      </c>
      <c r="BM166" s="150" t="s">
        <v>259</v>
      </c>
    </row>
    <row r="167" spans="1:65" s="2" customFormat="1" ht="16.5" customHeight="1">
      <c r="A167" s="26"/>
      <c r="B167" s="138"/>
      <c r="C167" s="152" t="s">
        <v>260</v>
      </c>
      <c r="D167" s="152" t="s">
        <v>167</v>
      </c>
      <c r="E167" s="153" t="s">
        <v>261</v>
      </c>
      <c r="F167" s="154" t="s">
        <v>262</v>
      </c>
      <c r="G167" s="155" t="s">
        <v>151</v>
      </c>
      <c r="H167" s="156">
        <v>1</v>
      </c>
      <c r="I167" s="157"/>
      <c r="J167" s="157">
        <f t="shared" si="20"/>
        <v>0</v>
      </c>
      <c r="K167" s="158"/>
      <c r="L167" s="159"/>
      <c r="M167" s="160" t="s">
        <v>1</v>
      </c>
      <c r="N167" s="161" t="s">
        <v>34</v>
      </c>
      <c r="O167" s="148">
        <v>0</v>
      </c>
      <c r="P167" s="148">
        <f t="shared" si="21"/>
        <v>0</v>
      </c>
      <c r="Q167" s="148">
        <v>0</v>
      </c>
      <c r="R167" s="148">
        <f t="shared" si="22"/>
        <v>0</v>
      </c>
      <c r="S167" s="148">
        <v>0</v>
      </c>
      <c r="T167" s="149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170</v>
      </c>
      <c r="AT167" s="150" t="s">
        <v>167</v>
      </c>
      <c r="AU167" s="150" t="s">
        <v>78</v>
      </c>
      <c r="AY167" s="14" t="s">
        <v>115</v>
      </c>
      <c r="BE167" s="151">
        <f t="shared" si="24"/>
        <v>0</v>
      </c>
      <c r="BF167" s="151">
        <f t="shared" si="25"/>
        <v>0</v>
      </c>
      <c r="BG167" s="151">
        <f t="shared" si="26"/>
        <v>0</v>
      </c>
      <c r="BH167" s="151">
        <f t="shared" si="27"/>
        <v>0</v>
      </c>
      <c r="BI167" s="151">
        <f t="shared" si="28"/>
        <v>0</v>
      </c>
      <c r="BJ167" s="14" t="s">
        <v>76</v>
      </c>
      <c r="BK167" s="151">
        <f t="shared" si="29"/>
        <v>0</v>
      </c>
      <c r="BL167" s="14" t="s">
        <v>122</v>
      </c>
      <c r="BM167" s="150" t="s">
        <v>263</v>
      </c>
    </row>
    <row r="168" spans="1:65" s="2" customFormat="1" ht="16.5" customHeight="1">
      <c r="A168" s="26"/>
      <c r="B168" s="138"/>
      <c r="C168" s="139" t="s">
        <v>191</v>
      </c>
      <c r="D168" s="139" t="s">
        <v>118</v>
      </c>
      <c r="E168" s="140" t="s">
        <v>264</v>
      </c>
      <c r="F168" s="141" t="s">
        <v>265</v>
      </c>
      <c r="G168" s="142" t="s">
        <v>258</v>
      </c>
      <c r="H168" s="143">
        <v>1</v>
      </c>
      <c r="I168" s="144"/>
      <c r="J168" s="144">
        <f t="shared" si="20"/>
        <v>0</v>
      </c>
      <c r="K168" s="145"/>
      <c r="L168" s="27"/>
      <c r="M168" s="146" t="s">
        <v>1</v>
      </c>
      <c r="N168" s="147" t="s">
        <v>34</v>
      </c>
      <c r="O168" s="148">
        <v>0</v>
      </c>
      <c r="P168" s="148">
        <f t="shared" si="21"/>
        <v>0</v>
      </c>
      <c r="Q168" s="148">
        <v>0</v>
      </c>
      <c r="R168" s="148">
        <f t="shared" si="22"/>
        <v>0</v>
      </c>
      <c r="S168" s="148">
        <v>0</v>
      </c>
      <c r="T168" s="149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122</v>
      </c>
      <c r="AT168" s="150" t="s">
        <v>118</v>
      </c>
      <c r="AU168" s="150" t="s">
        <v>78</v>
      </c>
      <c r="AY168" s="14" t="s">
        <v>115</v>
      </c>
      <c r="BE168" s="151">
        <f t="shared" si="24"/>
        <v>0</v>
      </c>
      <c r="BF168" s="151">
        <f t="shared" si="25"/>
        <v>0</v>
      </c>
      <c r="BG168" s="151">
        <f t="shared" si="26"/>
        <v>0</v>
      </c>
      <c r="BH168" s="151">
        <f t="shared" si="27"/>
        <v>0</v>
      </c>
      <c r="BI168" s="151">
        <f t="shared" si="28"/>
        <v>0</v>
      </c>
      <c r="BJ168" s="14" t="s">
        <v>76</v>
      </c>
      <c r="BK168" s="151">
        <f t="shared" si="29"/>
        <v>0</v>
      </c>
      <c r="BL168" s="14" t="s">
        <v>122</v>
      </c>
      <c r="BM168" s="150" t="s">
        <v>266</v>
      </c>
    </row>
    <row r="169" spans="1:65" s="2" customFormat="1" ht="16.5" customHeight="1">
      <c r="A169" s="26"/>
      <c r="B169" s="138"/>
      <c r="C169" s="152" t="s">
        <v>267</v>
      </c>
      <c r="D169" s="152" t="s">
        <v>167</v>
      </c>
      <c r="E169" s="153" t="s">
        <v>268</v>
      </c>
      <c r="F169" s="154" t="s">
        <v>269</v>
      </c>
      <c r="G169" s="155" t="s">
        <v>151</v>
      </c>
      <c r="H169" s="156">
        <v>1</v>
      </c>
      <c r="I169" s="157"/>
      <c r="J169" s="157">
        <f t="shared" si="20"/>
        <v>0</v>
      </c>
      <c r="K169" s="158"/>
      <c r="L169" s="159"/>
      <c r="M169" s="160" t="s">
        <v>1</v>
      </c>
      <c r="N169" s="161" t="s">
        <v>34</v>
      </c>
      <c r="O169" s="148">
        <v>0</v>
      </c>
      <c r="P169" s="148">
        <f t="shared" si="21"/>
        <v>0</v>
      </c>
      <c r="Q169" s="148">
        <v>0</v>
      </c>
      <c r="R169" s="148">
        <f t="shared" si="22"/>
        <v>0</v>
      </c>
      <c r="S169" s="148">
        <v>0</v>
      </c>
      <c r="T169" s="149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170</v>
      </c>
      <c r="AT169" s="150" t="s">
        <v>167</v>
      </c>
      <c r="AU169" s="150" t="s">
        <v>78</v>
      </c>
      <c r="AY169" s="14" t="s">
        <v>115</v>
      </c>
      <c r="BE169" s="151">
        <f t="shared" si="24"/>
        <v>0</v>
      </c>
      <c r="BF169" s="151">
        <f t="shared" si="25"/>
        <v>0</v>
      </c>
      <c r="BG169" s="151">
        <f t="shared" si="26"/>
        <v>0</v>
      </c>
      <c r="BH169" s="151">
        <f t="shared" si="27"/>
        <v>0</v>
      </c>
      <c r="BI169" s="151">
        <f t="shared" si="28"/>
        <v>0</v>
      </c>
      <c r="BJ169" s="14" t="s">
        <v>76</v>
      </c>
      <c r="BK169" s="151">
        <f t="shared" si="29"/>
        <v>0</v>
      </c>
      <c r="BL169" s="14" t="s">
        <v>122</v>
      </c>
      <c r="BM169" s="150" t="s">
        <v>270</v>
      </c>
    </row>
    <row r="170" spans="1:65" s="2" customFormat="1" ht="16.5" customHeight="1">
      <c r="A170" s="26"/>
      <c r="B170" s="138"/>
      <c r="C170" s="139" t="s">
        <v>194</v>
      </c>
      <c r="D170" s="139" t="s">
        <v>118</v>
      </c>
      <c r="E170" s="140" t="s">
        <v>271</v>
      </c>
      <c r="F170" s="141" t="s">
        <v>272</v>
      </c>
      <c r="G170" s="142" t="s">
        <v>258</v>
      </c>
      <c r="H170" s="143">
        <v>1</v>
      </c>
      <c r="I170" s="144"/>
      <c r="J170" s="144">
        <f t="shared" si="20"/>
        <v>0</v>
      </c>
      <c r="K170" s="145"/>
      <c r="L170" s="27"/>
      <c r="M170" s="146" t="s">
        <v>1</v>
      </c>
      <c r="N170" s="147" t="s">
        <v>34</v>
      </c>
      <c r="O170" s="148">
        <v>0</v>
      </c>
      <c r="P170" s="148">
        <f t="shared" si="21"/>
        <v>0</v>
      </c>
      <c r="Q170" s="148">
        <v>0</v>
      </c>
      <c r="R170" s="148">
        <f t="shared" si="22"/>
        <v>0</v>
      </c>
      <c r="S170" s="148">
        <v>0</v>
      </c>
      <c r="T170" s="149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122</v>
      </c>
      <c r="AT170" s="150" t="s">
        <v>118</v>
      </c>
      <c r="AU170" s="150" t="s">
        <v>78</v>
      </c>
      <c r="AY170" s="14" t="s">
        <v>115</v>
      </c>
      <c r="BE170" s="151">
        <f t="shared" si="24"/>
        <v>0</v>
      </c>
      <c r="BF170" s="151">
        <f t="shared" si="25"/>
        <v>0</v>
      </c>
      <c r="BG170" s="151">
        <f t="shared" si="26"/>
        <v>0</v>
      </c>
      <c r="BH170" s="151">
        <f t="shared" si="27"/>
        <v>0</v>
      </c>
      <c r="BI170" s="151">
        <f t="shared" si="28"/>
        <v>0</v>
      </c>
      <c r="BJ170" s="14" t="s">
        <v>76</v>
      </c>
      <c r="BK170" s="151">
        <f t="shared" si="29"/>
        <v>0</v>
      </c>
      <c r="BL170" s="14" t="s">
        <v>122</v>
      </c>
      <c r="BM170" s="150" t="s">
        <v>273</v>
      </c>
    </row>
    <row r="171" spans="1:65" s="2" customFormat="1" ht="16.5" customHeight="1">
      <c r="A171" s="26"/>
      <c r="B171" s="138"/>
      <c r="C171" s="152" t="s">
        <v>274</v>
      </c>
      <c r="D171" s="152" t="s">
        <v>167</v>
      </c>
      <c r="E171" s="153" t="s">
        <v>275</v>
      </c>
      <c r="F171" s="154" t="s">
        <v>276</v>
      </c>
      <c r="G171" s="155" t="s">
        <v>151</v>
      </c>
      <c r="H171" s="156">
        <v>1</v>
      </c>
      <c r="I171" s="157"/>
      <c r="J171" s="157">
        <f t="shared" si="20"/>
        <v>0</v>
      </c>
      <c r="K171" s="158"/>
      <c r="L171" s="159"/>
      <c r="M171" s="160" t="s">
        <v>1</v>
      </c>
      <c r="N171" s="161" t="s">
        <v>34</v>
      </c>
      <c r="O171" s="148">
        <v>0</v>
      </c>
      <c r="P171" s="148">
        <f t="shared" si="21"/>
        <v>0</v>
      </c>
      <c r="Q171" s="148">
        <v>0</v>
      </c>
      <c r="R171" s="148">
        <f t="shared" si="22"/>
        <v>0</v>
      </c>
      <c r="S171" s="148">
        <v>0</v>
      </c>
      <c r="T171" s="149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170</v>
      </c>
      <c r="AT171" s="150" t="s">
        <v>167</v>
      </c>
      <c r="AU171" s="150" t="s">
        <v>78</v>
      </c>
      <c r="AY171" s="14" t="s">
        <v>115</v>
      </c>
      <c r="BE171" s="151">
        <f t="shared" si="24"/>
        <v>0</v>
      </c>
      <c r="BF171" s="151">
        <f t="shared" si="25"/>
        <v>0</v>
      </c>
      <c r="BG171" s="151">
        <f t="shared" si="26"/>
        <v>0</v>
      </c>
      <c r="BH171" s="151">
        <f t="shared" si="27"/>
        <v>0</v>
      </c>
      <c r="BI171" s="151">
        <f t="shared" si="28"/>
        <v>0</v>
      </c>
      <c r="BJ171" s="14" t="s">
        <v>76</v>
      </c>
      <c r="BK171" s="151">
        <f t="shared" si="29"/>
        <v>0</v>
      </c>
      <c r="BL171" s="14" t="s">
        <v>122</v>
      </c>
      <c r="BM171" s="150" t="s">
        <v>277</v>
      </c>
    </row>
    <row r="172" spans="1:65" s="2" customFormat="1" ht="16.5" customHeight="1">
      <c r="A172" s="26"/>
      <c r="B172" s="138"/>
      <c r="C172" s="139" t="s">
        <v>197</v>
      </c>
      <c r="D172" s="139" t="s">
        <v>118</v>
      </c>
      <c r="E172" s="140" t="s">
        <v>278</v>
      </c>
      <c r="F172" s="141" t="s">
        <v>279</v>
      </c>
      <c r="G172" s="142" t="s">
        <v>258</v>
      </c>
      <c r="H172" s="143">
        <v>4</v>
      </c>
      <c r="I172" s="144"/>
      <c r="J172" s="144">
        <f t="shared" si="20"/>
        <v>0</v>
      </c>
      <c r="K172" s="145"/>
      <c r="L172" s="27"/>
      <c r="M172" s="146" t="s">
        <v>1</v>
      </c>
      <c r="N172" s="147" t="s">
        <v>34</v>
      </c>
      <c r="O172" s="148">
        <v>0</v>
      </c>
      <c r="P172" s="148">
        <f t="shared" si="21"/>
        <v>0</v>
      </c>
      <c r="Q172" s="148">
        <v>0</v>
      </c>
      <c r="R172" s="148">
        <f t="shared" si="22"/>
        <v>0</v>
      </c>
      <c r="S172" s="148">
        <v>0</v>
      </c>
      <c r="T172" s="149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122</v>
      </c>
      <c r="AT172" s="150" t="s">
        <v>118</v>
      </c>
      <c r="AU172" s="150" t="s">
        <v>78</v>
      </c>
      <c r="AY172" s="14" t="s">
        <v>115</v>
      </c>
      <c r="BE172" s="151">
        <f t="shared" si="24"/>
        <v>0</v>
      </c>
      <c r="BF172" s="151">
        <f t="shared" si="25"/>
        <v>0</v>
      </c>
      <c r="BG172" s="151">
        <f t="shared" si="26"/>
        <v>0</v>
      </c>
      <c r="BH172" s="151">
        <f t="shared" si="27"/>
        <v>0</v>
      </c>
      <c r="BI172" s="151">
        <f t="shared" si="28"/>
        <v>0</v>
      </c>
      <c r="BJ172" s="14" t="s">
        <v>76</v>
      </c>
      <c r="BK172" s="151">
        <f t="shared" si="29"/>
        <v>0</v>
      </c>
      <c r="BL172" s="14" t="s">
        <v>122</v>
      </c>
      <c r="BM172" s="150" t="s">
        <v>280</v>
      </c>
    </row>
    <row r="173" spans="1:65" s="2" customFormat="1" ht="16.5" customHeight="1">
      <c r="A173" s="26"/>
      <c r="B173" s="138"/>
      <c r="C173" s="139" t="s">
        <v>281</v>
      </c>
      <c r="D173" s="139" t="s">
        <v>118</v>
      </c>
      <c r="E173" s="140" t="s">
        <v>282</v>
      </c>
      <c r="F173" s="141" t="s">
        <v>283</v>
      </c>
      <c r="G173" s="142" t="s">
        <v>151</v>
      </c>
      <c r="H173" s="143">
        <v>1</v>
      </c>
      <c r="I173" s="144"/>
      <c r="J173" s="144">
        <f t="shared" si="20"/>
        <v>0</v>
      </c>
      <c r="K173" s="145"/>
      <c r="L173" s="27"/>
      <c r="M173" s="146" t="s">
        <v>1</v>
      </c>
      <c r="N173" s="147" t="s">
        <v>34</v>
      </c>
      <c r="O173" s="148">
        <v>0</v>
      </c>
      <c r="P173" s="148">
        <f t="shared" si="21"/>
        <v>0</v>
      </c>
      <c r="Q173" s="148">
        <v>0</v>
      </c>
      <c r="R173" s="148">
        <f t="shared" si="22"/>
        <v>0</v>
      </c>
      <c r="S173" s="148">
        <v>0</v>
      </c>
      <c r="T173" s="149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122</v>
      </c>
      <c r="AT173" s="150" t="s">
        <v>118</v>
      </c>
      <c r="AU173" s="150" t="s">
        <v>78</v>
      </c>
      <c r="AY173" s="14" t="s">
        <v>115</v>
      </c>
      <c r="BE173" s="151">
        <f t="shared" si="24"/>
        <v>0</v>
      </c>
      <c r="BF173" s="151">
        <f t="shared" si="25"/>
        <v>0</v>
      </c>
      <c r="BG173" s="151">
        <f t="shared" si="26"/>
        <v>0</v>
      </c>
      <c r="BH173" s="151">
        <f t="shared" si="27"/>
        <v>0</v>
      </c>
      <c r="BI173" s="151">
        <f t="shared" si="28"/>
        <v>0</v>
      </c>
      <c r="BJ173" s="14" t="s">
        <v>76</v>
      </c>
      <c r="BK173" s="151">
        <f t="shared" si="29"/>
        <v>0</v>
      </c>
      <c r="BL173" s="14" t="s">
        <v>122</v>
      </c>
      <c r="BM173" s="150" t="s">
        <v>284</v>
      </c>
    </row>
    <row r="174" spans="1:65" s="2" customFormat="1" ht="16.5" customHeight="1">
      <c r="A174" s="26"/>
      <c r="B174" s="138"/>
      <c r="C174" s="139" t="s">
        <v>203</v>
      </c>
      <c r="D174" s="139" t="s">
        <v>118</v>
      </c>
      <c r="E174" s="140" t="s">
        <v>285</v>
      </c>
      <c r="F174" s="141" t="s">
        <v>286</v>
      </c>
      <c r="G174" s="142" t="s">
        <v>151</v>
      </c>
      <c r="H174" s="143">
        <v>4</v>
      </c>
      <c r="I174" s="144"/>
      <c r="J174" s="144">
        <f t="shared" si="20"/>
        <v>0</v>
      </c>
      <c r="K174" s="145"/>
      <c r="L174" s="27"/>
      <c r="M174" s="146" t="s">
        <v>1</v>
      </c>
      <c r="N174" s="147" t="s">
        <v>34</v>
      </c>
      <c r="O174" s="148">
        <v>0</v>
      </c>
      <c r="P174" s="148">
        <f t="shared" si="21"/>
        <v>0</v>
      </c>
      <c r="Q174" s="148">
        <v>0</v>
      </c>
      <c r="R174" s="148">
        <f t="shared" si="22"/>
        <v>0</v>
      </c>
      <c r="S174" s="148">
        <v>0</v>
      </c>
      <c r="T174" s="149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122</v>
      </c>
      <c r="AT174" s="150" t="s">
        <v>118</v>
      </c>
      <c r="AU174" s="150" t="s">
        <v>78</v>
      </c>
      <c r="AY174" s="14" t="s">
        <v>115</v>
      </c>
      <c r="BE174" s="151">
        <f t="shared" si="24"/>
        <v>0</v>
      </c>
      <c r="BF174" s="151">
        <f t="shared" si="25"/>
        <v>0</v>
      </c>
      <c r="BG174" s="151">
        <f t="shared" si="26"/>
        <v>0</v>
      </c>
      <c r="BH174" s="151">
        <f t="shared" si="27"/>
        <v>0</v>
      </c>
      <c r="BI174" s="151">
        <f t="shared" si="28"/>
        <v>0</v>
      </c>
      <c r="BJ174" s="14" t="s">
        <v>76</v>
      </c>
      <c r="BK174" s="151">
        <f t="shared" si="29"/>
        <v>0</v>
      </c>
      <c r="BL174" s="14" t="s">
        <v>122</v>
      </c>
      <c r="BM174" s="150" t="s">
        <v>287</v>
      </c>
    </row>
    <row r="175" spans="1:65" s="2" customFormat="1" ht="16.5" customHeight="1">
      <c r="A175" s="26"/>
      <c r="B175" s="138"/>
      <c r="C175" s="139" t="s">
        <v>288</v>
      </c>
      <c r="D175" s="139" t="s">
        <v>118</v>
      </c>
      <c r="E175" s="140" t="s">
        <v>289</v>
      </c>
      <c r="F175" s="141" t="s">
        <v>290</v>
      </c>
      <c r="G175" s="142" t="s">
        <v>151</v>
      </c>
      <c r="H175" s="143">
        <v>1</v>
      </c>
      <c r="I175" s="144"/>
      <c r="J175" s="144">
        <f t="shared" si="20"/>
        <v>0</v>
      </c>
      <c r="K175" s="145"/>
      <c r="L175" s="27"/>
      <c r="M175" s="146" t="s">
        <v>1</v>
      </c>
      <c r="N175" s="147" t="s">
        <v>34</v>
      </c>
      <c r="O175" s="148">
        <v>0</v>
      </c>
      <c r="P175" s="148">
        <f t="shared" si="21"/>
        <v>0</v>
      </c>
      <c r="Q175" s="148">
        <v>0</v>
      </c>
      <c r="R175" s="148">
        <f t="shared" si="22"/>
        <v>0</v>
      </c>
      <c r="S175" s="148">
        <v>0</v>
      </c>
      <c r="T175" s="149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122</v>
      </c>
      <c r="AT175" s="150" t="s">
        <v>118</v>
      </c>
      <c r="AU175" s="150" t="s">
        <v>78</v>
      </c>
      <c r="AY175" s="14" t="s">
        <v>115</v>
      </c>
      <c r="BE175" s="151">
        <f t="shared" si="24"/>
        <v>0</v>
      </c>
      <c r="BF175" s="151">
        <f t="shared" si="25"/>
        <v>0</v>
      </c>
      <c r="BG175" s="151">
        <f t="shared" si="26"/>
        <v>0</v>
      </c>
      <c r="BH175" s="151">
        <f t="shared" si="27"/>
        <v>0</v>
      </c>
      <c r="BI175" s="151">
        <f t="shared" si="28"/>
        <v>0</v>
      </c>
      <c r="BJ175" s="14" t="s">
        <v>76</v>
      </c>
      <c r="BK175" s="151">
        <f t="shared" si="29"/>
        <v>0</v>
      </c>
      <c r="BL175" s="14" t="s">
        <v>122</v>
      </c>
      <c r="BM175" s="150" t="s">
        <v>291</v>
      </c>
    </row>
    <row r="176" spans="1:65" s="2" customFormat="1" ht="16.5" customHeight="1">
      <c r="A176" s="26"/>
      <c r="B176" s="138"/>
      <c r="C176" s="152" t="s">
        <v>206</v>
      </c>
      <c r="D176" s="152" t="s">
        <v>167</v>
      </c>
      <c r="E176" s="153" t="s">
        <v>292</v>
      </c>
      <c r="F176" s="154" t="s">
        <v>293</v>
      </c>
      <c r="G176" s="155" t="s">
        <v>151</v>
      </c>
      <c r="H176" s="156">
        <v>1</v>
      </c>
      <c r="I176" s="157"/>
      <c r="J176" s="157">
        <f t="shared" si="20"/>
        <v>0</v>
      </c>
      <c r="K176" s="158"/>
      <c r="L176" s="159"/>
      <c r="M176" s="160" t="s">
        <v>1</v>
      </c>
      <c r="N176" s="161" t="s">
        <v>34</v>
      </c>
      <c r="O176" s="148">
        <v>0</v>
      </c>
      <c r="P176" s="148">
        <f t="shared" si="21"/>
        <v>0</v>
      </c>
      <c r="Q176" s="148">
        <v>0</v>
      </c>
      <c r="R176" s="148">
        <f t="shared" si="22"/>
        <v>0</v>
      </c>
      <c r="S176" s="148">
        <v>0</v>
      </c>
      <c r="T176" s="149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170</v>
      </c>
      <c r="AT176" s="150" t="s">
        <v>167</v>
      </c>
      <c r="AU176" s="150" t="s">
        <v>78</v>
      </c>
      <c r="AY176" s="14" t="s">
        <v>115</v>
      </c>
      <c r="BE176" s="151">
        <f t="shared" si="24"/>
        <v>0</v>
      </c>
      <c r="BF176" s="151">
        <f t="shared" si="25"/>
        <v>0</v>
      </c>
      <c r="BG176" s="151">
        <f t="shared" si="26"/>
        <v>0</v>
      </c>
      <c r="BH176" s="151">
        <f t="shared" si="27"/>
        <v>0</v>
      </c>
      <c r="BI176" s="151">
        <f t="shared" si="28"/>
        <v>0</v>
      </c>
      <c r="BJ176" s="14" t="s">
        <v>76</v>
      </c>
      <c r="BK176" s="151">
        <f t="shared" si="29"/>
        <v>0</v>
      </c>
      <c r="BL176" s="14" t="s">
        <v>122</v>
      </c>
      <c r="BM176" s="150" t="s">
        <v>294</v>
      </c>
    </row>
    <row r="177" spans="1:65" s="2" customFormat="1" ht="16.5" customHeight="1">
      <c r="A177" s="26"/>
      <c r="B177" s="138"/>
      <c r="C177" s="139" t="s">
        <v>295</v>
      </c>
      <c r="D177" s="139" t="s">
        <v>118</v>
      </c>
      <c r="E177" s="140" t="s">
        <v>296</v>
      </c>
      <c r="F177" s="141" t="s">
        <v>297</v>
      </c>
      <c r="G177" s="142" t="s">
        <v>151</v>
      </c>
      <c r="H177" s="143">
        <v>1</v>
      </c>
      <c r="I177" s="144"/>
      <c r="J177" s="144">
        <f t="shared" si="20"/>
        <v>0</v>
      </c>
      <c r="K177" s="145"/>
      <c r="L177" s="27"/>
      <c r="M177" s="146" t="s">
        <v>1</v>
      </c>
      <c r="N177" s="147" t="s">
        <v>34</v>
      </c>
      <c r="O177" s="148">
        <v>0</v>
      </c>
      <c r="P177" s="148">
        <f t="shared" si="21"/>
        <v>0</v>
      </c>
      <c r="Q177" s="148">
        <v>0</v>
      </c>
      <c r="R177" s="148">
        <f t="shared" si="22"/>
        <v>0</v>
      </c>
      <c r="S177" s="148">
        <v>0</v>
      </c>
      <c r="T177" s="149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122</v>
      </c>
      <c r="AT177" s="150" t="s">
        <v>118</v>
      </c>
      <c r="AU177" s="150" t="s">
        <v>78</v>
      </c>
      <c r="AY177" s="14" t="s">
        <v>115</v>
      </c>
      <c r="BE177" s="151">
        <f t="shared" si="24"/>
        <v>0</v>
      </c>
      <c r="BF177" s="151">
        <f t="shared" si="25"/>
        <v>0</v>
      </c>
      <c r="BG177" s="151">
        <f t="shared" si="26"/>
        <v>0</v>
      </c>
      <c r="BH177" s="151">
        <f t="shared" si="27"/>
        <v>0</v>
      </c>
      <c r="BI177" s="151">
        <f t="shared" si="28"/>
        <v>0</v>
      </c>
      <c r="BJ177" s="14" t="s">
        <v>76</v>
      </c>
      <c r="BK177" s="151">
        <f t="shared" si="29"/>
        <v>0</v>
      </c>
      <c r="BL177" s="14" t="s">
        <v>122</v>
      </c>
      <c r="BM177" s="150" t="s">
        <v>298</v>
      </c>
    </row>
    <row r="178" spans="1:65" s="2" customFormat="1" ht="21.75" customHeight="1">
      <c r="A178" s="26"/>
      <c r="B178" s="138"/>
      <c r="C178" s="152" t="s">
        <v>210</v>
      </c>
      <c r="D178" s="152" t="s">
        <v>167</v>
      </c>
      <c r="E178" s="153" t="s">
        <v>299</v>
      </c>
      <c r="F178" s="154" t="s">
        <v>300</v>
      </c>
      <c r="G178" s="155" t="s">
        <v>151</v>
      </c>
      <c r="H178" s="156">
        <v>1</v>
      </c>
      <c r="I178" s="157"/>
      <c r="J178" s="157">
        <f t="shared" si="20"/>
        <v>0</v>
      </c>
      <c r="K178" s="158"/>
      <c r="L178" s="159"/>
      <c r="M178" s="160" t="s">
        <v>1</v>
      </c>
      <c r="N178" s="161" t="s">
        <v>34</v>
      </c>
      <c r="O178" s="148">
        <v>0</v>
      </c>
      <c r="P178" s="148">
        <f t="shared" si="21"/>
        <v>0</v>
      </c>
      <c r="Q178" s="148">
        <v>0</v>
      </c>
      <c r="R178" s="148">
        <f t="shared" si="22"/>
        <v>0</v>
      </c>
      <c r="S178" s="148">
        <v>0</v>
      </c>
      <c r="T178" s="149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170</v>
      </c>
      <c r="AT178" s="150" t="s">
        <v>167</v>
      </c>
      <c r="AU178" s="150" t="s">
        <v>78</v>
      </c>
      <c r="AY178" s="14" t="s">
        <v>115</v>
      </c>
      <c r="BE178" s="151">
        <f t="shared" si="24"/>
        <v>0</v>
      </c>
      <c r="BF178" s="151">
        <f t="shared" si="25"/>
        <v>0</v>
      </c>
      <c r="BG178" s="151">
        <f t="shared" si="26"/>
        <v>0</v>
      </c>
      <c r="BH178" s="151">
        <f t="shared" si="27"/>
        <v>0</v>
      </c>
      <c r="BI178" s="151">
        <f t="shared" si="28"/>
        <v>0</v>
      </c>
      <c r="BJ178" s="14" t="s">
        <v>76</v>
      </c>
      <c r="BK178" s="151">
        <f t="shared" si="29"/>
        <v>0</v>
      </c>
      <c r="BL178" s="14" t="s">
        <v>122</v>
      </c>
      <c r="BM178" s="150" t="s">
        <v>301</v>
      </c>
    </row>
    <row r="179" spans="1:65" s="2" customFormat="1" ht="16.5" customHeight="1">
      <c r="A179" s="26"/>
      <c r="B179" s="138"/>
      <c r="C179" s="139" t="s">
        <v>302</v>
      </c>
      <c r="D179" s="139" t="s">
        <v>118</v>
      </c>
      <c r="E179" s="140" t="s">
        <v>303</v>
      </c>
      <c r="F179" s="141" t="s">
        <v>304</v>
      </c>
      <c r="G179" s="142" t="s">
        <v>151</v>
      </c>
      <c r="H179" s="143">
        <v>1</v>
      </c>
      <c r="I179" s="144"/>
      <c r="J179" s="144">
        <f t="shared" si="20"/>
        <v>0</v>
      </c>
      <c r="K179" s="145"/>
      <c r="L179" s="27"/>
      <c r="M179" s="146" t="s">
        <v>1</v>
      </c>
      <c r="N179" s="147" t="s">
        <v>34</v>
      </c>
      <c r="O179" s="148">
        <v>0</v>
      </c>
      <c r="P179" s="148">
        <f t="shared" si="21"/>
        <v>0</v>
      </c>
      <c r="Q179" s="148">
        <v>0</v>
      </c>
      <c r="R179" s="148">
        <f t="shared" si="22"/>
        <v>0</v>
      </c>
      <c r="S179" s="148">
        <v>0</v>
      </c>
      <c r="T179" s="149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122</v>
      </c>
      <c r="AT179" s="150" t="s">
        <v>118</v>
      </c>
      <c r="AU179" s="150" t="s">
        <v>78</v>
      </c>
      <c r="AY179" s="14" t="s">
        <v>115</v>
      </c>
      <c r="BE179" s="151">
        <f t="shared" si="24"/>
        <v>0</v>
      </c>
      <c r="BF179" s="151">
        <f t="shared" si="25"/>
        <v>0</v>
      </c>
      <c r="BG179" s="151">
        <f t="shared" si="26"/>
        <v>0</v>
      </c>
      <c r="BH179" s="151">
        <f t="shared" si="27"/>
        <v>0</v>
      </c>
      <c r="BI179" s="151">
        <f t="shared" si="28"/>
        <v>0</v>
      </c>
      <c r="BJ179" s="14" t="s">
        <v>76</v>
      </c>
      <c r="BK179" s="151">
        <f t="shared" si="29"/>
        <v>0</v>
      </c>
      <c r="BL179" s="14" t="s">
        <v>122</v>
      </c>
      <c r="BM179" s="150" t="s">
        <v>305</v>
      </c>
    </row>
    <row r="180" spans="1:65" s="2" customFormat="1" ht="16.5" customHeight="1">
      <c r="A180" s="26"/>
      <c r="B180" s="138"/>
      <c r="C180" s="139" t="s">
        <v>213</v>
      </c>
      <c r="D180" s="139" t="s">
        <v>118</v>
      </c>
      <c r="E180" s="140" t="s">
        <v>306</v>
      </c>
      <c r="F180" s="141" t="s">
        <v>307</v>
      </c>
      <c r="G180" s="142" t="s">
        <v>151</v>
      </c>
      <c r="H180" s="143">
        <v>1</v>
      </c>
      <c r="I180" s="144"/>
      <c r="J180" s="144">
        <f t="shared" si="20"/>
        <v>0</v>
      </c>
      <c r="K180" s="145"/>
      <c r="L180" s="27"/>
      <c r="M180" s="146" t="s">
        <v>1</v>
      </c>
      <c r="N180" s="147" t="s">
        <v>34</v>
      </c>
      <c r="O180" s="148">
        <v>0</v>
      </c>
      <c r="P180" s="148">
        <f t="shared" si="21"/>
        <v>0</v>
      </c>
      <c r="Q180" s="148">
        <v>0</v>
      </c>
      <c r="R180" s="148">
        <f t="shared" si="22"/>
        <v>0</v>
      </c>
      <c r="S180" s="148">
        <v>0</v>
      </c>
      <c r="T180" s="149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122</v>
      </c>
      <c r="AT180" s="150" t="s">
        <v>118</v>
      </c>
      <c r="AU180" s="150" t="s">
        <v>78</v>
      </c>
      <c r="AY180" s="14" t="s">
        <v>115</v>
      </c>
      <c r="BE180" s="151">
        <f t="shared" si="24"/>
        <v>0</v>
      </c>
      <c r="BF180" s="151">
        <f t="shared" si="25"/>
        <v>0</v>
      </c>
      <c r="BG180" s="151">
        <f t="shared" si="26"/>
        <v>0</v>
      </c>
      <c r="BH180" s="151">
        <f t="shared" si="27"/>
        <v>0</v>
      </c>
      <c r="BI180" s="151">
        <f t="shared" si="28"/>
        <v>0</v>
      </c>
      <c r="BJ180" s="14" t="s">
        <v>76</v>
      </c>
      <c r="BK180" s="151">
        <f t="shared" si="29"/>
        <v>0</v>
      </c>
      <c r="BL180" s="14" t="s">
        <v>122</v>
      </c>
      <c r="BM180" s="150" t="s">
        <v>308</v>
      </c>
    </row>
    <row r="181" spans="1:65" s="2" customFormat="1" ht="24.2" customHeight="1">
      <c r="A181" s="26"/>
      <c r="B181" s="138"/>
      <c r="C181" s="139" t="s">
        <v>309</v>
      </c>
      <c r="D181" s="139" t="s">
        <v>118</v>
      </c>
      <c r="E181" s="140" t="s">
        <v>310</v>
      </c>
      <c r="F181" s="141" t="s">
        <v>311</v>
      </c>
      <c r="G181" s="142" t="s">
        <v>129</v>
      </c>
      <c r="H181" s="143">
        <v>0.41399999999999998</v>
      </c>
      <c r="I181" s="144"/>
      <c r="J181" s="144">
        <f t="shared" si="20"/>
        <v>0</v>
      </c>
      <c r="K181" s="145"/>
      <c r="L181" s="27"/>
      <c r="M181" s="146" t="s">
        <v>1</v>
      </c>
      <c r="N181" s="147" t="s">
        <v>34</v>
      </c>
      <c r="O181" s="148">
        <v>0</v>
      </c>
      <c r="P181" s="148">
        <f t="shared" si="21"/>
        <v>0</v>
      </c>
      <c r="Q181" s="148">
        <v>0</v>
      </c>
      <c r="R181" s="148">
        <f t="shared" si="22"/>
        <v>0</v>
      </c>
      <c r="S181" s="148">
        <v>0</v>
      </c>
      <c r="T181" s="149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122</v>
      </c>
      <c r="AT181" s="150" t="s">
        <v>118</v>
      </c>
      <c r="AU181" s="150" t="s">
        <v>78</v>
      </c>
      <c r="AY181" s="14" t="s">
        <v>115</v>
      </c>
      <c r="BE181" s="151">
        <f t="shared" si="24"/>
        <v>0</v>
      </c>
      <c r="BF181" s="151">
        <f t="shared" si="25"/>
        <v>0</v>
      </c>
      <c r="BG181" s="151">
        <f t="shared" si="26"/>
        <v>0</v>
      </c>
      <c r="BH181" s="151">
        <f t="shared" si="27"/>
        <v>0</v>
      </c>
      <c r="BI181" s="151">
        <f t="shared" si="28"/>
        <v>0</v>
      </c>
      <c r="BJ181" s="14" t="s">
        <v>76</v>
      </c>
      <c r="BK181" s="151">
        <f t="shared" si="29"/>
        <v>0</v>
      </c>
      <c r="BL181" s="14" t="s">
        <v>122</v>
      </c>
      <c r="BM181" s="150" t="s">
        <v>312</v>
      </c>
    </row>
    <row r="182" spans="1:65" s="12" customFormat="1" ht="22.9" customHeight="1">
      <c r="B182" s="126"/>
      <c r="D182" s="127" t="s">
        <v>68</v>
      </c>
      <c r="E182" s="136" t="s">
        <v>313</v>
      </c>
      <c r="F182" s="136" t="s">
        <v>314</v>
      </c>
      <c r="J182" s="137">
        <f>BK182</f>
        <v>0</v>
      </c>
      <c r="L182" s="126"/>
      <c r="M182" s="130"/>
      <c r="N182" s="131"/>
      <c r="O182" s="131"/>
      <c r="P182" s="132">
        <f>SUM(P183:P185)</f>
        <v>0</v>
      </c>
      <c r="Q182" s="131"/>
      <c r="R182" s="132">
        <f>SUM(R183:R185)</f>
        <v>0</v>
      </c>
      <c r="S182" s="131"/>
      <c r="T182" s="133">
        <f>SUM(T183:T185)</f>
        <v>0</v>
      </c>
      <c r="AR182" s="127" t="s">
        <v>78</v>
      </c>
      <c r="AT182" s="134" t="s">
        <v>68</v>
      </c>
      <c r="AU182" s="134" t="s">
        <v>76</v>
      </c>
      <c r="AY182" s="127" t="s">
        <v>115</v>
      </c>
      <c r="BK182" s="135">
        <f>SUM(BK183:BK185)</f>
        <v>0</v>
      </c>
    </row>
    <row r="183" spans="1:65" s="2" customFormat="1" ht="33" customHeight="1">
      <c r="A183" s="26"/>
      <c r="B183" s="138"/>
      <c r="C183" s="139" t="s">
        <v>217</v>
      </c>
      <c r="D183" s="139" t="s">
        <v>118</v>
      </c>
      <c r="E183" s="140" t="s">
        <v>315</v>
      </c>
      <c r="F183" s="141" t="s">
        <v>316</v>
      </c>
      <c r="G183" s="142" t="s">
        <v>258</v>
      </c>
      <c r="H183" s="143">
        <v>1</v>
      </c>
      <c r="I183" s="144"/>
      <c r="J183" s="144">
        <f>ROUND(I183*H183,2)</f>
        <v>0</v>
      </c>
      <c r="K183" s="145"/>
      <c r="L183" s="27"/>
      <c r="M183" s="146" t="s">
        <v>1</v>
      </c>
      <c r="N183" s="147" t="s">
        <v>34</v>
      </c>
      <c r="O183" s="148">
        <v>0</v>
      </c>
      <c r="P183" s="148">
        <f>O183*H183</f>
        <v>0</v>
      </c>
      <c r="Q183" s="148">
        <v>0</v>
      </c>
      <c r="R183" s="148">
        <f>Q183*H183</f>
        <v>0</v>
      </c>
      <c r="S183" s="148">
        <v>0</v>
      </c>
      <c r="T183" s="149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122</v>
      </c>
      <c r="AT183" s="150" t="s">
        <v>118</v>
      </c>
      <c r="AU183" s="150" t="s">
        <v>78</v>
      </c>
      <c r="AY183" s="14" t="s">
        <v>115</v>
      </c>
      <c r="BE183" s="151">
        <f>IF(N183="základní",J183,0)</f>
        <v>0</v>
      </c>
      <c r="BF183" s="151">
        <f>IF(N183="snížená",J183,0)</f>
        <v>0</v>
      </c>
      <c r="BG183" s="151">
        <f>IF(N183="zákl. přenesená",J183,0)</f>
        <v>0</v>
      </c>
      <c r="BH183" s="151">
        <f>IF(N183="sníž. přenesená",J183,0)</f>
        <v>0</v>
      </c>
      <c r="BI183" s="151">
        <f>IF(N183="nulová",J183,0)</f>
        <v>0</v>
      </c>
      <c r="BJ183" s="14" t="s">
        <v>76</v>
      </c>
      <c r="BK183" s="151">
        <f>ROUND(I183*H183,2)</f>
        <v>0</v>
      </c>
      <c r="BL183" s="14" t="s">
        <v>122</v>
      </c>
      <c r="BM183" s="150" t="s">
        <v>317</v>
      </c>
    </row>
    <row r="184" spans="1:65" s="2" customFormat="1" ht="16.5" customHeight="1">
      <c r="A184" s="26"/>
      <c r="B184" s="138"/>
      <c r="C184" s="139" t="s">
        <v>318</v>
      </c>
      <c r="D184" s="139" t="s">
        <v>118</v>
      </c>
      <c r="E184" s="140" t="s">
        <v>319</v>
      </c>
      <c r="F184" s="141" t="s">
        <v>320</v>
      </c>
      <c r="G184" s="142" t="s">
        <v>258</v>
      </c>
      <c r="H184" s="143">
        <v>1</v>
      </c>
      <c r="I184" s="144"/>
      <c r="J184" s="144">
        <f>ROUND(I184*H184,2)</f>
        <v>0</v>
      </c>
      <c r="K184" s="145"/>
      <c r="L184" s="27"/>
      <c r="M184" s="146" t="s">
        <v>1</v>
      </c>
      <c r="N184" s="147" t="s">
        <v>34</v>
      </c>
      <c r="O184" s="148">
        <v>0</v>
      </c>
      <c r="P184" s="148">
        <f>O184*H184</f>
        <v>0</v>
      </c>
      <c r="Q184" s="148">
        <v>0</v>
      </c>
      <c r="R184" s="148">
        <f>Q184*H184</f>
        <v>0</v>
      </c>
      <c r="S184" s="148">
        <v>0</v>
      </c>
      <c r="T184" s="149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122</v>
      </c>
      <c r="AT184" s="150" t="s">
        <v>118</v>
      </c>
      <c r="AU184" s="150" t="s">
        <v>78</v>
      </c>
      <c r="AY184" s="14" t="s">
        <v>115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4" t="s">
        <v>76</v>
      </c>
      <c r="BK184" s="151">
        <f>ROUND(I184*H184,2)</f>
        <v>0</v>
      </c>
      <c r="BL184" s="14" t="s">
        <v>122</v>
      </c>
      <c r="BM184" s="150" t="s">
        <v>321</v>
      </c>
    </row>
    <row r="185" spans="1:65" s="2" customFormat="1" ht="24.2" customHeight="1">
      <c r="A185" s="26"/>
      <c r="B185" s="138"/>
      <c r="C185" s="139" t="s">
        <v>220</v>
      </c>
      <c r="D185" s="139" t="s">
        <v>118</v>
      </c>
      <c r="E185" s="140" t="s">
        <v>322</v>
      </c>
      <c r="F185" s="141" t="s">
        <v>323</v>
      </c>
      <c r="G185" s="142" t="s">
        <v>129</v>
      </c>
      <c r="H185" s="143">
        <v>3.5999999999999997E-2</v>
      </c>
      <c r="I185" s="144"/>
      <c r="J185" s="144">
        <f>ROUND(I185*H185,2)</f>
        <v>0</v>
      </c>
      <c r="K185" s="145"/>
      <c r="L185" s="27"/>
      <c r="M185" s="146" t="s">
        <v>1</v>
      </c>
      <c r="N185" s="147" t="s">
        <v>34</v>
      </c>
      <c r="O185" s="148">
        <v>0</v>
      </c>
      <c r="P185" s="148">
        <f>O185*H185</f>
        <v>0</v>
      </c>
      <c r="Q185" s="148">
        <v>0</v>
      </c>
      <c r="R185" s="148">
        <f>Q185*H185</f>
        <v>0</v>
      </c>
      <c r="S185" s="148">
        <v>0</v>
      </c>
      <c r="T185" s="149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122</v>
      </c>
      <c r="AT185" s="150" t="s">
        <v>118</v>
      </c>
      <c r="AU185" s="150" t="s">
        <v>78</v>
      </c>
      <c r="AY185" s="14" t="s">
        <v>115</v>
      </c>
      <c r="BE185" s="151">
        <f>IF(N185="základní",J185,0)</f>
        <v>0</v>
      </c>
      <c r="BF185" s="151">
        <f>IF(N185="snížená",J185,0)</f>
        <v>0</v>
      </c>
      <c r="BG185" s="151">
        <f>IF(N185="zákl. přenesená",J185,0)</f>
        <v>0</v>
      </c>
      <c r="BH185" s="151">
        <f>IF(N185="sníž. přenesená",J185,0)</f>
        <v>0</v>
      </c>
      <c r="BI185" s="151">
        <f>IF(N185="nulová",J185,0)</f>
        <v>0</v>
      </c>
      <c r="BJ185" s="14" t="s">
        <v>76</v>
      </c>
      <c r="BK185" s="151">
        <f>ROUND(I185*H185,2)</f>
        <v>0</v>
      </c>
      <c r="BL185" s="14" t="s">
        <v>122</v>
      </c>
      <c r="BM185" s="150" t="s">
        <v>324</v>
      </c>
    </row>
    <row r="186" spans="1:65" s="12" customFormat="1" ht="22.9" customHeight="1">
      <c r="B186" s="126"/>
      <c r="D186" s="127" t="s">
        <v>68</v>
      </c>
      <c r="E186" s="136" t="s">
        <v>325</v>
      </c>
      <c r="F186" s="136" t="s">
        <v>326</v>
      </c>
      <c r="J186" s="137">
        <f>BK186</f>
        <v>0</v>
      </c>
      <c r="L186" s="126"/>
      <c r="M186" s="130"/>
      <c r="N186" s="131"/>
      <c r="O186" s="131"/>
      <c r="P186" s="132">
        <f>SUM(P187:P192)</f>
        <v>0</v>
      </c>
      <c r="Q186" s="131"/>
      <c r="R186" s="132">
        <f>SUM(R187:R192)</f>
        <v>0</v>
      </c>
      <c r="S186" s="131"/>
      <c r="T186" s="133">
        <f>SUM(T187:T192)</f>
        <v>0</v>
      </c>
      <c r="AR186" s="127" t="s">
        <v>125</v>
      </c>
      <c r="AT186" s="134" t="s">
        <v>68</v>
      </c>
      <c r="AU186" s="134" t="s">
        <v>76</v>
      </c>
      <c r="AY186" s="127" t="s">
        <v>115</v>
      </c>
      <c r="BK186" s="135">
        <f>SUM(BK187:BK192)</f>
        <v>0</v>
      </c>
    </row>
    <row r="187" spans="1:65" s="2" customFormat="1" ht="21.75" customHeight="1">
      <c r="A187" s="26"/>
      <c r="B187" s="138"/>
      <c r="C187" s="139" t="s">
        <v>327</v>
      </c>
      <c r="D187" s="139" t="s">
        <v>118</v>
      </c>
      <c r="E187" s="140" t="s">
        <v>328</v>
      </c>
      <c r="F187" s="141" t="s">
        <v>329</v>
      </c>
      <c r="G187" s="142" t="s">
        <v>330</v>
      </c>
      <c r="H187" s="143">
        <v>10</v>
      </c>
      <c r="I187" s="144"/>
      <c r="J187" s="144">
        <f t="shared" ref="J187:J192" si="30">ROUND(I187*H187,2)</f>
        <v>0</v>
      </c>
      <c r="K187" s="145"/>
      <c r="L187" s="27"/>
      <c r="M187" s="146" t="s">
        <v>1</v>
      </c>
      <c r="N187" s="147" t="s">
        <v>34</v>
      </c>
      <c r="O187" s="148">
        <v>0</v>
      </c>
      <c r="P187" s="148">
        <f t="shared" ref="P187:P192" si="31">O187*H187</f>
        <v>0</v>
      </c>
      <c r="Q187" s="148">
        <v>0</v>
      </c>
      <c r="R187" s="148">
        <f t="shared" ref="R187:R192" si="32">Q187*H187</f>
        <v>0</v>
      </c>
      <c r="S187" s="148">
        <v>0</v>
      </c>
      <c r="T187" s="149">
        <f t="shared" ref="T187:T192" si="33"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331</v>
      </c>
      <c r="AT187" s="150" t="s">
        <v>118</v>
      </c>
      <c r="AU187" s="150" t="s">
        <v>78</v>
      </c>
      <c r="AY187" s="14" t="s">
        <v>115</v>
      </c>
      <c r="BE187" s="151">
        <f t="shared" ref="BE187:BE192" si="34">IF(N187="základní",J187,0)</f>
        <v>0</v>
      </c>
      <c r="BF187" s="151">
        <f t="shared" ref="BF187:BF192" si="35">IF(N187="snížená",J187,0)</f>
        <v>0</v>
      </c>
      <c r="BG187" s="151">
        <f t="shared" ref="BG187:BG192" si="36">IF(N187="zákl. přenesená",J187,0)</f>
        <v>0</v>
      </c>
      <c r="BH187" s="151">
        <f t="shared" ref="BH187:BH192" si="37">IF(N187="sníž. přenesená",J187,0)</f>
        <v>0</v>
      </c>
      <c r="BI187" s="151">
        <f t="shared" ref="BI187:BI192" si="38">IF(N187="nulová",J187,0)</f>
        <v>0</v>
      </c>
      <c r="BJ187" s="14" t="s">
        <v>76</v>
      </c>
      <c r="BK187" s="151">
        <f t="shared" ref="BK187:BK192" si="39">ROUND(I187*H187,2)</f>
        <v>0</v>
      </c>
      <c r="BL187" s="14" t="s">
        <v>331</v>
      </c>
      <c r="BM187" s="150" t="s">
        <v>332</v>
      </c>
    </row>
    <row r="188" spans="1:65" s="2" customFormat="1" ht="16.5" customHeight="1">
      <c r="A188" s="26"/>
      <c r="B188" s="138"/>
      <c r="C188" s="139" t="s">
        <v>224</v>
      </c>
      <c r="D188" s="139" t="s">
        <v>118</v>
      </c>
      <c r="E188" s="140" t="s">
        <v>333</v>
      </c>
      <c r="F188" s="141" t="s">
        <v>334</v>
      </c>
      <c r="G188" s="142" t="s">
        <v>151</v>
      </c>
      <c r="H188" s="143">
        <v>2</v>
      </c>
      <c r="I188" s="144"/>
      <c r="J188" s="144">
        <f t="shared" si="30"/>
        <v>0</v>
      </c>
      <c r="K188" s="145"/>
      <c r="L188" s="27"/>
      <c r="M188" s="146" t="s">
        <v>1</v>
      </c>
      <c r="N188" s="147" t="s">
        <v>34</v>
      </c>
      <c r="O188" s="148">
        <v>0</v>
      </c>
      <c r="P188" s="148">
        <f t="shared" si="31"/>
        <v>0</v>
      </c>
      <c r="Q188" s="148">
        <v>0</v>
      </c>
      <c r="R188" s="148">
        <f t="shared" si="32"/>
        <v>0</v>
      </c>
      <c r="S188" s="148">
        <v>0</v>
      </c>
      <c r="T188" s="149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331</v>
      </c>
      <c r="AT188" s="150" t="s">
        <v>118</v>
      </c>
      <c r="AU188" s="150" t="s">
        <v>78</v>
      </c>
      <c r="AY188" s="14" t="s">
        <v>115</v>
      </c>
      <c r="BE188" s="151">
        <f t="shared" si="34"/>
        <v>0</v>
      </c>
      <c r="BF188" s="151">
        <f t="shared" si="35"/>
        <v>0</v>
      </c>
      <c r="BG188" s="151">
        <f t="shared" si="36"/>
        <v>0</v>
      </c>
      <c r="BH188" s="151">
        <f t="shared" si="37"/>
        <v>0</v>
      </c>
      <c r="BI188" s="151">
        <f t="shared" si="38"/>
        <v>0</v>
      </c>
      <c r="BJ188" s="14" t="s">
        <v>76</v>
      </c>
      <c r="BK188" s="151">
        <f t="shared" si="39"/>
        <v>0</v>
      </c>
      <c r="BL188" s="14" t="s">
        <v>331</v>
      </c>
      <c r="BM188" s="150" t="s">
        <v>335</v>
      </c>
    </row>
    <row r="189" spans="1:65" s="2" customFormat="1" ht="16.5" customHeight="1">
      <c r="A189" s="26"/>
      <c r="B189" s="138"/>
      <c r="C189" s="139" t="s">
        <v>336</v>
      </c>
      <c r="D189" s="139" t="s">
        <v>118</v>
      </c>
      <c r="E189" s="140" t="s">
        <v>337</v>
      </c>
      <c r="F189" s="141" t="s">
        <v>338</v>
      </c>
      <c r="G189" s="142" t="s">
        <v>330</v>
      </c>
      <c r="H189" s="143">
        <v>15</v>
      </c>
      <c r="I189" s="144"/>
      <c r="J189" s="144">
        <f t="shared" si="30"/>
        <v>0</v>
      </c>
      <c r="K189" s="145"/>
      <c r="L189" s="27"/>
      <c r="M189" s="146" t="s">
        <v>1</v>
      </c>
      <c r="N189" s="147" t="s">
        <v>34</v>
      </c>
      <c r="O189" s="148">
        <v>0</v>
      </c>
      <c r="P189" s="148">
        <f t="shared" si="31"/>
        <v>0</v>
      </c>
      <c r="Q189" s="148">
        <v>0</v>
      </c>
      <c r="R189" s="148">
        <f t="shared" si="32"/>
        <v>0</v>
      </c>
      <c r="S189" s="148">
        <v>0</v>
      </c>
      <c r="T189" s="149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331</v>
      </c>
      <c r="AT189" s="150" t="s">
        <v>118</v>
      </c>
      <c r="AU189" s="150" t="s">
        <v>78</v>
      </c>
      <c r="AY189" s="14" t="s">
        <v>115</v>
      </c>
      <c r="BE189" s="151">
        <f t="shared" si="34"/>
        <v>0</v>
      </c>
      <c r="BF189" s="151">
        <f t="shared" si="35"/>
        <v>0</v>
      </c>
      <c r="BG189" s="151">
        <f t="shared" si="36"/>
        <v>0</v>
      </c>
      <c r="BH189" s="151">
        <f t="shared" si="37"/>
        <v>0</v>
      </c>
      <c r="BI189" s="151">
        <f t="shared" si="38"/>
        <v>0</v>
      </c>
      <c r="BJ189" s="14" t="s">
        <v>76</v>
      </c>
      <c r="BK189" s="151">
        <f t="shared" si="39"/>
        <v>0</v>
      </c>
      <c r="BL189" s="14" t="s">
        <v>331</v>
      </c>
      <c r="BM189" s="150" t="s">
        <v>339</v>
      </c>
    </row>
    <row r="190" spans="1:65" s="2" customFormat="1" ht="16.5" customHeight="1">
      <c r="A190" s="26"/>
      <c r="B190" s="138"/>
      <c r="C190" s="139" t="s">
        <v>227</v>
      </c>
      <c r="D190" s="139" t="s">
        <v>118</v>
      </c>
      <c r="E190" s="140" t="s">
        <v>340</v>
      </c>
      <c r="F190" s="141" t="s">
        <v>341</v>
      </c>
      <c r="G190" s="142" t="s">
        <v>129</v>
      </c>
      <c r="H190" s="143">
        <v>1.5</v>
      </c>
      <c r="I190" s="144"/>
      <c r="J190" s="144">
        <f t="shared" si="30"/>
        <v>0</v>
      </c>
      <c r="K190" s="145"/>
      <c r="L190" s="27"/>
      <c r="M190" s="146" t="s">
        <v>1</v>
      </c>
      <c r="N190" s="147" t="s">
        <v>34</v>
      </c>
      <c r="O190" s="148">
        <v>0</v>
      </c>
      <c r="P190" s="148">
        <f t="shared" si="31"/>
        <v>0</v>
      </c>
      <c r="Q190" s="148">
        <v>0</v>
      </c>
      <c r="R190" s="148">
        <f t="shared" si="32"/>
        <v>0</v>
      </c>
      <c r="S190" s="148">
        <v>0</v>
      </c>
      <c r="T190" s="149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331</v>
      </c>
      <c r="AT190" s="150" t="s">
        <v>118</v>
      </c>
      <c r="AU190" s="150" t="s">
        <v>78</v>
      </c>
      <c r="AY190" s="14" t="s">
        <v>115</v>
      </c>
      <c r="BE190" s="151">
        <f t="shared" si="34"/>
        <v>0</v>
      </c>
      <c r="BF190" s="151">
        <f t="shared" si="35"/>
        <v>0</v>
      </c>
      <c r="BG190" s="151">
        <f t="shared" si="36"/>
        <v>0</v>
      </c>
      <c r="BH190" s="151">
        <f t="shared" si="37"/>
        <v>0</v>
      </c>
      <c r="BI190" s="151">
        <f t="shared" si="38"/>
        <v>0</v>
      </c>
      <c r="BJ190" s="14" t="s">
        <v>76</v>
      </c>
      <c r="BK190" s="151">
        <f t="shared" si="39"/>
        <v>0</v>
      </c>
      <c r="BL190" s="14" t="s">
        <v>331</v>
      </c>
      <c r="BM190" s="150" t="s">
        <v>342</v>
      </c>
    </row>
    <row r="191" spans="1:65" s="2" customFormat="1" ht="21.75" customHeight="1">
      <c r="A191" s="26"/>
      <c r="B191" s="138"/>
      <c r="C191" s="139" t="s">
        <v>343</v>
      </c>
      <c r="D191" s="139" t="s">
        <v>118</v>
      </c>
      <c r="E191" s="140" t="s">
        <v>344</v>
      </c>
      <c r="F191" s="141" t="s">
        <v>345</v>
      </c>
      <c r="G191" s="142" t="s">
        <v>129</v>
      </c>
      <c r="H191" s="143">
        <v>0.5</v>
      </c>
      <c r="I191" s="144"/>
      <c r="J191" s="144">
        <f t="shared" si="30"/>
        <v>0</v>
      </c>
      <c r="K191" s="145"/>
      <c r="L191" s="27"/>
      <c r="M191" s="146" t="s">
        <v>1</v>
      </c>
      <c r="N191" s="147" t="s">
        <v>34</v>
      </c>
      <c r="O191" s="148">
        <v>0</v>
      </c>
      <c r="P191" s="148">
        <f t="shared" si="31"/>
        <v>0</v>
      </c>
      <c r="Q191" s="148">
        <v>0</v>
      </c>
      <c r="R191" s="148">
        <f t="shared" si="32"/>
        <v>0</v>
      </c>
      <c r="S191" s="148">
        <v>0</v>
      </c>
      <c r="T191" s="149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331</v>
      </c>
      <c r="AT191" s="150" t="s">
        <v>118</v>
      </c>
      <c r="AU191" s="150" t="s">
        <v>78</v>
      </c>
      <c r="AY191" s="14" t="s">
        <v>115</v>
      </c>
      <c r="BE191" s="151">
        <f t="shared" si="34"/>
        <v>0</v>
      </c>
      <c r="BF191" s="151">
        <f t="shared" si="35"/>
        <v>0</v>
      </c>
      <c r="BG191" s="151">
        <f t="shared" si="36"/>
        <v>0</v>
      </c>
      <c r="BH191" s="151">
        <f t="shared" si="37"/>
        <v>0</v>
      </c>
      <c r="BI191" s="151">
        <f t="shared" si="38"/>
        <v>0</v>
      </c>
      <c r="BJ191" s="14" t="s">
        <v>76</v>
      </c>
      <c r="BK191" s="151">
        <f t="shared" si="39"/>
        <v>0</v>
      </c>
      <c r="BL191" s="14" t="s">
        <v>331</v>
      </c>
      <c r="BM191" s="150" t="s">
        <v>346</v>
      </c>
    </row>
    <row r="192" spans="1:65" s="2" customFormat="1" ht="16.5" customHeight="1">
      <c r="A192" s="26"/>
      <c r="B192" s="138"/>
      <c r="C192" s="139" t="s">
        <v>231</v>
      </c>
      <c r="D192" s="139" t="s">
        <v>118</v>
      </c>
      <c r="E192" s="140" t="s">
        <v>347</v>
      </c>
      <c r="F192" s="141" t="s">
        <v>348</v>
      </c>
      <c r="G192" s="142" t="s">
        <v>151</v>
      </c>
      <c r="H192" s="143">
        <v>1</v>
      </c>
      <c r="I192" s="144"/>
      <c r="J192" s="144">
        <f t="shared" si="30"/>
        <v>0</v>
      </c>
      <c r="K192" s="145"/>
      <c r="L192" s="27"/>
      <c r="M192" s="162" t="s">
        <v>1</v>
      </c>
      <c r="N192" s="163" t="s">
        <v>34</v>
      </c>
      <c r="O192" s="164">
        <v>0</v>
      </c>
      <c r="P192" s="164">
        <f t="shared" si="31"/>
        <v>0</v>
      </c>
      <c r="Q192" s="164">
        <v>0</v>
      </c>
      <c r="R192" s="164">
        <f t="shared" si="32"/>
        <v>0</v>
      </c>
      <c r="S192" s="164">
        <v>0</v>
      </c>
      <c r="T192" s="165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331</v>
      </c>
      <c r="AT192" s="150" t="s">
        <v>118</v>
      </c>
      <c r="AU192" s="150" t="s">
        <v>78</v>
      </c>
      <c r="AY192" s="14" t="s">
        <v>115</v>
      </c>
      <c r="BE192" s="151">
        <f t="shared" si="34"/>
        <v>0</v>
      </c>
      <c r="BF192" s="151">
        <f t="shared" si="35"/>
        <v>0</v>
      </c>
      <c r="BG192" s="151">
        <f t="shared" si="36"/>
        <v>0</v>
      </c>
      <c r="BH192" s="151">
        <f t="shared" si="37"/>
        <v>0</v>
      </c>
      <c r="BI192" s="151">
        <f t="shared" si="38"/>
        <v>0</v>
      </c>
      <c r="BJ192" s="14" t="s">
        <v>76</v>
      </c>
      <c r="BK192" s="151">
        <f t="shared" si="39"/>
        <v>0</v>
      </c>
      <c r="BL192" s="14" t="s">
        <v>331</v>
      </c>
      <c r="BM192" s="150" t="s">
        <v>349</v>
      </c>
    </row>
    <row r="193" spans="1:31" s="2" customFormat="1" ht="6.95" customHeight="1">
      <c r="A193" s="26"/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27"/>
      <c r="M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</sheetData>
  <autoFilter ref="C122:K19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8"/>
  <sheetViews>
    <sheetView showGridLines="0" topLeftCell="A108" workbookViewId="0">
      <selection activeCell="I126" sqref="I126:I17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/>
  </cols>
  <sheetData>
    <row r="1" spans="1:46">
      <c r="A1" s="87"/>
    </row>
    <row r="2" spans="1:46" s="1" customFormat="1" ht="36.950000000000003" customHeight="1">
      <c r="L2" s="18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85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3" t="str">
        <f>'Rekapitulace stavby'!K6</f>
        <v>VV_Třebízkého_byt_č3_Jihlava ZTI REV 2</v>
      </c>
      <c r="F7" s="204"/>
      <c r="G7" s="204"/>
      <c r="H7" s="204"/>
      <c r="L7" s="17"/>
    </row>
    <row r="8" spans="1:46" s="2" customFormat="1" ht="12" customHeight="1">
      <c r="A8" s="26"/>
      <c r="B8" s="27"/>
      <c r="C8" s="26"/>
      <c r="D8" s="23" t="s">
        <v>86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9" t="s">
        <v>350</v>
      </c>
      <c r="F9" s="202"/>
      <c r="G9" s="202"/>
      <c r="H9" s="202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tr">
        <f>'ZTI2 - Zdravotechnické in...'!F12</f>
        <v>Třebízského 22, 58601 Jihlava</v>
      </c>
      <c r="G12" s="26"/>
      <c r="H12" s="26"/>
      <c r="I12" s="23" t="s">
        <v>20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 t="str">
        <f>'ZTI2 - Zdravotechnické in...'!F14</f>
        <v>Statutární město Jihlava, Masarykovo náměstí 97/1 Jihlava, 58601</v>
      </c>
      <c r="G14" s="26"/>
      <c r="H14" s="26"/>
      <c r="I14" s="23" t="s">
        <v>22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23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8" t="str">
        <f>'Rekapitulace stavby'!E14</f>
        <v xml:space="preserve"> </v>
      </c>
      <c r="F18" s="168"/>
      <c r="G18" s="168"/>
      <c r="H18" s="168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 t="str">
        <f>'ZTI2 - Zdravotechnické in...'!F20</f>
        <v>SELTA s.r.o.</v>
      </c>
      <c r="G20" s="26"/>
      <c r="H20" s="26"/>
      <c r="I20" s="23" t="s">
        <v>22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 t="str">
        <f>'ZTI2 - Zdravotechnické in...'!F23</f>
        <v>Miroslav Smetana</v>
      </c>
      <c r="G23" s="26"/>
      <c r="H23" s="26"/>
      <c r="I23" s="23" t="s">
        <v>22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23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1" t="s">
        <v>1</v>
      </c>
      <c r="F27" s="171"/>
      <c r="G27" s="171"/>
      <c r="H27" s="1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33</v>
      </c>
      <c r="E33" s="23" t="s">
        <v>34</v>
      </c>
      <c r="F33" s="94">
        <f>ROUND((SUM(BE123:BE177)),  2)</f>
        <v>0</v>
      </c>
      <c r="G33" s="26"/>
      <c r="H33" s="26"/>
      <c r="I33" s="95">
        <v>0.21</v>
      </c>
      <c r="J33" s="94">
        <f>ROUND(((SUM(BE123:BE177))*I33),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4">
        <f>ROUND((SUM(BF123:BF177)),  2)</f>
        <v>0</v>
      </c>
      <c r="G34" s="26"/>
      <c r="H34" s="26"/>
      <c r="I34" s="95">
        <v>0.12</v>
      </c>
      <c r="J34" s="94">
        <f>ROUND(((SUM(BF123:BF177))*I34),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4">
        <f>ROUND((SUM(BG123:BG177)),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4">
        <f>ROUND((SUM(BH123:BH177)),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4">
        <f>ROUND((SUM(BI123:BI177)),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3" t="str">
        <f>E7</f>
        <v>VV_Třebízkého_byt_č3_Jihlava ZTI REV 2</v>
      </c>
      <c r="F85" s="204"/>
      <c r="G85" s="204"/>
      <c r="H85" s="20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9" t="str">
        <f>E9</f>
        <v>ÚT - Ústřední topení - 2....</v>
      </c>
      <c r="F87" s="202"/>
      <c r="G87" s="202"/>
      <c r="H87" s="202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>Třebízského 22, 58601 Jihlava</v>
      </c>
      <c r="G89" s="26"/>
      <c r="H89" s="26"/>
      <c r="I89" s="23" t="s">
        <v>20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F14</f>
        <v>Statutární město Jihlava, Masarykovo náměstí 97/1 Jihlava, 58601</v>
      </c>
      <c r="G91" s="26"/>
      <c r="H91" s="26"/>
      <c r="I91" s="23" t="s">
        <v>25</v>
      </c>
      <c r="J91" s="24" t="str">
        <f>F20</f>
        <v>SELTA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F23</f>
        <v>Miroslav Smetana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89</v>
      </c>
      <c r="D94" s="96"/>
      <c r="E94" s="96"/>
      <c r="F94" s="96"/>
      <c r="G94" s="96"/>
      <c r="H94" s="96"/>
      <c r="I94" s="96"/>
      <c r="J94" s="105" t="s">
        <v>90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91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92</v>
      </c>
    </row>
    <row r="97" spans="1:31" s="9" customFormat="1" ht="24.95" customHeight="1">
      <c r="B97" s="107"/>
      <c r="D97" s="108" t="s">
        <v>93</v>
      </c>
      <c r="E97" s="109"/>
      <c r="F97" s="109"/>
      <c r="G97" s="109"/>
      <c r="H97" s="109"/>
      <c r="I97" s="109"/>
      <c r="J97" s="110">
        <f>J124</f>
        <v>0</v>
      </c>
      <c r="L97" s="107"/>
    </row>
    <row r="98" spans="1:31" s="10" customFormat="1" ht="19.899999999999999" customHeight="1">
      <c r="B98" s="111"/>
      <c r="D98" s="112" t="s">
        <v>94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1:31" s="10" customFormat="1" ht="19.899999999999999" customHeight="1">
      <c r="B99" s="111"/>
      <c r="D99" s="112" t="s">
        <v>351</v>
      </c>
      <c r="E99" s="113"/>
      <c r="F99" s="113"/>
      <c r="G99" s="113"/>
      <c r="H99" s="113"/>
      <c r="I99" s="113"/>
      <c r="J99" s="114">
        <f>J129</f>
        <v>0</v>
      </c>
      <c r="L99" s="111"/>
    </row>
    <row r="100" spans="1:31" s="10" customFormat="1" ht="19.899999999999999" customHeight="1">
      <c r="B100" s="111"/>
      <c r="D100" s="112" t="s">
        <v>352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1:31" s="10" customFormat="1" ht="19.899999999999999" customHeight="1">
      <c r="B101" s="111"/>
      <c r="D101" s="112" t="s">
        <v>353</v>
      </c>
      <c r="E101" s="113"/>
      <c r="F101" s="113"/>
      <c r="G101" s="113"/>
      <c r="H101" s="113"/>
      <c r="I101" s="113"/>
      <c r="J101" s="114">
        <f>J138</f>
        <v>0</v>
      </c>
      <c r="L101" s="111"/>
    </row>
    <row r="102" spans="1:31" s="10" customFormat="1" ht="19.899999999999999" customHeight="1">
      <c r="B102" s="111"/>
      <c r="D102" s="112" t="s">
        <v>354</v>
      </c>
      <c r="E102" s="113"/>
      <c r="F102" s="113"/>
      <c r="G102" s="113"/>
      <c r="H102" s="113"/>
      <c r="I102" s="113"/>
      <c r="J102" s="114">
        <f>J151</f>
        <v>0</v>
      </c>
      <c r="L102" s="111"/>
    </row>
    <row r="103" spans="1:31" s="10" customFormat="1" ht="19.899999999999999" customHeight="1">
      <c r="B103" s="111"/>
      <c r="D103" s="112" t="s">
        <v>99</v>
      </c>
      <c r="E103" s="113"/>
      <c r="F103" s="113"/>
      <c r="G103" s="113"/>
      <c r="H103" s="113"/>
      <c r="I103" s="113"/>
      <c r="J103" s="114">
        <f>J173</f>
        <v>0</v>
      </c>
      <c r="L103" s="111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100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3" t="str">
        <f>E7</f>
        <v>VV_Třebízkého_byt_č3_Jihlava ZTI REV 2</v>
      </c>
      <c r="F113" s="204"/>
      <c r="G113" s="204"/>
      <c r="H113" s="204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86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9" t="str">
        <f>E9</f>
        <v>ÚT - Ústřední topení - 2....</v>
      </c>
      <c r="F115" s="202"/>
      <c r="G115" s="202"/>
      <c r="H115" s="202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18</v>
      </c>
      <c r="D117" s="26"/>
      <c r="E117" s="26"/>
      <c r="F117" s="21" t="str">
        <f>F12</f>
        <v>Třebízského 22, 58601 Jihlava</v>
      </c>
      <c r="G117" s="26"/>
      <c r="H117" s="26"/>
      <c r="I117" s="23" t="s">
        <v>20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F91</f>
        <v>Statutární město Jihlava, Masarykovo náměstí 97/1 Jihlava, 58601</v>
      </c>
      <c r="G119" s="26"/>
      <c r="H119" s="26"/>
      <c r="I119" s="23" t="s">
        <v>25</v>
      </c>
      <c r="J119" s="24" t="str">
        <f>J91</f>
        <v>SELTA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J92</f>
        <v>Miroslav Smetana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101</v>
      </c>
      <c r="D122" s="118" t="s">
        <v>54</v>
      </c>
      <c r="E122" s="118" t="s">
        <v>50</v>
      </c>
      <c r="F122" s="118" t="s">
        <v>51</v>
      </c>
      <c r="G122" s="118" t="s">
        <v>102</v>
      </c>
      <c r="H122" s="118" t="s">
        <v>103</v>
      </c>
      <c r="I122" s="118" t="s">
        <v>104</v>
      </c>
      <c r="J122" s="119" t="s">
        <v>90</v>
      </c>
      <c r="K122" s="120" t="s">
        <v>105</v>
      </c>
      <c r="L122" s="121"/>
      <c r="M122" s="56" t="s">
        <v>1</v>
      </c>
      <c r="N122" s="57" t="s">
        <v>33</v>
      </c>
      <c r="O122" s="57" t="s">
        <v>106</v>
      </c>
      <c r="P122" s="57" t="s">
        <v>107</v>
      </c>
      <c r="Q122" s="57" t="s">
        <v>108</v>
      </c>
      <c r="R122" s="57" t="s">
        <v>109</v>
      </c>
      <c r="S122" s="57" t="s">
        <v>110</v>
      </c>
      <c r="T122" s="58" t="s">
        <v>111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3" t="s">
        <v>112</v>
      </c>
      <c r="D123" s="26"/>
      <c r="E123" s="26"/>
      <c r="F123" s="26"/>
      <c r="G123" s="26"/>
      <c r="H123" s="26"/>
      <c r="I123" s="26"/>
      <c r="J123" s="122">
        <f>J124</f>
        <v>0</v>
      </c>
      <c r="K123" s="26"/>
      <c r="L123" s="27"/>
      <c r="M123" s="59"/>
      <c r="N123" s="50"/>
      <c r="O123" s="60"/>
      <c r="P123" s="123">
        <f>P124</f>
        <v>0</v>
      </c>
      <c r="Q123" s="60"/>
      <c r="R123" s="123">
        <f>R124</f>
        <v>0</v>
      </c>
      <c r="S123" s="60"/>
      <c r="T123" s="124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92</v>
      </c>
      <c r="BK123" s="125">
        <f>BK124</f>
        <v>0</v>
      </c>
    </row>
    <row r="124" spans="1:65" s="12" customFormat="1" ht="25.9" customHeight="1">
      <c r="B124" s="126"/>
      <c r="D124" s="127" t="s">
        <v>68</v>
      </c>
      <c r="E124" s="128" t="s">
        <v>113</v>
      </c>
      <c r="F124" s="128" t="s">
        <v>114</v>
      </c>
      <c r="J124" s="129">
        <f>J125+J129+J133+J138+J151+J173</f>
        <v>0</v>
      </c>
      <c r="L124" s="126"/>
      <c r="M124" s="130"/>
      <c r="N124" s="131"/>
      <c r="O124" s="131"/>
      <c r="P124" s="132">
        <f>P125+P129+P133+P138+P151+P173</f>
        <v>0</v>
      </c>
      <c r="Q124" s="131"/>
      <c r="R124" s="132">
        <f>R125+R129+R133+R138+R151+R173</f>
        <v>0</v>
      </c>
      <c r="S124" s="131"/>
      <c r="T124" s="133">
        <f>T125+T129+T133+T138+T151+T173</f>
        <v>0</v>
      </c>
      <c r="AR124" s="127" t="s">
        <v>78</v>
      </c>
      <c r="AT124" s="134" t="s">
        <v>68</v>
      </c>
      <c r="AU124" s="134" t="s">
        <v>69</v>
      </c>
      <c r="AY124" s="127" t="s">
        <v>115</v>
      </c>
      <c r="BK124" s="135">
        <f>BK125+BK129+BK133+BK138+BK151+BK173</f>
        <v>0</v>
      </c>
    </row>
    <row r="125" spans="1:65" s="12" customFormat="1" ht="22.9" customHeight="1">
      <c r="B125" s="126"/>
      <c r="D125" s="127" t="s">
        <v>68</v>
      </c>
      <c r="E125" s="136" t="s">
        <v>116</v>
      </c>
      <c r="F125" s="136" t="s">
        <v>117</v>
      </c>
      <c r="J125" s="137">
        <f>BK125</f>
        <v>0</v>
      </c>
      <c r="L125" s="126"/>
      <c r="M125" s="130"/>
      <c r="N125" s="131"/>
      <c r="O125" s="131"/>
      <c r="P125" s="132">
        <f>SUM(P126:P128)</f>
        <v>0</v>
      </c>
      <c r="Q125" s="131"/>
      <c r="R125" s="132">
        <f>SUM(R126:R128)</f>
        <v>0</v>
      </c>
      <c r="S125" s="131"/>
      <c r="T125" s="133">
        <f>SUM(T126:T128)</f>
        <v>0</v>
      </c>
      <c r="AR125" s="127" t="s">
        <v>78</v>
      </c>
      <c r="AT125" s="134" t="s">
        <v>68</v>
      </c>
      <c r="AU125" s="134" t="s">
        <v>76</v>
      </c>
      <c r="AY125" s="127" t="s">
        <v>115</v>
      </c>
      <c r="BK125" s="135">
        <f>SUM(BK126:BK128)</f>
        <v>0</v>
      </c>
    </row>
    <row r="126" spans="1:65" s="2" customFormat="1" ht="24.2" customHeight="1">
      <c r="A126" s="26"/>
      <c r="B126" s="138"/>
      <c r="C126" s="139" t="s">
        <v>76</v>
      </c>
      <c r="D126" s="139" t="s">
        <v>118</v>
      </c>
      <c r="E126" s="140" t="s">
        <v>355</v>
      </c>
      <c r="F126" s="141" t="s">
        <v>468</v>
      </c>
      <c r="G126" s="142" t="s">
        <v>121</v>
      </c>
      <c r="H126" s="143">
        <v>40</v>
      </c>
      <c r="I126" s="144"/>
      <c r="J126" s="144">
        <f>ROUND(I126*H126,2)</f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122</v>
      </c>
      <c r="AT126" s="150" t="s">
        <v>118</v>
      </c>
      <c r="AU126" s="150" t="s">
        <v>78</v>
      </c>
      <c r="AY126" s="14" t="s">
        <v>115</v>
      </c>
      <c r="BE126" s="151">
        <f>IF(N126="základní",J126,0)</f>
        <v>0</v>
      </c>
      <c r="BF126" s="151">
        <f>IF(N126="snížená",J126,0)</f>
        <v>0</v>
      </c>
      <c r="BG126" s="151">
        <f>IF(N126="zákl. přenesená",J126,0)</f>
        <v>0</v>
      </c>
      <c r="BH126" s="151">
        <f>IF(N126="sníž. přenesená",J126,0)</f>
        <v>0</v>
      </c>
      <c r="BI126" s="151">
        <f>IF(N126="nulová",J126,0)</f>
        <v>0</v>
      </c>
      <c r="BJ126" s="14" t="s">
        <v>76</v>
      </c>
      <c r="BK126" s="151">
        <f>ROUND(I126*H126,2)</f>
        <v>0</v>
      </c>
      <c r="BL126" s="14" t="s">
        <v>122</v>
      </c>
      <c r="BM126" s="150" t="s">
        <v>78</v>
      </c>
    </row>
    <row r="127" spans="1:65" s="2" customFormat="1" ht="24.2" customHeight="1">
      <c r="A127" s="26"/>
      <c r="B127" s="138"/>
      <c r="C127" s="152" t="s">
        <v>78</v>
      </c>
      <c r="D127" s="152" t="s">
        <v>167</v>
      </c>
      <c r="E127" s="153" t="s">
        <v>356</v>
      </c>
      <c r="F127" s="154" t="s">
        <v>357</v>
      </c>
      <c r="G127" s="155" t="s">
        <v>121</v>
      </c>
      <c r="H127" s="156">
        <v>40</v>
      </c>
      <c r="I127" s="157"/>
      <c r="J127" s="157">
        <f>ROUND(I127*H127,2)</f>
        <v>0</v>
      </c>
      <c r="K127" s="158"/>
      <c r="L127" s="159"/>
      <c r="M127" s="160" t="s">
        <v>1</v>
      </c>
      <c r="N127" s="161" t="s">
        <v>34</v>
      </c>
      <c r="O127" s="148">
        <v>0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170</v>
      </c>
      <c r="AT127" s="150" t="s">
        <v>167</v>
      </c>
      <c r="AU127" s="150" t="s">
        <v>78</v>
      </c>
      <c r="AY127" s="14" t="s">
        <v>115</v>
      </c>
      <c r="BE127" s="151">
        <f>IF(N127="základní",J127,0)</f>
        <v>0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4" t="s">
        <v>76</v>
      </c>
      <c r="BK127" s="151">
        <f>ROUND(I127*H127,2)</f>
        <v>0</v>
      </c>
      <c r="BL127" s="14" t="s">
        <v>122</v>
      </c>
      <c r="BM127" s="150" t="s">
        <v>125</v>
      </c>
    </row>
    <row r="128" spans="1:65" s="2" customFormat="1" ht="24.2" customHeight="1">
      <c r="A128" s="26"/>
      <c r="B128" s="138"/>
      <c r="C128" s="139" t="s">
        <v>126</v>
      </c>
      <c r="D128" s="139" t="s">
        <v>118</v>
      </c>
      <c r="E128" s="140" t="s">
        <v>127</v>
      </c>
      <c r="F128" s="141" t="s">
        <v>128</v>
      </c>
      <c r="G128" s="142" t="s">
        <v>129</v>
      </c>
      <c r="H128" s="143">
        <v>1.9E-2</v>
      </c>
      <c r="I128" s="144"/>
      <c r="J128" s="144">
        <f>ROUND(I128*H128,2)</f>
        <v>0</v>
      </c>
      <c r="K128" s="145"/>
      <c r="L128" s="27"/>
      <c r="M128" s="146" t="s">
        <v>1</v>
      </c>
      <c r="N128" s="147" t="s">
        <v>34</v>
      </c>
      <c r="O128" s="148">
        <v>0</v>
      </c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122</v>
      </c>
      <c r="AT128" s="150" t="s">
        <v>118</v>
      </c>
      <c r="AU128" s="150" t="s">
        <v>78</v>
      </c>
      <c r="AY128" s="14" t="s">
        <v>115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4" t="s">
        <v>76</v>
      </c>
      <c r="BK128" s="151">
        <f>ROUND(I128*H128,2)</f>
        <v>0</v>
      </c>
      <c r="BL128" s="14" t="s">
        <v>122</v>
      </c>
      <c r="BM128" s="150" t="s">
        <v>130</v>
      </c>
    </row>
    <row r="129" spans="1:65" s="12" customFormat="1" ht="22.9" customHeight="1">
      <c r="B129" s="126"/>
      <c r="D129" s="127" t="s">
        <v>68</v>
      </c>
      <c r="E129" s="136" t="s">
        <v>358</v>
      </c>
      <c r="F129" s="136" t="s">
        <v>359</v>
      </c>
      <c r="J129" s="137">
        <f>J130+J131+J132</f>
        <v>0</v>
      </c>
      <c r="L129" s="126"/>
      <c r="M129" s="130"/>
      <c r="N129" s="131"/>
      <c r="O129" s="131"/>
      <c r="P129" s="132">
        <f>SUM(P130:P132)</f>
        <v>0</v>
      </c>
      <c r="Q129" s="131"/>
      <c r="R129" s="132">
        <f>SUM(R130:R132)</f>
        <v>0</v>
      </c>
      <c r="S129" s="131"/>
      <c r="T129" s="133">
        <f>SUM(T130:T132)</f>
        <v>0</v>
      </c>
      <c r="AR129" s="127" t="s">
        <v>78</v>
      </c>
      <c r="AT129" s="134" t="s">
        <v>68</v>
      </c>
      <c r="AU129" s="134" t="s">
        <v>76</v>
      </c>
      <c r="AY129" s="127" t="s">
        <v>115</v>
      </c>
      <c r="BK129" s="135">
        <f>SUM(BK130:BK132)</f>
        <v>0</v>
      </c>
    </row>
    <row r="130" spans="1:65" s="2" customFormat="1" ht="16.5" customHeight="1">
      <c r="A130" s="26"/>
      <c r="B130" s="138"/>
      <c r="C130" s="152">
        <v>4</v>
      </c>
      <c r="D130" s="152" t="s">
        <v>167</v>
      </c>
      <c r="E130" s="153" t="s">
        <v>360</v>
      </c>
      <c r="F130" s="154" t="s">
        <v>469</v>
      </c>
      <c r="G130" s="155" t="s">
        <v>151</v>
      </c>
      <c r="H130" s="156">
        <v>1</v>
      </c>
      <c r="I130" s="157"/>
      <c r="J130" s="157">
        <f>ROUND(I130*H130,2)</f>
        <v>0</v>
      </c>
      <c r="K130" s="158"/>
      <c r="L130" s="159"/>
      <c r="M130" s="160" t="s">
        <v>1</v>
      </c>
      <c r="N130" s="161" t="s">
        <v>34</v>
      </c>
      <c r="O130" s="148">
        <v>0</v>
      </c>
      <c r="P130" s="148">
        <f>O130*H130</f>
        <v>0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170</v>
      </c>
      <c r="AT130" s="150" t="s">
        <v>167</v>
      </c>
      <c r="AU130" s="150" t="s">
        <v>78</v>
      </c>
      <c r="AY130" s="14" t="s">
        <v>115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4" t="s">
        <v>76</v>
      </c>
      <c r="BK130" s="151">
        <f>ROUND(I130*H130,2)</f>
        <v>0</v>
      </c>
      <c r="BL130" s="14" t="s">
        <v>122</v>
      </c>
      <c r="BM130" s="150" t="s">
        <v>139</v>
      </c>
    </row>
    <row r="131" spans="1:65" s="2" customFormat="1" ht="38.25" customHeight="1">
      <c r="A131" s="167"/>
      <c r="B131" s="138"/>
      <c r="C131" s="139">
        <v>5</v>
      </c>
      <c r="D131" s="139" t="s">
        <v>118</v>
      </c>
      <c r="E131" s="140" t="s">
        <v>474</v>
      </c>
      <c r="F131" s="141" t="s">
        <v>475</v>
      </c>
      <c r="G131" s="142" t="s">
        <v>258</v>
      </c>
      <c r="H131" s="143">
        <v>1</v>
      </c>
      <c r="I131" s="144"/>
      <c r="J131" s="144">
        <f>ROUND(I131*H131,2)</f>
        <v>0</v>
      </c>
      <c r="K131" s="158"/>
      <c r="L131" s="159"/>
      <c r="M131" s="160"/>
      <c r="N131" s="161"/>
      <c r="O131" s="148"/>
      <c r="P131" s="148"/>
      <c r="Q131" s="148"/>
      <c r="R131" s="148"/>
      <c r="S131" s="148"/>
      <c r="T131" s="149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R131" s="150"/>
      <c r="AT131" s="150"/>
      <c r="AU131" s="150"/>
      <c r="AY131" s="14"/>
      <c r="BE131" s="151"/>
      <c r="BF131" s="151"/>
      <c r="BG131" s="151"/>
      <c r="BH131" s="151"/>
      <c r="BI131" s="151"/>
      <c r="BJ131" s="14"/>
      <c r="BK131" s="151"/>
      <c r="BL131" s="14"/>
      <c r="BM131" s="150"/>
    </row>
    <row r="132" spans="1:65" s="2" customFormat="1" ht="16.5" customHeight="1">
      <c r="A132" s="26"/>
      <c r="B132" s="138"/>
      <c r="C132" s="139">
        <v>6</v>
      </c>
      <c r="D132" s="139" t="s">
        <v>118</v>
      </c>
      <c r="E132" s="140" t="s">
        <v>361</v>
      </c>
      <c r="F132" s="141" t="s">
        <v>362</v>
      </c>
      <c r="G132" s="142" t="s">
        <v>258</v>
      </c>
      <c r="H132" s="143">
        <v>1</v>
      </c>
      <c r="I132" s="144"/>
      <c r="J132" s="144">
        <f>ROUND(I132*H132,2)</f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>O132*H132</f>
        <v>0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122</v>
      </c>
      <c r="AT132" s="150" t="s">
        <v>118</v>
      </c>
      <c r="AU132" s="150" t="s">
        <v>78</v>
      </c>
      <c r="AY132" s="14" t="s">
        <v>115</v>
      </c>
      <c r="BE132" s="151">
        <f>IF(N132="základní",J132,0)</f>
        <v>0</v>
      </c>
      <c r="BF132" s="151">
        <f>IF(N132="snížená",J132,0)</f>
        <v>0</v>
      </c>
      <c r="BG132" s="151">
        <f>IF(N132="zákl. přenesená",J132,0)</f>
        <v>0</v>
      </c>
      <c r="BH132" s="151">
        <f>IF(N132="sníž. přenesená",J132,0)</f>
        <v>0</v>
      </c>
      <c r="BI132" s="151">
        <f>IF(N132="nulová",J132,0)</f>
        <v>0</v>
      </c>
      <c r="BJ132" s="14" t="s">
        <v>76</v>
      </c>
      <c r="BK132" s="151">
        <f>ROUND(I132*H132,2)</f>
        <v>0</v>
      </c>
      <c r="BL132" s="14" t="s">
        <v>122</v>
      </c>
      <c r="BM132" s="150" t="s">
        <v>8</v>
      </c>
    </row>
    <row r="133" spans="1:65" s="12" customFormat="1" ht="22.9" customHeight="1">
      <c r="B133" s="126"/>
      <c r="D133" s="127" t="s">
        <v>68</v>
      </c>
      <c r="E133" s="136" t="s">
        <v>363</v>
      </c>
      <c r="F133" s="136" t="s">
        <v>364</v>
      </c>
      <c r="J133" s="137">
        <f>BK133</f>
        <v>0</v>
      </c>
      <c r="L133" s="126"/>
      <c r="M133" s="130"/>
      <c r="N133" s="131"/>
      <c r="O133" s="131"/>
      <c r="P133" s="132">
        <f>SUM(P134:P137)</f>
        <v>0</v>
      </c>
      <c r="Q133" s="131"/>
      <c r="R133" s="132">
        <f>SUM(R134:R137)</f>
        <v>0</v>
      </c>
      <c r="S133" s="131"/>
      <c r="T133" s="133">
        <f>SUM(T134:T137)</f>
        <v>0</v>
      </c>
      <c r="AR133" s="127" t="s">
        <v>78</v>
      </c>
      <c r="AT133" s="134" t="s">
        <v>68</v>
      </c>
      <c r="AU133" s="134" t="s">
        <v>76</v>
      </c>
      <c r="AY133" s="127" t="s">
        <v>115</v>
      </c>
      <c r="BK133" s="135">
        <f>SUM(BK134:BK137)</f>
        <v>0</v>
      </c>
    </row>
    <row r="134" spans="1:65" s="2" customFormat="1" ht="24.2" customHeight="1">
      <c r="A134" s="26"/>
      <c r="B134" s="138"/>
      <c r="C134" s="139" t="s">
        <v>142</v>
      </c>
      <c r="D134" s="139" t="s">
        <v>118</v>
      </c>
      <c r="E134" s="140" t="s">
        <v>365</v>
      </c>
      <c r="F134" s="141" t="s">
        <v>366</v>
      </c>
      <c r="G134" s="142" t="s">
        <v>121</v>
      </c>
      <c r="H134" s="143">
        <v>17.5</v>
      </c>
      <c r="I134" s="144"/>
      <c r="J134" s="144">
        <f>ROUND(I134*H134,2)</f>
        <v>0</v>
      </c>
      <c r="K134" s="145"/>
      <c r="L134" s="27"/>
      <c r="M134" s="146" t="s">
        <v>1</v>
      </c>
      <c r="N134" s="147" t="s">
        <v>34</v>
      </c>
      <c r="O134" s="148">
        <v>0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122</v>
      </c>
      <c r="AT134" s="150" t="s">
        <v>118</v>
      </c>
      <c r="AU134" s="150" t="s">
        <v>78</v>
      </c>
      <c r="AY134" s="14" t="s">
        <v>115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4" t="s">
        <v>76</v>
      </c>
      <c r="BK134" s="151">
        <f>ROUND(I134*H134,2)</f>
        <v>0</v>
      </c>
      <c r="BL134" s="14" t="s">
        <v>122</v>
      </c>
      <c r="BM134" s="150" t="s">
        <v>145</v>
      </c>
    </row>
    <row r="135" spans="1:65" s="2" customFormat="1" ht="24.2" customHeight="1">
      <c r="A135" s="26"/>
      <c r="B135" s="138"/>
      <c r="C135" s="139" t="s">
        <v>135</v>
      </c>
      <c r="D135" s="139" t="s">
        <v>118</v>
      </c>
      <c r="E135" s="140" t="s">
        <v>367</v>
      </c>
      <c r="F135" s="141" t="s">
        <v>368</v>
      </c>
      <c r="G135" s="142" t="s">
        <v>151</v>
      </c>
      <c r="H135" s="143">
        <v>5</v>
      </c>
      <c r="I135" s="144"/>
      <c r="J135" s="144">
        <f>ROUND(I135*H135,2)</f>
        <v>0</v>
      </c>
      <c r="K135" s="145"/>
      <c r="L135" s="27"/>
      <c r="M135" s="146" t="s">
        <v>1</v>
      </c>
      <c r="N135" s="147" t="s">
        <v>34</v>
      </c>
      <c r="O135" s="148">
        <v>0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122</v>
      </c>
      <c r="AT135" s="150" t="s">
        <v>118</v>
      </c>
      <c r="AU135" s="150" t="s">
        <v>78</v>
      </c>
      <c r="AY135" s="14" t="s">
        <v>115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4" t="s">
        <v>76</v>
      </c>
      <c r="BK135" s="151">
        <f>ROUND(I135*H135,2)</f>
        <v>0</v>
      </c>
      <c r="BL135" s="14" t="s">
        <v>122</v>
      </c>
      <c r="BM135" s="150" t="s">
        <v>122</v>
      </c>
    </row>
    <row r="136" spans="1:65" s="2" customFormat="1" ht="16.5" customHeight="1">
      <c r="A136" s="26"/>
      <c r="B136" s="138"/>
      <c r="C136" s="139" t="s">
        <v>148</v>
      </c>
      <c r="D136" s="139" t="s">
        <v>118</v>
      </c>
      <c r="E136" s="140" t="s">
        <v>369</v>
      </c>
      <c r="F136" s="141" t="s">
        <v>370</v>
      </c>
      <c r="G136" s="142" t="s">
        <v>121</v>
      </c>
      <c r="H136" s="143">
        <v>18</v>
      </c>
      <c r="I136" s="144"/>
      <c r="J136" s="144">
        <f>ROUND(I136*H136,2)</f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>O136*H136</f>
        <v>0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122</v>
      </c>
      <c r="AT136" s="150" t="s">
        <v>118</v>
      </c>
      <c r="AU136" s="150" t="s">
        <v>78</v>
      </c>
      <c r="AY136" s="14" t="s">
        <v>115</v>
      </c>
      <c r="BE136" s="151">
        <f>IF(N136="základní",J136,0)</f>
        <v>0</v>
      </c>
      <c r="BF136" s="151">
        <f>IF(N136="snížená",J136,0)</f>
        <v>0</v>
      </c>
      <c r="BG136" s="151">
        <f>IF(N136="zákl. přenesená",J136,0)</f>
        <v>0</v>
      </c>
      <c r="BH136" s="151">
        <f>IF(N136="sníž. přenesená",J136,0)</f>
        <v>0</v>
      </c>
      <c r="BI136" s="151">
        <f>IF(N136="nulová",J136,0)</f>
        <v>0</v>
      </c>
      <c r="BJ136" s="14" t="s">
        <v>76</v>
      </c>
      <c r="BK136" s="151">
        <f>ROUND(I136*H136,2)</f>
        <v>0</v>
      </c>
      <c r="BL136" s="14" t="s">
        <v>122</v>
      </c>
      <c r="BM136" s="150" t="s">
        <v>152</v>
      </c>
    </row>
    <row r="137" spans="1:65" s="2" customFormat="1" ht="24.2" customHeight="1">
      <c r="A137" s="26"/>
      <c r="B137" s="138"/>
      <c r="C137" s="139" t="s">
        <v>139</v>
      </c>
      <c r="D137" s="139" t="s">
        <v>118</v>
      </c>
      <c r="E137" s="140" t="s">
        <v>371</v>
      </c>
      <c r="F137" s="141" t="s">
        <v>372</v>
      </c>
      <c r="G137" s="142" t="s">
        <v>129</v>
      </c>
      <c r="H137" s="143">
        <v>6.7000000000000004E-2</v>
      </c>
      <c r="I137" s="144"/>
      <c r="J137" s="144">
        <f>ROUND(I137*H137,2)</f>
        <v>0</v>
      </c>
      <c r="K137" s="145"/>
      <c r="L137" s="27"/>
      <c r="M137" s="146" t="s">
        <v>1</v>
      </c>
      <c r="N137" s="147" t="s">
        <v>34</v>
      </c>
      <c r="O137" s="148">
        <v>0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122</v>
      </c>
      <c r="AT137" s="150" t="s">
        <v>118</v>
      </c>
      <c r="AU137" s="150" t="s">
        <v>78</v>
      </c>
      <c r="AY137" s="14" t="s">
        <v>115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4" t="s">
        <v>76</v>
      </c>
      <c r="BK137" s="151">
        <f>ROUND(I137*H137,2)</f>
        <v>0</v>
      </c>
      <c r="BL137" s="14" t="s">
        <v>122</v>
      </c>
      <c r="BM137" s="150" t="s">
        <v>155</v>
      </c>
    </row>
    <row r="138" spans="1:65" s="12" customFormat="1" ht="22.9" customHeight="1">
      <c r="B138" s="126"/>
      <c r="D138" s="127" t="s">
        <v>68</v>
      </c>
      <c r="E138" s="136" t="s">
        <v>373</v>
      </c>
      <c r="F138" s="136" t="s">
        <v>374</v>
      </c>
      <c r="J138" s="137">
        <f>BK138</f>
        <v>0</v>
      </c>
      <c r="L138" s="126"/>
      <c r="M138" s="130"/>
      <c r="N138" s="131"/>
      <c r="O138" s="131"/>
      <c r="P138" s="132">
        <f>SUM(P139:P150)</f>
        <v>0</v>
      </c>
      <c r="Q138" s="131"/>
      <c r="R138" s="132">
        <f>SUM(R139:R150)</f>
        <v>0</v>
      </c>
      <c r="S138" s="131"/>
      <c r="T138" s="133">
        <f>SUM(T139:T150)</f>
        <v>0</v>
      </c>
      <c r="AR138" s="127" t="s">
        <v>78</v>
      </c>
      <c r="AT138" s="134" t="s">
        <v>68</v>
      </c>
      <c r="AU138" s="134" t="s">
        <v>76</v>
      </c>
      <c r="AY138" s="127" t="s">
        <v>115</v>
      </c>
      <c r="BK138" s="135">
        <f>SUM(BK139:BK150)</f>
        <v>0</v>
      </c>
    </row>
    <row r="139" spans="1:65" s="2" customFormat="1" ht="21.75" customHeight="1">
      <c r="A139" s="26"/>
      <c r="B139" s="138"/>
      <c r="C139" s="139" t="s">
        <v>156</v>
      </c>
      <c r="D139" s="139" t="s">
        <v>118</v>
      </c>
      <c r="E139" s="140" t="s">
        <v>375</v>
      </c>
      <c r="F139" s="141" t="s">
        <v>376</v>
      </c>
      <c r="G139" s="142" t="s">
        <v>151</v>
      </c>
      <c r="H139" s="143">
        <v>3</v>
      </c>
      <c r="I139" s="144"/>
      <c r="J139" s="144">
        <f t="shared" ref="J139:J150" si="0">ROUND(I139*H139,2)</f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 t="shared" ref="P139:P150" si="1">O139*H139</f>
        <v>0</v>
      </c>
      <c r="Q139" s="148">
        <v>0</v>
      </c>
      <c r="R139" s="148">
        <f t="shared" ref="R139:R150" si="2">Q139*H139</f>
        <v>0</v>
      </c>
      <c r="S139" s="148">
        <v>0</v>
      </c>
      <c r="T139" s="149">
        <f t="shared" ref="T139:T150" si="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122</v>
      </c>
      <c r="AT139" s="150" t="s">
        <v>118</v>
      </c>
      <c r="AU139" s="150" t="s">
        <v>78</v>
      </c>
      <c r="AY139" s="14" t="s">
        <v>115</v>
      </c>
      <c r="BE139" s="151">
        <f t="shared" ref="BE139:BE150" si="4">IF(N139="základní",J139,0)</f>
        <v>0</v>
      </c>
      <c r="BF139" s="151">
        <f t="shared" ref="BF139:BF150" si="5">IF(N139="snížená",J139,0)</f>
        <v>0</v>
      </c>
      <c r="BG139" s="151">
        <f t="shared" ref="BG139:BG150" si="6">IF(N139="zákl. přenesená",J139,0)</f>
        <v>0</v>
      </c>
      <c r="BH139" s="151">
        <f t="shared" ref="BH139:BH150" si="7">IF(N139="sníž. přenesená",J139,0)</f>
        <v>0</v>
      </c>
      <c r="BI139" s="151">
        <f t="shared" ref="BI139:BI150" si="8">IF(N139="nulová",J139,0)</f>
        <v>0</v>
      </c>
      <c r="BJ139" s="14" t="s">
        <v>76</v>
      </c>
      <c r="BK139" s="151">
        <f t="shared" ref="BK139:BK150" si="9">ROUND(I139*H139,2)</f>
        <v>0</v>
      </c>
      <c r="BL139" s="14" t="s">
        <v>122</v>
      </c>
      <c r="BM139" s="150" t="s">
        <v>159</v>
      </c>
    </row>
    <row r="140" spans="1:65" s="2" customFormat="1" ht="24.2" customHeight="1">
      <c r="A140" s="26"/>
      <c r="B140" s="138"/>
      <c r="C140" s="152" t="s">
        <v>8</v>
      </c>
      <c r="D140" s="152" t="s">
        <v>167</v>
      </c>
      <c r="E140" s="153" t="s">
        <v>377</v>
      </c>
      <c r="F140" s="154" t="s">
        <v>378</v>
      </c>
      <c r="G140" s="155" t="s">
        <v>151</v>
      </c>
      <c r="H140" s="156">
        <v>1</v>
      </c>
      <c r="I140" s="157"/>
      <c r="J140" s="157">
        <f t="shared" si="0"/>
        <v>0</v>
      </c>
      <c r="K140" s="158"/>
      <c r="L140" s="159"/>
      <c r="M140" s="160" t="s">
        <v>1</v>
      </c>
      <c r="N140" s="161" t="s">
        <v>34</v>
      </c>
      <c r="O140" s="148">
        <v>0</v>
      </c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170</v>
      </c>
      <c r="AT140" s="150" t="s">
        <v>167</v>
      </c>
      <c r="AU140" s="150" t="s">
        <v>78</v>
      </c>
      <c r="AY140" s="14" t="s">
        <v>115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76</v>
      </c>
      <c r="BK140" s="151">
        <f t="shared" si="9"/>
        <v>0</v>
      </c>
      <c r="BL140" s="14" t="s">
        <v>122</v>
      </c>
      <c r="BM140" s="150" t="s">
        <v>162</v>
      </c>
    </row>
    <row r="141" spans="1:65" s="2" customFormat="1" ht="24.2" customHeight="1">
      <c r="A141" s="26"/>
      <c r="B141" s="138"/>
      <c r="C141" s="152" t="s">
        <v>163</v>
      </c>
      <c r="D141" s="152" t="s">
        <v>167</v>
      </c>
      <c r="E141" s="153" t="s">
        <v>379</v>
      </c>
      <c r="F141" s="154" t="s">
        <v>380</v>
      </c>
      <c r="G141" s="155" t="s">
        <v>151</v>
      </c>
      <c r="H141" s="156">
        <v>1</v>
      </c>
      <c r="I141" s="157"/>
      <c r="J141" s="157">
        <f t="shared" si="0"/>
        <v>0</v>
      </c>
      <c r="K141" s="158"/>
      <c r="L141" s="159"/>
      <c r="M141" s="160" t="s">
        <v>1</v>
      </c>
      <c r="N141" s="161" t="s">
        <v>34</v>
      </c>
      <c r="O141" s="148">
        <v>0</v>
      </c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170</v>
      </c>
      <c r="AT141" s="150" t="s">
        <v>167</v>
      </c>
      <c r="AU141" s="150" t="s">
        <v>78</v>
      </c>
      <c r="AY141" s="14" t="s">
        <v>115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76</v>
      </c>
      <c r="BK141" s="151">
        <f t="shared" si="9"/>
        <v>0</v>
      </c>
      <c r="BL141" s="14" t="s">
        <v>122</v>
      </c>
      <c r="BM141" s="150" t="s">
        <v>166</v>
      </c>
    </row>
    <row r="142" spans="1:65" s="2" customFormat="1" ht="16.5" customHeight="1">
      <c r="A142" s="26"/>
      <c r="B142" s="138"/>
      <c r="C142" s="152" t="s">
        <v>145</v>
      </c>
      <c r="D142" s="152" t="s">
        <v>167</v>
      </c>
      <c r="E142" s="153" t="s">
        <v>381</v>
      </c>
      <c r="F142" s="154" t="s">
        <v>382</v>
      </c>
      <c r="G142" s="155" t="s">
        <v>151</v>
      </c>
      <c r="H142" s="156">
        <v>1</v>
      </c>
      <c r="I142" s="157"/>
      <c r="J142" s="157">
        <f t="shared" si="0"/>
        <v>0</v>
      </c>
      <c r="K142" s="158"/>
      <c r="L142" s="159"/>
      <c r="M142" s="160" t="s">
        <v>1</v>
      </c>
      <c r="N142" s="161" t="s">
        <v>34</v>
      </c>
      <c r="O142" s="148">
        <v>0</v>
      </c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170</v>
      </c>
      <c r="AT142" s="150" t="s">
        <v>167</v>
      </c>
      <c r="AU142" s="150" t="s">
        <v>78</v>
      </c>
      <c r="AY142" s="14" t="s">
        <v>115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76</v>
      </c>
      <c r="BK142" s="151">
        <f t="shared" si="9"/>
        <v>0</v>
      </c>
      <c r="BL142" s="14" t="s">
        <v>122</v>
      </c>
      <c r="BM142" s="150" t="s">
        <v>171</v>
      </c>
    </row>
    <row r="143" spans="1:65" s="2" customFormat="1" ht="16.5" customHeight="1">
      <c r="A143" s="26"/>
      <c r="B143" s="138"/>
      <c r="C143" s="139" t="s">
        <v>172</v>
      </c>
      <c r="D143" s="139" t="s">
        <v>118</v>
      </c>
      <c r="E143" s="140" t="s">
        <v>383</v>
      </c>
      <c r="F143" s="141" t="s">
        <v>384</v>
      </c>
      <c r="G143" s="142" t="s">
        <v>151</v>
      </c>
      <c r="H143" s="143">
        <v>6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34</v>
      </c>
      <c r="O143" s="148">
        <v>0</v>
      </c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122</v>
      </c>
      <c r="AT143" s="150" t="s">
        <v>118</v>
      </c>
      <c r="AU143" s="150" t="s">
        <v>78</v>
      </c>
      <c r="AY143" s="14" t="s">
        <v>115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76</v>
      </c>
      <c r="BK143" s="151">
        <f t="shared" si="9"/>
        <v>0</v>
      </c>
      <c r="BL143" s="14" t="s">
        <v>122</v>
      </c>
      <c r="BM143" s="150" t="s">
        <v>175</v>
      </c>
    </row>
    <row r="144" spans="1:65" s="2" customFormat="1" ht="16.5" customHeight="1">
      <c r="A144" s="26"/>
      <c r="B144" s="138"/>
      <c r="C144" s="152" t="s">
        <v>122</v>
      </c>
      <c r="D144" s="152" t="s">
        <v>167</v>
      </c>
      <c r="E144" s="153" t="s">
        <v>225</v>
      </c>
      <c r="F144" s="154" t="s">
        <v>385</v>
      </c>
      <c r="G144" s="155" t="s">
        <v>151</v>
      </c>
      <c r="H144" s="156">
        <v>4</v>
      </c>
      <c r="I144" s="157"/>
      <c r="J144" s="157">
        <f t="shared" si="0"/>
        <v>0</v>
      </c>
      <c r="K144" s="158"/>
      <c r="L144" s="159"/>
      <c r="M144" s="160" t="s">
        <v>1</v>
      </c>
      <c r="N144" s="161" t="s">
        <v>34</v>
      </c>
      <c r="O144" s="148">
        <v>0</v>
      </c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170</v>
      </c>
      <c r="AT144" s="150" t="s">
        <v>167</v>
      </c>
      <c r="AU144" s="150" t="s">
        <v>78</v>
      </c>
      <c r="AY144" s="14" t="s">
        <v>115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76</v>
      </c>
      <c r="BK144" s="151">
        <f t="shared" si="9"/>
        <v>0</v>
      </c>
      <c r="BL144" s="14" t="s">
        <v>122</v>
      </c>
      <c r="BM144" s="150" t="s">
        <v>170</v>
      </c>
    </row>
    <row r="145" spans="1:65" s="2" customFormat="1" ht="16.5" customHeight="1">
      <c r="A145" s="26"/>
      <c r="B145" s="138"/>
      <c r="C145" s="152" t="s">
        <v>178</v>
      </c>
      <c r="D145" s="152" t="s">
        <v>167</v>
      </c>
      <c r="E145" s="153" t="s">
        <v>386</v>
      </c>
      <c r="F145" s="154" t="s">
        <v>387</v>
      </c>
      <c r="G145" s="155" t="s">
        <v>151</v>
      </c>
      <c r="H145" s="156">
        <v>1</v>
      </c>
      <c r="I145" s="157"/>
      <c r="J145" s="157">
        <f t="shared" si="0"/>
        <v>0</v>
      </c>
      <c r="K145" s="158"/>
      <c r="L145" s="159"/>
      <c r="M145" s="160" t="s">
        <v>1</v>
      </c>
      <c r="N145" s="161" t="s">
        <v>34</v>
      </c>
      <c r="O145" s="148">
        <v>0</v>
      </c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170</v>
      </c>
      <c r="AT145" s="150" t="s">
        <v>167</v>
      </c>
      <c r="AU145" s="150" t="s">
        <v>78</v>
      </c>
      <c r="AY145" s="14" t="s">
        <v>115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76</v>
      </c>
      <c r="BK145" s="151">
        <f t="shared" si="9"/>
        <v>0</v>
      </c>
      <c r="BL145" s="14" t="s">
        <v>122</v>
      </c>
      <c r="BM145" s="150" t="s">
        <v>181</v>
      </c>
    </row>
    <row r="146" spans="1:65" s="2" customFormat="1" ht="16.5" customHeight="1">
      <c r="A146" s="26"/>
      <c r="B146" s="138"/>
      <c r="C146" s="152" t="s">
        <v>152</v>
      </c>
      <c r="D146" s="152" t="s">
        <v>167</v>
      </c>
      <c r="E146" s="153" t="s">
        <v>388</v>
      </c>
      <c r="F146" s="154" t="s">
        <v>389</v>
      </c>
      <c r="G146" s="155" t="s">
        <v>151</v>
      </c>
      <c r="H146" s="156">
        <v>1</v>
      </c>
      <c r="I146" s="157"/>
      <c r="J146" s="157">
        <f t="shared" si="0"/>
        <v>0</v>
      </c>
      <c r="K146" s="158"/>
      <c r="L146" s="159"/>
      <c r="M146" s="160" t="s">
        <v>1</v>
      </c>
      <c r="N146" s="161" t="s">
        <v>34</v>
      </c>
      <c r="O146" s="148">
        <v>0</v>
      </c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170</v>
      </c>
      <c r="AT146" s="150" t="s">
        <v>167</v>
      </c>
      <c r="AU146" s="150" t="s">
        <v>78</v>
      </c>
      <c r="AY146" s="14" t="s">
        <v>115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4" t="s">
        <v>76</v>
      </c>
      <c r="BK146" s="151">
        <f t="shared" si="9"/>
        <v>0</v>
      </c>
      <c r="BL146" s="14" t="s">
        <v>122</v>
      </c>
      <c r="BM146" s="150" t="s">
        <v>184</v>
      </c>
    </row>
    <row r="147" spans="1:65" s="2" customFormat="1" ht="16.5" customHeight="1">
      <c r="A147" s="26"/>
      <c r="B147" s="138"/>
      <c r="C147" s="139" t="s">
        <v>185</v>
      </c>
      <c r="D147" s="139" t="s">
        <v>118</v>
      </c>
      <c r="E147" s="140" t="s">
        <v>390</v>
      </c>
      <c r="F147" s="141" t="s">
        <v>391</v>
      </c>
      <c r="G147" s="142" t="s">
        <v>151</v>
      </c>
      <c r="H147" s="143">
        <v>2</v>
      </c>
      <c r="I147" s="144"/>
      <c r="J147" s="144">
        <f t="shared" si="0"/>
        <v>0</v>
      </c>
      <c r="K147" s="145"/>
      <c r="L147" s="27"/>
      <c r="M147" s="146" t="s">
        <v>1</v>
      </c>
      <c r="N147" s="147" t="s">
        <v>34</v>
      </c>
      <c r="O147" s="148">
        <v>0</v>
      </c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122</v>
      </c>
      <c r="AT147" s="150" t="s">
        <v>118</v>
      </c>
      <c r="AU147" s="150" t="s">
        <v>78</v>
      </c>
      <c r="AY147" s="14" t="s">
        <v>115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4" t="s">
        <v>76</v>
      </c>
      <c r="BK147" s="151">
        <f t="shared" si="9"/>
        <v>0</v>
      </c>
      <c r="BL147" s="14" t="s">
        <v>122</v>
      </c>
      <c r="BM147" s="150" t="s">
        <v>188</v>
      </c>
    </row>
    <row r="148" spans="1:65" s="2" customFormat="1" ht="21.75" customHeight="1">
      <c r="A148" s="26"/>
      <c r="B148" s="138"/>
      <c r="C148" s="152" t="s">
        <v>155</v>
      </c>
      <c r="D148" s="152" t="s">
        <v>167</v>
      </c>
      <c r="E148" s="153" t="s">
        <v>392</v>
      </c>
      <c r="F148" s="154" t="s">
        <v>393</v>
      </c>
      <c r="G148" s="155" t="s">
        <v>151</v>
      </c>
      <c r="H148" s="156">
        <v>2</v>
      </c>
      <c r="I148" s="157"/>
      <c r="J148" s="157">
        <f t="shared" si="0"/>
        <v>0</v>
      </c>
      <c r="K148" s="158"/>
      <c r="L148" s="159"/>
      <c r="M148" s="160" t="s">
        <v>1</v>
      </c>
      <c r="N148" s="161" t="s">
        <v>34</v>
      </c>
      <c r="O148" s="148">
        <v>0</v>
      </c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170</v>
      </c>
      <c r="AT148" s="150" t="s">
        <v>167</v>
      </c>
      <c r="AU148" s="150" t="s">
        <v>78</v>
      </c>
      <c r="AY148" s="14" t="s">
        <v>115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4" t="s">
        <v>76</v>
      </c>
      <c r="BK148" s="151">
        <f t="shared" si="9"/>
        <v>0</v>
      </c>
      <c r="BL148" s="14" t="s">
        <v>122</v>
      </c>
      <c r="BM148" s="150" t="s">
        <v>191</v>
      </c>
    </row>
    <row r="149" spans="1:65" s="2" customFormat="1" ht="24.2" customHeight="1">
      <c r="A149" s="26"/>
      <c r="B149" s="138"/>
      <c r="C149" s="139" t="s">
        <v>7</v>
      </c>
      <c r="D149" s="139" t="s">
        <v>118</v>
      </c>
      <c r="E149" s="140" t="s">
        <v>394</v>
      </c>
      <c r="F149" s="141" t="s">
        <v>395</v>
      </c>
      <c r="G149" s="142" t="s">
        <v>151</v>
      </c>
      <c r="H149" s="143">
        <v>2</v>
      </c>
      <c r="I149" s="144"/>
      <c r="J149" s="144">
        <f t="shared" si="0"/>
        <v>0</v>
      </c>
      <c r="K149" s="145"/>
      <c r="L149" s="27"/>
      <c r="M149" s="146" t="s">
        <v>1</v>
      </c>
      <c r="N149" s="147" t="s">
        <v>34</v>
      </c>
      <c r="O149" s="148">
        <v>0</v>
      </c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122</v>
      </c>
      <c r="AT149" s="150" t="s">
        <v>118</v>
      </c>
      <c r="AU149" s="150" t="s">
        <v>78</v>
      </c>
      <c r="AY149" s="14" t="s">
        <v>115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4" t="s">
        <v>76</v>
      </c>
      <c r="BK149" s="151">
        <f t="shared" si="9"/>
        <v>0</v>
      </c>
      <c r="BL149" s="14" t="s">
        <v>122</v>
      </c>
      <c r="BM149" s="150" t="s">
        <v>194</v>
      </c>
    </row>
    <row r="150" spans="1:65" s="2" customFormat="1" ht="21.75" customHeight="1">
      <c r="A150" s="26"/>
      <c r="B150" s="138"/>
      <c r="C150" s="139" t="s">
        <v>159</v>
      </c>
      <c r="D150" s="139" t="s">
        <v>118</v>
      </c>
      <c r="E150" s="140" t="s">
        <v>396</v>
      </c>
      <c r="F150" s="141" t="s">
        <v>397</v>
      </c>
      <c r="G150" s="142" t="s">
        <v>129</v>
      </c>
      <c r="H150" s="143">
        <v>2.5000000000000001E-2</v>
      </c>
      <c r="I150" s="144"/>
      <c r="J150" s="144">
        <f t="shared" si="0"/>
        <v>0</v>
      </c>
      <c r="K150" s="145"/>
      <c r="L150" s="27"/>
      <c r="M150" s="146" t="s">
        <v>1</v>
      </c>
      <c r="N150" s="147" t="s">
        <v>34</v>
      </c>
      <c r="O150" s="148">
        <v>0</v>
      </c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122</v>
      </c>
      <c r="AT150" s="150" t="s">
        <v>118</v>
      </c>
      <c r="AU150" s="150" t="s">
        <v>78</v>
      </c>
      <c r="AY150" s="14" t="s">
        <v>115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4" t="s">
        <v>76</v>
      </c>
      <c r="BK150" s="151">
        <f t="shared" si="9"/>
        <v>0</v>
      </c>
      <c r="BL150" s="14" t="s">
        <v>122</v>
      </c>
      <c r="BM150" s="150" t="s">
        <v>197</v>
      </c>
    </row>
    <row r="151" spans="1:65" s="12" customFormat="1" ht="22.9" customHeight="1">
      <c r="B151" s="126"/>
      <c r="D151" s="127" t="s">
        <v>68</v>
      </c>
      <c r="E151" s="136" t="s">
        <v>398</v>
      </c>
      <c r="F151" s="136" t="s">
        <v>399</v>
      </c>
      <c r="J151" s="137">
        <f>BK151</f>
        <v>0</v>
      </c>
      <c r="L151" s="126"/>
      <c r="M151" s="130"/>
      <c r="N151" s="131"/>
      <c r="O151" s="131"/>
      <c r="P151" s="132">
        <f>SUM(P152:P172)</f>
        <v>0</v>
      </c>
      <c r="Q151" s="131"/>
      <c r="R151" s="132">
        <f>SUM(R152:R172)</f>
        <v>0</v>
      </c>
      <c r="S151" s="131"/>
      <c r="T151" s="133">
        <f>SUM(T152:T172)</f>
        <v>0</v>
      </c>
      <c r="AR151" s="127" t="s">
        <v>78</v>
      </c>
      <c r="AT151" s="134" t="s">
        <v>68</v>
      </c>
      <c r="AU151" s="134" t="s">
        <v>76</v>
      </c>
      <c r="AY151" s="127" t="s">
        <v>115</v>
      </c>
      <c r="BK151" s="135">
        <f>SUM(BK152:BK172)</f>
        <v>0</v>
      </c>
    </row>
    <row r="152" spans="1:65" s="2" customFormat="1" ht="24.2" customHeight="1">
      <c r="A152" s="26"/>
      <c r="B152" s="138"/>
      <c r="C152" s="139" t="s">
        <v>200</v>
      </c>
      <c r="D152" s="139" t="s">
        <v>118</v>
      </c>
      <c r="E152" s="140" t="s">
        <v>400</v>
      </c>
      <c r="F152" s="141" t="s">
        <v>401</v>
      </c>
      <c r="G152" s="142" t="s">
        <v>151</v>
      </c>
      <c r="H152" s="143">
        <v>4</v>
      </c>
      <c r="I152" s="144"/>
      <c r="J152" s="144">
        <f t="shared" ref="J152:J172" si="10">ROUND(I152*H152,2)</f>
        <v>0</v>
      </c>
      <c r="K152" s="145"/>
      <c r="L152" s="27"/>
      <c r="M152" s="146" t="s">
        <v>1</v>
      </c>
      <c r="N152" s="147" t="s">
        <v>34</v>
      </c>
      <c r="O152" s="148">
        <v>0</v>
      </c>
      <c r="P152" s="148">
        <f t="shared" ref="P152:P172" si="11">O152*H152</f>
        <v>0</v>
      </c>
      <c r="Q152" s="148">
        <v>0</v>
      </c>
      <c r="R152" s="148">
        <f t="shared" ref="R152:R172" si="12">Q152*H152</f>
        <v>0</v>
      </c>
      <c r="S152" s="148">
        <v>0</v>
      </c>
      <c r="T152" s="149">
        <f t="shared" ref="T152:T172" si="1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122</v>
      </c>
      <c r="AT152" s="150" t="s">
        <v>118</v>
      </c>
      <c r="AU152" s="150" t="s">
        <v>78</v>
      </c>
      <c r="AY152" s="14" t="s">
        <v>115</v>
      </c>
      <c r="BE152" s="151">
        <f t="shared" ref="BE152:BE172" si="14">IF(N152="základní",J152,0)</f>
        <v>0</v>
      </c>
      <c r="BF152" s="151">
        <f t="shared" ref="BF152:BF172" si="15">IF(N152="snížená",J152,0)</f>
        <v>0</v>
      </c>
      <c r="BG152" s="151">
        <f t="shared" ref="BG152:BG172" si="16">IF(N152="zákl. přenesená",J152,0)</f>
        <v>0</v>
      </c>
      <c r="BH152" s="151">
        <f t="shared" ref="BH152:BH172" si="17">IF(N152="sníž. přenesená",J152,0)</f>
        <v>0</v>
      </c>
      <c r="BI152" s="151">
        <f t="shared" ref="BI152:BI172" si="18">IF(N152="nulová",J152,0)</f>
        <v>0</v>
      </c>
      <c r="BJ152" s="14" t="s">
        <v>76</v>
      </c>
      <c r="BK152" s="151">
        <f t="shared" ref="BK152:BK172" si="19">ROUND(I152*H152,2)</f>
        <v>0</v>
      </c>
      <c r="BL152" s="14" t="s">
        <v>122</v>
      </c>
      <c r="BM152" s="150" t="s">
        <v>203</v>
      </c>
    </row>
    <row r="153" spans="1:65" s="2" customFormat="1" ht="21.75" customHeight="1">
      <c r="A153" s="26"/>
      <c r="B153" s="138"/>
      <c r="C153" s="152" t="s">
        <v>162</v>
      </c>
      <c r="D153" s="152" t="s">
        <v>167</v>
      </c>
      <c r="E153" s="153" t="s">
        <v>402</v>
      </c>
      <c r="F153" s="154" t="s">
        <v>403</v>
      </c>
      <c r="G153" s="155" t="s">
        <v>151</v>
      </c>
      <c r="H153" s="156">
        <v>4</v>
      </c>
      <c r="I153" s="157"/>
      <c r="J153" s="157">
        <f t="shared" si="10"/>
        <v>0</v>
      </c>
      <c r="K153" s="158"/>
      <c r="L153" s="159"/>
      <c r="M153" s="160" t="s">
        <v>1</v>
      </c>
      <c r="N153" s="161" t="s">
        <v>34</v>
      </c>
      <c r="O153" s="148">
        <v>0</v>
      </c>
      <c r="P153" s="148">
        <f t="shared" si="11"/>
        <v>0</v>
      </c>
      <c r="Q153" s="148">
        <v>0</v>
      </c>
      <c r="R153" s="148">
        <f t="shared" si="12"/>
        <v>0</v>
      </c>
      <c r="S153" s="148">
        <v>0</v>
      </c>
      <c r="T153" s="149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170</v>
      </c>
      <c r="AT153" s="150" t="s">
        <v>167</v>
      </c>
      <c r="AU153" s="150" t="s">
        <v>78</v>
      </c>
      <c r="AY153" s="14" t="s">
        <v>115</v>
      </c>
      <c r="BE153" s="151">
        <f t="shared" si="14"/>
        <v>0</v>
      </c>
      <c r="BF153" s="151">
        <f t="shared" si="15"/>
        <v>0</v>
      </c>
      <c r="BG153" s="151">
        <f t="shared" si="16"/>
        <v>0</v>
      </c>
      <c r="BH153" s="151">
        <f t="shared" si="17"/>
        <v>0</v>
      </c>
      <c r="BI153" s="151">
        <f t="shared" si="18"/>
        <v>0</v>
      </c>
      <c r="BJ153" s="14" t="s">
        <v>76</v>
      </c>
      <c r="BK153" s="151">
        <f t="shared" si="19"/>
        <v>0</v>
      </c>
      <c r="BL153" s="14" t="s">
        <v>122</v>
      </c>
      <c r="BM153" s="150" t="s">
        <v>206</v>
      </c>
    </row>
    <row r="154" spans="1:65" s="2" customFormat="1" ht="16.5" customHeight="1">
      <c r="A154" s="26"/>
      <c r="B154" s="138"/>
      <c r="C154" s="139" t="s">
        <v>207</v>
      </c>
      <c r="D154" s="139" t="s">
        <v>118</v>
      </c>
      <c r="E154" s="140" t="s">
        <v>383</v>
      </c>
      <c r="F154" s="141" t="s">
        <v>384</v>
      </c>
      <c r="G154" s="142" t="s">
        <v>151</v>
      </c>
      <c r="H154" s="143">
        <v>10</v>
      </c>
      <c r="I154" s="144"/>
      <c r="J154" s="144">
        <f t="shared" si="10"/>
        <v>0</v>
      </c>
      <c r="K154" s="145"/>
      <c r="L154" s="27"/>
      <c r="M154" s="146" t="s">
        <v>1</v>
      </c>
      <c r="N154" s="147" t="s">
        <v>34</v>
      </c>
      <c r="O154" s="148">
        <v>0</v>
      </c>
      <c r="P154" s="148">
        <f t="shared" si="11"/>
        <v>0</v>
      </c>
      <c r="Q154" s="148">
        <v>0</v>
      </c>
      <c r="R154" s="148">
        <f t="shared" si="12"/>
        <v>0</v>
      </c>
      <c r="S154" s="148">
        <v>0</v>
      </c>
      <c r="T154" s="149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122</v>
      </c>
      <c r="AT154" s="150" t="s">
        <v>118</v>
      </c>
      <c r="AU154" s="150" t="s">
        <v>78</v>
      </c>
      <c r="AY154" s="14" t="s">
        <v>115</v>
      </c>
      <c r="BE154" s="151">
        <f t="shared" si="14"/>
        <v>0</v>
      </c>
      <c r="BF154" s="151">
        <f t="shared" si="15"/>
        <v>0</v>
      </c>
      <c r="BG154" s="151">
        <f t="shared" si="16"/>
        <v>0</v>
      </c>
      <c r="BH154" s="151">
        <f t="shared" si="17"/>
        <v>0</v>
      </c>
      <c r="BI154" s="151">
        <f t="shared" si="18"/>
        <v>0</v>
      </c>
      <c r="BJ154" s="14" t="s">
        <v>76</v>
      </c>
      <c r="BK154" s="151">
        <f t="shared" si="19"/>
        <v>0</v>
      </c>
      <c r="BL154" s="14" t="s">
        <v>122</v>
      </c>
      <c r="BM154" s="150" t="s">
        <v>210</v>
      </c>
    </row>
    <row r="155" spans="1:65" s="2" customFormat="1" ht="16.5" customHeight="1">
      <c r="A155" s="26"/>
      <c r="B155" s="138"/>
      <c r="C155" s="152" t="s">
        <v>166</v>
      </c>
      <c r="D155" s="152" t="s">
        <v>167</v>
      </c>
      <c r="E155" s="153" t="s">
        <v>404</v>
      </c>
      <c r="F155" s="154" t="s">
        <v>405</v>
      </c>
      <c r="G155" s="155" t="s">
        <v>151</v>
      </c>
      <c r="H155" s="156">
        <v>1</v>
      </c>
      <c r="I155" s="157"/>
      <c r="J155" s="157">
        <f t="shared" si="10"/>
        <v>0</v>
      </c>
      <c r="K155" s="158"/>
      <c r="L155" s="159"/>
      <c r="M155" s="160" t="s">
        <v>1</v>
      </c>
      <c r="N155" s="161" t="s">
        <v>34</v>
      </c>
      <c r="O155" s="148">
        <v>0</v>
      </c>
      <c r="P155" s="148">
        <f t="shared" si="11"/>
        <v>0</v>
      </c>
      <c r="Q155" s="148">
        <v>0</v>
      </c>
      <c r="R155" s="148">
        <f t="shared" si="12"/>
        <v>0</v>
      </c>
      <c r="S155" s="148">
        <v>0</v>
      </c>
      <c r="T155" s="149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170</v>
      </c>
      <c r="AT155" s="150" t="s">
        <v>167</v>
      </c>
      <c r="AU155" s="150" t="s">
        <v>78</v>
      </c>
      <c r="AY155" s="14" t="s">
        <v>115</v>
      </c>
      <c r="BE155" s="151">
        <f t="shared" si="14"/>
        <v>0</v>
      </c>
      <c r="BF155" s="151">
        <f t="shared" si="15"/>
        <v>0</v>
      </c>
      <c r="BG155" s="151">
        <f t="shared" si="16"/>
        <v>0</v>
      </c>
      <c r="BH155" s="151">
        <f t="shared" si="17"/>
        <v>0</v>
      </c>
      <c r="BI155" s="151">
        <f t="shared" si="18"/>
        <v>0</v>
      </c>
      <c r="BJ155" s="14" t="s">
        <v>76</v>
      </c>
      <c r="BK155" s="151">
        <f t="shared" si="19"/>
        <v>0</v>
      </c>
      <c r="BL155" s="14" t="s">
        <v>122</v>
      </c>
      <c r="BM155" s="150" t="s">
        <v>213</v>
      </c>
    </row>
    <row r="156" spans="1:65" s="2" customFormat="1" ht="16.5" customHeight="1">
      <c r="A156" s="26"/>
      <c r="B156" s="138"/>
      <c r="C156" s="139" t="s">
        <v>214</v>
      </c>
      <c r="D156" s="139" t="s">
        <v>118</v>
      </c>
      <c r="E156" s="140" t="s">
        <v>383</v>
      </c>
      <c r="F156" s="141" t="s">
        <v>384</v>
      </c>
      <c r="G156" s="142" t="s">
        <v>151</v>
      </c>
      <c r="H156" s="143">
        <v>10</v>
      </c>
      <c r="I156" s="144"/>
      <c r="J156" s="144">
        <f t="shared" si="10"/>
        <v>0</v>
      </c>
      <c r="K156" s="145"/>
      <c r="L156" s="27"/>
      <c r="M156" s="146" t="s">
        <v>1</v>
      </c>
      <c r="N156" s="147" t="s">
        <v>34</v>
      </c>
      <c r="O156" s="148">
        <v>0</v>
      </c>
      <c r="P156" s="148">
        <f t="shared" si="11"/>
        <v>0</v>
      </c>
      <c r="Q156" s="148">
        <v>0</v>
      </c>
      <c r="R156" s="148">
        <f t="shared" si="12"/>
        <v>0</v>
      </c>
      <c r="S156" s="148">
        <v>0</v>
      </c>
      <c r="T156" s="149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122</v>
      </c>
      <c r="AT156" s="150" t="s">
        <v>118</v>
      </c>
      <c r="AU156" s="150" t="s">
        <v>78</v>
      </c>
      <c r="AY156" s="14" t="s">
        <v>115</v>
      </c>
      <c r="BE156" s="151">
        <f t="shared" si="14"/>
        <v>0</v>
      </c>
      <c r="BF156" s="151">
        <f t="shared" si="15"/>
        <v>0</v>
      </c>
      <c r="BG156" s="151">
        <f t="shared" si="16"/>
        <v>0</v>
      </c>
      <c r="BH156" s="151">
        <f t="shared" si="17"/>
        <v>0</v>
      </c>
      <c r="BI156" s="151">
        <f t="shared" si="18"/>
        <v>0</v>
      </c>
      <c r="BJ156" s="14" t="s">
        <v>76</v>
      </c>
      <c r="BK156" s="151">
        <f t="shared" si="19"/>
        <v>0</v>
      </c>
      <c r="BL156" s="14" t="s">
        <v>122</v>
      </c>
      <c r="BM156" s="150" t="s">
        <v>217</v>
      </c>
    </row>
    <row r="157" spans="1:65" s="2" customFormat="1" ht="16.5" customHeight="1">
      <c r="A157" s="26"/>
      <c r="B157" s="138"/>
      <c r="C157" s="152" t="s">
        <v>171</v>
      </c>
      <c r="D157" s="152" t="s">
        <v>167</v>
      </c>
      <c r="E157" s="153" t="s">
        <v>404</v>
      </c>
      <c r="F157" s="154" t="s">
        <v>405</v>
      </c>
      <c r="G157" s="155" t="s">
        <v>151</v>
      </c>
      <c r="H157" s="156">
        <v>1</v>
      </c>
      <c r="I157" s="157"/>
      <c r="J157" s="157">
        <f t="shared" si="10"/>
        <v>0</v>
      </c>
      <c r="K157" s="158"/>
      <c r="L157" s="159"/>
      <c r="M157" s="160" t="s">
        <v>1</v>
      </c>
      <c r="N157" s="161" t="s">
        <v>34</v>
      </c>
      <c r="O157" s="148">
        <v>0</v>
      </c>
      <c r="P157" s="148">
        <f t="shared" si="11"/>
        <v>0</v>
      </c>
      <c r="Q157" s="148">
        <v>0</v>
      </c>
      <c r="R157" s="148">
        <f t="shared" si="12"/>
        <v>0</v>
      </c>
      <c r="S157" s="148">
        <v>0</v>
      </c>
      <c r="T157" s="149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170</v>
      </c>
      <c r="AT157" s="150" t="s">
        <v>167</v>
      </c>
      <c r="AU157" s="150" t="s">
        <v>78</v>
      </c>
      <c r="AY157" s="14" t="s">
        <v>115</v>
      </c>
      <c r="BE157" s="151">
        <f t="shared" si="14"/>
        <v>0</v>
      </c>
      <c r="BF157" s="151">
        <f t="shared" si="15"/>
        <v>0</v>
      </c>
      <c r="BG157" s="151">
        <f t="shared" si="16"/>
        <v>0</v>
      </c>
      <c r="BH157" s="151">
        <f t="shared" si="17"/>
        <v>0</v>
      </c>
      <c r="BI157" s="151">
        <f t="shared" si="18"/>
        <v>0</v>
      </c>
      <c r="BJ157" s="14" t="s">
        <v>76</v>
      </c>
      <c r="BK157" s="151">
        <f t="shared" si="19"/>
        <v>0</v>
      </c>
      <c r="BL157" s="14" t="s">
        <v>122</v>
      </c>
      <c r="BM157" s="150" t="s">
        <v>220</v>
      </c>
    </row>
    <row r="158" spans="1:65" s="2" customFormat="1" ht="16.5" customHeight="1">
      <c r="A158" s="26"/>
      <c r="B158" s="138"/>
      <c r="C158" s="152" t="s">
        <v>221</v>
      </c>
      <c r="D158" s="152" t="s">
        <v>167</v>
      </c>
      <c r="E158" s="153" t="s">
        <v>406</v>
      </c>
      <c r="F158" s="154" t="s">
        <v>407</v>
      </c>
      <c r="G158" s="155" t="s">
        <v>151</v>
      </c>
      <c r="H158" s="156">
        <v>2</v>
      </c>
      <c r="I158" s="157"/>
      <c r="J158" s="157">
        <f t="shared" si="10"/>
        <v>0</v>
      </c>
      <c r="K158" s="158"/>
      <c r="L158" s="159"/>
      <c r="M158" s="160" t="s">
        <v>1</v>
      </c>
      <c r="N158" s="161" t="s">
        <v>34</v>
      </c>
      <c r="O158" s="148">
        <v>0</v>
      </c>
      <c r="P158" s="148">
        <f t="shared" si="11"/>
        <v>0</v>
      </c>
      <c r="Q158" s="148">
        <v>0</v>
      </c>
      <c r="R158" s="148">
        <f t="shared" si="12"/>
        <v>0</v>
      </c>
      <c r="S158" s="148">
        <v>0</v>
      </c>
      <c r="T158" s="149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170</v>
      </c>
      <c r="AT158" s="150" t="s">
        <v>167</v>
      </c>
      <c r="AU158" s="150" t="s">
        <v>78</v>
      </c>
      <c r="AY158" s="14" t="s">
        <v>115</v>
      </c>
      <c r="BE158" s="151">
        <f t="shared" si="14"/>
        <v>0</v>
      </c>
      <c r="BF158" s="151">
        <f t="shared" si="15"/>
        <v>0</v>
      </c>
      <c r="BG158" s="151">
        <f t="shared" si="16"/>
        <v>0</v>
      </c>
      <c r="BH158" s="151">
        <f t="shared" si="17"/>
        <v>0</v>
      </c>
      <c r="BI158" s="151">
        <f t="shared" si="18"/>
        <v>0</v>
      </c>
      <c r="BJ158" s="14" t="s">
        <v>76</v>
      </c>
      <c r="BK158" s="151">
        <f t="shared" si="19"/>
        <v>0</v>
      </c>
      <c r="BL158" s="14" t="s">
        <v>122</v>
      </c>
      <c r="BM158" s="150" t="s">
        <v>224</v>
      </c>
    </row>
    <row r="159" spans="1:65" s="2" customFormat="1" ht="16.5" customHeight="1">
      <c r="A159" s="26"/>
      <c r="B159" s="138"/>
      <c r="C159" s="152" t="s">
        <v>175</v>
      </c>
      <c r="D159" s="152" t="s">
        <v>167</v>
      </c>
      <c r="E159" s="153" t="s">
        <v>408</v>
      </c>
      <c r="F159" s="154" t="s">
        <v>409</v>
      </c>
      <c r="G159" s="155" t="s">
        <v>151</v>
      </c>
      <c r="H159" s="156">
        <v>4</v>
      </c>
      <c r="I159" s="157"/>
      <c r="J159" s="157">
        <f t="shared" si="10"/>
        <v>0</v>
      </c>
      <c r="K159" s="158"/>
      <c r="L159" s="159"/>
      <c r="M159" s="160" t="s">
        <v>1</v>
      </c>
      <c r="N159" s="161" t="s">
        <v>34</v>
      </c>
      <c r="O159" s="148">
        <v>0</v>
      </c>
      <c r="P159" s="148">
        <f t="shared" si="11"/>
        <v>0</v>
      </c>
      <c r="Q159" s="148">
        <v>0</v>
      </c>
      <c r="R159" s="148">
        <f t="shared" si="12"/>
        <v>0</v>
      </c>
      <c r="S159" s="148">
        <v>0</v>
      </c>
      <c r="T159" s="149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170</v>
      </c>
      <c r="AT159" s="150" t="s">
        <v>167</v>
      </c>
      <c r="AU159" s="150" t="s">
        <v>78</v>
      </c>
      <c r="AY159" s="14" t="s">
        <v>115</v>
      </c>
      <c r="BE159" s="151">
        <f t="shared" si="14"/>
        <v>0</v>
      </c>
      <c r="BF159" s="151">
        <f t="shared" si="15"/>
        <v>0</v>
      </c>
      <c r="BG159" s="151">
        <f t="shared" si="16"/>
        <v>0</v>
      </c>
      <c r="BH159" s="151">
        <f t="shared" si="17"/>
        <v>0</v>
      </c>
      <c r="BI159" s="151">
        <f t="shared" si="18"/>
        <v>0</v>
      </c>
      <c r="BJ159" s="14" t="s">
        <v>76</v>
      </c>
      <c r="BK159" s="151">
        <f t="shared" si="19"/>
        <v>0</v>
      </c>
      <c r="BL159" s="14" t="s">
        <v>122</v>
      </c>
      <c r="BM159" s="150" t="s">
        <v>227</v>
      </c>
    </row>
    <row r="160" spans="1:65" s="2" customFormat="1" ht="24.2" customHeight="1">
      <c r="A160" s="26"/>
      <c r="B160" s="138"/>
      <c r="C160" s="152" t="s">
        <v>228</v>
      </c>
      <c r="D160" s="152" t="s">
        <v>167</v>
      </c>
      <c r="E160" s="153" t="s">
        <v>410</v>
      </c>
      <c r="F160" s="154" t="s">
        <v>411</v>
      </c>
      <c r="G160" s="155" t="s">
        <v>151</v>
      </c>
      <c r="H160" s="156">
        <v>2</v>
      </c>
      <c r="I160" s="157"/>
      <c r="J160" s="157">
        <f t="shared" si="10"/>
        <v>0</v>
      </c>
      <c r="K160" s="158"/>
      <c r="L160" s="159"/>
      <c r="M160" s="160" t="s">
        <v>1</v>
      </c>
      <c r="N160" s="161" t="s">
        <v>34</v>
      </c>
      <c r="O160" s="148">
        <v>0</v>
      </c>
      <c r="P160" s="148">
        <f t="shared" si="11"/>
        <v>0</v>
      </c>
      <c r="Q160" s="148">
        <v>0</v>
      </c>
      <c r="R160" s="148">
        <f t="shared" si="12"/>
        <v>0</v>
      </c>
      <c r="S160" s="148">
        <v>0</v>
      </c>
      <c r="T160" s="149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170</v>
      </c>
      <c r="AT160" s="150" t="s">
        <v>167</v>
      </c>
      <c r="AU160" s="150" t="s">
        <v>78</v>
      </c>
      <c r="AY160" s="14" t="s">
        <v>115</v>
      </c>
      <c r="BE160" s="151">
        <f t="shared" si="14"/>
        <v>0</v>
      </c>
      <c r="BF160" s="151">
        <f t="shared" si="15"/>
        <v>0</v>
      </c>
      <c r="BG160" s="151">
        <f t="shared" si="16"/>
        <v>0</v>
      </c>
      <c r="BH160" s="151">
        <f t="shared" si="17"/>
        <v>0</v>
      </c>
      <c r="BI160" s="151">
        <f t="shared" si="18"/>
        <v>0</v>
      </c>
      <c r="BJ160" s="14" t="s">
        <v>76</v>
      </c>
      <c r="BK160" s="151">
        <f t="shared" si="19"/>
        <v>0</v>
      </c>
      <c r="BL160" s="14" t="s">
        <v>122</v>
      </c>
      <c r="BM160" s="150" t="s">
        <v>231</v>
      </c>
    </row>
    <row r="161" spans="1:65" s="2" customFormat="1" ht="16.5" customHeight="1">
      <c r="A161" s="26"/>
      <c r="B161" s="138"/>
      <c r="C161" s="139" t="s">
        <v>170</v>
      </c>
      <c r="D161" s="139" t="s">
        <v>118</v>
      </c>
      <c r="E161" s="140" t="s">
        <v>412</v>
      </c>
      <c r="F161" s="141" t="s">
        <v>413</v>
      </c>
      <c r="G161" s="142" t="s">
        <v>151</v>
      </c>
      <c r="H161" s="143">
        <v>4</v>
      </c>
      <c r="I161" s="144"/>
      <c r="J161" s="144">
        <f t="shared" si="10"/>
        <v>0</v>
      </c>
      <c r="K161" s="145"/>
      <c r="L161" s="27"/>
      <c r="M161" s="146" t="s">
        <v>1</v>
      </c>
      <c r="N161" s="147" t="s">
        <v>34</v>
      </c>
      <c r="O161" s="148">
        <v>0</v>
      </c>
      <c r="P161" s="148">
        <f t="shared" si="11"/>
        <v>0</v>
      </c>
      <c r="Q161" s="148">
        <v>0</v>
      </c>
      <c r="R161" s="148">
        <f t="shared" si="12"/>
        <v>0</v>
      </c>
      <c r="S161" s="148">
        <v>0</v>
      </c>
      <c r="T161" s="149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122</v>
      </c>
      <c r="AT161" s="150" t="s">
        <v>118</v>
      </c>
      <c r="AU161" s="150" t="s">
        <v>78</v>
      </c>
      <c r="AY161" s="14" t="s">
        <v>115</v>
      </c>
      <c r="BE161" s="151">
        <f t="shared" si="14"/>
        <v>0</v>
      </c>
      <c r="BF161" s="151">
        <f t="shared" si="15"/>
        <v>0</v>
      </c>
      <c r="BG161" s="151">
        <f t="shared" si="16"/>
        <v>0</v>
      </c>
      <c r="BH161" s="151">
        <f t="shared" si="17"/>
        <v>0</v>
      </c>
      <c r="BI161" s="151">
        <f t="shared" si="18"/>
        <v>0</v>
      </c>
      <c r="BJ161" s="14" t="s">
        <v>76</v>
      </c>
      <c r="BK161" s="151">
        <f t="shared" si="19"/>
        <v>0</v>
      </c>
      <c r="BL161" s="14" t="s">
        <v>122</v>
      </c>
      <c r="BM161" s="150" t="s">
        <v>234</v>
      </c>
    </row>
    <row r="162" spans="1:65" s="2" customFormat="1" ht="24.2" customHeight="1">
      <c r="A162" s="26"/>
      <c r="B162" s="138"/>
      <c r="C162" s="152" t="s">
        <v>235</v>
      </c>
      <c r="D162" s="152" t="s">
        <v>167</v>
      </c>
      <c r="E162" s="153" t="s">
        <v>414</v>
      </c>
      <c r="F162" s="154" t="s">
        <v>415</v>
      </c>
      <c r="G162" s="155" t="s">
        <v>151</v>
      </c>
      <c r="H162" s="156">
        <v>4</v>
      </c>
      <c r="I162" s="157"/>
      <c r="J162" s="157">
        <f t="shared" si="10"/>
        <v>0</v>
      </c>
      <c r="K162" s="158"/>
      <c r="L162" s="159"/>
      <c r="M162" s="160" t="s">
        <v>1</v>
      </c>
      <c r="N162" s="161" t="s">
        <v>34</v>
      </c>
      <c r="O162" s="148">
        <v>0</v>
      </c>
      <c r="P162" s="148">
        <f t="shared" si="11"/>
        <v>0</v>
      </c>
      <c r="Q162" s="148">
        <v>0</v>
      </c>
      <c r="R162" s="148">
        <f t="shared" si="12"/>
        <v>0</v>
      </c>
      <c r="S162" s="148">
        <v>0</v>
      </c>
      <c r="T162" s="149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170</v>
      </c>
      <c r="AT162" s="150" t="s">
        <v>167</v>
      </c>
      <c r="AU162" s="150" t="s">
        <v>78</v>
      </c>
      <c r="AY162" s="14" t="s">
        <v>115</v>
      </c>
      <c r="BE162" s="151">
        <f t="shared" si="14"/>
        <v>0</v>
      </c>
      <c r="BF162" s="151">
        <f t="shared" si="15"/>
        <v>0</v>
      </c>
      <c r="BG162" s="151">
        <f t="shared" si="16"/>
        <v>0</v>
      </c>
      <c r="BH162" s="151">
        <f t="shared" si="17"/>
        <v>0</v>
      </c>
      <c r="BI162" s="151">
        <f t="shared" si="18"/>
        <v>0</v>
      </c>
      <c r="BJ162" s="14" t="s">
        <v>76</v>
      </c>
      <c r="BK162" s="151">
        <f t="shared" si="19"/>
        <v>0</v>
      </c>
      <c r="BL162" s="14" t="s">
        <v>122</v>
      </c>
      <c r="BM162" s="150" t="s">
        <v>238</v>
      </c>
    </row>
    <row r="163" spans="1:65" s="2" customFormat="1" ht="21.75" customHeight="1">
      <c r="A163" s="26"/>
      <c r="B163" s="138"/>
      <c r="C163" s="139" t="s">
        <v>181</v>
      </c>
      <c r="D163" s="139" t="s">
        <v>118</v>
      </c>
      <c r="E163" s="140" t="s">
        <v>416</v>
      </c>
      <c r="F163" s="141" t="s">
        <v>417</v>
      </c>
      <c r="G163" s="142" t="s">
        <v>151</v>
      </c>
      <c r="H163" s="143">
        <v>1</v>
      </c>
      <c r="I163" s="144"/>
      <c r="J163" s="144">
        <f t="shared" si="10"/>
        <v>0</v>
      </c>
      <c r="K163" s="145"/>
      <c r="L163" s="27"/>
      <c r="M163" s="146" t="s">
        <v>1</v>
      </c>
      <c r="N163" s="147" t="s">
        <v>34</v>
      </c>
      <c r="O163" s="148">
        <v>0</v>
      </c>
      <c r="P163" s="148">
        <f t="shared" si="11"/>
        <v>0</v>
      </c>
      <c r="Q163" s="148">
        <v>0</v>
      </c>
      <c r="R163" s="148">
        <f t="shared" si="12"/>
        <v>0</v>
      </c>
      <c r="S163" s="148">
        <v>0</v>
      </c>
      <c r="T163" s="149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122</v>
      </c>
      <c r="AT163" s="150" t="s">
        <v>118</v>
      </c>
      <c r="AU163" s="150" t="s">
        <v>78</v>
      </c>
      <c r="AY163" s="14" t="s">
        <v>115</v>
      </c>
      <c r="BE163" s="151">
        <f t="shared" si="14"/>
        <v>0</v>
      </c>
      <c r="BF163" s="151">
        <f t="shared" si="15"/>
        <v>0</v>
      </c>
      <c r="BG163" s="151">
        <f t="shared" si="16"/>
        <v>0</v>
      </c>
      <c r="BH163" s="151">
        <f t="shared" si="17"/>
        <v>0</v>
      </c>
      <c r="BI163" s="151">
        <f t="shared" si="18"/>
        <v>0</v>
      </c>
      <c r="BJ163" s="14" t="s">
        <v>76</v>
      </c>
      <c r="BK163" s="151">
        <f t="shared" si="19"/>
        <v>0</v>
      </c>
      <c r="BL163" s="14" t="s">
        <v>122</v>
      </c>
      <c r="BM163" s="150" t="s">
        <v>242</v>
      </c>
    </row>
    <row r="164" spans="1:65" s="2" customFormat="1" ht="24.2" customHeight="1">
      <c r="A164" s="26"/>
      <c r="B164" s="138"/>
      <c r="C164" s="139" t="s">
        <v>243</v>
      </c>
      <c r="D164" s="139" t="s">
        <v>118</v>
      </c>
      <c r="E164" s="140" t="s">
        <v>418</v>
      </c>
      <c r="F164" s="141" t="s">
        <v>419</v>
      </c>
      <c r="G164" s="142" t="s">
        <v>151</v>
      </c>
      <c r="H164" s="143">
        <v>1</v>
      </c>
      <c r="I164" s="144"/>
      <c r="J164" s="144">
        <f t="shared" si="10"/>
        <v>0</v>
      </c>
      <c r="K164" s="145"/>
      <c r="L164" s="27"/>
      <c r="M164" s="146" t="s">
        <v>1</v>
      </c>
      <c r="N164" s="147" t="s">
        <v>34</v>
      </c>
      <c r="O164" s="148">
        <v>0</v>
      </c>
      <c r="P164" s="148">
        <f t="shared" si="11"/>
        <v>0</v>
      </c>
      <c r="Q164" s="148">
        <v>0</v>
      </c>
      <c r="R164" s="148">
        <f t="shared" si="12"/>
        <v>0</v>
      </c>
      <c r="S164" s="148">
        <v>0</v>
      </c>
      <c r="T164" s="14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122</v>
      </c>
      <c r="AT164" s="150" t="s">
        <v>118</v>
      </c>
      <c r="AU164" s="150" t="s">
        <v>78</v>
      </c>
      <c r="AY164" s="14" t="s">
        <v>115</v>
      </c>
      <c r="BE164" s="151">
        <f t="shared" si="14"/>
        <v>0</v>
      </c>
      <c r="BF164" s="151">
        <f t="shared" si="15"/>
        <v>0</v>
      </c>
      <c r="BG164" s="151">
        <f t="shared" si="16"/>
        <v>0</v>
      </c>
      <c r="BH164" s="151">
        <f t="shared" si="17"/>
        <v>0</v>
      </c>
      <c r="BI164" s="151">
        <f t="shared" si="18"/>
        <v>0</v>
      </c>
      <c r="BJ164" s="14" t="s">
        <v>76</v>
      </c>
      <c r="BK164" s="151">
        <f t="shared" si="19"/>
        <v>0</v>
      </c>
      <c r="BL164" s="14" t="s">
        <v>122</v>
      </c>
      <c r="BM164" s="150" t="s">
        <v>246</v>
      </c>
    </row>
    <row r="165" spans="1:65" s="2" customFormat="1" ht="24.2" customHeight="1">
      <c r="A165" s="26"/>
      <c r="B165" s="138"/>
      <c r="C165" s="139" t="s">
        <v>184</v>
      </c>
      <c r="D165" s="139" t="s">
        <v>118</v>
      </c>
      <c r="E165" s="140" t="s">
        <v>420</v>
      </c>
      <c r="F165" s="141" t="s">
        <v>421</v>
      </c>
      <c r="G165" s="142" t="s">
        <v>151</v>
      </c>
      <c r="H165" s="143">
        <v>2</v>
      </c>
      <c r="I165" s="144"/>
      <c r="J165" s="144">
        <f t="shared" si="10"/>
        <v>0</v>
      </c>
      <c r="K165" s="145"/>
      <c r="L165" s="27"/>
      <c r="M165" s="146" t="s">
        <v>1</v>
      </c>
      <c r="N165" s="147" t="s">
        <v>34</v>
      </c>
      <c r="O165" s="148">
        <v>0</v>
      </c>
      <c r="P165" s="148">
        <f t="shared" si="11"/>
        <v>0</v>
      </c>
      <c r="Q165" s="148">
        <v>0</v>
      </c>
      <c r="R165" s="148">
        <f t="shared" si="12"/>
        <v>0</v>
      </c>
      <c r="S165" s="148">
        <v>0</v>
      </c>
      <c r="T165" s="14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122</v>
      </c>
      <c r="AT165" s="150" t="s">
        <v>118</v>
      </c>
      <c r="AU165" s="150" t="s">
        <v>78</v>
      </c>
      <c r="AY165" s="14" t="s">
        <v>115</v>
      </c>
      <c r="BE165" s="151">
        <f t="shared" si="14"/>
        <v>0</v>
      </c>
      <c r="BF165" s="151">
        <f t="shared" si="15"/>
        <v>0</v>
      </c>
      <c r="BG165" s="151">
        <f t="shared" si="16"/>
        <v>0</v>
      </c>
      <c r="BH165" s="151">
        <f t="shared" si="17"/>
        <v>0</v>
      </c>
      <c r="BI165" s="151">
        <f t="shared" si="18"/>
        <v>0</v>
      </c>
      <c r="BJ165" s="14" t="s">
        <v>76</v>
      </c>
      <c r="BK165" s="151">
        <f t="shared" si="19"/>
        <v>0</v>
      </c>
      <c r="BL165" s="14" t="s">
        <v>122</v>
      </c>
      <c r="BM165" s="150" t="s">
        <v>251</v>
      </c>
    </row>
    <row r="166" spans="1:65" s="2" customFormat="1" ht="21.75" customHeight="1">
      <c r="A166" s="26"/>
      <c r="B166" s="138"/>
      <c r="C166" s="139" t="s">
        <v>252</v>
      </c>
      <c r="D166" s="139" t="s">
        <v>118</v>
      </c>
      <c r="E166" s="140" t="s">
        <v>422</v>
      </c>
      <c r="F166" s="141" t="s">
        <v>423</v>
      </c>
      <c r="G166" s="142" t="s">
        <v>151</v>
      </c>
      <c r="H166" s="143">
        <v>1</v>
      </c>
      <c r="I166" s="144"/>
      <c r="J166" s="144">
        <f t="shared" si="10"/>
        <v>0</v>
      </c>
      <c r="K166" s="145"/>
      <c r="L166" s="27"/>
      <c r="M166" s="146" t="s">
        <v>1</v>
      </c>
      <c r="N166" s="147" t="s">
        <v>34</v>
      </c>
      <c r="O166" s="148">
        <v>0</v>
      </c>
      <c r="P166" s="148">
        <f t="shared" si="11"/>
        <v>0</v>
      </c>
      <c r="Q166" s="148">
        <v>0</v>
      </c>
      <c r="R166" s="148">
        <f t="shared" si="12"/>
        <v>0</v>
      </c>
      <c r="S166" s="148">
        <v>0</v>
      </c>
      <c r="T166" s="149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122</v>
      </c>
      <c r="AT166" s="150" t="s">
        <v>118</v>
      </c>
      <c r="AU166" s="150" t="s">
        <v>78</v>
      </c>
      <c r="AY166" s="14" t="s">
        <v>115</v>
      </c>
      <c r="BE166" s="151">
        <f t="shared" si="14"/>
        <v>0</v>
      </c>
      <c r="BF166" s="151">
        <f t="shared" si="15"/>
        <v>0</v>
      </c>
      <c r="BG166" s="151">
        <f t="shared" si="16"/>
        <v>0</v>
      </c>
      <c r="BH166" s="151">
        <f t="shared" si="17"/>
        <v>0</v>
      </c>
      <c r="BI166" s="151">
        <f t="shared" si="18"/>
        <v>0</v>
      </c>
      <c r="BJ166" s="14" t="s">
        <v>76</v>
      </c>
      <c r="BK166" s="151">
        <f t="shared" si="19"/>
        <v>0</v>
      </c>
      <c r="BL166" s="14" t="s">
        <v>122</v>
      </c>
      <c r="BM166" s="150" t="s">
        <v>255</v>
      </c>
    </row>
    <row r="167" spans="1:65" s="2" customFormat="1" ht="16.5" customHeight="1">
      <c r="A167" s="26"/>
      <c r="B167" s="138"/>
      <c r="C167" s="139" t="s">
        <v>188</v>
      </c>
      <c r="D167" s="139" t="s">
        <v>118</v>
      </c>
      <c r="E167" s="140" t="s">
        <v>424</v>
      </c>
      <c r="F167" s="141" t="s">
        <v>425</v>
      </c>
      <c r="G167" s="142" t="s">
        <v>151</v>
      </c>
      <c r="H167" s="143">
        <v>2</v>
      </c>
      <c r="I167" s="144"/>
      <c r="J167" s="144">
        <f t="shared" si="10"/>
        <v>0</v>
      </c>
      <c r="K167" s="145"/>
      <c r="L167" s="27"/>
      <c r="M167" s="146" t="s">
        <v>1</v>
      </c>
      <c r="N167" s="147" t="s">
        <v>34</v>
      </c>
      <c r="O167" s="148">
        <v>0</v>
      </c>
      <c r="P167" s="148">
        <f t="shared" si="11"/>
        <v>0</v>
      </c>
      <c r="Q167" s="148">
        <v>0</v>
      </c>
      <c r="R167" s="148">
        <f t="shared" si="12"/>
        <v>0</v>
      </c>
      <c r="S167" s="148">
        <v>0</v>
      </c>
      <c r="T167" s="149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122</v>
      </c>
      <c r="AT167" s="150" t="s">
        <v>118</v>
      </c>
      <c r="AU167" s="150" t="s">
        <v>78</v>
      </c>
      <c r="AY167" s="14" t="s">
        <v>115</v>
      </c>
      <c r="BE167" s="151">
        <f t="shared" si="14"/>
        <v>0</v>
      </c>
      <c r="BF167" s="151">
        <f t="shared" si="15"/>
        <v>0</v>
      </c>
      <c r="BG167" s="151">
        <f t="shared" si="16"/>
        <v>0</v>
      </c>
      <c r="BH167" s="151">
        <f t="shared" si="17"/>
        <v>0</v>
      </c>
      <c r="BI167" s="151">
        <f t="shared" si="18"/>
        <v>0</v>
      </c>
      <c r="BJ167" s="14" t="s">
        <v>76</v>
      </c>
      <c r="BK167" s="151">
        <f t="shared" si="19"/>
        <v>0</v>
      </c>
      <c r="BL167" s="14" t="s">
        <v>122</v>
      </c>
      <c r="BM167" s="150" t="s">
        <v>259</v>
      </c>
    </row>
    <row r="168" spans="1:65" s="2" customFormat="1" ht="16.5" customHeight="1">
      <c r="A168" s="26"/>
      <c r="B168" s="138"/>
      <c r="C168" s="152" t="s">
        <v>260</v>
      </c>
      <c r="D168" s="152" t="s">
        <v>167</v>
      </c>
      <c r="E168" s="153" t="s">
        <v>406</v>
      </c>
      <c r="F168" s="154" t="s">
        <v>407</v>
      </c>
      <c r="G168" s="155" t="s">
        <v>151</v>
      </c>
      <c r="H168" s="156">
        <v>1</v>
      </c>
      <c r="I168" s="157"/>
      <c r="J168" s="157">
        <f t="shared" si="10"/>
        <v>0</v>
      </c>
      <c r="K168" s="158"/>
      <c r="L168" s="159"/>
      <c r="M168" s="160" t="s">
        <v>1</v>
      </c>
      <c r="N168" s="161" t="s">
        <v>34</v>
      </c>
      <c r="O168" s="148">
        <v>0</v>
      </c>
      <c r="P168" s="148">
        <f t="shared" si="11"/>
        <v>0</v>
      </c>
      <c r="Q168" s="148">
        <v>0</v>
      </c>
      <c r="R168" s="148">
        <f t="shared" si="12"/>
        <v>0</v>
      </c>
      <c r="S168" s="148">
        <v>0</v>
      </c>
      <c r="T168" s="149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170</v>
      </c>
      <c r="AT168" s="150" t="s">
        <v>167</v>
      </c>
      <c r="AU168" s="150" t="s">
        <v>78</v>
      </c>
      <c r="AY168" s="14" t="s">
        <v>115</v>
      </c>
      <c r="BE168" s="151">
        <f t="shared" si="14"/>
        <v>0</v>
      </c>
      <c r="BF168" s="151">
        <f t="shared" si="15"/>
        <v>0</v>
      </c>
      <c r="BG168" s="151">
        <f t="shared" si="16"/>
        <v>0</v>
      </c>
      <c r="BH168" s="151">
        <f t="shared" si="17"/>
        <v>0</v>
      </c>
      <c r="BI168" s="151">
        <f t="shared" si="18"/>
        <v>0</v>
      </c>
      <c r="BJ168" s="14" t="s">
        <v>76</v>
      </c>
      <c r="BK168" s="151">
        <f t="shared" si="19"/>
        <v>0</v>
      </c>
      <c r="BL168" s="14" t="s">
        <v>122</v>
      </c>
      <c r="BM168" s="150" t="s">
        <v>263</v>
      </c>
    </row>
    <row r="169" spans="1:65" s="2" customFormat="1" ht="16.5" customHeight="1">
      <c r="A169" s="26"/>
      <c r="B169" s="138"/>
      <c r="C169" s="152" t="s">
        <v>191</v>
      </c>
      <c r="D169" s="152" t="s">
        <v>167</v>
      </c>
      <c r="E169" s="153" t="s">
        <v>426</v>
      </c>
      <c r="F169" s="154" t="s">
        <v>427</v>
      </c>
      <c r="G169" s="155" t="s">
        <v>151</v>
      </c>
      <c r="H169" s="156">
        <v>1</v>
      </c>
      <c r="I169" s="157"/>
      <c r="J169" s="157">
        <f t="shared" si="10"/>
        <v>0</v>
      </c>
      <c r="K169" s="158"/>
      <c r="L169" s="159"/>
      <c r="M169" s="160" t="s">
        <v>1</v>
      </c>
      <c r="N169" s="161" t="s">
        <v>34</v>
      </c>
      <c r="O169" s="148">
        <v>0</v>
      </c>
      <c r="P169" s="148">
        <f t="shared" si="11"/>
        <v>0</v>
      </c>
      <c r="Q169" s="148">
        <v>0</v>
      </c>
      <c r="R169" s="148">
        <f t="shared" si="12"/>
        <v>0</v>
      </c>
      <c r="S169" s="148">
        <v>0</v>
      </c>
      <c r="T169" s="149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170</v>
      </c>
      <c r="AT169" s="150" t="s">
        <v>167</v>
      </c>
      <c r="AU169" s="150" t="s">
        <v>78</v>
      </c>
      <c r="AY169" s="14" t="s">
        <v>115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4" t="s">
        <v>76</v>
      </c>
      <c r="BK169" s="151">
        <f t="shared" si="19"/>
        <v>0</v>
      </c>
      <c r="BL169" s="14" t="s">
        <v>122</v>
      </c>
      <c r="BM169" s="150" t="s">
        <v>266</v>
      </c>
    </row>
    <row r="170" spans="1:65" s="2" customFormat="1" ht="16.5" customHeight="1">
      <c r="A170" s="26"/>
      <c r="B170" s="138"/>
      <c r="C170" s="152" t="s">
        <v>267</v>
      </c>
      <c r="D170" s="152" t="s">
        <v>167</v>
      </c>
      <c r="E170" s="153" t="s">
        <v>428</v>
      </c>
      <c r="F170" s="154" t="s">
        <v>429</v>
      </c>
      <c r="G170" s="155" t="s">
        <v>151</v>
      </c>
      <c r="H170" s="156">
        <v>1</v>
      </c>
      <c r="I170" s="157"/>
      <c r="J170" s="157">
        <f t="shared" si="10"/>
        <v>0</v>
      </c>
      <c r="K170" s="158"/>
      <c r="L170" s="159"/>
      <c r="M170" s="160" t="s">
        <v>1</v>
      </c>
      <c r="N170" s="161" t="s">
        <v>34</v>
      </c>
      <c r="O170" s="148">
        <v>0</v>
      </c>
      <c r="P170" s="148">
        <f t="shared" si="11"/>
        <v>0</v>
      </c>
      <c r="Q170" s="148">
        <v>0</v>
      </c>
      <c r="R170" s="148">
        <f t="shared" si="12"/>
        <v>0</v>
      </c>
      <c r="S170" s="148">
        <v>0</v>
      </c>
      <c r="T170" s="149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170</v>
      </c>
      <c r="AT170" s="150" t="s">
        <v>167</v>
      </c>
      <c r="AU170" s="150" t="s">
        <v>78</v>
      </c>
      <c r="AY170" s="14" t="s">
        <v>115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4" t="s">
        <v>76</v>
      </c>
      <c r="BK170" s="151">
        <f t="shared" si="19"/>
        <v>0</v>
      </c>
      <c r="BL170" s="14" t="s">
        <v>122</v>
      </c>
      <c r="BM170" s="150" t="s">
        <v>270</v>
      </c>
    </row>
    <row r="171" spans="1:65" s="2" customFormat="1" ht="24.2" customHeight="1">
      <c r="A171" s="26"/>
      <c r="B171" s="138"/>
      <c r="C171" s="139" t="s">
        <v>194</v>
      </c>
      <c r="D171" s="139" t="s">
        <v>118</v>
      </c>
      <c r="E171" s="140" t="s">
        <v>430</v>
      </c>
      <c r="F171" s="141" t="s">
        <v>431</v>
      </c>
      <c r="G171" s="142" t="s">
        <v>129</v>
      </c>
      <c r="H171" s="143">
        <v>0.20899999999999999</v>
      </c>
      <c r="I171" s="144"/>
      <c r="J171" s="144">
        <f t="shared" si="10"/>
        <v>0</v>
      </c>
      <c r="K171" s="145"/>
      <c r="L171" s="27"/>
      <c r="M171" s="146" t="s">
        <v>1</v>
      </c>
      <c r="N171" s="147" t="s">
        <v>34</v>
      </c>
      <c r="O171" s="148">
        <v>0</v>
      </c>
      <c r="P171" s="148">
        <f t="shared" si="11"/>
        <v>0</v>
      </c>
      <c r="Q171" s="148">
        <v>0</v>
      </c>
      <c r="R171" s="148">
        <f t="shared" si="12"/>
        <v>0</v>
      </c>
      <c r="S171" s="148">
        <v>0</v>
      </c>
      <c r="T171" s="149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122</v>
      </c>
      <c r="AT171" s="150" t="s">
        <v>118</v>
      </c>
      <c r="AU171" s="150" t="s">
        <v>78</v>
      </c>
      <c r="AY171" s="14" t="s">
        <v>115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4" t="s">
        <v>76</v>
      </c>
      <c r="BK171" s="151">
        <f t="shared" si="19"/>
        <v>0</v>
      </c>
      <c r="BL171" s="14" t="s">
        <v>122</v>
      </c>
      <c r="BM171" s="150" t="s">
        <v>273</v>
      </c>
    </row>
    <row r="172" spans="1:65" s="2" customFormat="1" ht="24.2" customHeight="1">
      <c r="A172" s="26"/>
      <c r="B172" s="138"/>
      <c r="C172" s="139" t="s">
        <v>274</v>
      </c>
      <c r="D172" s="139" t="s">
        <v>118</v>
      </c>
      <c r="E172" s="140" t="s">
        <v>430</v>
      </c>
      <c r="F172" s="141" t="s">
        <v>431</v>
      </c>
      <c r="G172" s="142" t="s">
        <v>129</v>
      </c>
      <c r="H172" s="143">
        <v>0.42599999999999999</v>
      </c>
      <c r="I172" s="144"/>
      <c r="J172" s="144">
        <f t="shared" si="10"/>
        <v>0</v>
      </c>
      <c r="K172" s="145"/>
      <c r="L172" s="27"/>
      <c r="M172" s="146" t="s">
        <v>1</v>
      </c>
      <c r="N172" s="147" t="s">
        <v>34</v>
      </c>
      <c r="O172" s="148">
        <v>0</v>
      </c>
      <c r="P172" s="148">
        <f t="shared" si="11"/>
        <v>0</v>
      </c>
      <c r="Q172" s="148">
        <v>0</v>
      </c>
      <c r="R172" s="148">
        <f t="shared" si="12"/>
        <v>0</v>
      </c>
      <c r="S172" s="148">
        <v>0</v>
      </c>
      <c r="T172" s="149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122</v>
      </c>
      <c r="AT172" s="150" t="s">
        <v>118</v>
      </c>
      <c r="AU172" s="150" t="s">
        <v>78</v>
      </c>
      <c r="AY172" s="14" t="s">
        <v>115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4" t="s">
        <v>76</v>
      </c>
      <c r="BK172" s="151">
        <f t="shared" si="19"/>
        <v>0</v>
      </c>
      <c r="BL172" s="14" t="s">
        <v>122</v>
      </c>
      <c r="BM172" s="150" t="s">
        <v>277</v>
      </c>
    </row>
    <row r="173" spans="1:65" s="12" customFormat="1" ht="22.9" customHeight="1">
      <c r="B173" s="126"/>
      <c r="D173" s="127" t="s">
        <v>68</v>
      </c>
      <c r="E173" s="136" t="s">
        <v>325</v>
      </c>
      <c r="F173" s="136" t="s">
        <v>326</v>
      </c>
      <c r="J173" s="137">
        <f>BK173</f>
        <v>0</v>
      </c>
      <c r="L173" s="126"/>
      <c r="M173" s="130"/>
      <c r="N173" s="131"/>
      <c r="O173" s="131"/>
      <c r="P173" s="132">
        <f>SUM(P174:P177)</f>
        <v>0</v>
      </c>
      <c r="Q173" s="131"/>
      <c r="R173" s="132">
        <f>SUM(R174:R177)</f>
        <v>0</v>
      </c>
      <c r="S173" s="131"/>
      <c r="T173" s="133">
        <f>SUM(T174:T177)</f>
        <v>0</v>
      </c>
      <c r="AR173" s="127" t="s">
        <v>125</v>
      </c>
      <c r="AT173" s="134" t="s">
        <v>68</v>
      </c>
      <c r="AU173" s="134" t="s">
        <v>76</v>
      </c>
      <c r="AY173" s="127" t="s">
        <v>115</v>
      </c>
      <c r="BK173" s="135">
        <f>SUM(BK174:BK177)</f>
        <v>0</v>
      </c>
    </row>
    <row r="174" spans="1:65" s="2" customFormat="1" ht="24.2" customHeight="1">
      <c r="A174" s="26"/>
      <c r="B174" s="138"/>
      <c r="C174" s="139" t="s">
        <v>197</v>
      </c>
      <c r="D174" s="139" t="s">
        <v>118</v>
      </c>
      <c r="E174" s="140" t="s">
        <v>328</v>
      </c>
      <c r="F174" s="141" t="s">
        <v>432</v>
      </c>
      <c r="G174" s="142" t="s">
        <v>330</v>
      </c>
      <c r="H174" s="143">
        <v>5</v>
      </c>
      <c r="I174" s="144"/>
      <c r="J174" s="144">
        <f>ROUND(I174*H174,2)</f>
        <v>0</v>
      </c>
      <c r="K174" s="145"/>
      <c r="L174" s="27"/>
      <c r="M174" s="146" t="s">
        <v>1</v>
      </c>
      <c r="N174" s="147" t="s">
        <v>34</v>
      </c>
      <c r="O174" s="148">
        <v>0</v>
      </c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331</v>
      </c>
      <c r="AT174" s="150" t="s">
        <v>118</v>
      </c>
      <c r="AU174" s="150" t="s">
        <v>78</v>
      </c>
      <c r="AY174" s="14" t="s">
        <v>115</v>
      </c>
      <c r="BE174" s="151">
        <f>IF(N174="základní",J174,0)</f>
        <v>0</v>
      </c>
      <c r="BF174" s="151">
        <f>IF(N174="snížená",J174,0)</f>
        <v>0</v>
      </c>
      <c r="BG174" s="151">
        <f>IF(N174="zákl. přenesená",J174,0)</f>
        <v>0</v>
      </c>
      <c r="BH174" s="151">
        <f>IF(N174="sníž. přenesená",J174,0)</f>
        <v>0</v>
      </c>
      <c r="BI174" s="151">
        <f>IF(N174="nulová",J174,0)</f>
        <v>0</v>
      </c>
      <c r="BJ174" s="14" t="s">
        <v>76</v>
      </c>
      <c r="BK174" s="151">
        <f>ROUND(I174*H174,2)</f>
        <v>0</v>
      </c>
      <c r="BL174" s="14" t="s">
        <v>331</v>
      </c>
      <c r="BM174" s="150" t="s">
        <v>280</v>
      </c>
    </row>
    <row r="175" spans="1:65" s="2" customFormat="1" ht="16.5" customHeight="1">
      <c r="A175" s="26"/>
      <c r="B175" s="138"/>
      <c r="C175" s="139" t="s">
        <v>281</v>
      </c>
      <c r="D175" s="139" t="s">
        <v>118</v>
      </c>
      <c r="E175" s="140" t="s">
        <v>333</v>
      </c>
      <c r="F175" s="141" t="s">
        <v>433</v>
      </c>
      <c r="G175" s="142" t="s">
        <v>434</v>
      </c>
      <c r="H175" s="143">
        <v>1</v>
      </c>
      <c r="I175" s="144"/>
      <c r="J175" s="144">
        <f>ROUND(I175*H175,2)</f>
        <v>0</v>
      </c>
      <c r="K175" s="145"/>
      <c r="L175" s="27"/>
      <c r="M175" s="146" t="s">
        <v>1</v>
      </c>
      <c r="N175" s="147" t="s">
        <v>34</v>
      </c>
      <c r="O175" s="148">
        <v>0</v>
      </c>
      <c r="P175" s="148">
        <f>O175*H175</f>
        <v>0</v>
      </c>
      <c r="Q175" s="148">
        <v>0</v>
      </c>
      <c r="R175" s="148">
        <f>Q175*H175</f>
        <v>0</v>
      </c>
      <c r="S175" s="148">
        <v>0</v>
      </c>
      <c r="T175" s="149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331</v>
      </c>
      <c r="AT175" s="150" t="s">
        <v>118</v>
      </c>
      <c r="AU175" s="150" t="s">
        <v>78</v>
      </c>
      <c r="AY175" s="14" t="s">
        <v>115</v>
      </c>
      <c r="BE175" s="151">
        <f>IF(N175="základní",J175,0)</f>
        <v>0</v>
      </c>
      <c r="BF175" s="151">
        <f>IF(N175="snížená",J175,0)</f>
        <v>0</v>
      </c>
      <c r="BG175" s="151">
        <f>IF(N175="zákl. přenesená",J175,0)</f>
        <v>0</v>
      </c>
      <c r="BH175" s="151">
        <f>IF(N175="sníž. přenesená",J175,0)</f>
        <v>0</v>
      </c>
      <c r="BI175" s="151">
        <f>IF(N175="nulová",J175,0)</f>
        <v>0</v>
      </c>
      <c r="BJ175" s="14" t="s">
        <v>76</v>
      </c>
      <c r="BK175" s="151">
        <f>ROUND(I175*H175,2)</f>
        <v>0</v>
      </c>
      <c r="BL175" s="14" t="s">
        <v>331</v>
      </c>
      <c r="BM175" s="150" t="s">
        <v>284</v>
      </c>
    </row>
    <row r="176" spans="1:65" s="2" customFormat="1" ht="16.5" customHeight="1">
      <c r="A176" s="26"/>
      <c r="B176" s="138"/>
      <c r="C176" s="139" t="s">
        <v>203</v>
      </c>
      <c r="D176" s="139" t="s">
        <v>118</v>
      </c>
      <c r="E176" s="140" t="s">
        <v>337</v>
      </c>
      <c r="F176" s="141" t="s">
        <v>338</v>
      </c>
      <c r="G176" s="142" t="s">
        <v>330</v>
      </c>
      <c r="H176" s="143">
        <v>2</v>
      </c>
      <c r="I176" s="144"/>
      <c r="J176" s="144">
        <f>ROUND(I176*H176,2)</f>
        <v>0</v>
      </c>
      <c r="K176" s="145"/>
      <c r="L176" s="27"/>
      <c r="M176" s="146" t="s">
        <v>1</v>
      </c>
      <c r="N176" s="147" t="s">
        <v>34</v>
      </c>
      <c r="O176" s="148">
        <v>0</v>
      </c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331</v>
      </c>
      <c r="AT176" s="150" t="s">
        <v>118</v>
      </c>
      <c r="AU176" s="150" t="s">
        <v>78</v>
      </c>
      <c r="AY176" s="14" t="s">
        <v>115</v>
      </c>
      <c r="BE176" s="151">
        <f>IF(N176="základní",J176,0)</f>
        <v>0</v>
      </c>
      <c r="BF176" s="151">
        <f>IF(N176="snížená",J176,0)</f>
        <v>0</v>
      </c>
      <c r="BG176" s="151">
        <f>IF(N176="zákl. přenesená",J176,0)</f>
        <v>0</v>
      </c>
      <c r="BH176" s="151">
        <f>IF(N176="sníž. přenesená",J176,0)</f>
        <v>0</v>
      </c>
      <c r="BI176" s="151">
        <f>IF(N176="nulová",J176,0)</f>
        <v>0</v>
      </c>
      <c r="BJ176" s="14" t="s">
        <v>76</v>
      </c>
      <c r="BK176" s="151">
        <f>ROUND(I176*H176,2)</f>
        <v>0</v>
      </c>
      <c r="BL176" s="14" t="s">
        <v>331</v>
      </c>
      <c r="BM176" s="150" t="s">
        <v>287</v>
      </c>
    </row>
    <row r="177" spans="1:65" s="2" customFormat="1" ht="16.5" customHeight="1">
      <c r="A177" s="26"/>
      <c r="B177" s="138"/>
      <c r="C177" s="139" t="s">
        <v>288</v>
      </c>
      <c r="D177" s="139" t="s">
        <v>118</v>
      </c>
      <c r="E177" s="140" t="s">
        <v>340</v>
      </c>
      <c r="F177" s="141" t="s">
        <v>348</v>
      </c>
      <c r="G177" s="142" t="s">
        <v>151</v>
      </c>
      <c r="H177" s="143">
        <v>1</v>
      </c>
      <c r="I177" s="144"/>
      <c r="J177" s="144">
        <f>ROUND(I177*H177,2)</f>
        <v>0</v>
      </c>
      <c r="K177" s="145"/>
      <c r="L177" s="27"/>
      <c r="M177" s="162" t="s">
        <v>1</v>
      </c>
      <c r="N177" s="163" t="s">
        <v>34</v>
      </c>
      <c r="O177" s="164">
        <v>0</v>
      </c>
      <c r="P177" s="164">
        <f>O177*H177</f>
        <v>0</v>
      </c>
      <c r="Q177" s="164">
        <v>0</v>
      </c>
      <c r="R177" s="164">
        <f>Q177*H177</f>
        <v>0</v>
      </c>
      <c r="S177" s="164">
        <v>0</v>
      </c>
      <c r="T177" s="165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331</v>
      </c>
      <c r="AT177" s="150" t="s">
        <v>118</v>
      </c>
      <c r="AU177" s="150" t="s">
        <v>78</v>
      </c>
      <c r="AY177" s="14" t="s">
        <v>115</v>
      </c>
      <c r="BE177" s="151">
        <f>IF(N177="základní",J177,0)</f>
        <v>0</v>
      </c>
      <c r="BF177" s="151">
        <f>IF(N177="snížená",J177,0)</f>
        <v>0</v>
      </c>
      <c r="BG177" s="151">
        <f>IF(N177="zákl. přenesená",J177,0)</f>
        <v>0</v>
      </c>
      <c r="BH177" s="151">
        <f>IF(N177="sníž. přenesená",J177,0)</f>
        <v>0</v>
      </c>
      <c r="BI177" s="151">
        <f>IF(N177="nulová",J177,0)</f>
        <v>0</v>
      </c>
      <c r="BJ177" s="14" t="s">
        <v>76</v>
      </c>
      <c r="BK177" s="151">
        <f>ROUND(I177*H177,2)</f>
        <v>0</v>
      </c>
      <c r="BL177" s="14" t="s">
        <v>331</v>
      </c>
      <c r="BM177" s="150" t="s">
        <v>291</v>
      </c>
    </row>
    <row r="178" spans="1:65" s="2" customFormat="1" ht="6.95" customHeight="1">
      <c r="A178" s="26"/>
      <c r="B178" s="41"/>
      <c r="C178" s="42"/>
      <c r="D178" s="42"/>
      <c r="E178" s="42"/>
      <c r="F178" s="42"/>
      <c r="G178" s="42"/>
      <c r="H178" s="42"/>
      <c r="I178" s="42"/>
      <c r="J178" s="42"/>
      <c r="K178" s="42"/>
      <c r="L178" s="27"/>
      <c r="M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</row>
  </sheetData>
  <autoFilter ref="C122:K17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opLeftCell="A118" workbookViewId="0">
      <selection activeCell="I122" sqref="I122:I1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8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85</v>
      </c>
      <c r="L4" s="17"/>
      <c r="M4" s="88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203" t="str">
        <f>'Rekapitulace stavby'!K6</f>
        <v>VV_Třebízkého_byt_č3_Jihlava ZTI REV 2</v>
      </c>
      <c r="F7" s="204"/>
      <c r="G7" s="204"/>
      <c r="H7" s="204"/>
      <c r="L7" s="17"/>
    </row>
    <row r="8" spans="1:46" s="2" customFormat="1" ht="12" customHeight="1">
      <c r="A8" s="26"/>
      <c r="B8" s="27"/>
      <c r="C8" s="26"/>
      <c r="D8" s="23" t="s">
        <v>86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9" t="s">
        <v>435</v>
      </c>
      <c r="F9" s="202"/>
      <c r="G9" s="202"/>
      <c r="H9" s="202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tr">
        <f>'ÚT - Ústřední topení - 2....'!F12</f>
        <v>Třebízského 22, 58601 Jihlava</v>
      </c>
      <c r="G12" s="26"/>
      <c r="H12" s="26"/>
      <c r="I12" s="23" t="s">
        <v>20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 t="str">
        <f>'ÚT - Ústřední topení - 2....'!F14</f>
        <v>Statutární město Jihlava, Masarykovo náměstí 97/1 Jihlava, 58601</v>
      </c>
      <c r="G14" s="26"/>
      <c r="H14" s="26"/>
      <c r="I14" s="23" t="s">
        <v>22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23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8" t="str">
        <f>'Rekapitulace stavby'!E14</f>
        <v xml:space="preserve"> </v>
      </c>
      <c r="F18" s="168"/>
      <c r="G18" s="168"/>
      <c r="H18" s="168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 t="str">
        <f>'ÚT - Ústřední topení - 2....'!F20</f>
        <v>SELTA s.r.o.</v>
      </c>
      <c r="G20" s="26"/>
      <c r="H20" s="26"/>
      <c r="I20" s="23" t="s">
        <v>22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 t="str">
        <f>'ÚT - Ústřední topení - 2....'!F23</f>
        <v>Miroslav Smetana</v>
      </c>
      <c r="G23" s="26"/>
      <c r="H23" s="26"/>
      <c r="I23" s="23" t="s">
        <v>22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23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1" t="s">
        <v>1</v>
      </c>
      <c r="F27" s="171"/>
      <c r="G27" s="171"/>
      <c r="H27" s="1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29</v>
      </c>
      <c r="E30" s="26"/>
      <c r="F30" s="26"/>
      <c r="G30" s="26"/>
      <c r="H30" s="26"/>
      <c r="I30" s="26"/>
      <c r="J30" s="65">
        <f>ROUND(J119,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33</v>
      </c>
      <c r="E33" s="23" t="s">
        <v>34</v>
      </c>
      <c r="F33" s="94">
        <f>ROUND((SUM(BE119:BE140)),  2)</f>
        <v>0</v>
      </c>
      <c r="G33" s="26"/>
      <c r="H33" s="26"/>
      <c r="I33" s="95">
        <v>0.21</v>
      </c>
      <c r="J33" s="94">
        <f>ROUND(((SUM(BE119:BE140))*I33),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35</v>
      </c>
      <c r="F34" s="94">
        <f>ROUND((SUM(BF119:BF140)),  2)</f>
        <v>0</v>
      </c>
      <c r="G34" s="26"/>
      <c r="H34" s="26"/>
      <c r="I34" s="95">
        <v>0.12</v>
      </c>
      <c r="J34" s="94">
        <f>ROUND(((SUM(BF119:BF140))*I34),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94">
        <f>ROUND((SUM(BG119:BG140)),  2)</f>
        <v>0</v>
      </c>
      <c r="G35" s="26"/>
      <c r="H35" s="26"/>
      <c r="I35" s="95">
        <v>0.21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94">
        <f>ROUND((SUM(BH119:BH140)),  2)</f>
        <v>0</v>
      </c>
      <c r="G36" s="26"/>
      <c r="H36" s="26"/>
      <c r="I36" s="95">
        <v>0.12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38</v>
      </c>
      <c r="F37" s="94">
        <f>ROUND((SUM(BI119:BI140)),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39</v>
      </c>
      <c r="E39" s="54"/>
      <c r="F39" s="54"/>
      <c r="G39" s="98" t="s">
        <v>40</v>
      </c>
      <c r="H39" s="99" t="s">
        <v>41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44</v>
      </c>
      <c r="E61" s="29"/>
      <c r="F61" s="102" t="s">
        <v>45</v>
      </c>
      <c r="G61" s="39" t="s">
        <v>44</v>
      </c>
      <c r="H61" s="29"/>
      <c r="I61" s="29"/>
      <c r="J61" s="103" t="s">
        <v>45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46</v>
      </c>
      <c r="E65" s="40"/>
      <c r="F65" s="40"/>
      <c r="G65" s="37" t="s">
        <v>47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44</v>
      </c>
      <c r="E76" s="29"/>
      <c r="F76" s="102" t="s">
        <v>45</v>
      </c>
      <c r="G76" s="39" t="s">
        <v>44</v>
      </c>
      <c r="H76" s="29"/>
      <c r="I76" s="29"/>
      <c r="J76" s="103" t="s">
        <v>45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3" t="str">
        <f>E7</f>
        <v>VV_Třebízkého_byt_č3_Jihlava ZTI REV 2</v>
      </c>
      <c r="F85" s="204"/>
      <c r="G85" s="204"/>
      <c r="H85" s="20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9" t="str">
        <f>E9</f>
        <v>VZT - Vzduchotechnika</v>
      </c>
      <c r="F87" s="202"/>
      <c r="G87" s="202"/>
      <c r="H87" s="202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>Třebízského 22, 58601 Jihlava</v>
      </c>
      <c r="G89" s="26"/>
      <c r="H89" s="26"/>
      <c r="I89" s="23" t="s">
        <v>20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'ÚT - Ústřední topení - 2....'!F14</f>
        <v>Statutární město Jihlava, Masarykovo náměstí 97/1 Jihlava, 58601</v>
      </c>
      <c r="G91" s="26"/>
      <c r="H91" s="26"/>
      <c r="I91" s="23" t="s">
        <v>25</v>
      </c>
      <c r="J91" s="24" t="str">
        <f>F20</f>
        <v>SELTA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F23</f>
        <v>Miroslav Smetana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89</v>
      </c>
      <c r="D94" s="96"/>
      <c r="E94" s="96"/>
      <c r="F94" s="96"/>
      <c r="G94" s="96"/>
      <c r="H94" s="96"/>
      <c r="I94" s="96"/>
      <c r="J94" s="105" t="s">
        <v>90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91</v>
      </c>
      <c r="D96" s="26"/>
      <c r="E96" s="26"/>
      <c r="F96" s="26"/>
      <c r="G96" s="26"/>
      <c r="H96" s="26"/>
      <c r="I96" s="26"/>
      <c r="J96" s="65">
        <f>J119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92</v>
      </c>
    </row>
    <row r="97" spans="1:31" s="9" customFormat="1" ht="24.95" customHeight="1">
      <c r="B97" s="107"/>
      <c r="D97" s="108" t="s">
        <v>436</v>
      </c>
      <c r="E97" s="109"/>
      <c r="F97" s="109"/>
      <c r="G97" s="109"/>
      <c r="H97" s="109"/>
      <c r="I97" s="109"/>
      <c r="J97" s="110">
        <f>J120</f>
        <v>0</v>
      </c>
      <c r="L97" s="107"/>
    </row>
    <row r="98" spans="1:31" s="10" customFormat="1" ht="19.899999999999999" customHeight="1">
      <c r="B98" s="111"/>
      <c r="D98" s="112" t="s">
        <v>437</v>
      </c>
      <c r="E98" s="113"/>
      <c r="F98" s="113"/>
      <c r="G98" s="113"/>
      <c r="H98" s="113"/>
      <c r="I98" s="113"/>
      <c r="J98" s="114">
        <f>J121</f>
        <v>0</v>
      </c>
      <c r="L98" s="111"/>
    </row>
    <row r="99" spans="1:31" s="10" customFormat="1" ht="19.899999999999999" customHeight="1">
      <c r="B99" s="111"/>
      <c r="D99" s="112" t="s">
        <v>99</v>
      </c>
      <c r="E99" s="113"/>
      <c r="F99" s="113"/>
      <c r="G99" s="113"/>
      <c r="H99" s="113"/>
      <c r="I99" s="113"/>
      <c r="J99" s="114">
        <f>J135</f>
        <v>0</v>
      </c>
      <c r="L99" s="111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100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14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03" t="str">
        <f>E7</f>
        <v>VV_Třebízkého_byt_č3_Jihlava ZTI REV 2</v>
      </c>
      <c r="F109" s="204"/>
      <c r="G109" s="204"/>
      <c r="H109" s="204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86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89" t="str">
        <f>E9</f>
        <v>VZT - Vzduchotechnika</v>
      </c>
      <c r="F111" s="202"/>
      <c r="G111" s="202"/>
      <c r="H111" s="202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18</v>
      </c>
      <c r="D113" s="26"/>
      <c r="E113" s="26"/>
      <c r="F113" s="21" t="str">
        <f>F12</f>
        <v>Třebízského 22, 58601 Jihlava</v>
      </c>
      <c r="G113" s="26"/>
      <c r="H113" s="26"/>
      <c r="I113" s="23" t="s">
        <v>20</v>
      </c>
      <c r="J113" s="49" t="str">
        <f>IF(J12="","",J12)</f>
        <v/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21</v>
      </c>
      <c r="D115" s="26"/>
      <c r="E115" s="26"/>
      <c r="F115" s="21" t="str">
        <f>F91</f>
        <v>Statutární město Jihlava, Masarykovo náměstí 97/1 Jihlava, 58601</v>
      </c>
      <c r="G115" s="26"/>
      <c r="H115" s="26"/>
      <c r="I115" s="23" t="s">
        <v>25</v>
      </c>
      <c r="J115" s="24" t="str">
        <f>J91</f>
        <v>SELTA s.r.o.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24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27</v>
      </c>
      <c r="J116" s="24" t="str">
        <f>J92</f>
        <v>Miroslav Smetana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5"/>
      <c r="B118" s="116"/>
      <c r="C118" s="117" t="s">
        <v>101</v>
      </c>
      <c r="D118" s="118" t="s">
        <v>54</v>
      </c>
      <c r="E118" s="118" t="s">
        <v>50</v>
      </c>
      <c r="F118" s="118" t="s">
        <v>51</v>
      </c>
      <c r="G118" s="118" t="s">
        <v>102</v>
      </c>
      <c r="H118" s="118" t="s">
        <v>103</v>
      </c>
      <c r="I118" s="118" t="s">
        <v>104</v>
      </c>
      <c r="J118" s="119" t="s">
        <v>90</v>
      </c>
      <c r="K118" s="120" t="s">
        <v>105</v>
      </c>
      <c r="L118" s="121"/>
      <c r="M118" s="56" t="s">
        <v>1</v>
      </c>
      <c r="N118" s="57" t="s">
        <v>33</v>
      </c>
      <c r="O118" s="57" t="s">
        <v>106</v>
      </c>
      <c r="P118" s="57" t="s">
        <v>107</v>
      </c>
      <c r="Q118" s="57" t="s">
        <v>108</v>
      </c>
      <c r="R118" s="57" t="s">
        <v>109</v>
      </c>
      <c r="S118" s="57" t="s">
        <v>110</v>
      </c>
      <c r="T118" s="58" t="s">
        <v>111</v>
      </c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</row>
    <row r="119" spans="1:65" s="2" customFormat="1" ht="22.9" customHeight="1">
      <c r="A119" s="26"/>
      <c r="B119" s="27"/>
      <c r="C119" s="63" t="s">
        <v>112</v>
      </c>
      <c r="D119" s="26"/>
      <c r="E119" s="26"/>
      <c r="F119" s="26"/>
      <c r="G119" s="26"/>
      <c r="H119" s="26"/>
      <c r="I119" s="26"/>
      <c r="J119" s="122">
        <f>BK119</f>
        <v>0</v>
      </c>
      <c r="K119" s="26"/>
      <c r="L119" s="27"/>
      <c r="M119" s="59"/>
      <c r="N119" s="50"/>
      <c r="O119" s="60"/>
      <c r="P119" s="123">
        <f>P120</f>
        <v>0</v>
      </c>
      <c r="Q119" s="60"/>
      <c r="R119" s="123">
        <f>R120</f>
        <v>0</v>
      </c>
      <c r="S119" s="60"/>
      <c r="T119" s="124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68</v>
      </c>
      <c r="AU119" s="14" t="s">
        <v>92</v>
      </c>
      <c r="BK119" s="125">
        <f>BK120</f>
        <v>0</v>
      </c>
    </row>
    <row r="120" spans="1:65" s="12" customFormat="1" ht="25.9" customHeight="1">
      <c r="B120" s="126"/>
      <c r="D120" s="127" t="s">
        <v>68</v>
      </c>
      <c r="E120" s="128" t="s">
        <v>113</v>
      </c>
      <c r="F120" s="128" t="s">
        <v>113</v>
      </c>
      <c r="J120" s="129">
        <f>BK120</f>
        <v>0</v>
      </c>
      <c r="L120" s="126"/>
      <c r="M120" s="130"/>
      <c r="N120" s="131"/>
      <c r="O120" s="131"/>
      <c r="P120" s="132">
        <f>P121+P135</f>
        <v>0</v>
      </c>
      <c r="Q120" s="131"/>
      <c r="R120" s="132">
        <f>R121+R135</f>
        <v>0</v>
      </c>
      <c r="S120" s="131"/>
      <c r="T120" s="133">
        <f>T121+T135</f>
        <v>0</v>
      </c>
      <c r="AR120" s="127" t="s">
        <v>78</v>
      </c>
      <c r="AT120" s="134" t="s">
        <v>68</v>
      </c>
      <c r="AU120" s="134" t="s">
        <v>69</v>
      </c>
      <c r="AY120" s="127" t="s">
        <v>115</v>
      </c>
      <c r="BK120" s="135">
        <f>BK121+BK135</f>
        <v>0</v>
      </c>
    </row>
    <row r="121" spans="1:65" s="12" customFormat="1" ht="22.9" customHeight="1">
      <c r="B121" s="126"/>
      <c r="D121" s="127" t="s">
        <v>68</v>
      </c>
      <c r="E121" s="136" t="s">
        <v>438</v>
      </c>
      <c r="F121" s="136" t="s">
        <v>83</v>
      </c>
      <c r="J121" s="137">
        <f>BK121</f>
        <v>0</v>
      </c>
      <c r="L121" s="126"/>
      <c r="M121" s="130"/>
      <c r="N121" s="131"/>
      <c r="O121" s="131"/>
      <c r="P121" s="132">
        <f>SUM(P122:P134)</f>
        <v>0</v>
      </c>
      <c r="Q121" s="131"/>
      <c r="R121" s="132">
        <f>SUM(R122:R134)</f>
        <v>0</v>
      </c>
      <c r="S121" s="131"/>
      <c r="T121" s="133">
        <f>SUM(T122:T134)</f>
        <v>0</v>
      </c>
      <c r="AR121" s="127" t="s">
        <v>78</v>
      </c>
      <c r="AT121" s="134" t="s">
        <v>68</v>
      </c>
      <c r="AU121" s="134" t="s">
        <v>76</v>
      </c>
      <c r="AY121" s="127" t="s">
        <v>115</v>
      </c>
      <c r="BK121" s="135">
        <f>SUM(BK122:BK134)</f>
        <v>0</v>
      </c>
    </row>
    <row r="122" spans="1:65" s="2" customFormat="1" ht="16.5" customHeight="1">
      <c r="A122" s="26"/>
      <c r="B122" s="138"/>
      <c r="C122" s="139" t="s">
        <v>76</v>
      </c>
      <c r="D122" s="139" t="s">
        <v>118</v>
      </c>
      <c r="E122" s="140" t="s">
        <v>439</v>
      </c>
      <c r="F122" s="141" t="s">
        <v>440</v>
      </c>
      <c r="G122" s="142" t="s">
        <v>151</v>
      </c>
      <c r="H122" s="143">
        <v>1</v>
      </c>
      <c r="I122" s="144"/>
      <c r="J122" s="144">
        <f t="shared" ref="J122:J134" si="0">ROUND(I122*H122,2)</f>
        <v>0</v>
      </c>
      <c r="K122" s="145"/>
      <c r="L122" s="27"/>
      <c r="M122" s="146" t="s">
        <v>1</v>
      </c>
      <c r="N122" s="147" t="s">
        <v>34</v>
      </c>
      <c r="O122" s="148">
        <v>0</v>
      </c>
      <c r="P122" s="148">
        <f t="shared" ref="P122:P134" si="1">O122*H122</f>
        <v>0</v>
      </c>
      <c r="Q122" s="148">
        <v>0</v>
      </c>
      <c r="R122" s="148">
        <f t="shared" ref="R122:R134" si="2">Q122*H122</f>
        <v>0</v>
      </c>
      <c r="S122" s="148">
        <v>0</v>
      </c>
      <c r="T122" s="149">
        <f t="shared" ref="T122:T134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122</v>
      </c>
      <c r="AT122" s="150" t="s">
        <v>118</v>
      </c>
      <c r="AU122" s="150" t="s">
        <v>78</v>
      </c>
      <c r="AY122" s="14" t="s">
        <v>115</v>
      </c>
      <c r="BE122" s="151">
        <f t="shared" ref="BE122:BE134" si="4">IF(N122="základní",J122,0)</f>
        <v>0</v>
      </c>
      <c r="BF122" s="151">
        <f t="shared" ref="BF122:BF134" si="5">IF(N122="snížená",J122,0)</f>
        <v>0</v>
      </c>
      <c r="BG122" s="151">
        <f t="shared" ref="BG122:BG134" si="6">IF(N122="zákl. přenesená",J122,0)</f>
        <v>0</v>
      </c>
      <c r="BH122" s="151">
        <f t="shared" ref="BH122:BH134" si="7">IF(N122="sníž. přenesená",J122,0)</f>
        <v>0</v>
      </c>
      <c r="BI122" s="151">
        <f t="shared" ref="BI122:BI134" si="8">IF(N122="nulová",J122,0)</f>
        <v>0</v>
      </c>
      <c r="BJ122" s="14" t="s">
        <v>76</v>
      </c>
      <c r="BK122" s="151">
        <f t="shared" ref="BK122:BK134" si="9">ROUND(I122*H122,2)</f>
        <v>0</v>
      </c>
      <c r="BL122" s="14" t="s">
        <v>122</v>
      </c>
      <c r="BM122" s="150" t="s">
        <v>78</v>
      </c>
    </row>
    <row r="123" spans="1:65" s="2" customFormat="1" ht="16.5" customHeight="1">
      <c r="A123" s="26"/>
      <c r="B123" s="138"/>
      <c r="C123" s="152" t="s">
        <v>78</v>
      </c>
      <c r="D123" s="152" t="s">
        <v>167</v>
      </c>
      <c r="E123" s="153" t="s">
        <v>441</v>
      </c>
      <c r="F123" s="154" t="s">
        <v>442</v>
      </c>
      <c r="G123" s="155" t="s">
        <v>151</v>
      </c>
      <c r="H123" s="156">
        <v>1</v>
      </c>
      <c r="I123" s="157"/>
      <c r="J123" s="157">
        <f t="shared" si="0"/>
        <v>0</v>
      </c>
      <c r="K123" s="158"/>
      <c r="L123" s="159"/>
      <c r="M123" s="160" t="s">
        <v>1</v>
      </c>
      <c r="N123" s="161" t="s">
        <v>34</v>
      </c>
      <c r="O123" s="148">
        <v>0</v>
      </c>
      <c r="P123" s="148">
        <f t="shared" si="1"/>
        <v>0</v>
      </c>
      <c r="Q123" s="148">
        <v>0</v>
      </c>
      <c r="R123" s="148">
        <f t="shared" si="2"/>
        <v>0</v>
      </c>
      <c r="S123" s="148">
        <v>0</v>
      </c>
      <c r="T123" s="149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170</v>
      </c>
      <c r="AT123" s="150" t="s">
        <v>167</v>
      </c>
      <c r="AU123" s="150" t="s">
        <v>78</v>
      </c>
      <c r="AY123" s="14" t="s">
        <v>115</v>
      </c>
      <c r="BE123" s="151">
        <f t="shared" si="4"/>
        <v>0</v>
      </c>
      <c r="BF123" s="151">
        <f t="shared" si="5"/>
        <v>0</v>
      </c>
      <c r="BG123" s="151">
        <f t="shared" si="6"/>
        <v>0</v>
      </c>
      <c r="BH123" s="151">
        <f t="shared" si="7"/>
        <v>0</v>
      </c>
      <c r="BI123" s="151">
        <f t="shared" si="8"/>
        <v>0</v>
      </c>
      <c r="BJ123" s="14" t="s">
        <v>76</v>
      </c>
      <c r="BK123" s="151">
        <f t="shared" si="9"/>
        <v>0</v>
      </c>
      <c r="BL123" s="14" t="s">
        <v>122</v>
      </c>
      <c r="BM123" s="150" t="s">
        <v>125</v>
      </c>
    </row>
    <row r="124" spans="1:65" s="2" customFormat="1" ht="24.2" customHeight="1">
      <c r="A124" s="26"/>
      <c r="B124" s="138"/>
      <c r="C124" s="139" t="s">
        <v>126</v>
      </c>
      <c r="D124" s="139" t="s">
        <v>118</v>
      </c>
      <c r="E124" s="140" t="s">
        <v>443</v>
      </c>
      <c r="F124" s="141" t="s">
        <v>444</v>
      </c>
      <c r="G124" s="142" t="s">
        <v>151</v>
      </c>
      <c r="H124" s="143">
        <v>1</v>
      </c>
      <c r="I124" s="144"/>
      <c r="J124" s="144">
        <f t="shared" si="0"/>
        <v>0</v>
      </c>
      <c r="K124" s="145"/>
      <c r="L124" s="27"/>
      <c r="M124" s="146" t="s">
        <v>1</v>
      </c>
      <c r="N124" s="147" t="s">
        <v>34</v>
      </c>
      <c r="O124" s="148">
        <v>0</v>
      </c>
      <c r="P124" s="148">
        <f t="shared" si="1"/>
        <v>0</v>
      </c>
      <c r="Q124" s="148">
        <v>0</v>
      </c>
      <c r="R124" s="148">
        <f t="shared" si="2"/>
        <v>0</v>
      </c>
      <c r="S124" s="148">
        <v>0</v>
      </c>
      <c r="T124" s="149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122</v>
      </c>
      <c r="AT124" s="150" t="s">
        <v>118</v>
      </c>
      <c r="AU124" s="150" t="s">
        <v>78</v>
      </c>
      <c r="AY124" s="14" t="s">
        <v>115</v>
      </c>
      <c r="BE124" s="151">
        <f t="shared" si="4"/>
        <v>0</v>
      </c>
      <c r="BF124" s="151">
        <f t="shared" si="5"/>
        <v>0</v>
      </c>
      <c r="BG124" s="151">
        <f t="shared" si="6"/>
        <v>0</v>
      </c>
      <c r="BH124" s="151">
        <f t="shared" si="7"/>
        <v>0</v>
      </c>
      <c r="BI124" s="151">
        <f t="shared" si="8"/>
        <v>0</v>
      </c>
      <c r="BJ124" s="14" t="s">
        <v>76</v>
      </c>
      <c r="BK124" s="151">
        <f t="shared" si="9"/>
        <v>0</v>
      </c>
      <c r="BL124" s="14" t="s">
        <v>122</v>
      </c>
      <c r="BM124" s="150" t="s">
        <v>130</v>
      </c>
    </row>
    <row r="125" spans="1:65" s="2" customFormat="1" ht="24.2" customHeight="1">
      <c r="A125" s="26"/>
      <c r="B125" s="138"/>
      <c r="C125" s="152" t="s">
        <v>125</v>
      </c>
      <c r="D125" s="152" t="s">
        <v>167</v>
      </c>
      <c r="E125" s="153" t="s">
        <v>445</v>
      </c>
      <c r="F125" s="154" t="s">
        <v>446</v>
      </c>
      <c r="G125" s="155" t="s">
        <v>151</v>
      </c>
      <c r="H125" s="156">
        <v>1</v>
      </c>
      <c r="I125" s="157"/>
      <c r="J125" s="157">
        <f t="shared" si="0"/>
        <v>0</v>
      </c>
      <c r="K125" s="158"/>
      <c r="L125" s="159"/>
      <c r="M125" s="160" t="s">
        <v>1</v>
      </c>
      <c r="N125" s="161" t="s">
        <v>34</v>
      </c>
      <c r="O125" s="148">
        <v>0</v>
      </c>
      <c r="P125" s="148">
        <f t="shared" si="1"/>
        <v>0</v>
      </c>
      <c r="Q125" s="148">
        <v>0</v>
      </c>
      <c r="R125" s="148">
        <f t="shared" si="2"/>
        <v>0</v>
      </c>
      <c r="S125" s="148">
        <v>0</v>
      </c>
      <c r="T125" s="149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170</v>
      </c>
      <c r="AT125" s="150" t="s">
        <v>167</v>
      </c>
      <c r="AU125" s="150" t="s">
        <v>78</v>
      </c>
      <c r="AY125" s="14" t="s">
        <v>115</v>
      </c>
      <c r="BE125" s="151">
        <f t="shared" si="4"/>
        <v>0</v>
      </c>
      <c r="BF125" s="151">
        <f t="shared" si="5"/>
        <v>0</v>
      </c>
      <c r="BG125" s="151">
        <f t="shared" si="6"/>
        <v>0</v>
      </c>
      <c r="BH125" s="151">
        <f t="shared" si="7"/>
        <v>0</v>
      </c>
      <c r="BI125" s="151">
        <f t="shared" si="8"/>
        <v>0</v>
      </c>
      <c r="BJ125" s="14" t="s">
        <v>76</v>
      </c>
      <c r="BK125" s="151">
        <f t="shared" si="9"/>
        <v>0</v>
      </c>
      <c r="BL125" s="14" t="s">
        <v>122</v>
      </c>
      <c r="BM125" s="150" t="s">
        <v>135</v>
      </c>
    </row>
    <row r="126" spans="1:65" s="2" customFormat="1" ht="24.2" customHeight="1">
      <c r="A126" s="26"/>
      <c r="B126" s="138"/>
      <c r="C126" s="139" t="s">
        <v>136</v>
      </c>
      <c r="D126" s="139" t="s">
        <v>118</v>
      </c>
      <c r="E126" s="140" t="s">
        <v>447</v>
      </c>
      <c r="F126" s="141" t="s">
        <v>448</v>
      </c>
      <c r="G126" s="142" t="s">
        <v>151</v>
      </c>
      <c r="H126" s="143">
        <v>1</v>
      </c>
      <c r="I126" s="144"/>
      <c r="J126" s="144">
        <f t="shared" si="0"/>
        <v>0</v>
      </c>
      <c r="K126" s="145"/>
      <c r="L126" s="27"/>
      <c r="M126" s="146" t="s">
        <v>1</v>
      </c>
      <c r="N126" s="147" t="s">
        <v>34</v>
      </c>
      <c r="O126" s="148">
        <v>0</v>
      </c>
      <c r="P126" s="148">
        <f t="shared" si="1"/>
        <v>0</v>
      </c>
      <c r="Q126" s="148">
        <v>0</v>
      </c>
      <c r="R126" s="148">
        <f t="shared" si="2"/>
        <v>0</v>
      </c>
      <c r="S126" s="148">
        <v>0</v>
      </c>
      <c r="T126" s="149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122</v>
      </c>
      <c r="AT126" s="150" t="s">
        <v>118</v>
      </c>
      <c r="AU126" s="150" t="s">
        <v>78</v>
      </c>
      <c r="AY126" s="14" t="s">
        <v>115</v>
      </c>
      <c r="BE126" s="151">
        <f t="shared" si="4"/>
        <v>0</v>
      </c>
      <c r="BF126" s="151">
        <f t="shared" si="5"/>
        <v>0</v>
      </c>
      <c r="BG126" s="151">
        <f t="shared" si="6"/>
        <v>0</v>
      </c>
      <c r="BH126" s="151">
        <f t="shared" si="7"/>
        <v>0</v>
      </c>
      <c r="BI126" s="151">
        <f t="shared" si="8"/>
        <v>0</v>
      </c>
      <c r="BJ126" s="14" t="s">
        <v>76</v>
      </c>
      <c r="BK126" s="151">
        <f t="shared" si="9"/>
        <v>0</v>
      </c>
      <c r="BL126" s="14" t="s">
        <v>122</v>
      </c>
      <c r="BM126" s="150" t="s">
        <v>139</v>
      </c>
    </row>
    <row r="127" spans="1:65" s="2" customFormat="1" ht="24.2" customHeight="1">
      <c r="A127" s="26"/>
      <c r="B127" s="138"/>
      <c r="C127" s="152" t="s">
        <v>130</v>
      </c>
      <c r="D127" s="152" t="s">
        <v>167</v>
      </c>
      <c r="E127" s="153" t="s">
        <v>449</v>
      </c>
      <c r="F127" s="154" t="s">
        <v>450</v>
      </c>
      <c r="G127" s="155" t="s">
        <v>151</v>
      </c>
      <c r="H127" s="156">
        <v>1</v>
      </c>
      <c r="I127" s="157"/>
      <c r="J127" s="157">
        <f t="shared" si="0"/>
        <v>0</v>
      </c>
      <c r="K127" s="158"/>
      <c r="L127" s="159"/>
      <c r="M127" s="160" t="s">
        <v>1</v>
      </c>
      <c r="N127" s="161" t="s">
        <v>34</v>
      </c>
      <c r="O127" s="148">
        <v>0</v>
      </c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170</v>
      </c>
      <c r="AT127" s="150" t="s">
        <v>167</v>
      </c>
      <c r="AU127" s="150" t="s">
        <v>78</v>
      </c>
      <c r="AY127" s="14" t="s">
        <v>115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4" t="s">
        <v>76</v>
      </c>
      <c r="BK127" s="151">
        <f t="shared" si="9"/>
        <v>0</v>
      </c>
      <c r="BL127" s="14" t="s">
        <v>122</v>
      </c>
      <c r="BM127" s="150" t="s">
        <v>8</v>
      </c>
    </row>
    <row r="128" spans="1:65" s="2" customFormat="1" ht="37.9" customHeight="1">
      <c r="A128" s="26"/>
      <c r="B128" s="138"/>
      <c r="C128" s="139" t="s">
        <v>142</v>
      </c>
      <c r="D128" s="139" t="s">
        <v>118</v>
      </c>
      <c r="E128" s="140" t="s">
        <v>451</v>
      </c>
      <c r="F128" s="141" t="s">
        <v>452</v>
      </c>
      <c r="G128" s="142" t="s">
        <v>121</v>
      </c>
      <c r="H128" s="143">
        <v>12</v>
      </c>
      <c r="I128" s="144"/>
      <c r="J128" s="144">
        <f t="shared" si="0"/>
        <v>0</v>
      </c>
      <c r="K128" s="145"/>
      <c r="L128" s="27"/>
      <c r="M128" s="146" t="s">
        <v>1</v>
      </c>
      <c r="N128" s="147" t="s">
        <v>34</v>
      </c>
      <c r="O128" s="148">
        <v>0</v>
      </c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122</v>
      </c>
      <c r="AT128" s="150" t="s">
        <v>118</v>
      </c>
      <c r="AU128" s="150" t="s">
        <v>78</v>
      </c>
      <c r="AY128" s="14" t="s">
        <v>115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4" t="s">
        <v>76</v>
      </c>
      <c r="BK128" s="151">
        <f t="shared" si="9"/>
        <v>0</v>
      </c>
      <c r="BL128" s="14" t="s">
        <v>122</v>
      </c>
      <c r="BM128" s="150" t="s">
        <v>145</v>
      </c>
    </row>
    <row r="129" spans="1:65" s="2" customFormat="1" ht="37.9" customHeight="1">
      <c r="A129" s="26"/>
      <c r="B129" s="138"/>
      <c r="C129" s="139" t="s">
        <v>135</v>
      </c>
      <c r="D129" s="139" t="s">
        <v>118</v>
      </c>
      <c r="E129" s="140" t="s">
        <v>453</v>
      </c>
      <c r="F129" s="141" t="s">
        <v>454</v>
      </c>
      <c r="G129" s="142" t="s">
        <v>121</v>
      </c>
      <c r="H129" s="143">
        <v>12</v>
      </c>
      <c r="I129" s="144"/>
      <c r="J129" s="144">
        <f t="shared" si="0"/>
        <v>0</v>
      </c>
      <c r="K129" s="145"/>
      <c r="L129" s="27"/>
      <c r="M129" s="146" t="s">
        <v>1</v>
      </c>
      <c r="N129" s="147" t="s">
        <v>34</v>
      </c>
      <c r="O129" s="148">
        <v>0</v>
      </c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122</v>
      </c>
      <c r="AT129" s="150" t="s">
        <v>118</v>
      </c>
      <c r="AU129" s="150" t="s">
        <v>78</v>
      </c>
      <c r="AY129" s="14" t="s">
        <v>115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4" t="s">
        <v>76</v>
      </c>
      <c r="BK129" s="151">
        <f t="shared" si="9"/>
        <v>0</v>
      </c>
      <c r="BL129" s="14" t="s">
        <v>122</v>
      </c>
      <c r="BM129" s="150" t="s">
        <v>122</v>
      </c>
    </row>
    <row r="130" spans="1:65" s="2" customFormat="1" ht="33" customHeight="1">
      <c r="A130" s="26"/>
      <c r="B130" s="138"/>
      <c r="C130" s="139" t="s">
        <v>148</v>
      </c>
      <c r="D130" s="139" t="s">
        <v>118</v>
      </c>
      <c r="E130" s="140" t="s">
        <v>455</v>
      </c>
      <c r="F130" s="141" t="s">
        <v>456</v>
      </c>
      <c r="G130" s="142" t="s">
        <v>151</v>
      </c>
      <c r="H130" s="143">
        <v>1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34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122</v>
      </c>
      <c r="AT130" s="150" t="s">
        <v>118</v>
      </c>
      <c r="AU130" s="150" t="s">
        <v>78</v>
      </c>
      <c r="AY130" s="14" t="s">
        <v>115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76</v>
      </c>
      <c r="BK130" s="151">
        <f t="shared" si="9"/>
        <v>0</v>
      </c>
      <c r="BL130" s="14" t="s">
        <v>122</v>
      </c>
      <c r="BM130" s="150" t="s">
        <v>152</v>
      </c>
    </row>
    <row r="131" spans="1:65" s="2" customFormat="1" ht="16.5" customHeight="1">
      <c r="A131" s="26"/>
      <c r="B131" s="138"/>
      <c r="C131" s="152" t="s">
        <v>139</v>
      </c>
      <c r="D131" s="152" t="s">
        <v>167</v>
      </c>
      <c r="E131" s="153" t="s">
        <v>457</v>
      </c>
      <c r="F131" s="154" t="s">
        <v>458</v>
      </c>
      <c r="G131" s="155" t="s">
        <v>151</v>
      </c>
      <c r="H131" s="156">
        <v>1</v>
      </c>
      <c r="I131" s="157"/>
      <c r="J131" s="157">
        <f t="shared" si="0"/>
        <v>0</v>
      </c>
      <c r="K131" s="158"/>
      <c r="L131" s="159"/>
      <c r="M131" s="160" t="s">
        <v>1</v>
      </c>
      <c r="N131" s="161" t="s">
        <v>34</v>
      </c>
      <c r="O131" s="148">
        <v>0</v>
      </c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170</v>
      </c>
      <c r="AT131" s="150" t="s">
        <v>167</v>
      </c>
      <c r="AU131" s="150" t="s">
        <v>78</v>
      </c>
      <c r="AY131" s="14" t="s">
        <v>115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76</v>
      </c>
      <c r="BK131" s="151">
        <f t="shared" si="9"/>
        <v>0</v>
      </c>
      <c r="BL131" s="14" t="s">
        <v>122</v>
      </c>
      <c r="BM131" s="150" t="s">
        <v>155</v>
      </c>
    </row>
    <row r="132" spans="1:65" s="2" customFormat="1" ht="16.5" customHeight="1">
      <c r="A132" s="26"/>
      <c r="B132" s="138"/>
      <c r="C132" s="139" t="s">
        <v>156</v>
      </c>
      <c r="D132" s="139" t="s">
        <v>118</v>
      </c>
      <c r="E132" s="140" t="s">
        <v>459</v>
      </c>
      <c r="F132" s="141" t="s">
        <v>460</v>
      </c>
      <c r="G132" s="142" t="s">
        <v>121</v>
      </c>
      <c r="H132" s="143">
        <v>9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34</v>
      </c>
      <c r="O132" s="148">
        <v>0</v>
      </c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122</v>
      </c>
      <c r="AT132" s="150" t="s">
        <v>118</v>
      </c>
      <c r="AU132" s="150" t="s">
        <v>78</v>
      </c>
      <c r="AY132" s="14" t="s">
        <v>115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76</v>
      </c>
      <c r="BK132" s="151">
        <f t="shared" si="9"/>
        <v>0</v>
      </c>
      <c r="BL132" s="14" t="s">
        <v>122</v>
      </c>
      <c r="BM132" s="150" t="s">
        <v>159</v>
      </c>
    </row>
    <row r="133" spans="1:65" s="2" customFormat="1" ht="24.2" customHeight="1">
      <c r="A133" s="26"/>
      <c r="B133" s="138"/>
      <c r="C133" s="139" t="s">
        <v>8</v>
      </c>
      <c r="D133" s="139" t="s">
        <v>118</v>
      </c>
      <c r="E133" s="140" t="s">
        <v>461</v>
      </c>
      <c r="F133" s="141" t="s">
        <v>462</v>
      </c>
      <c r="G133" s="142" t="s">
        <v>463</v>
      </c>
      <c r="H133" s="143">
        <v>6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34</v>
      </c>
      <c r="O133" s="148">
        <v>0</v>
      </c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122</v>
      </c>
      <c r="AT133" s="150" t="s">
        <v>118</v>
      </c>
      <c r="AU133" s="150" t="s">
        <v>78</v>
      </c>
      <c r="AY133" s="14" t="s">
        <v>115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76</v>
      </c>
      <c r="BK133" s="151">
        <f t="shared" si="9"/>
        <v>0</v>
      </c>
      <c r="BL133" s="14" t="s">
        <v>122</v>
      </c>
      <c r="BM133" s="150" t="s">
        <v>162</v>
      </c>
    </row>
    <row r="134" spans="1:65" s="2" customFormat="1" ht="24.2" customHeight="1">
      <c r="A134" s="26"/>
      <c r="B134" s="138"/>
      <c r="C134" s="152" t="s">
        <v>163</v>
      </c>
      <c r="D134" s="152" t="s">
        <v>167</v>
      </c>
      <c r="E134" s="153" t="s">
        <v>464</v>
      </c>
      <c r="F134" s="154" t="s">
        <v>465</v>
      </c>
      <c r="G134" s="155" t="s">
        <v>463</v>
      </c>
      <c r="H134" s="156">
        <v>6</v>
      </c>
      <c r="I134" s="157"/>
      <c r="J134" s="157">
        <f t="shared" si="0"/>
        <v>0</v>
      </c>
      <c r="K134" s="158"/>
      <c r="L134" s="159"/>
      <c r="M134" s="160" t="s">
        <v>1</v>
      </c>
      <c r="N134" s="161" t="s">
        <v>34</v>
      </c>
      <c r="O134" s="148">
        <v>0</v>
      </c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170</v>
      </c>
      <c r="AT134" s="150" t="s">
        <v>167</v>
      </c>
      <c r="AU134" s="150" t="s">
        <v>78</v>
      </c>
      <c r="AY134" s="14" t="s">
        <v>115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76</v>
      </c>
      <c r="BK134" s="151">
        <f t="shared" si="9"/>
        <v>0</v>
      </c>
      <c r="BL134" s="14" t="s">
        <v>122</v>
      </c>
      <c r="BM134" s="150" t="s">
        <v>166</v>
      </c>
    </row>
    <row r="135" spans="1:65" s="12" customFormat="1" ht="22.9" customHeight="1">
      <c r="B135" s="126"/>
      <c r="D135" s="127" t="s">
        <v>68</v>
      </c>
      <c r="E135" s="136" t="s">
        <v>325</v>
      </c>
      <c r="F135" s="136" t="s">
        <v>326</v>
      </c>
      <c r="J135" s="137">
        <f>BK135</f>
        <v>0</v>
      </c>
      <c r="L135" s="126"/>
      <c r="M135" s="130"/>
      <c r="N135" s="131"/>
      <c r="O135" s="131"/>
      <c r="P135" s="132">
        <f>SUM(P136:P140)</f>
        <v>0</v>
      </c>
      <c r="Q135" s="131"/>
      <c r="R135" s="132">
        <f>SUM(R136:R140)</f>
        <v>0</v>
      </c>
      <c r="S135" s="131"/>
      <c r="T135" s="133">
        <f>SUM(T136:T140)</f>
        <v>0</v>
      </c>
      <c r="AR135" s="127" t="s">
        <v>125</v>
      </c>
      <c r="AT135" s="134" t="s">
        <v>68</v>
      </c>
      <c r="AU135" s="134" t="s">
        <v>76</v>
      </c>
      <c r="AY135" s="127" t="s">
        <v>115</v>
      </c>
      <c r="BK135" s="135">
        <f>SUM(BK136:BK140)</f>
        <v>0</v>
      </c>
    </row>
    <row r="136" spans="1:65" s="2" customFormat="1" ht="24.2" customHeight="1">
      <c r="A136" s="26"/>
      <c r="B136" s="138"/>
      <c r="C136" s="139" t="s">
        <v>145</v>
      </c>
      <c r="D136" s="139" t="s">
        <v>118</v>
      </c>
      <c r="E136" s="140" t="s">
        <v>328</v>
      </c>
      <c r="F136" s="141" t="s">
        <v>432</v>
      </c>
      <c r="G136" s="142" t="s">
        <v>330</v>
      </c>
      <c r="H136" s="143">
        <v>10</v>
      </c>
      <c r="I136" s="144"/>
      <c r="J136" s="144">
        <f>ROUND(I136*H136,2)</f>
        <v>0</v>
      </c>
      <c r="K136" s="145"/>
      <c r="L136" s="27"/>
      <c r="M136" s="146" t="s">
        <v>1</v>
      </c>
      <c r="N136" s="147" t="s">
        <v>34</v>
      </c>
      <c r="O136" s="148">
        <v>0</v>
      </c>
      <c r="P136" s="148">
        <f>O136*H136</f>
        <v>0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331</v>
      </c>
      <c r="AT136" s="150" t="s">
        <v>118</v>
      </c>
      <c r="AU136" s="150" t="s">
        <v>78</v>
      </c>
      <c r="AY136" s="14" t="s">
        <v>115</v>
      </c>
      <c r="BE136" s="151">
        <f>IF(N136="základní",J136,0)</f>
        <v>0</v>
      </c>
      <c r="BF136" s="151">
        <f>IF(N136="snížená",J136,0)</f>
        <v>0</v>
      </c>
      <c r="BG136" s="151">
        <f>IF(N136="zákl. přenesená",J136,0)</f>
        <v>0</v>
      </c>
      <c r="BH136" s="151">
        <f>IF(N136="sníž. přenesená",J136,0)</f>
        <v>0</v>
      </c>
      <c r="BI136" s="151">
        <f>IF(N136="nulová",J136,0)</f>
        <v>0</v>
      </c>
      <c r="BJ136" s="14" t="s">
        <v>76</v>
      </c>
      <c r="BK136" s="151">
        <f>ROUND(I136*H136,2)</f>
        <v>0</v>
      </c>
      <c r="BL136" s="14" t="s">
        <v>331</v>
      </c>
      <c r="BM136" s="150" t="s">
        <v>171</v>
      </c>
    </row>
    <row r="137" spans="1:65" s="2" customFormat="1" ht="16.5" customHeight="1">
      <c r="A137" s="26"/>
      <c r="B137" s="138"/>
      <c r="C137" s="139" t="s">
        <v>172</v>
      </c>
      <c r="D137" s="139" t="s">
        <v>118</v>
      </c>
      <c r="E137" s="140" t="s">
        <v>333</v>
      </c>
      <c r="F137" s="141" t="s">
        <v>466</v>
      </c>
      <c r="G137" s="142" t="s">
        <v>258</v>
      </c>
      <c r="H137" s="143">
        <v>1</v>
      </c>
      <c r="I137" s="144"/>
      <c r="J137" s="144">
        <f>ROUND(I137*H137,2)</f>
        <v>0</v>
      </c>
      <c r="K137" s="145"/>
      <c r="L137" s="27"/>
      <c r="M137" s="146" t="s">
        <v>1</v>
      </c>
      <c r="N137" s="147" t="s">
        <v>34</v>
      </c>
      <c r="O137" s="148">
        <v>0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331</v>
      </c>
      <c r="AT137" s="150" t="s">
        <v>118</v>
      </c>
      <c r="AU137" s="150" t="s">
        <v>78</v>
      </c>
      <c r="AY137" s="14" t="s">
        <v>115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4" t="s">
        <v>76</v>
      </c>
      <c r="BK137" s="151">
        <f>ROUND(I137*H137,2)</f>
        <v>0</v>
      </c>
      <c r="BL137" s="14" t="s">
        <v>331</v>
      </c>
      <c r="BM137" s="150" t="s">
        <v>175</v>
      </c>
    </row>
    <row r="138" spans="1:65" s="2" customFormat="1" ht="16.5" customHeight="1">
      <c r="A138" s="26"/>
      <c r="B138" s="138"/>
      <c r="C138" s="139" t="s">
        <v>122</v>
      </c>
      <c r="D138" s="139" t="s">
        <v>118</v>
      </c>
      <c r="E138" s="140" t="s">
        <v>337</v>
      </c>
      <c r="F138" s="141" t="s">
        <v>467</v>
      </c>
      <c r="G138" s="142" t="s">
        <v>258</v>
      </c>
      <c r="H138" s="143">
        <v>1</v>
      </c>
      <c r="I138" s="144"/>
      <c r="J138" s="144">
        <f>ROUND(I138*H138,2)</f>
        <v>0</v>
      </c>
      <c r="K138" s="145"/>
      <c r="L138" s="27"/>
      <c r="M138" s="146" t="s">
        <v>1</v>
      </c>
      <c r="N138" s="147" t="s">
        <v>34</v>
      </c>
      <c r="O138" s="148">
        <v>0</v>
      </c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331</v>
      </c>
      <c r="AT138" s="150" t="s">
        <v>118</v>
      </c>
      <c r="AU138" s="150" t="s">
        <v>78</v>
      </c>
      <c r="AY138" s="14" t="s">
        <v>115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4" t="s">
        <v>76</v>
      </c>
      <c r="BK138" s="151">
        <f>ROUND(I138*H138,2)</f>
        <v>0</v>
      </c>
      <c r="BL138" s="14" t="s">
        <v>331</v>
      </c>
      <c r="BM138" s="150" t="s">
        <v>170</v>
      </c>
    </row>
    <row r="139" spans="1:65" s="2" customFormat="1" ht="16.5" customHeight="1">
      <c r="A139" s="26"/>
      <c r="B139" s="138"/>
      <c r="C139" s="139" t="s">
        <v>178</v>
      </c>
      <c r="D139" s="139" t="s">
        <v>118</v>
      </c>
      <c r="E139" s="140" t="s">
        <v>340</v>
      </c>
      <c r="F139" s="141" t="s">
        <v>338</v>
      </c>
      <c r="G139" s="142" t="s">
        <v>330</v>
      </c>
      <c r="H139" s="143">
        <v>2</v>
      </c>
      <c r="I139" s="144"/>
      <c r="J139" s="144">
        <f>ROUND(I139*H139,2)</f>
        <v>0</v>
      </c>
      <c r="K139" s="145"/>
      <c r="L139" s="27"/>
      <c r="M139" s="146" t="s">
        <v>1</v>
      </c>
      <c r="N139" s="147" t="s">
        <v>34</v>
      </c>
      <c r="O139" s="148">
        <v>0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331</v>
      </c>
      <c r="AT139" s="150" t="s">
        <v>118</v>
      </c>
      <c r="AU139" s="150" t="s">
        <v>78</v>
      </c>
      <c r="AY139" s="14" t="s">
        <v>115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4" t="s">
        <v>76</v>
      </c>
      <c r="BK139" s="151">
        <f>ROUND(I139*H139,2)</f>
        <v>0</v>
      </c>
      <c r="BL139" s="14" t="s">
        <v>331</v>
      </c>
      <c r="BM139" s="150" t="s">
        <v>181</v>
      </c>
    </row>
    <row r="140" spans="1:65" s="2" customFormat="1" ht="16.5" customHeight="1">
      <c r="A140" s="26"/>
      <c r="B140" s="138"/>
      <c r="C140" s="139" t="s">
        <v>152</v>
      </c>
      <c r="D140" s="139" t="s">
        <v>118</v>
      </c>
      <c r="E140" s="140" t="s">
        <v>344</v>
      </c>
      <c r="F140" s="141" t="s">
        <v>348</v>
      </c>
      <c r="G140" s="142" t="s">
        <v>151</v>
      </c>
      <c r="H140" s="143">
        <v>1</v>
      </c>
      <c r="I140" s="144"/>
      <c r="J140" s="144">
        <f>ROUND(I140*H140,2)</f>
        <v>0</v>
      </c>
      <c r="K140" s="145"/>
      <c r="L140" s="27"/>
      <c r="M140" s="162" t="s">
        <v>1</v>
      </c>
      <c r="N140" s="163" t="s">
        <v>34</v>
      </c>
      <c r="O140" s="164">
        <v>0</v>
      </c>
      <c r="P140" s="164">
        <f>O140*H140</f>
        <v>0</v>
      </c>
      <c r="Q140" s="164">
        <v>0</v>
      </c>
      <c r="R140" s="164">
        <f>Q140*H140</f>
        <v>0</v>
      </c>
      <c r="S140" s="164">
        <v>0</v>
      </c>
      <c r="T140" s="16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331</v>
      </c>
      <c r="AT140" s="150" t="s">
        <v>118</v>
      </c>
      <c r="AU140" s="150" t="s">
        <v>78</v>
      </c>
      <c r="AY140" s="14" t="s">
        <v>115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4" t="s">
        <v>76</v>
      </c>
      <c r="BK140" s="151">
        <f>ROUND(I140*H140,2)</f>
        <v>0</v>
      </c>
      <c r="BL140" s="14" t="s">
        <v>331</v>
      </c>
      <c r="BM140" s="150" t="s">
        <v>184</v>
      </c>
    </row>
    <row r="141" spans="1:65" s="2" customFormat="1" ht="6.95" customHeight="1">
      <c r="A141" s="26"/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27"/>
      <c r="M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</sheetData>
  <autoFilter ref="C118:K14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ZTI2 - Zdravotechnické in...</vt:lpstr>
      <vt:lpstr>ÚT - Ústřední topení - 2....</vt:lpstr>
      <vt:lpstr>VZT - Vzduchotechnika</vt:lpstr>
      <vt:lpstr>'Rekapitulace stavby'!Názvy_tisku</vt:lpstr>
      <vt:lpstr>'ÚT - Ústřední topení - 2....'!Názvy_tisku</vt:lpstr>
      <vt:lpstr>'VZT - Vzduchotechnika'!Názvy_tisku</vt:lpstr>
      <vt:lpstr>'ZTI2 - Zdravotechnické in...'!Názvy_tisku</vt:lpstr>
      <vt:lpstr>'Rekapitulace stavby'!Oblast_tisku</vt:lpstr>
      <vt:lpstr>'ÚT - Ústřední topení - 2....'!Oblast_tisku</vt:lpstr>
      <vt:lpstr>'VZT - Vzduchotechnika'!Oblast_tisku</vt:lpstr>
      <vt:lpstr>'ZTI2 - Zdravotechnické in...'!Oblast_tisku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DESKTOP-J91H8S0\Tomáš Dolejší</dc:creator>
  <cp:lastModifiedBy>Vita</cp:lastModifiedBy>
  <dcterms:created xsi:type="dcterms:W3CDTF">2025-03-06T06:47:36Z</dcterms:created>
  <dcterms:modified xsi:type="dcterms:W3CDTF">2025-03-11T06:31:58Z</dcterms:modified>
</cp:coreProperties>
</file>