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Work\2024\Kotelna - Knihovna Jihlava\tisk Knihovna_Hluboka 109\Oprava plynove kotelny c_1\Slepy rozpocet\"/>
    </mc:Choice>
  </mc:AlternateContent>
  <bookViews>
    <workbookView xWindow="0" yWindow="0" windowWidth="0" windowHeight="0"/>
  </bookViews>
  <sheets>
    <sheet name="Rekapitulace stavby" sheetId="1" r:id="rId1"/>
    <sheet name="D1_01_4a - Vytápění" sheetId="2" r:id="rId2"/>
    <sheet name="D1_01_4b - Zdravotně tech..." sheetId="3" r:id="rId3"/>
    <sheet name="D1_01_4c - Plynová odběrn..." sheetId="4" r:id="rId4"/>
    <sheet name="D1_01_4e - Stavební část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'D1_01_4a - Vytápění'!$C$126:$K$387</definedName>
    <definedName name="_xlnm.Print_Area" localSheetId="1">'D1_01_4a - Vytápění'!$C$4:$J$76,'D1_01_4a - Vytápění'!$C$82:$J$108,'D1_01_4a - Vytápění'!$C$114:$J$387</definedName>
    <definedName name="_xlnm.Print_Titles" localSheetId="1">'D1_01_4a - Vytápění'!$126:$126</definedName>
    <definedName name="_xlnm._FilterDatabase" localSheetId="2" hidden="1">'D1_01_4b - Zdravotně tech...'!$C$121:$K$264</definedName>
    <definedName name="_xlnm.Print_Area" localSheetId="2">'D1_01_4b - Zdravotně tech...'!$C$4:$J$76,'D1_01_4b - Zdravotně tech...'!$C$82:$J$103,'D1_01_4b - Zdravotně tech...'!$C$109:$J$264</definedName>
    <definedName name="_xlnm.Print_Titles" localSheetId="2">'D1_01_4b - Zdravotně tech...'!$121:$121</definedName>
    <definedName name="_xlnm._FilterDatabase" localSheetId="3" hidden="1">'D1_01_4c - Plynová odběrn...'!$C$119:$K$155</definedName>
    <definedName name="_xlnm.Print_Area" localSheetId="3">'D1_01_4c - Plynová odběrn...'!$C$4:$J$76,'D1_01_4c - Plynová odběrn...'!$C$82:$J$101,'D1_01_4c - Plynová odběrn...'!$C$107:$J$155</definedName>
    <definedName name="_xlnm.Print_Titles" localSheetId="3">'D1_01_4c - Plynová odběrn...'!$119:$119</definedName>
    <definedName name="_xlnm._FilterDatabase" localSheetId="4" hidden="1">'D1_01_4e - Stavební část'!$C$133:$K$275</definedName>
    <definedName name="_xlnm.Print_Area" localSheetId="4">'D1_01_4e - Stavební část'!$C$4:$J$76,'D1_01_4e - Stavební část'!$C$82:$J$115,'D1_01_4e - Stavební část'!$C$121:$J$275</definedName>
    <definedName name="_xlnm.Print_Titles" localSheetId="4">'D1_01_4e - Stavební část'!$133:$133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65"/>
  <c r="BH265"/>
  <c r="BG265"/>
  <c r="BF265"/>
  <c r="T265"/>
  <c r="T264"/>
  <c r="R265"/>
  <c r="R264"/>
  <c r="P265"/>
  <c r="P264"/>
  <c r="BI262"/>
  <c r="BH262"/>
  <c r="BG262"/>
  <c r="BF262"/>
  <c r="T262"/>
  <c r="R262"/>
  <c r="P262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6"/>
  <c r="BH246"/>
  <c r="BG246"/>
  <c r="BF246"/>
  <c r="T246"/>
  <c r="R246"/>
  <c r="P246"/>
  <c r="BI244"/>
  <c r="BH244"/>
  <c r="BG244"/>
  <c r="BF244"/>
  <c r="T244"/>
  <c r="R244"/>
  <c r="P244"/>
  <c r="BI240"/>
  <c r="BH240"/>
  <c r="BG240"/>
  <c r="BF240"/>
  <c r="T240"/>
  <c r="R240"/>
  <c r="P240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0"/>
  <c r="BH220"/>
  <c r="BG220"/>
  <c r="BF220"/>
  <c r="T220"/>
  <c r="R220"/>
  <c r="P220"/>
  <c r="BI215"/>
  <c r="BH215"/>
  <c r="BG215"/>
  <c r="BF215"/>
  <c r="T215"/>
  <c r="R215"/>
  <c r="P215"/>
  <c r="BI210"/>
  <c r="BH210"/>
  <c r="BG210"/>
  <c r="BF210"/>
  <c r="T210"/>
  <c r="R210"/>
  <c r="P210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T200"/>
  <c r="R201"/>
  <c r="R200"/>
  <c r="P201"/>
  <c r="P200"/>
  <c r="BI195"/>
  <c r="BH195"/>
  <c r="BG195"/>
  <c r="BF195"/>
  <c r="T195"/>
  <c r="R195"/>
  <c r="P195"/>
  <c r="BI191"/>
  <c r="BH191"/>
  <c r="BG191"/>
  <c r="BF191"/>
  <c r="T191"/>
  <c r="R191"/>
  <c r="P191"/>
  <c r="BI187"/>
  <c r="BH187"/>
  <c r="BG187"/>
  <c r="BF187"/>
  <c r="T187"/>
  <c r="R187"/>
  <c r="P187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1"/>
  <c r="BH161"/>
  <c r="BG161"/>
  <c r="BF161"/>
  <c r="T161"/>
  <c r="R161"/>
  <c r="P161"/>
  <c r="BI159"/>
  <c r="BH159"/>
  <c r="BG159"/>
  <c r="BF159"/>
  <c r="T159"/>
  <c r="R159"/>
  <c r="P159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J131"/>
  <c r="J130"/>
  <c r="F130"/>
  <c r="F128"/>
  <c r="E126"/>
  <c r="J92"/>
  <c r="J91"/>
  <c r="F91"/>
  <c r="F89"/>
  <c r="E87"/>
  <c r="J18"/>
  <c r="E18"/>
  <c r="F92"/>
  <c r="J17"/>
  <c r="J12"/>
  <c r="J89"/>
  <c r="E7"/>
  <c r="E124"/>
  <c i="4" r="J37"/>
  <c r="J36"/>
  <c i="1" r="AY97"/>
  <c i="4" r="J35"/>
  <c i="1" r="AX97"/>
  <c i="4"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116"/>
  <c r="J20"/>
  <c r="J18"/>
  <c r="E18"/>
  <c r="F117"/>
  <c r="J17"/>
  <c r="J15"/>
  <c r="E15"/>
  <c r="F91"/>
  <c r="J14"/>
  <c r="J12"/>
  <c r="J89"/>
  <c r="E7"/>
  <c r="E110"/>
  <c i="3" r="J37"/>
  <c r="J36"/>
  <c i="1" r="AY96"/>
  <c i="3" r="J35"/>
  <c i="1" r="AX96"/>
  <c i="3"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F116"/>
  <c r="E114"/>
  <c r="F89"/>
  <c r="E87"/>
  <c r="J24"/>
  <c r="E24"/>
  <c r="J92"/>
  <c r="J23"/>
  <c r="J21"/>
  <c r="E21"/>
  <c r="J118"/>
  <c r="J20"/>
  <c r="J18"/>
  <c r="E18"/>
  <c r="F119"/>
  <c r="J17"/>
  <c r="J15"/>
  <c r="E15"/>
  <c r="F118"/>
  <c r="J14"/>
  <c r="J12"/>
  <c r="J116"/>
  <c r="E7"/>
  <c r="E112"/>
  <c i="2" r="J37"/>
  <c r="J36"/>
  <c i="1" r="AY95"/>
  <c i="2" r="J35"/>
  <c i="1" r="AX95"/>
  <c i="2"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3"/>
  <c r="BH323"/>
  <c r="BG323"/>
  <c r="BF323"/>
  <c r="T323"/>
  <c r="R323"/>
  <c r="P323"/>
  <c r="BI320"/>
  <c r="BH320"/>
  <c r="BG320"/>
  <c r="BF320"/>
  <c r="T320"/>
  <c r="T319"/>
  <c r="R320"/>
  <c r="R319"/>
  <c r="P320"/>
  <c r="P319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124"/>
  <c r="J17"/>
  <c r="J15"/>
  <c r="E15"/>
  <c r="F91"/>
  <c r="J14"/>
  <c r="J12"/>
  <c r="J89"/>
  <c r="E7"/>
  <c r="E85"/>
  <c i="1" r="L90"/>
  <c r="AM90"/>
  <c r="AM89"/>
  <c r="L89"/>
  <c r="AM87"/>
  <c r="L87"/>
  <c r="L85"/>
  <c r="L84"/>
  <c i="2" r="BK292"/>
  <c r="J262"/>
  <c r="J202"/>
  <c i="1" r="AS94"/>
  <c i="2" r="BK298"/>
  <c r="J248"/>
  <c r="BK222"/>
  <c r="BK198"/>
  <c r="BK170"/>
  <c r="J339"/>
  <c r="BK327"/>
  <c r="J316"/>
  <c r="BK264"/>
  <c r="J220"/>
  <c r="BK156"/>
  <c r="J130"/>
  <c r="BK282"/>
  <c r="J254"/>
  <c r="BK220"/>
  <c r="J198"/>
  <c r="BK176"/>
  <c r="BK148"/>
  <c i="3" r="BK261"/>
  <c r="J232"/>
  <c r="J230"/>
  <c r="BK259"/>
  <c r="BK162"/>
  <c r="BK129"/>
  <c r="BK144"/>
  <c i="4" r="J137"/>
  <c r="J148"/>
  <c r="BK135"/>
  <c r="BK154"/>
  <c r="J146"/>
  <c i="5" r="J237"/>
  <c r="J232"/>
  <c r="BK148"/>
  <c r="J167"/>
  <c r="J148"/>
  <c r="BK234"/>
  <c r="J141"/>
  <c r="BK232"/>
  <c r="J255"/>
  <c r="BK246"/>
  <c r="BK173"/>
  <c r="BK220"/>
  <c r="BK159"/>
  <c i="2" r="BK378"/>
  <c r="BK230"/>
  <c r="BK178"/>
  <c r="BK370"/>
  <c r="J362"/>
  <c r="BK347"/>
  <c r="BK337"/>
  <c r="BK288"/>
  <c r="BK254"/>
  <c r="J226"/>
  <c r="BK208"/>
  <c r="J176"/>
  <c r="J136"/>
  <c r="BK333"/>
  <c r="J329"/>
  <c r="BK318"/>
  <c r="J300"/>
  <c r="BK240"/>
  <c r="BK190"/>
  <c r="J140"/>
  <c r="BK372"/>
  <c r="BK266"/>
  <c r="BK234"/>
  <c r="BK200"/>
  <c r="J164"/>
  <c r="J146"/>
  <c r="J384"/>
  <c r="J364"/>
  <c r="BK353"/>
  <c r="BK343"/>
  <c r="J314"/>
  <c r="J294"/>
  <c r="BK278"/>
  <c r="BK262"/>
  <c r="J234"/>
  <c r="J216"/>
  <c r="BK196"/>
  <c r="BK164"/>
  <c r="J150"/>
  <c r="F37"/>
  <c i="3" r="J234"/>
  <c r="BK250"/>
  <c r="BK148"/>
  <c i="4" r="BK139"/>
  <c r="BK133"/>
  <c r="J129"/>
  <c r="BK125"/>
  <c i="5" r="J234"/>
  <c r="J226"/>
  <c r="BK252"/>
  <c r="J177"/>
  <c r="BK154"/>
  <c r="J176"/>
  <c r="J273"/>
  <c r="BK150"/>
  <c r="J265"/>
  <c r="BK177"/>
  <c r="BK203"/>
  <c i="2" r="J208"/>
  <c r="BK182"/>
  <c i="3" r="J190"/>
  <c r="J198"/>
  <c r="J224"/>
  <c r="J172"/>
  <c i="5" r="J145"/>
  <c r="BK240"/>
  <c r="J159"/>
  <c r="BK191"/>
  <c i="2" r="J378"/>
  <c r="J282"/>
  <c r="BK224"/>
  <c r="J172"/>
  <c r="BK368"/>
  <c r="BK360"/>
  <c r="J345"/>
  <c r="J310"/>
  <c r="BK294"/>
  <c r="BK260"/>
  <c r="J230"/>
  <c r="BK192"/>
  <c r="BK168"/>
  <c r="BK341"/>
  <c r="J331"/>
  <c r="J320"/>
  <c r="BK310"/>
  <c r="BK290"/>
  <c r="BK248"/>
  <c r="BK184"/>
  <c r="J132"/>
  <c r="J372"/>
  <c r="J256"/>
  <c r="J242"/>
  <c r="BK212"/>
  <c r="J192"/>
  <c r="J170"/>
  <c r="BK142"/>
  <c r="J386"/>
  <c r="BK362"/>
  <c r="BK351"/>
  <c r="BK320"/>
  <c r="J306"/>
  <c r="J298"/>
  <c r="J284"/>
  <c r="J266"/>
  <c r="BK246"/>
  <c r="J228"/>
  <c r="BK206"/>
  <c r="BK194"/>
  <c r="J184"/>
  <c r="J154"/>
  <c r="J142"/>
  <c i="3" r="J255"/>
  <c r="BK228"/>
  <c r="J180"/>
  <c r="BK164"/>
  <c r="BK156"/>
  <c r="J238"/>
  <c r="BK216"/>
  <c r="BK134"/>
  <c r="J242"/>
  <c r="BK202"/>
  <c r="J148"/>
  <c r="J240"/>
  <c r="J144"/>
  <c r="J226"/>
  <c r="J210"/>
  <c r="BK150"/>
  <c r="J208"/>
  <c r="J174"/>
  <c r="BK236"/>
  <c r="BK232"/>
  <c r="J263"/>
  <c r="BK176"/>
  <c r="J257"/>
  <c r="BK190"/>
  <c r="J127"/>
  <c i="4" r="BK148"/>
  <c r="J123"/>
  <c r="J152"/>
  <c r="BK129"/>
  <c i="5" r="BK187"/>
  <c r="BK233"/>
  <c r="J224"/>
  <c r="BK195"/>
  <c r="BK147"/>
  <c r="BK255"/>
  <c r="BK169"/>
  <c r="J274"/>
  <c r="J203"/>
  <c r="J258"/>
  <c r="J250"/>
  <c r="BK178"/>
  <c r="BK204"/>
  <c r="J150"/>
  <c i="2" r="J380"/>
  <c r="BK280"/>
  <c r="J204"/>
  <c r="BK150"/>
  <c r="BK366"/>
  <c r="J353"/>
  <c r="BK308"/>
  <c r="J274"/>
  <c r="BK252"/>
  <c r="BK232"/>
  <c r="BK210"/>
  <c r="BK174"/>
  <c r="BK130"/>
  <c r="J333"/>
  <c r="J327"/>
  <c r="BK312"/>
  <c r="J270"/>
  <c r="BK228"/>
  <c r="J166"/>
  <c r="J138"/>
  <c r="BK376"/>
  <c r="BK276"/>
  <c r="J246"/>
  <c r="J224"/>
  <c r="BK204"/>
  <c r="J178"/>
  <c r="J152"/>
  <c r="BK132"/>
  <c r="J366"/>
  <c r="BK357"/>
  <c r="J347"/>
  <c r="BK316"/>
  <c r="BK304"/>
  <c r="BK296"/>
  <c r="J276"/>
  <c r="BK256"/>
  <c r="BK242"/>
  <c r="J218"/>
  <c r="J200"/>
  <c r="BK186"/>
  <c r="J148"/>
  <c i="3" r="J244"/>
  <c r="BK192"/>
  <c r="BK166"/>
  <c r="J146"/>
  <c r="J220"/>
  <c r="BK214"/>
  <c r="J182"/>
  <c r="BK255"/>
  <c r="J204"/>
  <c r="J192"/>
  <c r="BK127"/>
  <c r="J138"/>
  <c r="BK234"/>
  <c r="J176"/>
  <c r="J248"/>
  <c r="BK182"/>
  <c r="BK160"/>
  <c r="J246"/>
  <c r="J206"/>
  <c r="J188"/>
  <c r="BK238"/>
  <c r="J259"/>
  <c r="BK194"/>
  <c i="4" r="BK152"/>
  <c r="BK143"/>
  <c r="J139"/>
  <c r="BK123"/>
  <c i="5" r="J236"/>
  <c r="J204"/>
  <c r="BK225"/>
  <c r="J220"/>
  <c r="J137"/>
  <c r="BK155"/>
  <c r="BK215"/>
  <c r="J154"/>
  <c r="J233"/>
  <c r="BK226"/>
  <c r="J187"/>
  <c r="BK137"/>
  <c r="J182"/>
  <c i="2" r="BK384"/>
  <c r="J272"/>
  <c r="BK180"/>
  <c r="BK144"/>
  <c r="BK364"/>
  <c r="J351"/>
  <c r="J341"/>
  <c r="BK306"/>
  <c r="J290"/>
  <c r="J258"/>
  <c r="J236"/>
  <c r="BK216"/>
  <c r="J180"/>
  <c r="J156"/>
  <c r="J337"/>
  <c r="BK331"/>
  <c r="J323"/>
  <c r="J308"/>
  <c r="J260"/>
  <c r="J210"/>
  <c r="BK154"/>
  <c r="J34"/>
  <c i="3" r="J136"/>
  <c r="BK208"/>
  <c r="BK136"/>
  <c r="BK200"/>
  <c r="J166"/>
  <c r="BK248"/>
  <c r="BK198"/>
  <c r="BK184"/>
  <c r="J261"/>
  <c r="J134"/>
  <c r="J202"/>
  <c r="BK138"/>
  <c i="4" r="J154"/>
  <c r="J143"/>
  <c r="J133"/>
  <c r="J135"/>
  <c i="5" r="J169"/>
  <c r="BK250"/>
  <c r="BK201"/>
  <c r="J210"/>
  <c r="J225"/>
  <c r="J240"/>
  <c r="J173"/>
  <c r="BK275"/>
  <c r="J246"/>
  <c r="BK265"/>
  <c r="J206"/>
  <c r="BK224"/>
  <c r="J170"/>
  <c i="2" r="J288"/>
  <c r="J278"/>
  <c r="J222"/>
  <c r="J160"/>
  <c r="J368"/>
  <c r="J355"/>
  <c r="J343"/>
  <c r="BK300"/>
  <c r="BK272"/>
  <c r="BK238"/>
  <c r="J212"/>
  <c r="J182"/>
  <c r="J162"/>
  <c r="J335"/>
  <c r="BK323"/>
  <c r="J304"/>
  <c r="BK258"/>
  <c r="J196"/>
  <c r="BK152"/>
  <c r="BK386"/>
  <c r="BK268"/>
  <c r="J244"/>
  <c r="BK218"/>
  <c r="J194"/>
  <c r="BK160"/>
  <c r="BK136"/>
  <c r="BK380"/>
  <c r="BK355"/>
  <c r="BK345"/>
  <c r="J312"/>
  <c r="J292"/>
  <c r="J268"/>
  <c r="J252"/>
  <c r="J232"/>
  <c r="BK214"/>
  <c r="J168"/>
  <c r="BK166"/>
  <c r="BK158"/>
  <c r="BK140"/>
  <c i="3" r="BK242"/>
  <c r="BK226"/>
  <c r="BK172"/>
  <c r="J160"/>
  <c r="J250"/>
  <c r="J218"/>
  <c r="J194"/>
  <c r="BK206"/>
  <c r="BK222"/>
  <c r="BK196"/>
  <c r="BK146"/>
  <c r="J184"/>
  <c r="J131"/>
  <c r="J212"/>
  <c r="J125"/>
  <c r="BK180"/>
  <c r="BK263"/>
  <c r="J228"/>
  <c r="BK252"/>
  <c r="J154"/>
  <c r="J178"/>
  <c r="BK131"/>
  <c r="BK174"/>
  <c i="4" r="BK141"/>
  <c r="J125"/>
  <c r="BK127"/>
  <c r="J141"/>
  <c i="5" r="J254"/>
  <c r="J151"/>
  <c r="BK176"/>
  <c r="BK145"/>
  <c r="J191"/>
  <c r="BK258"/>
  <c r="BK274"/>
  <c r="BK262"/>
  <c r="J262"/>
  <c r="BK167"/>
  <c i="2" r="F34"/>
  <c i="5" r="BK273"/>
  <c i="2" r="BK286"/>
  <c r="J264"/>
  <c r="J188"/>
  <c r="F36"/>
  <c i="3" r="BK188"/>
  <c r="BK152"/>
  <c r="J214"/>
  <c r="J164"/>
  <c r="J186"/>
  <c r="BK142"/>
  <c r="J252"/>
  <c r="J152"/>
  <c r="BK212"/>
  <c r="BK178"/>
  <c r="BK257"/>
  <c r="BK218"/>
  <c r="BK168"/>
  <c r="BK204"/>
  <c r="BK158"/>
  <c r="BK154"/>
  <c r="BK125"/>
  <c i="4" r="J131"/>
  <c r="BK137"/>
  <c r="BK150"/>
  <c i="5" r="BK244"/>
  <c r="J147"/>
  <c r="J195"/>
  <c r="J201"/>
  <c r="J161"/>
  <c r="BK210"/>
  <c r="BK236"/>
  <c r="J155"/>
  <c r="BK254"/>
  <c r="BK151"/>
  <c r="BK206"/>
  <c r="BK186"/>
  <c r="J215"/>
  <c i="2" r="BK382"/>
  <c r="BK284"/>
  <c r="J250"/>
  <c r="J174"/>
  <c r="J370"/>
  <c r="J357"/>
  <c r="BK349"/>
  <c r="BK339"/>
  <c r="J296"/>
  <c r="BK270"/>
  <c r="J240"/>
  <c r="J214"/>
  <c r="BK188"/>
  <c r="BK146"/>
  <c r="BK335"/>
  <c r="BK329"/>
  <c r="BK314"/>
  <c r="BK302"/>
  <c r="BK236"/>
  <c r="BK172"/>
  <c r="J134"/>
  <c r="J376"/>
  <c r="J280"/>
  <c r="BK250"/>
  <c r="J238"/>
  <c r="J206"/>
  <c r="J186"/>
  <c r="J158"/>
  <c r="BK138"/>
  <c r="J382"/>
  <c r="J360"/>
  <c r="J349"/>
  <c r="J318"/>
  <c r="J302"/>
  <c r="J286"/>
  <c r="BK274"/>
  <c r="BK244"/>
  <c r="BK226"/>
  <c r="BK202"/>
  <c r="J190"/>
  <c r="BK162"/>
  <c r="J144"/>
  <c r="BK134"/>
  <c i="3" r="BK230"/>
  <c r="BK186"/>
  <c r="J168"/>
  <c r="J158"/>
  <c r="BK224"/>
  <c r="J200"/>
  <c r="BK140"/>
  <c r="J140"/>
  <c r="BK220"/>
  <c r="J170"/>
  <c r="J216"/>
  <c r="J162"/>
  <c r="BK246"/>
  <c r="J222"/>
  <c r="J142"/>
  <c r="BK210"/>
  <c r="J129"/>
  <c r="BK244"/>
  <c r="J196"/>
  <c r="J156"/>
  <c r="J236"/>
  <c r="BK170"/>
  <c r="BK240"/>
  <c r="J150"/>
  <c i="4" r="J150"/>
  <c r="J127"/>
  <c r="BK131"/>
  <c r="BK146"/>
  <c i="5" r="BK170"/>
  <c r="BK256"/>
  <c r="J186"/>
  <c r="J178"/>
  <c r="J244"/>
  <c r="BK237"/>
  <c r="BK161"/>
  <c r="J252"/>
  <c r="J275"/>
  <c r="BK141"/>
  <c r="BK182"/>
  <c r="J256"/>
  <c i="2" r="F35"/>
  <c l="1" r="P261"/>
  <c r="BK359"/>
  <c r="J359"/>
  <c r="J105"/>
  <c i="3" r="P133"/>
  <c i="4" r="T122"/>
  <c r="T121"/>
  <c i="2" r="T261"/>
  <c i="3" r="BK133"/>
  <c r="J133"/>
  <c r="J99"/>
  <c i="4" r="R122"/>
  <c r="R121"/>
  <c i="5" r="BK172"/>
  <c i="2" r="P165"/>
  <c r="R322"/>
  <c r="T375"/>
  <c r="T374"/>
  <c i="3" r="P157"/>
  <c r="P123"/>
  <c r="R254"/>
  <c r="R253"/>
  <c i="4" r="P122"/>
  <c r="P121"/>
  <c i="5" r="P136"/>
  <c r="R205"/>
  <c i="2" r="T165"/>
  <c r="BK322"/>
  <c r="J322"/>
  <c r="J103"/>
  <c r="R359"/>
  <c i="3" r="P124"/>
  <c r="R157"/>
  <c r="T254"/>
  <c r="T253"/>
  <c i="4" r="R145"/>
  <c r="R144"/>
  <c i="5" r="T205"/>
  <c r="R257"/>
  <c i="2" r="P129"/>
  <c r="T209"/>
  <c r="P359"/>
  <c i="4" r="T145"/>
  <c r="T144"/>
  <c i="5" r="P166"/>
  <c r="T181"/>
  <c r="R202"/>
  <c r="R199"/>
  <c r="BK239"/>
  <c r="T257"/>
  <c i="2" r="BK165"/>
  <c r="J165"/>
  <c r="J99"/>
  <c i="3" r="R133"/>
  <c r="T133"/>
  <c r="BK254"/>
  <c r="J254"/>
  <c r="J102"/>
  <c i="5" r="R136"/>
  <c r="P172"/>
  <c r="P205"/>
  <c r="R231"/>
  <c r="BK253"/>
  <c r="J253"/>
  <c r="J110"/>
  <c i="2" r="BK129"/>
  <c r="J129"/>
  <c r="J98"/>
  <c r="R261"/>
  <c r="BK350"/>
  <c r="J350"/>
  <c r="J104"/>
  <c r="T350"/>
  <c i="3" r="T124"/>
  <c i="5" r="BK181"/>
  <c r="J181"/>
  <c r="J102"/>
  <c r="BK202"/>
  <c r="J202"/>
  <c r="J105"/>
  <c r="T239"/>
  <c r="P257"/>
  <c i="2" r="R129"/>
  <c r="P209"/>
  <c r="P350"/>
  <c r="R350"/>
  <c i="3" r="R124"/>
  <c r="BK157"/>
  <c r="J157"/>
  <c r="J100"/>
  <c r="P254"/>
  <c r="P253"/>
  <c i="4" r="P145"/>
  <c r="P144"/>
  <c i="5" r="T136"/>
  <c r="BK205"/>
  <c r="J205"/>
  <c r="J106"/>
  <c r="P231"/>
  <c r="R253"/>
  <c r="BK272"/>
  <c r="J272"/>
  <c r="J114"/>
  <c i="2" r="BK261"/>
  <c r="J261"/>
  <c r="J101"/>
  <c r="T359"/>
  <c i="5" r="R166"/>
  <c r="R181"/>
  <c r="R239"/>
  <c r="R238"/>
  <c i="2" r="T129"/>
  <c r="R209"/>
  <c r="R375"/>
  <c r="R374"/>
  <c i="4" r="BK145"/>
  <c r="BK144"/>
  <c r="J144"/>
  <c r="J99"/>
  <c i="5" r="BK166"/>
  <c r="J166"/>
  <c r="J99"/>
  <c r="R172"/>
  <c r="R171"/>
  <c r="T231"/>
  <c r="BK257"/>
  <c r="J257"/>
  <c r="J111"/>
  <c r="P272"/>
  <c r="P271"/>
  <c i="2" r="R165"/>
  <c r="T322"/>
  <c r="P375"/>
  <c r="P374"/>
  <c i="3" r="BK124"/>
  <c r="J124"/>
  <c r="J98"/>
  <c r="T157"/>
  <c i="5" r="T166"/>
  <c r="P181"/>
  <c r="P202"/>
  <c r="P199"/>
  <c r="P239"/>
  <c r="T253"/>
  <c r="R272"/>
  <c r="R271"/>
  <c i="2" r="BK209"/>
  <c r="J209"/>
  <c r="J100"/>
  <c r="P322"/>
  <c r="BK375"/>
  <c r="BK374"/>
  <c r="J374"/>
  <c r="J106"/>
  <c i="4" r="BK122"/>
  <c r="J122"/>
  <c r="J98"/>
  <c i="5" r="BK136"/>
  <c r="T172"/>
  <c r="T171"/>
  <c r="T202"/>
  <c r="T199"/>
  <c r="BK231"/>
  <c r="J231"/>
  <c r="J107"/>
  <c r="P253"/>
  <c r="T272"/>
  <c r="T271"/>
  <c i="2" r="BK319"/>
  <c r="J319"/>
  <c r="J102"/>
  <c i="5" r="BK200"/>
  <c r="J200"/>
  <c r="J104"/>
  <c r="BK264"/>
  <c r="J264"/>
  <c r="J112"/>
  <c r="F131"/>
  <c r="BE151"/>
  <c r="BE154"/>
  <c r="BE176"/>
  <c r="BE195"/>
  <c r="E85"/>
  <c r="BE147"/>
  <c r="BE159"/>
  <c r="BE169"/>
  <c r="BE191"/>
  <c r="BE203"/>
  <c r="BE224"/>
  <c r="BE226"/>
  <c r="BE265"/>
  <c r="BE274"/>
  <c r="BE167"/>
  <c r="BE201"/>
  <c r="BE232"/>
  <c r="J128"/>
  <c r="BE137"/>
  <c r="BE173"/>
  <c r="BE177"/>
  <c r="BE210"/>
  <c r="BE237"/>
  <c r="BE240"/>
  <c r="BE262"/>
  <c r="BE273"/>
  <c r="BE275"/>
  <c r="BE150"/>
  <c r="BE170"/>
  <c r="BE206"/>
  <c r="BE225"/>
  <c r="BE252"/>
  <c r="BE182"/>
  <c r="BE187"/>
  <c r="BE215"/>
  <c r="BE236"/>
  <c r="BE246"/>
  <c r="BE258"/>
  <c i="4" r="BK121"/>
  <c r="J121"/>
  <c r="J97"/>
  <c r="J145"/>
  <c r="J100"/>
  <c i="5" r="BE186"/>
  <c r="BE233"/>
  <c r="BE254"/>
  <c r="BE255"/>
  <c r="BE145"/>
  <c r="BE161"/>
  <c r="BE234"/>
  <c r="BE141"/>
  <c r="BE155"/>
  <c r="BE220"/>
  <c r="BE244"/>
  <c r="BE250"/>
  <c r="BE148"/>
  <c r="BE178"/>
  <c r="BE204"/>
  <c r="BE256"/>
  <c i="3" r="BK123"/>
  <c i="4" r="J91"/>
  <c r="J117"/>
  <c r="BE135"/>
  <c r="BE141"/>
  <c i="3" r="BK253"/>
  <c r="J253"/>
  <c r="J101"/>
  <c i="4" r="J114"/>
  <c r="BE131"/>
  <c r="BE137"/>
  <c r="BE148"/>
  <c r="F116"/>
  <c r="BE125"/>
  <c r="BE127"/>
  <c r="BE143"/>
  <c r="E85"/>
  <c r="BE154"/>
  <c r="F92"/>
  <c r="BE129"/>
  <c r="BE139"/>
  <c r="BE146"/>
  <c r="BE150"/>
  <c r="BE152"/>
  <c r="BE123"/>
  <c r="BE133"/>
  <c i="3" r="BE129"/>
  <c r="BE158"/>
  <c r="BE162"/>
  <c r="BE164"/>
  <c r="BE170"/>
  <c r="BE196"/>
  <c r="BE134"/>
  <c r="BE248"/>
  <c r="BE259"/>
  <c i="2" r="J375"/>
  <c r="J107"/>
  <c i="3" r="F92"/>
  <c r="BE140"/>
  <c r="BE172"/>
  <c r="BE206"/>
  <c r="BE212"/>
  <c r="BE226"/>
  <c r="BE150"/>
  <c r="BE208"/>
  <c r="BE246"/>
  <c r="BE178"/>
  <c r="BE192"/>
  <c r="BE200"/>
  <c r="BE250"/>
  <c r="BE255"/>
  <c r="BE257"/>
  <c r="BE261"/>
  <c r="BE263"/>
  <c r="E85"/>
  <c r="J119"/>
  <c r="BE131"/>
  <c r="BE146"/>
  <c r="BE156"/>
  <c r="BE184"/>
  <c r="BE190"/>
  <c r="BE202"/>
  <c r="BE240"/>
  <c r="F91"/>
  <c r="BE127"/>
  <c r="BE138"/>
  <c r="BE182"/>
  <c r="BE194"/>
  <c r="BE218"/>
  <c r="BE238"/>
  <c r="J89"/>
  <c r="BE125"/>
  <c r="BE154"/>
  <c r="BE188"/>
  <c r="BE220"/>
  <c r="BE222"/>
  <c r="BE228"/>
  <c r="BE230"/>
  <c r="BE234"/>
  <c r="BE242"/>
  <c r="BE160"/>
  <c r="BE232"/>
  <c r="BE244"/>
  <c r="J91"/>
  <c r="BE144"/>
  <c r="BE166"/>
  <c r="BE168"/>
  <c r="BE176"/>
  <c r="BE180"/>
  <c r="BE186"/>
  <c r="BE224"/>
  <c r="BE252"/>
  <c r="BE136"/>
  <c r="BE142"/>
  <c r="BE148"/>
  <c r="BE152"/>
  <c r="BE174"/>
  <c r="BE198"/>
  <c r="BE204"/>
  <c r="BE210"/>
  <c r="BE214"/>
  <c r="BE216"/>
  <c r="BE236"/>
  <c i="2" r="E117"/>
  <c r="F123"/>
  <c r="J124"/>
  <c r="BE132"/>
  <c r="BE142"/>
  <c r="BE146"/>
  <c r="BE148"/>
  <c r="BE152"/>
  <c r="BE156"/>
  <c r="BE172"/>
  <c r="BE180"/>
  <c r="BE198"/>
  <c r="BE216"/>
  <c r="BE220"/>
  <c r="BE230"/>
  <c r="BE250"/>
  <c r="BE254"/>
  <c r="BE264"/>
  <c r="BE282"/>
  <c r="BE284"/>
  <c r="BE288"/>
  <c r="BE298"/>
  <c r="BE314"/>
  <c r="BE341"/>
  <c r="BE343"/>
  <c r="BE351"/>
  <c r="BE355"/>
  <c r="BE357"/>
  <c r="BE360"/>
  <c r="BE368"/>
  <c r="BE380"/>
  <c r="F92"/>
  <c r="J121"/>
  <c r="BE130"/>
  <c r="BE144"/>
  <c r="BE150"/>
  <c r="BE162"/>
  <c r="BE176"/>
  <c r="BE184"/>
  <c r="BE188"/>
  <c r="BE190"/>
  <c r="BE192"/>
  <c r="BE196"/>
  <c r="BE210"/>
  <c r="BE212"/>
  <c r="BE222"/>
  <c r="BE226"/>
  <c r="BE232"/>
  <c r="BE236"/>
  <c r="BE240"/>
  <c r="BE242"/>
  <c r="BE252"/>
  <c r="BE272"/>
  <c r="BE274"/>
  <c r="BE372"/>
  <c r="BE376"/>
  <c i="1" r="AW95"/>
  <c i="2" r="BE136"/>
  <c r="BE158"/>
  <c r="BE168"/>
  <c r="BE170"/>
  <c r="BE174"/>
  <c r="BE182"/>
  <c r="BE194"/>
  <c r="BE202"/>
  <c r="BE208"/>
  <c r="BE214"/>
  <c r="BE238"/>
  <c r="BE262"/>
  <c r="BE268"/>
  <c r="BE280"/>
  <c r="BE302"/>
  <c r="BE306"/>
  <c r="BE308"/>
  <c r="BE310"/>
  <c r="BE312"/>
  <c r="BE316"/>
  <c r="BE318"/>
  <c r="BE320"/>
  <c r="BE323"/>
  <c r="BE327"/>
  <c r="BE329"/>
  <c r="BE331"/>
  <c r="BE333"/>
  <c r="BE335"/>
  <c r="BE337"/>
  <c r="BE339"/>
  <c r="BE370"/>
  <c i="1" r="BA95"/>
  <c i="2" r="BE134"/>
  <c r="BE138"/>
  <c r="BE154"/>
  <c r="BE160"/>
  <c r="BE164"/>
  <c r="BE166"/>
  <c r="BE178"/>
  <c r="BE200"/>
  <c r="BE204"/>
  <c r="BE206"/>
  <c r="BE218"/>
  <c r="BE224"/>
  <c r="BE228"/>
  <c r="BE234"/>
  <c r="BE244"/>
  <c r="BE246"/>
  <c r="BE256"/>
  <c r="BE258"/>
  <c r="BE278"/>
  <c r="BE286"/>
  <c r="BE292"/>
  <c r="BE294"/>
  <c r="BE296"/>
  <c r="BE300"/>
  <c r="BE304"/>
  <c r="BE345"/>
  <c r="BE347"/>
  <c r="BE349"/>
  <c r="BE353"/>
  <c r="BE362"/>
  <c r="BE364"/>
  <c r="BE366"/>
  <c r="BE386"/>
  <c i="1" r="BB95"/>
  <c i="2" r="J91"/>
  <c r="BE140"/>
  <c r="BE186"/>
  <c r="BE248"/>
  <c r="BE260"/>
  <c r="BE266"/>
  <c r="BE270"/>
  <c r="BE276"/>
  <c r="BE290"/>
  <c r="BE378"/>
  <c r="BE382"/>
  <c r="BE384"/>
  <c i="1" r="BC95"/>
  <c r="BD95"/>
  <c i="4" r="F35"/>
  <c i="1" r="BB97"/>
  <c i="5" r="J34"/>
  <c i="1" r="AW98"/>
  <c i="4" r="F37"/>
  <c i="1" r="BD97"/>
  <c i="5" r="F37"/>
  <c i="1" r="BD98"/>
  <c i="5" r="F34"/>
  <c i="1" r="BA98"/>
  <c i="3" r="F37"/>
  <c i="1" r="BD96"/>
  <c i="4" r="J34"/>
  <c i="1" r="AW97"/>
  <c i="3" r="F36"/>
  <c i="1" r="BC96"/>
  <c i="3" r="J34"/>
  <c i="1" r="AW96"/>
  <c i="3" r="F35"/>
  <c i="1" r="BB96"/>
  <c i="3" r="F34"/>
  <c i="1" r="BA96"/>
  <c i="4" r="F36"/>
  <c i="1" r="BC97"/>
  <c i="5" r="F36"/>
  <c i="1" r="BC98"/>
  <c i="4" r="F34"/>
  <c i="1" r="BA97"/>
  <c i="5" r="F35"/>
  <c i="1" r="BB98"/>
  <c i="5" l="1" r="T135"/>
  <c r="R135"/>
  <c r="R134"/>
  <c i="2" r="T128"/>
  <c r="T127"/>
  <c i="3" r="R123"/>
  <c r="R122"/>
  <c i="2" r="P128"/>
  <c r="P127"/>
  <c i="1" r="AU95"/>
  <c i="3" r="T123"/>
  <c r="T122"/>
  <c i="5" r="BK238"/>
  <c r="J238"/>
  <c r="J108"/>
  <c r="T238"/>
  <c i="4" r="P120"/>
  <c i="1" r="AU97"/>
  <c i="4" r="T120"/>
  <c i="5" r="BK171"/>
  <c r="J171"/>
  <c r="J100"/>
  <c i="2" r="R128"/>
  <c r="R127"/>
  <c i="5" r="P171"/>
  <c r="P135"/>
  <c r="P134"/>
  <c i="1" r="AU98"/>
  <c i="4" r="R120"/>
  <c i="5" r="P238"/>
  <c i="3" r="P122"/>
  <c i="1" r="AU96"/>
  <c i="5" r="J172"/>
  <c r="J101"/>
  <c r="BK271"/>
  <c r="J271"/>
  <c r="J113"/>
  <c r="J136"/>
  <c r="J98"/>
  <c r="J239"/>
  <c r="J109"/>
  <c i="2" r="BK128"/>
  <c r="J128"/>
  <c r="J97"/>
  <c i="5" r="BK199"/>
  <c r="J199"/>
  <c r="J103"/>
  <c i="4" r="BK120"/>
  <c r="J120"/>
  <c i="3" r="BK122"/>
  <c r="J122"/>
  <c r="J123"/>
  <c r="J97"/>
  <c i="2" r="J33"/>
  <c i="1" r="AV95"/>
  <c r="AT95"/>
  <c i="2" r="F33"/>
  <c i="1" r="AZ95"/>
  <c i="3" r="J33"/>
  <c i="1" r="AV96"/>
  <c r="AT96"/>
  <c i="3" r="F33"/>
  <c i="1" r="AZ96"/>
  <c i="4" r="J30"/>
  <c i="1" r="AG97"/>
  <c i="5" r="J33"/>
  <c i="1" r="AV98"/>
  <c r="AT98"/>
  <c i="4" r="J33"/>
  <c i="1" r="AV97"/>
  <c r="AT97"/>
  <c r="BA94"/>
  <c r="W30"/>
  <c i="3" r="J30"/>
  <c i="1" r="AG96"/>
  <c i="5" r="F33"/>
  <c i="1" r="AZ98"/>
  <c i="4" r="F33"/>
  <c i="1" r="AZ97"/>
  <c r="BD94"/>
  <c r="W33"/>
  <c r="BB94"/>
  <c r="W31"/>
  <c r="BC94"/>
  <c r="W32"/>
  <c i="5" l="1" r="T134"/>
  <c r="BK135"/>
  <c r="J135"/>
  <c r="J97"/>
  <c i="2" r="BK127"/>
  <c r="J127"/>
  <c i="1" r="AN97"/>
  <c i="4" r="J96"/>
  <c i="1" r="AN96"/>
  <c i="3" r="J96"/>
  <c i="4" r="J39"/>
  <c i="3" r="J39"/>
  <c i="1" r="AU94"/>
  <c i="2" r="J30"/>
  <c i="1" r="AG95"/>
  <c r="AY94"/>
  <c r="AZ94"/>
  <c r="W29"/>
  <c r="AX94"/>
  <c r="AW94"/>
  <c r="AK30"/>
  <c i="2" l="1" r="J39"/>
  <c i="5" r="BK134"/>
  <c r="J134"/>
  <c i="2" r="J96"/>
  <c i="1" r="AN95"/>
  <c i="5" r="J30"/>
  <c i="1" r="AG98"/>
  <c r="AG94"/>
  <c r="AK26"/>
  <c r="AV94"/>
  <c r="AK29"/>
  <c r="AK35"/>
  <c i="5" l="1" r="J96"/>
  <c r="J39"/>
  <c i="1" r="AN98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<sst xmlns="http://schemas.openxmlformats.org/spreadsheetml/2006/main">
  <si>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</si>
  <si>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</si>
  <si>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</si>
  <si>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</si>
  <si>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{e52033d0-be7c-4c3f-a46a-fb675ca0ad7d}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</si>
  <si>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</si>
  <si>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</si>
  <si>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</si>
  <si>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</si>
  <si>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</si>
  <si>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</si>
  <si>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</si>
  <si>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</si>
  <si>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</si>
  <si>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D1_01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</si>
  <si>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</si>
  <si>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</si>
  <si>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Hluboká 109, Jihlava - Oprava plynové kotelny 1</t>
  </si>
  <si>
    <t>KSO:</t>
  </si>
  <si>
    <t>CC-CZ:</t>
  </si>
  <si>
    <t>Místo:</t>
  </si>
  <si>
    <t xml:space="preserve"> </t>
  </si>
  <si>
    <t>Datum:</t>
  </si>
  <si>
    <t>16. 12. 2024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</si>
  <si>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</si>
  <si>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</si>
  <si>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</si>
  <si>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</si>
  <si>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</si>
  <si>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</si>
  <si>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</si>
  <si>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</si>
  <si>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</si>
  <si>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</si>
  <si>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</si>
  <si>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</si>
  <si>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</si>
  <si>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</si>
  <si>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</si>
  <si>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</si>
  <si>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</si>
  <si>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</si>
  <si>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</si>
  <si>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</si>
  <si>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</si>
  <si>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</si>
  <si>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</si>
  <si>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</si>
  <si>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</si>
  <si>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</si>
  <si>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</si>
  <si>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</si>
  <si>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</si>
  <si>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</si>
  <si>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</si>
  <si>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</si>
  <si>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</si>
  <si>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</si>
  <si>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</si>
  <si>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</si>
  <si>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</si>
  <si>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</si>
  <si>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</si>
  <si>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</si>
  <si>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</si>
  <si>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</si>
  <si>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</si>
  <si>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</si>
  <si>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</si>
  <si>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</si>
  <si>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</si>
  <si>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</si>
  <si>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</si>
  <si>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</si>
  <si>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</si>
  <si>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</si>
  <si>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</si>
  <si>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</si>
  <si>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D1_01_4a</t>
  </si>
  <si>
    <t>Vytápění</t>
  </si>
  <si>
    <t>STA</t>
  </si>
  <si>
    <t>1</t>
  </si>
  <si>
    <t>{ee28eb6b-2da4-4dca-8073-180187aaf473}</t>
  </si>
  <si>
    <t>2</t>
  </si>
  <si>
    <t>D1_01_4b</t>
  </si>
  <si>
    <t>Zdravotně technické instalace</t>
  </si>
  <si>
    <t>{1288065f-83b1-48c5-bcea-c443318f2394}</t>
  </si>
  <si>
    <t>D1_01_4c</t>
  </si>
  <si>
    <t>Plynová odběrná zařízení</t>
  </si>
  <si>
    <t>{451a51a0-b0b1-45f6-ad11-9354bdc87404}</t>
  </si>
  <si>
    <t>D1_01_4e</t>
  </si>
  <si>
    <t>Stavební část</t>
  </si>
  <si>
    <t>{b45f7789-39e3-40d5-9c3a-1e39df4de4a3}</t>
  </si>
  <si>
    <t>KRYCÍ LIST SOUPISU PRACÍ</t>
  </si>
  <si>
    <t>Objekt:</t>
  </si>
  <si>
    <t>D1_01_4a - Vytápění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</si>
  <si>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</si>
  <si>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</si>
  <si>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</si>
  <si>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</si>
  <si>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</si>
  <si>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</si>
  <si>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</si>
  <si>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</si>
  <si>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</si>
  <si>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</si>
  <si>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783 - Dokončovací práce - nátěry</t>
  </si>
  <si>
    <t xml:space="preserve">    713 - Izolace tepelné</t>
  </si>
  <si>
    <t xml:space="preserve">    Z - Zámečnické výrobky</t>
  </si>
  <si>
    <t xml:space="preserve">    HZS - HZS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</si>
  <si>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</si>
  <si>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</si>
  <si>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</si>
  <si>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</si>
  <si>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</si>
  <si>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</si>
  <si>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</si>
  <si>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</si>
  <si>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</si>
  <si>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</si>
  <si>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</si>
  <si>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</si>
  <si>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</si>
  <si>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</si>
  <si>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</si>
  <si>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</si>
  <si>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</si>
  <si>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</si>
  <si>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731</t>
  </si>
  <si>
    <t>Ústřední vytápění - kotelny</t>
  </si>
  <si>
    <t>K</t>
  </si>
  <si>
    <t>731200826</t>
  </si>
  <si>
    <t>Demontáž kotle ocelového na plynná nebo kapalná paliva výkon přes 40 do 60 kW</t>
  </si>
  <si>
    <t>kus</t>
  </si>
  <si>
    <t>16</t>
  </si>
  <si>
    <t>1379095684</t>
  </si>
  <si>
    <t>VV</t>
  </si>
  <si>
    <t>73139183R1</t>
  </si>
  <si>
    <t>Demontáž kouřovodu od kotle</t>
  </si>
  <si>
    <t>m</t>
  </si>
  <si>
    <t>943621536</t>
  </si>
  <si>
    <t>6</t>
  </si>
  <si>
    <t>3</t>
  </si>
  <si>
    <t>731890803R</t>
  </si>
  <si>
    <t>Přemístění demontovaných kotelen umístěných ve výšce nebo hloubce objektu přes 12 do 24 m</t>
  </si>
  <si>
    <t>t</t>
  </si>
  <si>
    <t>894058593</t>
  </si>
  <si>
    <t>0,71</t>
  </si>
  <si>
    <t>4</t>
  </si>
  <si>
    <t>731244494R</t>
  </si>
  <si>
    <t>Montáž kaskádové kotelny o výkonu 90kW včetně příslušenství</t>
  </si>
  <si>
    <t>soubor</t>
  </si>
  <si>
    <t>-156473783</t>
  </si>
  <si>
    <t>5</t>
  </si>
  <si>
    <t>M</t>
  </si>
  <si>
    <t>48410402R</t>
  </si>
  <si>
    <t xml:space="preserve">Stavebnce kaskádové kotelny 90kW: 2ks stacionární kotel s nerezovým výměníkem výkon 5-45kW,2ks interface pro komunikaci BUS OCI 345,  externí modul AVS75 pro směšovaný topný okruh vč. 1 ks příložného čidla teploty, příložné čidlo teploty, vnější sonda</t>
  </si>
  <si>
    <t>32</t>
  </si>
  <si>
    <t>1009731909</t>
  </si>
  <si>
    <t>731244499R</t>
  </si>
  <si>
    <t>Montáž příslušenství</t>
  </si>
  <si>
    <t>1742183321</t>
  </si>
  <si>
    <t>7</t>
  </si>
  <si>
    <t>4841770R11</t>
  </si>
  <si>
    <t>příložné čidlo teploty</t>
  </si>
  <si>
    <t>-780644741</t>
  </si>
  <si>
    <t>8</t>
  </si>
  <si>
    <t>4841770R12</t>
  </si>
  <si>
    <t>externí modul AVS75</t>
  </si>
  <si>
    <t>-1001471784</t>
  </si>
  <si>
    <t>9</t>
  </si>
  <si>
    <t>4841770R14</t>
  </si>
  <si>
    <t>Sada poruchové signalizace pro zdroje tepla KOTELNÍK 2 ED</t>
  </si>
  <si>
    <t>2001754725</t>
  </si>
  <si>
    <t>10</t>
  </si>
  <si>
    <t>4841770R21</t>
  </si>
  <si>
    <t>Dvoustupňový detektor plynu</t>
  </si>
  <si>
    <t>37513627</t>
  </si>
  <si>
    <t>11</t>
  </si>
  <si>
    <t>4841770R22</t>
  </si>
  <si>
    <t>Detektor CO</t>
  </si>
  <si>
    <t>-624769905</t>
  </si>
  <si>
    <t>12</t>
  </si>
  <si>
    <t>4841770R31</t>
  </si>
  <si>
    <t>ponorná sonda bojleru</t>
  </si>
  <si>
    <t>-524461301</t>
  </si>
  <si>
    <t>13</t>
  </si>
  <si>
    <t>731810351R</t>
  </si>
  <si>
    <t>Montáž soustředného potrubí pro kondenzační kotel průměru 80/125 mm</t>
  </si>
  <si>
    <t>405556835</t>
  </si>
  <si>
    <t>14</t>
  </si>
  <si>
    <t>48477128R</t>
  </si>
  <si>
    <t xml:space="preserve">Plastová trubka souosá koaxiální systém odtahu spalin pro kondenzační kotle D 80/125mm délky 3,5m, vč. kolen, měřícího kusu, revizního kusu </t>
  </si>
  <si>
    <t>-171946422</t>
  </si>
  <si>
    <t>731810461R</t>
  </si>
  <si>
    <t>Montáž pevného systému odkouření pro kondenzační kotle</t>
  </si>
  <si>
    <t>604925644</t>
  </si>
  <si>
    <t>541714R080</t>
  </si>
  <si>
    <t>Kompletní sestava plastového kouřovodu DN80 délky 8,5m pro vložkování stávajícího komínového průduchu, včetně patního kolena, rozpěrek, rozety a manžety proti zatékání</t>
  </si>
  <si>
    <t>1037858446</t>
  </si>
  <si>
    <t>17</t>
  </si>
  <si>
    <t>541714R208</t>
  </si>
  <si>
    <t>Zákrytová desky na komín s kouřovodem DN180</t>
  </si>
  <si>
    <t>284788449</t>
  </si>
  <si>
    <t>18</t>
  </si>
  <si>
    <t>998731103R</t>
  </si>
  <si>
    <t>Přesun hmot tonážní pro kotelny v objektech v přes 12 do 24 m</t>
  </si>
  <si>
    <t>-27295085</t>
  </si>
  <si>
    <t>732</t>
  </si>
  <si>
    <t>Ústřední vytápění - strojovny</t>
  </si>
  <si>
    <t>19</t>
  </si>
  <si>
    <t>732110811</t>
  </si>
  <si>
    <t>Demontáž rozdělovače nebo sběrače DN přes 50 do 100</t>
  </si>
  <si>
    <t>-46918574</t>
  </si>
  <si>
    <t>2+2</t>
  </si>
  <si>
    <t>20</t>
  </si>
  <si>
    <t>732110831R</t>
  </si>
  <si>
    <t>Demontáž HVDT, průtok do 10m3/h</t>
  </si>
  <si>
    <t>1878183331</t>
  </si>
  <si>
    <t>732212815</t>
  </si>
  <si>
    <t>Demontáž ohříváku zásobníkového stojatého obsah do 1600 l</t>
  </si>
  <si>
    <t>-2125038205</t>
  </si>
  <si>
    <t>22</t>
  </si>
  <si>
    <t>732320813</t>
  </si>
  <si>
    <t>Demontáž nádrže beztlaké nebo tlakové odpojení od rozvodů potrubí obsah přes 100 do 200 l</t>
  </si>
  <si>
    <t>1390345278</t>
  </si>
  <si>
    <t>23</t>
  </si>
  <si>
    <t>732420813</t>
  </si>
  <si>
    <t>Demontáž čerpadla oběhového spirálního DN 50</t>
  </si>
  <si>
    <t>-1103424062</t>
  </si>
  <si>
    <t>2+4</t>
  </si>
  <si>
    <t>24</t>
  </si>
  <si>
    <t>732890803R</t>
  </si>
  <si>
    <t>Přesun demontovaných strojoven vodorovně 100 m v objektech v přes 12 do 24 m</t>
  </si>
  <si>
    <t>-562975104</t>
  </si>
  <si>
    <t>1,05</t>
  </si>
  <si>
    <t>25</t>
  </si>
  <si>
    <t>732111126R</t>
  </si>
  <si>
    <t>Tělesa rozdělovačů a sběračů DN 65 z trub ocelových bezešvých</t>
  </si>
  <si>
    <t>1123717156</t>
  </si>
  <si>
    <t>26</t>
  </si>
  <si>
    <t>732111R912</t>
  </si>
  <si>
    <t>Trubkový rozdělovač/sběrač DN65 delky 1,55m</t>
  </si>
  <si>
    <t>1231501009</t>
  </si>
  <si>
    <t>27</t>
  </si>
  <si>
    <t>48487720R</t>
  </si>
  <si>
    <t xml:space="preserve">podpěra rozdělovače-sběrače pod  modul DN65</t>
  </si>
  <si>
    <t>635188482</t>
  </si>
  <si>
    <t>28</t>
  </si>
  <si>
    <t>732199100</t>
  </si>
  <si>
    <t>Montáž orientačních štítků</t>
  </si>
  <si>
    <t>-121068591</t>
  </si>
  <si>
    <t>29</t>
  </si>
  <si>
    <t>6275R0001</t>
  </si>
  <si>
    <t xml:space="preserve">Orientační štítky  </t>
  </si>
  <si>
    <t>-1574581596</t>
  </si>
  <si>
    <t>30</t>
  </si>
  <si>
    <t>732219104R</t>
  </si>
  <si>
    <t>Montáž ohříváků vody zásobníkových stojatých kombinovaných do 500 litrů</t>
  </si>
  <si>
    <t>-785213994</t>
  </si>
  <si>
    <t>31</t>
  </si>
  <si>
    <t>732331619</t>
  </si>
  <si>
    <t>Nádoba tlaková expanzní pro topnou a chladicí soustavu s membránou závitové připojení PN 0,6 o objemu 140 l</t>
  </si>
  <si>
    <t>448625723</t>
  </si>
  <si>
    <t>732331778</t>
  </si>
  <si>
    <t>Příslušenství k expanzním nádobám bezpečnostní uzávěr G 1 k měření tlaku</t>
  </si>
  <si>
    <t>-1658886644</t>
  </si>
  <si>
    <t>33</t>
  </si>
  <si>
    <t>732113103</t>
  </si>
  <si>
    <t>Vyrovnávač dynamických tlaků DN 65 PN 6 hydraulický přírubový</t>
  </si>
  <si>
    <t>-307831123</t>
  </si>
  <si>
    <t>34</t>
  </si>
  <si>
    <t>732429212</t>
  </si>
  <si>
    <t>Montáž čerpadla oběhového mokroběžného závitového DN 25</t>
  </si>
  <si>
    <t>1165314455</t>
  </si>
  <si>
    <t>35</t>
  </si>
  <si>
    <t>42611274R</t>
  </si>
  <si>
    <t>čerpadlo oběhové teplovodní např. Wilo Stratos Pico, 25/0,5-6, závitové DN 25, pro vytápění, výtlak 6m, Qmax 3,7m3/h, PN 10</t>
  </si>
  <si>
    <t>-1375466733</t>
  </si>
  <si>
    <t>36</t>
  </si>
  <si>
    <t>42611275R</t>
  </si>
  <si>
    <t>čerpadlo oběhové teplovodní např. Wilo Stratos Pico, 25/0,5-8, závitové DN 25, pro vytápění, výtlak 8m, Qmax 4,4m3/h, PN 10</t>
  </si>
  <si>
    <t>693354125</t>
  </si>
  <si>
    <t>37</t>
  </si>
  <si>
    <t>42611276R</t>
  </si>
  <si>
    <t>čerpadlo oběhové teplovodní, řízení PWM, např. Wilo Varios Pico-STG, 25/1-8, závitové DN 25, pro vytápění, výtlak 8,4m, Qmax 4,4m3/h, PN 10</t>
  </si>
  <si>
    <t>-1143729024</t>
  </si>
  <si>
    <t>38</t>
  </si>
  <si>
    <t>732429215</t>
  </si>
  <si>
    <t>Montáž čerpadla oběhového mokroběžného závitového DN 32</t>
  </si>
  <si>
    <t>-1011094759</t>
  </si>
  <si>
    <t>39</t>
  </si>
  <si>
    <t>42611287R</t>
  </si>
  <si>
    <t>čerpadlo oběhové teplovodní, např. Wilo Stratos Maxo, 30/0,5-8, závitové,výtlak 8m Qmax 9,5m3/h, PN 10, 230V</t>
  </si>
  <si>
    <t>-1277630673</t>
  </si>
  <si>
    <t>40</t>
  </si>
  <si>
    <t>998732103</t>
  </si>
  <si>
    <t>Přesun hmot tonážní pro strojovny v objektech v přes 12 do 24 m</t>
  </si>
  <si>
    <t>1047224587</t>
  </si>
  <si>
    <t>733</t>
  </si>
  <si>
    <t>Ústřední vytápění - rozvodné potrubí</t>
  </si>
  <si>
    <t>41</t>
  </si>
  <si>
    <t>733110803</t>
  </si>
  <si>
    <t>Demontáž potrubí ocelového závitového DN do 15</t>
  </si>
  <si>
    <t>-614446865</t>
  </si>
  <si>
    <t>42</t>
  </si>
  <si>
    <t>733110806</t>
  </si>
  <si>
    <t>Demontáž potrubí ocelového závitového do DN 32</t>
  </si>
  <si>
    <t>-2106987295</t>
  </si>
  <si>
    <t>43</t>
  </si>
  <si>
    <t>733110808</t>
  </si>
  <si>
    <t>Demontáž potrubí ocelového závitového do DN 50</t>
  </si>
  <si>
    <t>1998893368</t>
  </si>
  <si>
    <t>8+24</t>
  </si>
  <si>
    <t>44</t>
  </si>
  <si>
    <t>733290801</t>
  </si>
  <si>
    <t>Demontáž potrubí měděného D do 35x1,5 mm</t>
  </si>
  <si>
    <t>-476500874</t>
  </si>
  <si>
    <t>45</t>
  </si>
  <si>
    <t>733290802</t>
  </si>
  <si>
    <t>Demontáž potrubí měděného D přes 35x1,5 do 64x2 mm</t>
  </si>
  <si>
    <t>1729883716</t>
  </si>
  <si>
    <t>46</t>
  </si>
  <si>
    <t>733890803</t>
  </si>
  <si>
    <t>Přemístění potrubí demontovaného vodorovně do 100 m v objektech v přes 6 do 24 m</t>
  </si>
  <si>
    <t>979312507</t>
  </si>
  <si>
    <t>0,27</t>
  </si>
  <si>
    <t>47</t>
  </si>
  <si>
    <t>733111213</t>
  </si>
  <si>
    <t>Potrubí ocelové závitové bezešvé zesílené v kotelnách nebo strojovnách DN 15</t>
  </si>
  <si>
    <t>-1903858400</t>
  </si>
  <si>
    <t>48</t>
  </si>
  <si>
    <t>733111215</t>
  </si>
  <si>
    <t>Potrubí ocelové závitové bezešvé zesílené v kotelnách nebo strojovnách DN 25</t>
  </si>
  <si>
    <t>-48359544</t>
  </si>
  <si>
    <t>49</t>
  </si>
  <si>
    <t>733111216</t>
  </si>
  <si>
    <t>Potrubí ocelové závitové bezešvé zesílené v kotelnách nebo strojovnách DN 32</t>
  </si>
  <si>
    <t>-283837051</t>
  </si>
  <si>
    <t>50</t>
  </si>
  <si>
    <t>733111217</t>
  </si>
  <si>
    <t>Potrubí ocelové závitové černé bezešvé zesílené v kotelnách nebo strojovnách DN 40</t>
  </si>
  <si>
    <t>-1050287069</t>
  </si>
  <si>
    <t>51</t>
  </si>
  <si>
    <t>733111218</t>
  </si>
  <si>
    <t>Potrubí ocelové závitové černé bezešvé zesílené v kotelnách nebo strojovnách DN 50</t>
  </si>
  <si>
    <t>961153383</t>
  </si>
  <si>
    <t>52</t>
  </si>
  <si>
    <t>733190107</t>
  </si>
  <si>
    <t>Zkouška těsnosti potrubí ocelové závitové do DN 40</t>
  </si>
  <si>
    <t>1615424321</t>
  </si>
  <si>
    <t>4+6+24+18</t>
  </si>
  <si>
    <t>53</t>
  </si>
  <si>
    <t>733190108</t>
  </si>
  <si>
    <t>Zkouška těsnosti potrubí ocelové závitové do DN 50</t>
  </si>
  <si>
    <t>101119043</t>
  </si>
  <si>
    <t>54</t>
  </si>
  <si>
    <t>733223203</t>
  </si>
  <si>
    <t>Potrubí měděné tvrdé spojované tvrdým pájením D 18x1 mm</t>
  </si>
  <si>
    <t>-129284472</t>
  </si>
  <si>
    <t>55</t>
  </si>
  <si>
    <t>733223206</t>
  </si>
  <si>
    <t>Potrubí měděné tvrdé spojované tvrdým pájením D 35x1,5 mm</t>
  </si>
  <si>
    <t>-1906849730</t>
  </si>
  <si>
    <t>56</t>
  </si>
  <si>
    <t>733223207</t>
  </si>
  <si>
    <t>Potrubí měděné tvrdé spojované tvrdým pájením D 42x1,5 mm</t>
  </si>
  <si>
    <t>885850103</t>
  </si>
  <si>
    <t>57</t>
  </si>
  <si>
    <t>733224203</t>
  </si>
  <si>
    <t>Příplatek k potrubí měděnému za potrubí vedené v kotelnách nebo strojovnách D 18x1 mm</t>
  </si>
  <si>
    <t>1224606152</t>
  </si>
  <si>
    <t>58</t>
  </si>
  <si>
    <t>733224206</t>
  </si>
  <si>
    <t>Příplatek k potrubí měděnému za potrubí vedené v kotelnách nebo strojovnách D 35x1,5 mm</t>
  </si>
  <si>
    <t>-787041785</t>
  </si>
  <si>
    <t>59</t>
  </si>
  <si>
    <t>733224207</t>
  </si>
  <si>
    <t>Příplatek k potrubí měděnému za potrubí vedené v kotelnách nebo strojovnách D 42x1,5 mm</t>
  </si>
  <si>
    <t>1443600480</t>
  </si>
  <si>
    <t>60</t>
  </si>
  <si>
    <t>733291101</t>
  </si>
  <si>
    <t>Zkouška těsnosti potrubí měděné D do 35x1,5</t>
  </si>
  <si>
    <t>-1328484675</t>
  </si>
  <si>
    <t>5+10</t>
  </si>
  <si>
    <t>61</t>
  </si>
  <si>
    <t>733291102</t>
  </si>
  <si>
    <t>Zkouška těsnosti potrubí měděné D přes 35x1,5 do 64x2</t>
  </si>
  <si>
    <t>-925790491</t>
  </si>
  <si>
    <t>62</t>
  </si>
  <si>
    <t>73320908R</t>
  </si>
  <si>
    <t>Montáž - přechodový kus DN32 / d35</t>
  </si>
  <si>
    <t>-1963793340</t>
  </si>
  <si>
    <t>63</t>
  </si>
  <si>
    <t>55261104R</t>
  </si>
  <si>
    <t xml:space="preserve">kus přechodový ocel-měď  DN32/ d35</t>
  </si>
  <si>
    <t>844422613</t>
  </si>
  <si>
    <t>64</t>
  </si>
  <si>
    <t>73320909R</t>
  </si>
  <si>
    <t>Montáž - přechodový kus DN40 / d42</t>
  </si>
  <si>
    <t>540804518</t>
  </si>
  <si>
    <t>65</t>
  </si>
  <si>
    <t>55261105R</t>
  </si>
  <si>
    <t xml:space="preserve">kus přechodový ocel-měď  DN40 / d42</t>
  </si>
  <si>
    <t>362887963</t>
  </si>
  <si>
    <t>66</t>
  </si>
  <si>
    <t>998733103</t>
  </si>
  <si>
    <t>Přesun hmot tonážní pro rozvody potrubí v objektech v přes 12 do 24 m</t>
  </si>
  <si>
    <t>-936763794</t>
  </si>
  <si>
    <t>734</t>
  </si>
  <si>
    <t>Ústřední vytápění - armatury</t>
  </si>
  <si>
    <t>67</t>
  </si>
  <si>
    <t>734200811</t>
  </si>
  <si>
    <t>Demontáž armatury závitové s jedním závitem do G 1/2</t>
  </si>
  <si>
    <t>-1468178036</t>
  </si>
  <si>
    <t>8+6</t>
  </si>
  <si>
    <t>68</t>
  </si>
  <si>
    <t>734200824</t>
  </si>
  <si>
    <t>Demontáž armatury závitové se dvěma závity do G 2</t>
  </si>
  <si>
    <t>-1284513642</t>
  </si>
  <si>
    <t>69</t>
  </si>
  <si>
    <t>734290812</t>
  </si>
  <si>
    <t>Demontáž armatury směšovací přivařovací trojcestné DN 25 s přímým průtokem</t>
  </si>
  <si>
    <t>-1511567195</t>
  </si>
  <si>
    <t>70</t>
  </si>
  <si>
    <t>734410811</t>
  </si>
  <si>
    <t>Demontáž teploměru přímého nebo rohového s ochranným pouzdrem</t>
  </si>
  <si>
    <t>2016842245</t>
  </si>
  <si>
    <t>71</t>
  </si>
  <si>
    <t>734420811</t>
  </si>
  <si>
    <t>Demontáž tlakoměru se spodním připojením</t>
  </si>
  <si>
    <t>1978010486</t>
  </si>
  <si>
    <t>72</t>
  </si>
  <si>
    <t>734890803</t>
  </si>
  <si>
    <t>Přemístění demontovaných armatur vodorovně do 100 m v objektech v přes 6 do 24 m</t>
  </si>
  <si>
    <t>-159748527</t>
  </si>
  <si>
    <t>0,1</t>
  </si>
  <si>
    <t>73</t>
  </si>
  <si>
    <t>734209116</t>
  </si>
  <si>
    <t>Montáž armatury závitové s dvěma závity G 5/4</t>
  </si>
  <si>
    <t>1037460392</t>
  </si>
  <si>
    <t>74</t>
  </si>
  <si>
    <t>4848917R32</t>
  </si>
  <si>
    <t>magnetický odlučovač nečistot a mikrobublin, např. FLAMCO CLEAN SMART 5/4"</t>
  </si>
  <si>
    <t>1955828219</t>
  </si>
  <si>
    <t>75</t>
  </si>
  <si>
    <t>734209124</t>
  </si>
  <si>
    <t>Montáž armatury závitové s třemi závity G 3/4</t>
  </si>
  <si>
    <t>-1608120656</t>
  </si>
  <si>
    <t>76</t>
  </si>
  <si>
    <t>55128809R</t>
  </si>
  <si>
    <t xml:space="preserve">ventil závitový třícestný směšovací DN20,  Kvs 4.0, elektropohon 230V</t>
  </si>
  <si>
    <t>-1153427920</t>
  </si>
  <si>
    <t>77</t>
  </si>
  <si>
    <t>734209125</t>
  </si>
  <si>
    <t>Montáž armatury závitové s třemi závity G 1</t>
  </si>
  <si>
    <t>-1122007818</t>
  </si>
  <si>
    <t>78</t>
  </si>
  <si>
    <t>55128812R</t>
  </si>
  <si>
    <t xml:space="preserve">ventil závitový třícestný směšovací DN25,  Kvs 6.3, elektropohon 230V</t>
  </si>
  <si>
    <t>4225992</t>
  </si>
  <si>
    <t>79</t>
  </si>
  <si>
    <t>734242415</t>
  </si>
  <si>
    <t>Ventil závitový zpětný přímý G 5/4 PN 16 do 110°C</t>
  </si>
  <si>
    <t>-1073747946</t>
  </si>
  <si>
    <t>80</t>
  </si>
  <si>
    <t>734242416</t>
  </si>
  <si>
    <t>Ventil závitový zpětný přímý G 6/4 PN 16 do 110°C</t>
  </si>
  <si>
    <t>2092205233</t>
  </si>
  <si>
    <t>81</t>
  </si>
  <si>
    <t>734291123</t>
  </si>
  <si>
    <t>Kohout plnící a vypouštěcí G 1/2 PN 10 do 90°C závitový</t>
  </si>
  <si>
    <t>970532615</t>
  </si>
  <si>
    <t>82</t>
  </si>
  <si>
    <t>734211120</t>
  </si>
  <si>
    <t>Ventil závitový odvzdušňovací G 1/2 PN 14 do 120°C automatický</t>
  </si>
  <si>
    <t>-2055012178</t>
  </si>
  <si>
    <t>83</t>
  </si>
  <si>
    <t>734209103</t>
  </si>
  <si>
    <t>Montáž armatury závitové s jedním závitem G 1/2</t>
  </si>
  <si>
    <t>911510902</t>
  </si>
  <si>
    <t>84</t>
  </si>
  <si>
    <t>42250720R</t>
  </si>
  <si>
    <t>ventil pojistný DN 15, 3,0bar</t>
  </si>
  <si>
    <t>-854131708</t>
  </si>
  <si>
    <t>85</t>
  </si>
  <si>
    <t>734291265</t>
  </si>
  <si>
    <t>Filtr závitový přímý G 1 1/4 PN 30 do 110°C s vnitřními závity</t>
  </si>
  <si>
    <t>-1567509673</t>
  </si>
  <si>
    <t>86</t>
  </si>
  <si>
    <t>734291266</t>
  </si>
  <si>
    <t>Filtr závitový přímý G 1 1/2 PN 30 do 110°C s vnitřními závity</t>
  </si>
  <si>
    <t>897828945</t>
  </si>
  <si>
    <t>87</t>
  </si>
  <si>
    <t>734292713</t>
  </si>
  <si>
    <t>Kohout kulový přímý G 1/2 PN 42 do 185°C vnitřní závit</t>
  </si>
  <si>
    <t>-1274032703</t>
  </si>
  <si>
    <t>88</t>
  </si>
  <si>
    <t>734292716</t>
  </si>
  <si>
    <t>Kohout kulový přímý G 1 1/4 PN 42 do 185°C vnitřní závit</t>
  </si>
  <si>
    <t>-567540072</t>
  </si>
  <si>
    <t>89</t>
  </si>
  <si>
    <t>734292717</t>
  </si>
  <si>
    <t>Kohout kulový přímý G 1 1/2 PN 42 do 185°C vnitřní závit</t>
  </si>
  <si>
    <t>-765812275</t>
  </si>
  <si>
    <t>90</t>
  </si>
  <si>
    <t>734411103</t>
  </si>
  <si>
    <t>Teploměr technický s pevným stonkem a jímkou zadní připojení průměr 63 mm délky 100 mm</t>
  </si>
  <si>
    <t>75088896</t>
  </si>
  <si>
    <t>91</t>
  </si>
  <si>
    <t>734421102R</t>
  </si>
  <si>
    <t>Tlakoměr s pevným stonkem a zpětnou klapkou tlak 0-6bar průměr 63 mm spodní připojení</t>
  </si>
  <si>
    <t>-322403558</t>
  </si>
  <si>
    <t>92</t>
  </si>
  <si>
    <t>734424101</t>
  </si>
  <si>
    <t>Kondenzační smyčka k přivaření zahnutá PN 250 do 300°C</t>
  </si>
  <si>
    <t>345704767</t>
  </si>
  <si>
    <t>93</t>
  </si>
  <si>
    <t>734494213</t>
  </si>
  <si>
    <t>Návarek s trubkovým závitem G 1/2 dle požadavku MaR</t>
  </si>
  <si>
    <t>-1486028307</t>
  </si>
  <si>
    <t>94</t>
  </si>
  <si>
    <t>734494223R</t>
  </si>
  <si>
    <t>Jímka teploměrová G 1/2</t>
  </si>
  <si>
    <t>-1576198403</t>
  </si>
  <si>
    <t>95</t>
  </si>
  <si>
    <t>998734103</t>
  </si>
  <si>
    <t>Přesun hmot tonážní pro armatury v objektech v přes 12 do 24 m</t>
  </si>
  <si>
    <t>1527440360</t>
  </si>
  <si>
    <t>783</t>
  </si>
  <si>
    <t>Dokončovací práce - nátěry</t>
  </si>
  <si>
    <t>96</t>
  </si>
  <si>
    <t>783425428R</t>
  </si>
  <si>
    <t>Nátěry syntetické potrubí do DN 50 barva dražší základní antikorozní</t>
  </si>
  <si>
    <t>1436801689</t>
  </si>
  <si>
    <t>4+6+24+18+24</t>
  </si>
  <si>
    <t>713</t>
  </si>
  <si>
    <t>Izolace tepelné</t>
  </si>
  <si>
    <t>97</t>
  </si>
  <si>
    <t>713346331R</t>
  </si>
  <si>
    <t>Demontáže izolací rozvodů topné vody do DN50</t>
  </si>
  <si>
    <t>-678943771</t>
  </si>
  <si>
    <t>54+14+18</t>
  </si>
  <si>
    <t>20+24+8+10+8</t>
  </si>
  <si>
    <t>Součet</t>
  </si>
  <si>
    <t>98</t>
  </si>
  <si>
    <t>713463211R2</t>
  </si>
  <si>
    <t>Montáž izolace tepelné ocelové potrubí potrubními pouzdry s Al fólií staženými Al páskou 1x D do 50 mm</t>
  </si>
  <si>
    <t>-145353133</t>
  </si>
  <si>
    <t>5+4+54+30+47+18</t>
  </si>
  <si>
    <t>99</t>
  </si>
  <si>
    <t>63154013</t>
  </si>
  <si>
    <t>pouzdro izolační potrubní z minerální vlny s Al fólií max. 250/100°C 18/30mm</t>
  </si>
  <si>
    <t>671273050</t>
  </si>
  <si>
    <t>100</t>
  </si>
  <si>
    <t>63154530</t>
  </si>
  <si>
    <t>pouzdro izolační potrubní z minerální vlny s Al fólií max. 250/100°C 22/30mm</t>
  </si>
  <si>
    <t>-1981789504</t>
  </si>
  <si>
    <t>101</t>
  </si>
  <si>
    <t>63154531</t>
  </si>
  <si>
    <t>pouzdro izolační potrubní z minerální vlny s Al fólií max. 250/100°C 28/30mm</t>
  </si>
  <si>
    <t>-28137077</t>
  </si>
  <si>
    <t>102</t>
  </si>
  <si>
    <t>63154572</t>
  </si>
  <si>
    <t>pouzdro izolační potrubní z minerální vlny s Al fólií max. 250/100°C 35/40mm</t>
  </si>
  <si>
    <t>-1666557995</t>
  </si>
  <si>
    <t>6+10+14</t>
  </si>
  <si>
    <t>103</t>
  </si>
  <si>
    <t>63154573</t>
  </si>
  <si>
    <t>pouzdro izolační potrubní z minerální vlny s Al fólií max. 250/100°C 42/40mm</t>
  </si>
  <si>
    <t>49015135</t>
  </si>
  <si>
    <t>24+5+18</t>
  </si>
  <si>
    <t>104</t>
  </si>
  <si>
    <t>63154574</t>
  </si>
  <si>
    <t>pouzdro izolační potrubní z minerální vlny s Al fólií max. 250/100°C 48/40mm</t>
  </si>
  <si>
    <t>-453779154</t>
  </si>
  <si>
    <t>105</t>
  </si>
  <si>
    <t>713463212R2</t>
  </si>
  <si>
    <t>Montáž izolace tepelné ocelové potrubí potrubními pouzdry s Al fólií staženými Al páskou 1x D přes 50 do 100 mm</t>
  </si>
  <si>
    <t>282144646</t>
  </si>
  <si>
    <t>106</t>
  </si>
  <si>
    <t>63154605</t>
  </si>
  <si>
    <t>pouzdro izolační potrubní z minerální vlny s Al fólií max. 250/100°C 60/50mm</t>
  </si>
  <si>
    <t>-2052893183</t>
  </si>
  <si>
    <t>107</t>
  </si>
  <si>
    <t>713411141</t>
  </si>
  <si>
    <t>Montáž izolace tepelné potrubí pásy nebo rohožemi s Al fólií staženými Al páskou 1x</t>
  </si>
  <si>
    <t>m2</t>
  </si>
  <si>
    <t>1868644321</t>
  </si>
  <si>
    <t>4,00</t>
  </si>
  <si>
    <t>108</t>
  </si>
  <si>
    <t>63153759</t>
  </si>
  <si>
    <t>deska izolační z minerální vlny pro technickou izolaci s Al fólií se skleněnou mřížkou 60kg/m3 max.teplota do 250°C/100°C tl 60mm</t>
  </si>
  <si>
    <t>1070017521</t>
  </si>
  <si>
    <t>2*2</t>
  </si>
  <si>
    <t>109</t>
  </si>
  <si>
    <t>998713103</t>
  </si>
  <si>
    <t>Přesun hmot tonážní pro izolace tepelné v objektech v přes 12 do 24 m</t>
  </si>
  <si>
    <t>-1108174659</t>
  </si>
  <si>
    <t>Z</t>
  </si>
  <si>
    <t>Zámečnické výrobky</t>
  </si>
  <si>
    <t>110</t>
  </si>
  <si>
    <t>767-Z01</t>
  </si>
  <si>
    <t>Montáž kovových stavebních doplňkových konstrukcí</t>
  </si>
  <si>
    <t>kg</t>
  </si>
  <si>
    <t>2014865293</t>
  </si>
  <si>
    <t>111</t>
  </si>
  <si>
    <t>767-Z52015</t>
  </si>
  <si>
    <t>Jednoduchý závěs pro potrubí vytápění, sestava, potrubí do DN15 - DN25</t>
  </si>
  <si>
    <t>1706438899</t>
  </si>
  <si>
    <t>112</t>
  </si>
  <si>
    <t>767-Z52032</t>
  </si>
  <si>
    <t>Jednoduchý závěs pro potrubí vytápění, sestava, potrubí do DN32 - DN40</t>
  </si>
  <si>
    <t>515387972</t>
  </si>
  <si>
    <t>113</t>
  </si>
  <si>
    <t>767-Z52050</t>
  </si>
  <si>
    <t>Jednoduchý závěs pro potrubí vytápění, sestava, potrubí do DN50 - DN65</t>
  </si>
  <si>
    <t>-1427227166</t>
  </si>
  <si>
    <t>HZS</t>
  </si>
  <si>
    <t>114</t>
  </si>
  <si>
    <t>799-M01</t>
  </si>
  <si>
    <t>Doregulování hydrodinamických tlaků otopné soustavy</t>
  </si>
  <si>
    <t>hod</t>
  </si>
  <si>
    <t>-195477473</t>
  </si>
  <si>
    <t>115</t>
  </si>
  <si>
    <t>799-M012</t>
  </si>
  <si>
    <t>Napojení na stávající rozvody</t>
  </si>
  <si>
    <t>-1450139202</t>
  </si>
  <si>
    <t>116</t>
  </si>
  <si>
    <t>799-M03</t>
  </si>
  <si>
    <t>Uvedení do provozu</t>
  </si>
  <si>
    <t>-132675391</t>
  </si>
  <si>
    <t>117</t>
  </si>
  <si>
    <t>799-M04</t>
  </si>
  <si>
    <t>Napuštění a odvzdušnění soustavy</t>
  </si>
  <si>
    <t>-1953968603</t>
  </si>
  <si>
    <t>118</t>
  </si>
  <si>
    <t>799-M05</t>
  </si>
  <si>
    <t>Topná zkouška</t>
  </si>
  <si>
    <t>-1344839183</t>
  </si>
  <si>
    <t>119</t>
  </si>
  <si>
    <t>799-M06</t>
  </si>
  <si>
    <t>Nezměřitelné stavební práce</t>
  </si>
  <si>
    <t>-1320457861</t>
  </si>
  <si>
    <t>120</t>
  </si>
  <si>
    <t>799-M08</t>
  </si>
  <si>
    <t>Vypuštění části topného systému</t>
  </si>
  <si>
    <t>-976883554</t>
  </si>
  <si>
    <t>VRN</t>
  </si>
  <si>
    <t>Vedlejší rozpočtové náklady</t>
  </si>
  <si>
    <t>VRN9</t>
  </si>
  <si>
    <t>Ostatní náklady</t>
  </si>
  <si>
    <t>121</t>
  </si>
  <si>
    <t>001</t>
  </si>
  <si>
    <t>Seznámení personálu s novým zařízením</t>
  </si>
  <si>
    <t>1024</t>
  </si>
  <si>
    <t>-300017976</t>
  </si>
  <si>
    <t>122</t>
  </si>
  <si>
    <t>002</t>
  </si>
  <si>
    <t>Zkoušky potřebné pro zhotovení díla, Individuální zkoušky, Komplexní vyzkoušení</t>
  </si>
  <si>
    <t>-1926457099</t>
  </si>
  <si>
    <t>123</t>
  </si>
  <si>
    <t>003</t>
  </si>
  <si>
    <t xml:space="preserve">Zpracování dokumentace skutečného provedení </t>
  </si>
  <si>
    <t>-85899616</t>
  </si>
  <si>
    <t>124</t>
  </si>
  <si>
    <t>007</t>
  </si>
  <si>
    <t>Odvoz demontovaného materiálu do 3km</t>
  </si>
  <si>
    <t>-931119346</t>
  </si>
  <si>
    <t>125</t>
  </si>
  <si>
    <t>008</t>
  </si>
  <si>
    <t>Odborná likvidace demontovaného materiálu</t>
  </si>
  <si>
    <t>-607683583</t>
  </si>
  <si>
    <t>126</t>
  </si>
  <si>
    <t>009</t>
  </si>
  <si>
    <t>Zařízení staveniště, včetně oplocení</t>
  </si>
  <si>
    <t>2104244004</t>
  </si>
  <si>
    <t>D1_01_4b - Zdravotně technické instalace</t>
  </si>
  <si>
    <t xml:space="preserve">    721 - Zdravotechnika - vnitřní kanalizace</t>
  </si>
  <si>
    <t xml:space="preserve">    722 - Zdravotechnika - vnitřní vodovod</t>
  </si>
  <si>
    <t>1862772693</t>
  </si>
  <si>
    <t>Jednoduchý závěs pro potrubí, sestava, potrubí do DN25</t>
  </si>
  <si>
    <t>226138718</t>
  </si>
  <si>
    <t>Jednoduchý závěs pro potrubí, sestava, potrubí do DN32 - DN40</t>
  </si>
  <si>
    <t>-2142748556</t>
  </si>
  <si>
    <t>767-ZTIK7550</t>
  </si>
  <si>
    <t>Jednoduchý závěs pro potrubí kanalizace, sestava, potrubí do d32 - d50</t>
  </si>
  <si>
    <t>1514575014</t>
  </si>
  <si>
    <t>721</t>
  </si>
  <si>
    <t>Zdravotechnika - vnitřní kanalizace</t>
  </si>
  <si>
    <t>721171803</t>
  </si>
  <si>
    <t>Demontáž potrubí z PVC D do 75</t>
  </si>
  <si>
    <t>792763019</t>
  </si>
  <si>
    <t>721210813</t>
  </si>
  <si>
    <t>Demontáž vpustí podlahových z kyselinovzdorné kameniny DN 100</t>
  </si>
  <si>
    <t>1074832753</t>
  </si>
  <si>
    <t>721290823</t>
  </si>
  <si>
    <t>Přemístění vnitrostaveništní demontovaných hmot vnitřní kanalizace v objektech v přes 12 do 24 m</t>
  </si>
  <si>
    <t>596961478</t>
  </si>
  <si>
    <t>0,03</t>
  </si>
  <si>
    <t>721174042</t>
  </si>
  <si>
    <t>Potrubí kanalizační z PP připojovací DN 40</t>
  </si>
  <si>
    <t>-1824664275</t>
  </si>
  <si>
    <t>721174043</t>
  </si>
  <si>
    <t>Potrubí kanalizační z PP připojovací DN 50</t>
  </si>
  <si>
    <t>914364592</t>
  </si>
  <si>
    <t>721211911</t>
  </si>
  <si>
    <t>Montáž vpustí podlahových DN 40/50 ostatní typ</t>
  </si>
  <si>
    <t>22288612</t>
  </si>
  <si>
    <t>55161723R</t>
  </si>
  <si>
    <t>Vpusť podlahová průtočná, s vodorovným přítokem a odtokem DN 40/50 a zápachovou uzávěrou</t>
  </si>
  <si>
    <t>-708933377</t>
  </si>
  <si>
    <t>72121192R1</t>
  </si>
  <si>
    <t>Montáž zápachových uzávěrek DN 32/40</t>
  </si>
  <si>
    <t>-532319210</t>
  </si>
  <si>
    <t>5516184R1</t>
  </si>
  <si>
    <t>Klalich pro úkapy DN32 se zápachovou uzávěrkou a přídavnou mechanickou uzávěrkou - kuličkou pro suchý stav</t>
  </si>
  <si>
    <t>485098587</t>
  </si>
  <si>
    <t>721249102R</t>
  </si>
  <si>
    <t>Montáž neutralizačního boxu pro výkon kotlů do 300kW</t>
  </si>
  <si>
    <t>-159449548</t>
  </si>
  <si>
    <t>48481000</t>
  </si>
  <si>
    <t>box neutralizační pro neutralizaci kondenzátu</t>
  </si>
  <si>
    <t>-685711801</t>
  </si>
  <si>
    <t>998721103</t>
  </si>
  <si>
    <t>Přesun hmot tonážní pro vnitřní kanalizace v objektech v přes 12 do 24 m</t>
  </si>
  <si>
    <t>590327044</t>
  </si>
  <si>
    <t>722</t>
  </si>
  <si>
    <t>Zdravotechnika - vnitřní vodovod</t>
  </si>
  <si>
    <t>722170801</t>
  </si>
  <si>
    <t>Demontáž rozvodů vody z plastů do D 25</t>
  </si>
  <si>
    <t>-2060487837</t>
  </si>
  <si>
    <t>722170804</t>
  </si>
  <si>
    <t>Demontáž rozvodů vody z plastů do D 50</t>
  </si>
  <si>
    <t>1574806612</t>
  </si>
  <si>
    <t>11+3</t>
  </si>
  <si>
    <t>722220851</t>
  </si>
  <si>
    <t>Demontáž armatur závitových s jedním závitem G do 3/4</t>
  </si>
  <si>
    <t>1865643924</t>
  </si>
  <si>
    <t>722220852</t>
  </si>
  <si>
    <t>Demontáž armatur závitových s jedním závitem G přes 3/4 do 5/4</t>
  </si>
  <si>
    <t>-1537764131</t>
  </si>
  <si>
    <t>722220861</t>
  </si>
  <si>
    <t>Demontáž armatur závitových se dvěma závity G do 3/4</t>
  </si>
  <si>
    <t>-1266346617</t>
  </si>
  <si>
    <t>722220863</t>
  </si>
  <si>
    <t>Demontáž armatur závitových se dvěma závity G 6/4</t>
  </si>
  <si>
    <t>1850357192</t>
  </si>
  <si>
    <t>2+1+1+2+1+5+2</t>
  </si>
  <si>
    <t>722260811</t>
  </si>
  <si>
    <t>Demontáž vodoměrů závitových G 1/2</t>
  </si>
  <si>
    <t>2126677662</t>
  </si>
  <si>
    <t>722260812</t>
  </si>
  <si>
    <t>Demontáž vodoměrů závitových G 3/4</t>
  </si>
  <si>
    <t>1787439960</t>
  </si>
  <si>
    <t>722260833</t>
  </si>
  <si>
    <t>Demontáž úpravny vody</t>
  </si>
  <si>
    <t>496732552</t>
  </si>
  <si>
    <t>732420811</t>
  </si>
  <si>
    <t>Demontáž čerpadla oběhového spirálního DN 25</t>
  </si>
  <si>
    <t>127902803</t>
  </si>
  <si>
    <t>722290823</t>
  </si>
  <si>
    <t>Přemístění vnitrostaveništní demontovaných hmot pro vnitřní vodovod v objektech v přes 12 do 24 m</t>
  </si>
  <si>
    <t>160741142</t>
  </si>
  <si>
    <t>722174002</t>
  </si>
  <si>
    <t>Potrubí vodovodní plastové PPR svar polyfúze PN 16 D 20x2,8 mm</t>
  </si>
  <si>
    <t>288266691</t>
  </si>
  <si>
    <t>722174003</t>
  </si>
  <si>
    <t>Potrubí vodovodní plastové PPR svar polyfúze PN 16 D 25x3,5 mm</t>
  </si>
  <si>
    <t>784300071</t>
  </si>
  <si>
    <t>722174004</t>
  </si>
  <si>
    <t>Potrubí vodovodní plastové PPR svar polyfúze PN 16 D 32x4,4 mm</t>
  </si>
  <si>
    <t>-640434025</t>
  </si>
  <si>
    <t>722174005</t>
  </si>
  <si>
    <t>Potrubí vodovodní plastové PPR svar polyfúze PN 16 D 40x5,5 mm</t>
  </si>
  <si>
    <t>1370977272</t>
  </si>
  <si>
    <t>722290226</t>
  </si>
  <si>
    <t>Zkouška těsnosti vodovodního potrubí závitového do DN 50</t>
  </si>
  <si>
    <t>-2015389035</t>
  </si>
  <si>
    <t>5+6+12+4</t>
  </si>
  <si>
    <t>722290234</t>
  </si>
  <si>
    <t>Proplach a dezinfekce vodovodního potrubí do DN 80</t>
  </si>
  <si>
    <t>-53856255</t>
  </si>
  <si>
    <t>722181231</t>
  </si>
  <si>
    <t>Ochrana vodovodního potrubí přilepenými termoizolačními trubicemi z PE tl do 13 mm DN do 22 mm</t>
  </si>
  <si>
    <t>1173747689</t>
  </si>
  <si>
    <t>722181232</t>
  </si>
  <si>
    <t>Ochrana vodovodního potrubí přilepenými termoizolačními trubicemi z PE tl do 13 mm DN do 45 mm</t>
  </si>
  <si>
    <t>-2021583783</t>
  </si>
  <si>
    <t>4+5</t>
  </si>
  <si>
    <t>722181253</t>
  </si>
  <si>
    <t>Ochrana vodovodního potrubí přilepenými termoizolačními trubicemi z PE tl přes 20 do 25 mm DN přes 45 do 63 mm</t>
  </si>
  <si>
    <t>1854795695</t>
  </si>
  <si>
    <t>7+6</t>
  </si>
  <si>
    <t>722224116</t>
  </si>
  <si>
    <t>Kohout plnicí nebo vypouštěcí G 3/4" PN 10 s jedním závitem</t>
  </si>
  <si>
    <t>981629093</t>
  </si>
  <si>
    <t>722229101</t>
  </si>
  <si>
    <t>Montáž vodovodních armatur s jedním závitem G 1/2" ostatní typ</t>
  </si>
  <si>
    <t>-332729906</t>
  </si>
  <si>
    <t>55121265R</t>
  </si>
  <si>
    <t>ventil pojistný 1/2"x3/4", 8bar</t>
  </si>
  <si>
    <t>1496371621</t>
  </si>
  <si>
    <t>722239101.1</t>
  </si>
  <si>
    <t>Montáž armatur vodovodních se dvěma závity G 1/2"</t>
  </si>
  <si>
    <t>-703470577</t>
  </si>
  <si>
    <t>38821225</t>
  </si>
  <si>
    <t>vodoměr bytový na studenou vodu Qn 1,5 suchoběžný R 1/2"x110mm</t>
  </si>
  <si>
    <t>-74516575</t>
  </si>
  <si>
    <t>722239103</t>
  </si>
  <si>
    <t>Montáž armatur vodovodních se dvěma závity G 1"</t>
  </si>
  <si>
    <t>-1673676225</t>
  </si>
  <si>
    <t>38821517R</t>
  </si>
  <si>
    <t>vodoměr domovní tlak PN25 Qn 6 DN 25 260mm</t>
  </si>
  <si>
    <t>459675081</t>
  </si>
  <si>
    <t>722239104</t>
  </si>
  <si>
    <t>Montáž armatur vodovodních se dvěma závity G 5/4"</t>
  </si>
  <si>
    <t>-533911865</t>
  </si>
  <si>
    <t>55117235R</t>
  </si>
  <si>
    <t>filtr domácí na studenou vodu 5/4" se zpětným manuálním proplachem</t>
  </si>
  <si>
    <t>-4014237</t>
  </si>
  <si>
    <t>722231072</t>
  </si>
  <si>
    <t>Ventil zpětný mosazný G 1/2" PN 10 do 110°C se dvěma závity</t>
  </si>
  <si>
    <t>89634078</t>
  </si>
  <si>
    <t>722231073</t>
  </si>
  <si>
    <t>Ventil zpětný mosazný G 3/4" PN 10 do 110°C se dvěma závity</t>
  </si>
  <si>
    <t>1397619260</t>
  </si>
  <si>
    <t>722231074</t>
  </si>
  <si>
    <t>Ventil zpětný mosazný G 1" PN 10 do 110°C se dvěma závity</t>
  </si>
  <si>
    <t>2007109626</t>
  </si>
  <si>
    <t>722232043</t>
  </si>
  <si>
    <t>Kohout kulový přímý G 1/2" PN 42 do 185°C vnitřní závit</t>
  </si>
  <si>
    <t>943545006</t>
  </si>
  <si>
    <t>722232044</t>
  </si>
  <si>
    <t>Kohout kulový přímý G 3/4" PN 42 do 185°C vnitřní závit</t>
  </si>
  <si>
    <t>-1634611393</t>
  </si>
  <si>
    <t>722232045</t>
  </si>
  <si>
    <t>Kohout kulový přímý G 1" PN 42 do 185°C vnitřní závit</t>
  </si>
  <si>
    <t>-15132586</t>
  </si>
  <si>
    <t>722232046</t>
  </si>
  <si>
    <t>Kohout kulový přímý G 5/4" PN 42 do 185°C vnitřní závit</t>
  </si>
  <si>
    <t>357447287</t>
  </si>
  <si>
    <t>722234264</t>
  </si>
  <si>
    <t>Filtr mosazný G 3/4" PN 20 do 80°C s 2x vnitřním závitem</t>
  </si>
  <si>
    <t>1167451983</t>
  </si>
  <si>
    <t>722239101</t>
  </si>
  <si>
    <t>-424902823</t>
  </si>
  <si>
    <t>55118611R</t>
  </si>
  <si>
    <t xml:space="preserve">systémový oddělovač pro doplňovací systémy pro přímé napojení na rozvod pitné vody, 1/2",  např Reflex Fillset</t>
  </si>
  <si>
    <t>-208382709</t>
  </si>
  <si>
    <t>55118620R</t>
  </si>
  <si>
    <t>digitální vodoměr a měřič vodivosti 60°C, 1/2", (pro zěkčovač Fillsoft)</t>
  </si>
  <si>
    <t>-625325611</t>
  </si>
  <si>
    <t>55118632R</t>
  </si>
  <si>
    <t>dvojité změkčovací zazízení včetně změkkčovacích patron a softmix, provozní tlak do 8bar ,max. průtok 360l/h,do 40°C, 1/2", (např. Fillsoft2)</t>
  </si>
  <si>
    <t>-52595943</t>
  </si>
  <si>
    <t>732331132</t>
  </si>
  <si>
    <t>Nádoba tlaková expanzní pro akumulační ohřev TV s membránou závitové připojení PN 1,0 o objemu 12 l</t>
  </si>
  <si>
    <t>468402146</t>
  </si>
  <si>
    <t>732331787R</t>
  </si>
  <si>
    <t>Příslušenství k expanzním nádobám na pitnou vodu, průtočná armatura Flowjet 3/4, vč montáže</t>
  </si>
  <si>
    <t>-1127454456</t>
  </si>
  <si>
    <t>-338634194</t>
  </si>
  <si>
    <t>42610589R</t>
  </si>
  <si>
    <t>čerpadlo oběhové teplovodní závitové DN 25 cirkulační pro TUV výtlak 2m Qmax 3,2m3/h PN 10, (např. Wilo Star Z 25/2)</t>
  </si>
  <si>
    <t>-2127167415</t>
  </si>
  <si>
    <t>734411123</t>
  </si>
  <si>
    <t>Teploměr technický s pevným stonkem a jímkou zadní připojení průměr 100 mm délky 50 mm</t>
  </si>
  <si>
    <t>-1614863961</t>
  </si>
  <si>
    <t>734421103R</t>
  </si>
  <si>
    <t>Tlakoměr s pevným stonkem, 0-10bar průměr 100mm, spodní připojení, vč. montáže</t>
  </si>
  <si>
    <t>-1434524552</t>
  </si>
  <si>
    <t>998722103</t>
  </si>
  <si>
    <t>Přesun hmot tonážní pro vnitřní vodovod v objektech v přes 12 do 24 m</t>
  </si>
  <si>
    <t>1138871969</t>
  </si>
  <si>
    <t>-51264042</t>
  </si>
  <si>
    <t>-1613758895</t>
  </si>
  <si>
    <t>534847245</t>
  </si>
  <si>
    <t>1,1</t>
  </si>
  <si>
    <t>-711995288</t>
  </si>
  <si>
    <t>572055003</t>
  </si>
  <si>
    <t>D1_01_4c - Plynová odběrná zařízení</t>
  </si>
  <si>
    <t xml:space="preserve">    723 - Zdravotechnika - vnitřní plynovod</t>
  </si>
  <si>
    <t>723</t>
  </si>
  <si>
    <t>Zdravotechnika - vnitřní plynovod</t>
  </si>
  <si>
    <t>723120805</t>
  </si>
  <si>
    <t>Demontáž potrubí ocelové závitové svařované do DN 50</t>
  </si>
  <si>
    <t>930049488</t>
  </si>
  <si>
    <t>723290823</t>
  </si>
  <si>
    <t>Přemístění vnitrostaveništní demontovaných hmot pro vnitřní plynovod v objektech v přes 12 do 24 m</t>
  </si>
  <si>
    <t>-1537337211</t>
  </si>
  <si>
    <t>0,021</t>
  </si>
  <si>
    <t>723111204</t>
  </si>
  <si>
    <t>Potrubí ocelové závitové černé bezešvé svařované běžné DN 25</t>
  </si>
  <si>
    <t>-236741513</t>
  </si>
  <si>
    <t>723190907</t>
  </si>
  <si>
    <t>Odvzdušnění nebo napuštění plynovodního potrubí</t>
  </si>
  <si>
    <t>197120588</t>
  </si>
  <si>
    <t>723190909R</t>
  </si>
  <si>
    <t>Zkouška těsnosti potrubí plynovodního</t>
  </si>
  <si>
    <t>779465676</t>
  </si>
  <si>
    <t>723190912R</t>
  </si>
  <si>
    <t>Revize plynu</t>
  </si>
  <si>
    <t>2103689307</t>
  </si>
  <si>
    <t>723231164</t>
  </si>
  <si>
    <t>Kohout kulový přímý G 1" PN 42 do 185°C plnoprůtokový vnitřní závit těžká řada</t>
  </si>
  <si>
    <t>1157258028</t>
  </si>
  <si>
    <t>Tlakoměr, rozsah 0-6 kPa, průměr 160mm, spodní připojení, vč. montáže</t>
  </si>
  <si>
    <t>477301969</t>
  </si>
  <si>
    <t>1169156645</t>
  </si>
  <si>
    <t>78342540R</t>
  </si>
  <si>
    <t xml:space="preserve">Nátěry syntetické (žluté) potrubí do DN 50 </t>
  </si>
  <si>
    <t>1220587730</t>
  </si>
  <si>
    <t>998723103</t>
  </si>
  <si>
    <t>Přesun hmot tonážní pro vnitřní plynovod v objektech v přes 12 do 24 m</t>
  </si>
  <si>
    <t>1990975275</t>
  </si>
  <si>
    <t>-881672941</t>
  </si>
  <si>
    <t>-1807551336</t>
  </si>
  <si>
    <t>-25288804</t>
  </si>
  <si>
    <t>0,25</t>
  </si>
  <si>
    <t>-1802744698</t>
  </si>
  <si>
    <t>842397284</t>
  </si>
  <si>
    <t>D1_01_4e - Stavební část</t>
  </si>
  <si>
    <t>Hluboká</t>
  </si>
  <si>
    <t>Magistrát města Jihlavy</t>
  </si>
  <si>
    <t>DP projekt s.r.o., Jihlava</t>
  </si>
  <si>
    <t>Ing. Avuk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</si>
  <si>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</si>
  <si>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</si>
  <si>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</si>
  <si>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</si>
  <si>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  61 - Úprava povrchů vnitřní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</si>
  <si>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</si>
  <si>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</si>
  <si>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</si>
  <si>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</si>
  <si>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</si>
  <si>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99 - Přesuny hmot a suti</t>
  </si>
  <si>
    <t xml:space="preserve">    711 - Izolace proti vodě, vlhkosti a plynům</t>
  </si>
  <si>
    <t xml:space="preserve">    771 - Podlahy z dlaždic</t>
  </si>
  <si>
    <t xml:space="preserve">    784 - Dokončovací práce - malby a tapety</t>
  </si>
  <si>
    <t>HSV</t>
  </si>
  <si>
    <t>Práce a dodávky HSV</t>
  </si>
  <si>
    <t>Zemní práce</t>
  </si>
  <si>
    <t>132212131</t>
  </si>
  <si>
    <t>Hloubení nezapažených rýh šířky do 800 mm v soudržných horninách třídy těžitelnosti I skupiny 3 ručně</t>
  </si>
  <si>
    <t>m3</t>
  </si>
  <si>
    <t>1224308731</t>
  </si>
  <si>
    <t>Nová kanalizace</t>
  </si>
  <si>
    <t>1,3*0,4*0,5</t>
  </si>
  <si>
    <t>162211311</t>
  </si>
  <si>
    <t>Vodorovné přemístění výkopku z horniny třídy těžitelnosti I skupiny 1 až 3 stavebním kolečkem do 10 m</t>
  </si>
  <si>
    <t>-317385761</t>
  </si>
  <si>
    <t>0,26</t>
  </si>
  <si>
    <t>162211319</t>
  </si>
  <si>
    <t>Příplatek k vodorovnému přemístění výkopku z horniny třídy těžitelnosti I skupiny 1 až 3 stavebním kolečkem za každých dalších 10 m</t>
  </si>
  <si>
    <t>1249864496</t>
  </si>
  <si>
    <t>0,26*2 "Přepočtené koeficientem množství</t>
  </si>
  <si>
    <t>162751117</t>
  </si>
  <si>
    <t>Vodorovné přemístění přes 9 000 do 10000 m výkopku/sypaniny z horniny třídy těžitelnosti I skupiny 1 až 3</t>
  </si>
  <si>
    <t>331847625</t>
  </si>
  <si>
    <t>162751119</t>
  </si>
  <si>
    <t>Příplatek k vodorovnému přemístění výkopku/sypaniny z horniny třídy těžitelnosti I skupiny 1 až 3 ZKD 1000 m přes 10000 m</t>
  </si>
  <si>
    <t>2139448250</t>
  </si>
  <si>
    <t>0,26*20 "Přepočtené koeficientem množství</t>
  </si>
  <si>
    <t>167151101</t>
  </si>
  <si>
    <t>Nakládání výkopku z hornin třídy těžitelnosti I skupiny 1 až 3 do 100 m3</t>
  </si>
  <si>
    <t>818345973</t>
  </si>
  <si>
    <t>171201231</t>
  </si>
  <si>
    <t>Poplatek za uložení zeminy a kamení na recyklační skládce (skládkovné) kód odpadu 17 05 04</t>
  </si>
  <si>
    <t>1272886108</t>
  </si>
  <si>
    <t>0,26*1,9</t>
  </si>
  <si>
    <t>171251201</t>
  </si>
  <si>
    <t>Uložení sypaniny na skládky nebo meziskládky</t>
  </si>
  <si>
    <t>1900863390</t>
  </si>
  <si>
    <t>175111101</t>
  </si>
  <si>
    <t>Obsypání potrubí ručně sypaninou bez prohození, uloženou do 3 m</t>
  </si>
  <si>
    <t>-1987081810</t>
  </si>
  <si>
    <t>1,3*0,4*0,4</t>
  </si>
  <si>
    <t>58337303</t>
  </si>
  <si>
    <t>štěrkopísek frakce 0/8</t>
  </si>
  <si>
    <t>1485385484</t>
  </si>
  <si>
    <t>0,208*1,9 "Přepočtené koeficientem množství</t>
  </si>
  <si>
    <t>451573111</t>
  </si>
  <si>
    <t>Lože pod potrubí otevřený výkop ze štěrkopísku</t>
  </si>
  <si>
    <t>547230545</t>
  </si>
  <si>
    <t>frakce 0-8 mm</t>
  </si>
  <si>
    <t>1,3*0,4*0,1</t>
  </si>
  <si>
    <t>Svislé a kompletní konstrukce</t>
  </si>
  <si>
    <t>310237_R1</t>
  </si>
  <si>
    <t>Zapravení otvoru</t>
  </si>
  <si>
    <t>559424636</t>
  </si>
  <si>
    <t>3*2</t>
  </si>
  <si>
    <t>310235241</t>
  </si>
  <si>
    <t>Zazdívka otvorů pl do 0,0225 m2 ve zdivu nadzákladovém cihlami pálenými tl do 300 mm</t>
  </si>
  <si>
    <t>-378379375</t>
  </si>
  <si>
    <t>310236261</t>
  </si>
  <si>
    <t>Zazdívka otvorů pl přes 0,0225 do 0,09 m2 ve zdivu nadzákladovém cihlami pálenými tl přes 450 do 600 mm</t>
  </si>
  <si>
    <t>440799722</t>
  </si>
  <si>
    <t>Úpravy povrchů, podlahy a osazování výplní</t>
  </si>
  <si>
    <t>Úprava povrchů vnitřní</t>
  </si>
  <si>
    <t>611325421</t>
  </si>
  <si>
    <t>Oprava vnitřní vápenocementové štukové omítky stropů v rozsahu plochy do 10 %</t>
  </si>
  <si>
    <t>1378716082</t>
  </si>
  <si>
    <t>16,6</t>
  </si>
  <si>
    <t>612325221</t>
  </si>
  <si>
    <t>Vápenocementová štuková omítka malých ploch do 0,09 m2 na stěnách</t>
  </si>
  <si>
    <t>690011678</t>
  </si>
  <si>
    <t>612325222</t>
  </si>
  <si>
    <t>Vápenocementová štuková omítka malých ploch přes 0,09 do 0,25 m2 na stěnách</t>
  </si>
  <si>
    <t>-1924549497</t>
  </si>
  <si>
    <t>612325421</t>
  </si>
  <si>
    <t>Oprava vnitřní vápenocementové štukové omítky stěn v rozsahu plochy do 10 %</t>
  </si>
  <si>
    <t>-403387495</t>
  </si>
  <si>
    <t>21,7*2,6</t>
  </si>
  <si>
    <t>Podlahy a podlahové konstrukce</t>
  </si>
  <si>
    <t>631311136</t>
  </si>
  <si>
    <t>Mazanina tl přes 120 do 240 mm z betonu prostého bez zvýšených nároků na prostředí tř. C 25/30</t>
  </si>
  <si>
    <t>-53855020</t>
  </si>
  <si>
    <t>1,3*0,4*0,15*2</t>
  </si>
  <si>
    <t>631319023</t>
  </si>
  <si>
    <t>Příplatek k mazanině tl přes 120 do 240 mm za přehlazení s poprášením cementem</t>
  </si>
  <si>
    <t>-1724048992</t>
  </si>
  <si>
    <t>631319175</t>
  </si>
  <si>
    <t>Příplatek k mazanině tl přes 120 do 240 mm za stržení povrchu spodní vrstvy před vložením výztuže</t>
  </si>
  <si>
    <t>1299424006</t>
  </si>
  <si>
    <t>631362021</t>
  </si>
  <si>
    <t>Výztuž mazanin svařovanými sítěmi Kari</t>
  </si>
  <si>
    <t>1549904091</t>
  </si>
  <si>
    <t>1,3*0,4*2*0,00303</t>
  </si>
  <si>
    <t>783913161</t>
  </si>
  <si>
    <t>Penetrační syntetický nátěr pórovitých betonových podlah</t>
  </si>
  <si>
    <t>-1766485025</t>
  </si>
  <si>
    <t>1,3*0,6</t>
  </si>
  <si>
    <t>Ostatní konstrukce a práce, bourání</t>
  </si>
  <si>
    <t>Lešení a stavební výtahy</t>
  </si>
  <si>
    <t>949101111</t>
  </si>
  <si>
    <t>Lešení pomocné pro objekty pozemních staveb s lešeňovou podlahou v do 1,9 m zatížení do 150 kg/m2</t>
  </si>
  <si>
    <t>-401409860</t>
  </si>
  <si>
    <t>Různé dokončovací konstrukce a práce pozemních staveb</t>
  </si>
  <si>
    <t>952901111</t>
  </si>
  <si>
    <t>Vyčištění budov bytové a občanské výstavby při výšce podlaží do 4 m</t>
  </si>
  <si>
    <t>-809886578</t>
  </si>
  <si>
    <t>310237_R2</t>
  </si>
  <si>
    <t>Demontáž, očištění a zpětná montáž VZT mříže</t>
  </si>
  <si>
    <t>1797734732</t>
  </si>
  <si>
    <t>Bourání konstrukcí</t>
  </si>
  <si>
    <t>711131811</t>
  </si>
  <si>
    <t>Odstranění izolace proti zemní vlhkosti vodorovné</t>
  </si>
  <si>
    <t>939332515</t>
  </si>
  <si>
    <t>1,3*0,4</t>
  </si>
  <si>
    <t>977312114</t>
  </si>
  <si>
    <t>Řezání stávajících betonových mazanin vyztužených hl do 200 mm</t>
  </si>
  <si>
    <t>-824584731</t>
  </si>
  <si>
    <t>(1,3+0,4)*2</t>
  </si>
  <si>
    <t>(1,4+0,5)*2</t>
  </si>
  <si>
    <t>965042221</t>
  </si>
  <si>
    <t>Bourání podkladů pod dlažby nebo mazanin betonových nebo z litého asfaltu tl přes 100 mm pl do 1 m2</t>
  </si>
  <si>
    <t>-453173215</t>
  </si>
  <si>
    <t>1,3*0,4*0,15</t>
  </si>
  <si>
    <t>1,4*0,5*0,15</t>
  </si>
  <si>
    <t>965081222</t>
  </si>
  <si>
    <t>Bourání podlah z dlaždic keramických nebo xylolitových tl přes 10 mm plochy do 1 m2</t>
  </si>
  <si>
    <t>884377981</t>
  </si>
  <si>
    <t>1,5*0,6</t>
  </si>
  <si>
    <t>971033231</t>
  </si>
  <si>
    <t>Vybourání otvorů ve zdivu cihelném pl do 0,0225 m2 na MVC nebo MV tl do 150 mm</t>
  </si>
  <si>
    <t>670575567</t>
  </si>
  <si>
    <t>971033361</t>
  </si>
  <si>
    <t>Vybourání otvorů ve zdivu cihelném pl do 0,09 m2 na MVC nebo MV tl do 600 mm</t>
  </si>
  <si>
    <t>-779269632</t>
  </si>
  <si>
    <t>965049112</t>
  </si>
  <si>
    <t>Příplatek k bourání betonových mazanin za bourání mazanin se svařovanou sítí tl přes 100 mm</t>
  </si>
  <si>
    <t>745566818</t>
  </si>
  <si>
    <t>Přesuny hmot a suti</t>
  </si>
  <si>
    <t>997013211</t>
  </si>
  <si>
    <t>Vnitrostaveništní doprava suti a vybouraných hmot pro budovy v do 6 m ručně</t>
  </si>
  <si>
    <t>707897497</t>
  </si>
  <si>
    <t>997013501</t>
  </si>
  <si>
    <t>Odvoz suti a vybouraných hmot na skládku nebo meziskládku do 1 km se složením</t>
  </si>
  <si>
    <t>917213888</t>
  </si>
  <si>
    <t>997013509</t>
  </si>
  <si>
    <t>Příplatek k odvozu suti a vybouraných hmot na skládku ZKD 1 km přes 1 km</t>
  </si>
  <si>
    <t>1341344234</t>
  </si>
  <si>
    <t>0,568*29 "Přepočtené koeficientem množství</t>
  </si>
  <si>
    <t>997013631</t>
  </si>
  <si>
    <t>Poplatek za uložení na skládce (skládkovné) stavebního odpadu směsného kód odpadu 17 09 04</t>
  </si>
  <si>
    <t>-650102942</t>
  </si>
  <si>
    <t>998018001</t>
  </si>
  <si>
    <t>Přesun hmot pro budovy ruční pro budovy v do 6 m</t>
  </si>
  <si>
    <t>-1156225098</t>
  </si>
  <si>
    <t>711</t>
  </si>
  <si>
    <t>Izolace proti vodě, vlhkosti a plynům</t>
  </si>
  <si>
    <t>711112001</t>
  </si>
  <si>
    <t>Provedení izolace proti zemní vlhkosti svislé za studena nátěrem penetračním</t>
  </si>
  <si>
    <t>-1613475400</t>
  </si>
  <si>
    <t>1,4*0,5</t>
  </si>
  <si>
    <t>11163153</t>
  </si>
  <si>
    <t>emulze asfaltová penetrační</t>
  </si>
  <si>
    <t>litr</t>
  </si>
  <si>
    <t>1729118954</t>
  </si>
  <si>
    <t>0,7*0,2 "Přepočtené koeficientem množství</t>
  </si>
  <si>
    <t>711142559</t>
  </si>
  <si>
    <t>Provedení izolace proti zemní vlhkosti pásy přitavením svislé NAIP</t>
  </si>
  <si>
    <t>61825801</t>
  </si>
  <si>
    <t>62832134</t>
  </si>
  <si>
    <t>pás asfaltový natavitelný oxidovaný s vložkou ze skleněné rohože typu V60 s jemnozrnným minerálním posypem tl 4,0mm</t>
  </si>
  <si>
    <t>-2145175075</t>
  </si>
  <si>
    <t>0,7*1,221 "Přepočtené koeficientem množství</t>
  </si>
  <si>
    <t>998711121</t>
  </si>
  <si>
    <t>Přesun hmot tonážní pro izolace proti vodě, vlhkosti a plynům ruční v objektech v do 6 m</t>
  </si>
  <si>
    <t>-2000388015</t>
  </si>
  <si>
    <t>721211912</t>
  </si>
  <si>
    <t>Montáž vpustí podlahových DN 50/75 ostatní typ</t>
  </si>
  <si>
    <t>1681354328</t>
  </si>
  <si>
    <t>55161722</t>
  </si>
  <si>
    <t>vpusť podlahová s kulovým kloubem a zápachovou uzávěrkou vodorovný odtok DN 50/75</t>
  </si>
  <si>
    <t>133247542</t>
  </si>
  <si>
    <t>998721121</t>
  </si>
  <si>
    <t>Přesun hmot tonážní pro vnitřní kanalizaci ruční v objektech v do 6 m</t>
  </si>
  <si>
    <t>344411700</t>
  </si>
  <si>
    <t>771</t>
  </si>
  <si>
    <t>Podlahy z dlaždic</t>
  </si>
  <si>
    <t>771574415</t>
  </si>
  <si>
    <t>Montáž podlah keramických hladkých lepených cementovým flexibilním lepidlem přes 6 do 9 ks/m2</t>
  </si>
  <si>
    <t>1307669551</t>
  </si>
  <si>
    <t>59761148</t>
  </si>
  <si>
    <t>dlažba keramická slinutá mrazuvzdorná R9/A povrch hladký/matný tl do 10mm přes 6 do 9ks/m2</t>
  </si>
  <si>
    <t>-287778400</t>
  </si>
  <si>
    <t>0,9*1,2 "Přepočtené koeficientem množství</t>
  </si>
  <si>
    <t>784</t>
  </si>
  <si>
    <t>Dokončovací práce - malby a tapety</t>
  </si>
  <si>
    <t>784211101</t>
  </si>
  <si>
    <t>Dvojnásobné bílé malby ze směsí za mokra výborně oděruvzdorných v místnostech v do 3,80 m</t>
  </si>
  <si>
    <t>-732202296</t>
  </si>
  <si>
    <t>Strop</t>
  </si>
  <si>
    <t>Stěny</t>
  </si>
  <si>
    <t>005</t>
  </si>
  <si>
    <t>Provozní vlivy</t>
  </si>
  <si>
    <t>375050649</t>
  </si>
  <si>
    <t>006</t>
  </si>
  <si>
    <t>Vytyčení exitujících inž. sítí</t>
  </si>
  <si>
    <t>-647205656</t>
  </si>
  <si>
    <t>Zařízení staveniště</t>
  </si>
  <si>
    <t>-1258392627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</si>
</sst>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D1_01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Hluboká 109, Jihlava - Oprava plynové kotelny 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16. 12. 2024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ROUND(SUM(AG95:AG98),2)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ROUND(SUM(AS95:AS98),2)</f>
        <v>0</v>
      </c>
      <c r="AT94" s="98">
        <f>ROUND(SUM(AV94:AW94),2)</f>
        <v>0</v>
      </c>
      <c r="AU94" s="99">
        <f>ROUND(SUM(AU95:AU98),5)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ROUND(SUM(AZ95:AZ98),2)</f>
        <v>0</v>
      </c>
      <c r="BA94" s="98">
        <f>ROUND(SUM(BA95:BA98),2)</f>
        <v>0</v>
      </c>
      <c r="BB94" s="98">
        <f>ROUND(SUM(BB95:BB98),2)</f>
        <v>0</v>
      </c>
      <c r="BC94" s="98">
        <f>ROUND(SUM(BC95:BC98),2)</f>
        <v>0</v>
      </c>
      <c r="BD94" s="100">
        <f>ROUND(SUM(BD95:BD98),2)</f>
        <v>0</v>
      </c>
      <c r="BE94" s="6"/>
      <c r="BS94" s="101" t="s">
        <v>72</v>
      </c>
      <c r="BT94" s="101" t="s">
        <v>73</v>
      </c>
      <c r="BU94" s="102" t="s">
        <v>74</v>
      </c>
      <c r="BV94" s="101" t="s">
        <v>75</v>
      </c>
      <c r="BW94" s="101" t="s">
        <v>4</v>
      </c>
      <c r="BX94" s="101" t="s">
        <v>76</v>
      </c>
      <c r="CL94" s="101" t="s">
        <v>1</v>
      </c>
    </row>
    <row r="95" s="7" customFormat="1" ht="24.75" customHeight="1">
      <c r="A95" s="103" t="s">
        <v>77</v>
      </c>
      <c r="B95" s="104"/>
      <c r="C95" s="105"/>
      <c r="D95" s="106" t="s">
        <v>78</v>
      </c>
      <c r="E95" s="106"/>
      <c r="F95" s="106"/>
      <c r="G95" s="106"/>
      <c r="H95" s="106"/>
      <c r="I95" s="107"/>
      <c r="J95" s="106" t="s">
        <v>79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'D1_01_4a - Vytápění'!J30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80</v>
      </c>
      <c r="AR95" s="104"/>
      <c r="AS95" s="110">
        <v>0</v>
      </c>
      <c r="AT95" s="111">
        <f>ROUND(SUM(AV95:AW95),2)</f>
        <v>0</v>
      </c>
      <c r="AU95" s="112">
        <f>'D1_01_4a - Vytápění'!P127</f>
        <v>0</v>
      </c>
      <c r="AV95" s="111">
        <f>'D1_01_4a - Vytápění'!J33</f>
        <v>0</v>
      </c>
      <c r="AW95" s="111">
        <f>'D1_01_4a - Vytápění'!J34</f>
        <v>0</v>
      </c>
      <c r="AX95" s="111">
        <f>'D1_01_4a - Vytápění'!J35</f>
        <v>0</v>
      </c>
      <c r="AY95" s="111">
        <f>'D1_01_4a - Vytápění'!J36</f>
        <v>0</v>
      </c>
      <c r="AZ95" s="111">
        <f>'D1_01_4a - Vytápění'!F33</f>
        <v>0</v>
      </c>
      <c r="BA95" s="111">
        <f>'D1_01_4a - Vytápění'!F34</f>
        <v>0</v>
      </c>
      <c r="BB95" s="111">
        <f>'D1_01_4a - Vytápění'!F35</f>
        <v>0</v>
      </c>
      <c r="BC95" s="111">
        <f>'D1_01_4a - Vytápění'!F36</f>
        <v>0</v>
      </c>
      <c r="BD95" s="113">
        <f>'D1_01_4a - Vytápění'!F37</f>
        <v>0</v>
      </c>
      <c r="BE95" s="7"/>
      <c r="BT95" s="114" t="s">
        <v>81</v>
      </c>
      <c r="BV95" s="114" t="s">
        <v>75</v>
      </c>
      <c r="BW95" s="114" t="s">
        <v>82</v>
      </c>
      <c r="BX95" s="114" t="s">
        <v>4</v>
      </c>
      <c r="CL95" s="114" t="s">
        <v>1</v>
      </c>
      <c r="CM95" s="114" t="s">
        <v>83</v>
      </c>
    </row>
    <row r="96" s="7" customFormat="1" ht="24.75" customHeight="1">
      <c r="A96" s="103" t="s">
        <v>77</v>
      </c>
      <c r="B96" s="104"/>
      <c r="C96" s="105"/>
      <c r="D96" s="106" t="s">
        <v>84</v>
      </c>
      <c r="E96" s="106"/>
      <c r="F96" s="106"/>
      <c r="G96" s="106"/>
      <c r="H96" s="106"/>
      <c r="I96" s="107"/>
      <c r="J96" s="106" t="s">
        <v>85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'D1_01_4b - Zdravotně tech...'!J30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80</v>
      </c>
      <c r="AR96" s="104"/>
      <c r="AS96" s="110">
        <v>0</v>
      </c>
      <c r="AT96" s="111">
        <f>ROUND(SUM(AV96:AW96),2)</f>
        <v>0</v>
      </c>
      <c r="AU96" s="112">
        <f>'D1_01_4b - Zdravotně tech...'!P122</f>
        <v>0</v>
      </c>
      <c r="AV96" s="111">
        <f>'D1_01_4b - Zdravotně tech...'!J33</f>
        <v>0</v>
      </c>
      <c r="AW96" s="111">
        <f>'D1_01_4b - Zdravotně tech...'!J34</f>
        <v>0</v>
      </c>
      <c r="AX96" s="111">
        <f>'D1_01_4b - Zdravotně tech...'!J35</f>
        <v>0</v>
      </c>
      <c r="AY96" s="111">
        <f>'D1_01_4b - Zdravotně tech...'!J36</f>
        <v>0</v>
      </c>
      <c r="AZ96" s="111">
        <f>'D1_01_4b - Zdravotně tech...'!F33</f>
        <v>0</v>
      </c>
      <c r="BA96" s="111">
        <f>'D1_01_4b - Zdravotně tech...'!F34</f>
        <v>0</v>
      </c>
      <c r="BB96" s="111">
        <f>'D1_01_4b - Zdravotně tech...'!F35</f>
        <v>0</v>
      </c>
      <c r="BC96" s="111">
        <f>'D1_01_4b - Zdravotně tech...'!F36</f>
        <v>0</v>
      </c>
      <c r="BD96" s="113">
        <f>'D1_01_4b - Zdravotně tech...'!F37</f>
        <v>0</v>
      </c>
      <c r="BE96" s="7"/>
      <c r="BT96" s="114" t="s">
        <v>81</v>
      </c>
      <c r="BV96" s="114" t="s">
        <v>75</v>
      </c>
      <c r="BW96" s="114" t="s">
        <v>86</v>
      </c>
      <c r="BX96" s="114" t="s">
        <v>4</v>
      </c>
      <c r="CL96" s="114" t="s">
        <v>1</v>
      </c>
      <c r="CM96" s="114" t="s">
        <v>83</v>
      </c>
    </row>
    <row r="97" s="7" customFormat="1" ht="24.75" customHeight="1">
      <c r="A97" s="103" t="s">
        <v>77</v>
      </c>
      <c r="B97" s="104"/>
      <c r="C97" s="105"/>
      <c r="D97" s="106" t="s">
        <v>87</v>
      </c>
      <c r="E97" s="106"/>
      <c r="F97" s="106"/>
      <c r="G97" s="106"/>
      <c r="H97" s="106"/>
      <c r="I97" s="107"/>
      <c r="J97" s="106" t="s">
        <v>88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'D1_01_4c - Plynová odběrn...'!J30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80</v>
      </c>
      <c r="AR97" s="104"/>
      <c r="AS97" s="110">
        <v>0</v>
      </c>
      <c r="AT97" s="111">
        <f>ROUND(SUM(AV97:AW97),2)</f>
        <v>0</v>
      </c>
      <c r="AU97" s="112">
        <f>'D1_01_4c - Plynová odběrn...'!P120</f>
        <v>0</v>
      </c>
      <c r="AV97" s="111">
        <f>'D1_01_4c - Plynová odběrn...'!J33</f>
        <v>0</v>
      </c>
      <c r="AW97" s="111">
        <f>'D1_01_4c - Plynová odběrn...'!J34</f>
        <v>0</v>
      </c>
      <c r="AX97" s="111">
        <f>'D1_01_4c - Plynová odběrn...'!J35</f>
        <v>0</v>
      </c>
      <c r="AY97" s="111">
        <f>'D1_01_4c - Plynová odběrn...'!J36</f>
        <v>0</v>
      </c>
      <c r="AZ97" s="111">
        <f>'D1_01_4c - Plynová odběrn...'!F33</f>
        <v>0</v>
      </c>
      <c r="BA97" s="111">
        <f>'D1_01_4c - Plynová odběrn...'!F34</f>
        <v>0</v>
      </c>
      <c r="BB97" s="111">
        <f>'D1_01_4c - Plynová odběrn...'!F35</f>
        <v>0</v>
      </c>
      <c r="BC97" s="111">
        <f>'D1_01_4c - Plynová odběrn...'!F36</f>
        <v>0</v>
      </c>
      <c r="BD97" s="113">
        <f>'D1_01_4c - Plynová odběrn...'!F37</f>
        <v>0</v>
      </c>
      <c r="BE97" s="7"/>
      <c r="BT97" s="114" t="s">
        <v>81</v>
      </c>
      <c r="BV97" s="114" t="s">
        <v>75</v>
      </c>
      <c r="BW97" s="114" t="s">
        <v>89</v>
      </c>
      <c r="BX97" s="114" t="s">
        <v>4</v>
      </c>
      <c r="CL97" s="114" t="s">
        <v>1</v>
      </c>
      <c r="CM97" s="114" t="s">
        <v>83</v>
      </c>
    </row>
    <row r="98" s="7" customFormat="1" ht="24.75" customHeight="1">
      <c r="A98" s="103" t="s">
        <v>77</v>
      </c>
      <c r="B98" s="104"/>
      <c r="C98" s="105"/>
      <c r="D98" s="106" t="s">
        <v>90</v>
      </c>
      <c r="E98" s="106"/>
      <c r="F98" s="106"/>
      <c r="G98" s="106"/>
      <c r="H98" s="106"/>
      <c r="I98" s="107"/>
      <c r="J98" s="106" t="s">
        <v>91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'D1_01_4e - Stavební část'!J30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80</v>
      </c>
      <c r="AR98" s="104"/>
      <c r="AS98" s="115">
        <v>0</v>
      </c>
      <c r="AT98" s="116">
        <f>ROUND(SUM(AV98:AW98),2)</f>
        <v>0</v>
      </c>
      <c r="AU98" s="117">
        <f>'D1_01_4e - Stavební část'!P134</f>
        <v>0</v>
      </c>
      <c r="AV98" s="116">
        <f>'D1_01_4e - Stavební část'!J33</f>
        <v>0</v>
      </c>
      <c r="AW98" s="116">
        <f>'D1_01_4e - Stavební část'!J34</f>
        <v>0</v>
      </c>
      <c r="AX98" s="116">
        <f>'D1_01_4e - Stavební část'!J35</f>
        <v>0</v>
      </c>
      <c r="AY98" s="116">
        <f>'D1_01_4e - Stavební část'!J36</f>
        <v>0</v>
      </c>
      <c r="AZ98" s="116">
        <f>'D1_01_4e - Stavební část'!F33</f>
        <v>0</v>
      </c>
      <c r="BA98" s="116">
        <f>'D1_01_4e - Stavební část'!F34</f>
        <v>0</v>
      </c>
      <c r="BB98" s="116">
        <f>'D1_01_4e - Stavební část'!F35</f>
        <v>0</v>
      </c>
      <c r="BC98" s="116">
        <f>'D1_01_4e - Stavební část'!F36</f>
        <v>0</v>
      </c>
      <c r="BD98" s="118">
        <f>'D1_01_4e - Stavební část'!F37</f>
        <v>0</v>
      </c>
      <c r="BE98" s="7"/>
      <c r="BT98" s="114" t="s">
        <v>81</v>
      </c>
      <c r="BV98" s="114" t="s">
        <v>75</v>
      </c>
      <c r="BW98" s="114" t="s">
        <v>92</v>
      </c>
      <c r="BX98" s="114" t="s">
        <v>4</v>
      </c>
      <c r="CL98" s="114" t="s">
        <v>1</v>
      </c>
      <c r="CM98" s="114" t="s">
        <v>83</v>
      </c>
    </row>
    <row r="99" s="2" customFormat="1" ht="30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D1_01_4a - Vytápění'!C2" display="/"/>
    <hyperlink ref="A96" location="'D1_01_4b - Zdravotně tech...'!C2" display="/"/>
    <hyperlink ref="A97" location="'D1_01_4c - Plynová odběrn...'!C2" display="/"/>
    <hyperlink ref="A98" location="'D1_01_4e - Stavební čás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1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ROUND(J127,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ROUND((SUM(BE127:BE387)),  2)</f>
        <v>0</v>
      </c>
      <c r="G33" s="37"/>
      <c r="H33" s="37"/>
      <c r="I33" s="127">
        <v>0.20999999999999999</v>
      </c>
      <c r="J33" s="126">
        <f>ROUND(((SUM(BE127:BE387))*I33),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ROUND((SUM(BF127:BF387)),  2)</f>
        <v>0</v>
      </c>
      <c r="G34" s="37"/>
      <c r="H34" s="37"/>
      <c r="I34" s="127">
        <v>0.14999999999999999</v>
      </c>
      <c r="J34" s="126">
        <f>ROUND(((SUM(BF127:BF387))*I34),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ROUND((SUM(BG127:BG387)),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ROUND((SUM(BH127:BH387)),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ROUND((SUM(BI127:BI387)),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1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D1_01_4a - Vytápění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J127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J128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102</v>
      </c>
      <c r="E98" s="145"/>
      <c r="F98" s="145"/>
      <c r="G98" s="145"/>
      <c r="H98" s="145"/>
      <c r="I98" s="145"/>
      <c r="J98" s="146">
        <f>J129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103</v>
      </c>
      <c r="E99" s="145"/>
      <c r="F99" s="145"/>
      <c r="G99" s="145"/>
      <c r="H99" s="145"/>
      <c r="I99" s="145"/>
      <c r="J99" s="146">
        <f>J165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104</v>
      </c>
      <c r="E100" s="145"/>
      <c r="F100" s="145"/>
      <c r="G100" s="145"/>
      <c r="H100" s="145"/>
      <c r="I100" s="145"/>
      <c r="J100" s="146">
        <f>J209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105</v>
      </c>
      <c r="E101" s="145"/>
      <c r="F101" s="145"/>
      <c r="G101" s="145"/>
      <c r="H101" s="145"/>
      <c r="I101" s="145"/>
      <c r="J101" s="146">
        <f>J261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106</v>
      </c>
      <c r="E102" s="145"/>
      <c r="F102" s="145"/>
      <c r="G102" s="145"/>
      <c r="H102" s="145"/>
      <c r="I102" s="145"/>
      <c r="J102" s="146">
        <f>J319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107</v>
      </c>
      <c r="E103" s="145"/>
      <c r="F103" s="145"/>
      <c r="G103" s="145"/>
      <c r="H103" s="145"/>
      <c r="I103" s="145"/>
      <c r="J103" s="146">
        <f>J322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108</v>
      </c>
      <c r="E104" s="145"/>
      <c r="F104" s="145"/>
      <c r="G104" s="145"/>
      <c r="H104" s="145"/>
      <c r="I104" s="145"/>
      <c r="J104" s="146">
        <f>J350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109</v>
      </c>
      <c r="E105" s="145"/>
      <c r="F105" s="145"/>
      <c r="G105" s="145"/>
      <c r="H105" s="145"/>
      <c r="I105" s="145"/>
      <c r="J105" s="146">
        <f>J359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9"/>
      <c r="C106" s="9"/>
      <c r="D106" s="140" t="s">
        <v>110</v>
      </c>
      <c r="E106" s="141"/>
      <c r="F106" s="141"/>
      <c r="G106" s="141"/>
      <c r="H106" s="141"/>
      <c r="I106" s="141"/>
      <c r="J106" s="142">
        <f>J374</f>
        <v>0</v>
      </c>
      <c r="K106" s="9"/>
      <c r="L106" s="13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3"/>
      <c r="C107" s="10"/>
      <c r="D107" s="144" t="s">
        <v>111</v>
      </c>
      <c r="E107" s="145"/>
      <c r="F107" s="145"/>
      <c r="G107" s="145"/>
      <c r="H107" s="145"/>
      <c r="I107" s="145"/>
      <c r="J107" s="146">
        <f>J375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112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120" t="str">
        <f>E7</f>
        <v>Hluboká 109, Jihlava - Oprava plynové kotelny 1</v>
      </c>
      <c r="F117" s="31"/>
      <c r="G117" s="31"/>
      <c r="H117" s="31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94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66" t="str">
        <f>E9</f>
        <v>D1_01_4a - Vytápění</v>
      </c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7"/>
      <c r="E121" s="37"/>
      <c r="F121" s="26" t="str">
        <f>F12</f>
        <v xml:space="preserve"> </v>
      </c>
      <c r="G121" s="37"/>
      <c r="H121" s="37"/>
      <c r="I121" s="31" t="s">
        <v>22</v>
      </c>
      <c r="J121" s="68" t="str">
        <f>IF(J12="","",J12)</f>
        <v>16. 12. 2024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7"/>
      <c r="E123" s="37"/>
      <c r="F123" s="26" t="str">
        <f>E15</f>
        <v xml:space="preserve"> </v>
      </c>
      <c r="G123" s="37"/>
      <c r="H123" s="37"/>
      <c r="I123" s="31" t="s">
        <v>29</v>
      </c>
      <c r="J123" s="35" t="str">
        <f>E21</f>
        <v xml:space="preserve"> 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27</v>
      </c>
      <c r="D124" s="37"/>
      <c r="E124" s="37"/>
      <c r="F124" s="26" t="str">
        <f>IF(E18="","",E18)</f>
        <v>Vyplň údaj</v>
      </c>
      <c r="G124" s="37"/>
      <c r="H124" s="37"/>
      <c r="I124" s="31" t="s">
        <v>31</v>
      </c>
      <c r="J124" s="35" t="str">
        <f>E24</f>
        <v xml:space="preserve"> 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47"/>
      <c r="B126" s="148"/>
      <c r="C126" s="149" t="s">
        <v>113</v>
      </c>
      <c r="D126" s="150" t="s">
        <v>58</v>
      </c>
      <c r="E126" s="150" t="s">
        <v>54</v>
      </c>
      <c r="F126" s="150" t="s">
        <v>55</v>
      </c>
      <c r="G126" s="150" t="s">
        <v>114</v>
      </c>
      <c r="H126" s="150" t="s">
        <v>115</v>
      </c>
      <c r="I126" s="150" t="s">
        <v>116</v>
      </c>
      <c r="J126" s="151" t="s">
        <v>98</v>
      </c>
      <c r="K126" s="152" t="s">
        <v>117</v>
      </c>
      <c r="L126" s="153"/>
      <c r="M126" s="85" t="s">
        <v>1</v>
      </c>
      <c r="N126" s="86" t="s">
        <v>37</v>
      </c>
      <c r="O126" s="86" t="s">
        <v>118</v>
      </c>
      <c r="P126" s="86" t="s">
        <v>119</v>
      </c>
      <c r="Q126" s="86" t="s">
        <v>120</v>
      </c>
      <c r="R126" s="86" t="s">
        <v>121</v>
      </c>
      <c r="S126" s="86" t="s">
        <v>122</v>
      </c>
      <c r="T126" s="87" t="s">
        <v>123</v>
      </c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</row>
    <row r="127" s="2" customFormat="1" ht="22.8" customHeight="1">
      <c r="A127" s="37"/>
      <c r="B127" s="38"/>
      <c r="C127" s="92" t="s">
        <v>124</v>
      </c>
      <c r="D127" s="37"/>
      <c r="E127" s="37"/>
      <c r="F127" s="37"/>
      <c r="G127" s="37"/>
      <c r="H127" s="37"/>
      <c r="I127" s="37"/>
      <c r="J127" s="154">
        <f>BK127</f>
        <v>0</v>
      </c>
      <c r="K127" s="37"/>
      <c r="L127" s="38"/>
      <c r="M127" s="88"/>
      <c r="N127" s="72"/>
      <c r="O127" s="89"/>
      <c r="P127" s="155">
        <f>P128+P374</f>
        <v>0</v>
      </c>
      <c r="Q127" s="89"/>
      <c r="R127" s="155">
        <f>R128+R374</f>
        <v>2.2140500000000003</v>
      </c>
      <c r="S127" s="89"/>
      <c r="T127" s="156">
        <f>T128+T374</f>
        <v>2.1851400000000001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72</v>
      </c>
      <c r="AU127" s="18" t="s">
        <v>100</v>
      </c>
      <c r="BK127" s="157">
        <f>BK128+BK374</f>
        <v>0</v>
      </c>
    </row>
    <row r="128" s="12" customFormat="1" ht="25.92" customHeight="1">
      <c r="A128" s="12"/>
      <c r="B128" s="158"/>
      <c r="C128" s="12"/>
      <c r="D128" s="159" t="s">
        <v>72</v>
      </c>
      <c r="E128" s="160" t="s">
        <v>125</v>
      </c>
      <c r="F128" s="160" t="s">
        <v>126</v>
      </c>
      <c r="G128" s="12"/>
      <c r="H128" s="12"/>
      <c r="I128" s="161"/>
      <c r="J128" s="162">
        <f>BK128</f>
        <v>0</v>
      </c>
      <c r="K128" s="12"/>
      <c r="L128" s="158"/>
      <c r="M128" s="163"/>
      <c r="N128" s="164"/>
      <c r="O128" s="164"/>
      <c r="P128" s="165">
        <f>P129+P165+P209+P261+P319+P322+P350+P359</f>
        <v>0</v>
      </c>
      <c r="Q128" s="164"/>
      <c r="R128" s="165">
        <f>R129+R165+R209+R261+R319+R322+R350+R359</f>
        <v>1.6140500000000002</v>
      </c>
      <c r="S128" s="164"/>
      <c r="T128" s="166">
        <f>T129+T165+T209+T261+T319+T322+T350+T359</f>
        <v>2.1851400000000001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83</v>
      </c>
      <c r="AT128" s="167" t="s">
        <v>72</v>
      </c>
      <c r="AU128" s="167" t="s">
        <v>73</v>
      </c>
      <c r="AY128" s="159" t="s">
        <v>127</v>
      </c>
      <c r="BK128" s="168">
        <f>BK129+BK165+BK209+BK261+BK319+BK322+BK350+BK359</f>
        <v>0</v>
      </c>
    </row>
    <row r="129" s="12" customFormat="1" ht="22.8" customHeight="1">
      <c r="A129" s="12"/>
      <c r="B129" s="158"/>
      <c r="C129" s="12"/>
      <c r="D129" s="159" t="s">
        <v>72</v>
      </c>
      <c r="E129" s="169" t="s">
        <v>128</v>
      </c>
      <c r="F129" s="169" t="s">
        <v>129</v>
      </c>
      <c r="G129" s="12"/>
      <c r="H129" s="12"/>
      <c r="I129" s="161"/>
      <c r="J129" s="170">
        <f>BK129</f>
        <v>0</v>
      </c>
      <c r="K129" s="12"/>
      <c r="L129" s="158"/>
      <c r="M129" s="163"/>
      <c r="N129" s="164"/>
      <c r="O129" s="164"/>
      <c r="P129" s="165">
        <f>SUM(P130:P164)</f>
        <v>0</v>
      </c>
      <c r="Q129" s="164"/>
      <c r="R129" s="165">
        <f>SUM(R130:R164)</f>
        <v>0.69933000000000001</v>
      </c>
      <c r="S129" s="164"/>
      <c r="T129" s="166">
        <f>SUM(T130:T164)</f>
        <v>0.77249999999999996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9" t="s">
        <v>83</v>
      </c>
      <c r="AT129" s="167" t="s">
        <v>72</v>
      </c>
      <c r="AU129" s="167" t="s">
        <v>81</v>
      </c>
      <c r="AY129" s="159" t="s">
        <v>127</v>
      </c>
      <c r="BK129" s="168">
        <f>SUM(BK130:BK164)</f>
        <v>0</v>
      </c>
    </row>
    <row r="130" s="2" customFormat="1" ht="24.15" customHeight="1">
      <c r="A130" s="37"/>
      <c r="B130" s="171"/>
      <c r="C130" s="172" t="s">
        <v>81</v>
      </c>
      <c r="D130" s="172" t="s">
        <v>130</v>
      </c>
      <c r="E130" s="173" t="s">
        <v>131</v>
      </c>
      <c r="F130" s="174" t="s">
        <v>132</v>
      </c>
      <c r="G130" s="175" t="s">
        <v>133</v>
      </c>
      <c r="H130" s="176">
        <v>2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38</v>
      </c>
      <c r="O130" s="76"/>
      <c r="P130" s="182">
        <f>O130*H130</f>
        <v>0</v>
      </c>
      <c r="Q130" s="182">
        <v>0.00017000000000000001</v>
      </c>
      <c r="R130" s="182">
        <f>Q130*H130</f>
        <v>0.00034000000000000002</v>
      </c>
      <c r="S130" s="182">
        <v>0.35625000000000001</v>
      </c>
      <c r="T130" s="183">
        <f>S130*H130</f>
        <v>0.71250000000000002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134</v>
      </c>
      <c r="AT130" s="184" t="s">
        <v>130</v>
      </c>
      <c r="AU130" s="184" t="s">
        <v>83</v>
      </c>
      <c r="AY130" s="18" t="s">
        <v>127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81</v>
      </c>
      <c r="BK130" s="185">
        <f>ROUND(I130*H130,2)</f>
        <v>0</v>
      </c>
      <c r="BL130" s="18" t="s">
        <v>134</v>
      </c>
      <c r="BM130" s="184" t="s">
        <v>135</v>
      </c>
    </row>
    <row r="131" s="13" customFormat="1">
      <c r="A131" s="13"/>
      <c r="B131" s="186"/>
      <c r="C131" s="13"/>
      <c r="D131" s="187" t="s">
        <v>136</v>
      </c>
      <c r="E131" s="188" t="s">
        <v>1</v>
      </c>
      <c r="F131" s="189" t="s">
        <v>83</v>
      </c>
      <c r="G131" s="13"/>
      <c r="H131" s="190">
        <v>2</v>
      </c>
      <c r="I131" s="191"/>
      <c r="J131" s="13"/>
      <c r="K131" s="13"/>
      <c r="L131" s="186"/>
      <c r="M131" s="192"/>
      <c r="N131" s="193"/>
      <c r="O131" s="193"/>
      <c r="P131" s="193"/>
      <c r="Q131" s="193"/>
      <c r="R131" s="193"/>
      <c r="S131" s="193"/>
      <c r="T131" s="19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8" t="s">
        <v>136</v>
      </c>
      <c r="AU131" s="188" t="s">
        <v>83</v>
      </c>
      <c r="AV131" s="13" t="s">
        <v>83</v>
      </c>
      <c r="AW131" s="13" t="s">
        <v>30</v>
      </c>
      <c r="AX131" s="13" t="s">
        <v>81</v>
      </c>
      <c r="AY131" s="188" t="s">
        <v>127</v>
      </c>
    </row>
    <row r="132" s="2" customFormat="1" ht="16.5" customHeight="1">
      <c r="A132" s="37"/>
      <c r="B132" s="171"/>
      <c r="C132" s="172" t="s">
        <v>83</v>
      </c>
      <c r="D132" s="172" t="s">
        <v>130</v>
      </c>
      <c r="E132" s="173" t="s">
        <v>137</v>
      </c>
      <c r="F132" s="174" t="s">
        <v>138</v>
      </c>
      <c r="G132" s="175" t="s">
        <v>139</v>
      </c>
      <c r="H132" s="176">
        <v>6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38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0.01</v>
      </c>
      <c r="T132" s="183">
        <f>S132*H132</f>
        <v>0.059999999999999998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134</v>
      </c>
      <c r="AT132" s="184" t="s">
        <v>130</v>
      </c>
      <c r="AU132" s="184" t="s">
        <v>83</v>
      </c>
      <c r="AY132" s="18" t="s">
        <v>127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81</v>
      </c>
      <c r="BK132" s="185">
        <f>ROUND(I132*H132,2)</f>
        <v>0</v>
      </c>
      <c r="BL132" s="18" t="s">
        <v>134</v>
      </c>
      <c r="BM132" s="184" t="s">
        <v>140</v>
      </c>
    </row>
    <row r="133" s="13" customFormat="1">
      <c r="A133" s="13"/>
      <c r="B133" s="186"/>
      <c r="C133" s="13"/>
      <c r="D133" s="187" t="s">
        <v>136</v>
      </c>
      <c r="E133" s="188" t="s">
        <v>1</v>
      </c>
      <c r="F133" s="189" t="s">
        <v>141</v>
      </c>
      <c r="G133" s="13"/>
      <c r="H133" s="190">
        <v>6</v>
      </c>
      <c r="I133" s="191"/>
      <c r="J133" s="13"/>
      <c r="K133" s="13"/>
      <c r="L133" s="186"/>
      <c r="M133" s="192"/>
      <c r="N133" s="193"/>
      <c r="O133" s="193"/>
      <c r="P133" s="193"/>
      <c r="Q133" s="193"/>
      <c r="R133" s="193"/>
      <c r="S133" s="193"/>
      <c r="T133" s="19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8" t="s">
        <v>136</v>
      </c>
      <c r="AU133" s="188" t="s">
        <v>83</v>
      </c>
      <c r="AV133" s="13" t="s">
        <v>83</v>
      </c>
      <c r="AW133" s="13" t="s">
        <v>30</v>
      </c>
      <c r="AX133" s="13" t="s">
        <v>81</v>
      </c>
      <c r="AY133" s="188" t="s">
        <v>127</v>
      </c>
    </row>
    <row r="134" s="2" customFormat="1" ht="24.15" customHeight="1">
      <c r="A134" s="37"/>
      <c r="B134" s="171"/>
      <c r="C134" s="172" t="s">
        <v>142</v>
      </c>
      <c r="D134" s="172" t="s">
        <v>130</v>
      </c>
      <c r="E134" s="173" t="s">
        <v>143</v>
      </c>
      <c r="F134" s="174" t="s">
        <v>144</v>
      </c>
      <c r="G134" s="175" t="s">
        <v>145</v>
      </c>
      <c r="H134" s="176">
        <v>0.70999999999999996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134</v>
      </c>
      <c r="AT134" s="184" t="s">
        <v>130</v>
      </c>
      <c r="AU134" s="184" t="s">
        <v>83</v>
      </c>
      <c r="AY134" s="18" t="s">
        <v>127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81</v>
      </c>
      <c r="BK134" s="185">
        <f>ROUND(I134*H134,2)</f>
        <v>0</v>
      </c>
      <c r="BL134" s="18" t="s">
        <v>134</v>
      </c>
      <c r="BM134" s="184" t="s">
        <v>146</v>
      </c>
    </row>
    <row r="135" s="13" customFormat="1">
      <c r="A135" s="13"/>
      <c r="B135" s="186"/>
      <c r="C135" s="13"/>
      <c r="D135" s="187" t="s">
        <v>136</v>
      </c>
      <c r="E135" s="188" t="s">
        <v>1</v>
      </c>
      <c r="F135" s="189" t="s">
        <v>147</v>
      </c>
      <c r="G135" s="13"/>
      <c r="H135" s="190">
        <v>0.70999999999999996</v>
      </c>
      <c r="I135" s="191"/>
      <c r="J135" s="13"/>
      <c r="K135" s="13"/>
      <c r="L135" s="186"/>
      <c r="M135" s="192"/>
      <c r="N135" s="193"/>
      <c r="O135" s="193"/>
      <c r="P135" s="193"/>
      <c r="Q135" s="193"/>
      <c r="R135" s="193"/>
      <c r="S135" s="193"/>
      <c r="T135" s="19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8" t="s">
        <v>136</v>
      </c>
      <c r="AU135" s="188" t="s">
        <v>83</v>
      </c>
      <c r="AV135" s="13" t="s">
        <v>83</v>
      </c>
      <c r="AW135" s="13" t="s">
        <v>30</v>
      </c>
      <c r="AX135" s="13" t="s">
        <v>81</v>
      </c>
      <c r="AY135" s="188" t="s">
        <v>127</v>
      </c>
    </row>
    <row r="136" s="2" customFormat="1" ht="24.15" customHeight="1">
      <c r="A136" s="37"/>
      <c r="B136" s="171"/>
      <c r="C136" s="172" t="s">
        <v>148</v>
      </c>
      <c r="D136" s="172" t="s">
        <v>130</v>
      </c>
      <c r="E136" s="173" t="s">
        <v>149</v>
      </c>
      <c r="F136" s="174" t="s">
        <v>150</v>
      </c>
      <c r="G136" s="175" t="s">
        <v>151</v>
      </c>
      <c r="H136" s="176">
        <v>1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0.0026099999999999999</v>
      </c>
      <c r="R136" s="182">
        <f>Q136*H136</f>
        <v>0.0026099999999999999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134</v>
      </c>
      <c r="AT136" s="184" t="s">
        <v>130</v>
      </c>
      <c r="AU136" s="184" t="s">
        <v>83</v>
      </c>
      <c r="AY136" s="18" t="s">
        <v>127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81</v>
      </c>
      <c r="BK136" s="185">
        <f>ROUND(I136*H136,2)</f>
        <v>0</v>
      </c>
      <c r="BL136" s="18" t="s">
        <v>134</v>
      </c>
      <c r="BM136" s="184" t="s">
        <v>152</v>
      </c>
    </row>
    <row r="137" s="13" customFormat="1">
      <c r="A137" s="13"/>
      <c r="B137" s="186"/>
      <c r="C137" s="13"/>
      <c r="D137" s="187" t="s">
        <v>136</v>
      </c>
      <c r="E137" s="188" t="s">
        <v>1</v>
      </c>
      <c r="F137" s="189" t="s">
        <v>81</v>
      </c>
      <c r="G137" s="13"/>
      <c r="H137" s="190">
        <v>1</v>
      </c>
      <c r="I137" s="191"/>
      <c r="J137" s="13"/>
      <c r="K137" s="13"/>
      <c r="L137" s="186"/>
      <c r="M137" s="192"/>
      <c r="N137" s="193"/>
      <c r="O137" s="193"/>
      <c r="P137" s="193"/>
      <c r="Q137" s="193"/>
      <c r="R137" s="193"/>
      <c r="S137" s="193"/>
      <c r="T137" s="19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8" t="s">
        <v>136</v>
      </c>
      <c r="AU137" s="188" t="s">
        <v>83</v>
      </c>
      <c r="AV137" s="13" t="s">
        <v>83</v>
      </c>
      <c r="AW137" s="13" t="s">
        <v>30</v>
      </c>
      <c r="AX137" s="13" t="s">
        <v>81</v>
      </c>
      <c r="AY137" s="188" t="s">
        <v>127</v>
      </c>
    </row>
    <row r="138" s="2" customFormat="1" ht="66.75" customHeight="1">
      <c r="A138" s="37"/>
      <c r="B138" s="171"/>
      <c r="C138" s="195" t="s">
        <v>153</v>
      </c>
      <c r="D138" s="195" t="s">
        <v>154</v>
      </c>
      <c r="E138" s="196" t="s">
        <v>155</v>
      </c>
      <c r="F138" s="197" t="s">
        <v>156</v>
      </c>
      <c r="G138" s="198" t="s">
        <v>133</v>
      </c>
      <c r="H138" s="199">
        <v>1</v>
      </c>
      <c r="I138" s="200"/>
      <c r="J138" s="201">
        <f>ROUND(I138*H138,2)</f>
        <v>0</v>
      </c>
      <c r="K138" s="202"/>
      <c r="L138" s="203"/>
      <c r="M138" s="204" t="s">
        <v>1</v>
      </c>
      <c r="N138" s="205" t="s">
        <v>38</v>
      </c>
      <c r="O138" s="76"/>
      <c r="P138" s="182">
        <f>O138*H138</f>
        <v>0</v>
      </c>
      <c r="Q138" s="182">
        <v>0.61899999999999999</v>
      </c>
      <c r="R138" s="182">
        <f>Q138*H138</f>
        <v>0.61899999999999999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157</v>
      </c>
      <c r="AT138" s="184" t="s">
        <v>154</v>
      </c>
      <c r="AU138" s="184" t="s">
        <v>83</v>
      </c>
      <c r="AY138" s="18" t="s">
        <v>127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81</v>
      </c>
      <c r="BK138" s="185">
        <f>ROUND(I138*H138,2)</f>
        <v>0</v>
      </c>
      <c r="BL138" s="18" t="s">
        <v>134</v>
      </c>
      <c r="BM138" s="184" t="s">
        <v>158</v>
      </c>
    </row>
    <row r="139" s="13" customFormat="1">
      <c r="A139" s="13"/>
      <c r="B139" s="186"/>
      <c r="C139" s="13"/>
      <c r="D139" s="187" t="s">
        <v>136</v>
      </c>
      <c r="E139" s="188" t="s">
        <v>1</v>
      </c>
      <c r="F139" s="189" t="s">
        <v>81</v>
      </c>
      <c r="G139" s="13"/>
      <c r="H139" s="190">
        <v>1</v>
      </c>
      <c r="I139" s="191"/>
      <c r="J139" s="13"/>
      <c r="K139" s="13"/>
      <c r="L139" s="186"/>
      <c r="M139" s="192"/>
      <c r="N139" s="193"/>
      <c r="O139" s="193"/>
      <c r="P139" s="193"/>
      <c r="Q139" s="193"/>
      <c r="R139" s="193"/>
      <c r="S139" s="193"/>
      <c r="T139" s="19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136</v>
      </c>
      <c r="AU139" s="188" t="s">
        <v>83</v>
      </c>
      <c r="AV139" s="13" t="s">
        <v>83</v>
      </c>
      <c r="AW139" s="13" t="s">
        <v>30</v>
      </c>
      <c r="AX139" s="13" t="s">
        <v>81</v>
      </c>
      <c r="AY139" s="188" t="s">
        <v>127</v>
      </c>
    </row>
    <row r="140" s="2" customFormat="1" ht="16.5" customHeight="1">
      <c r="A140" s="37"/>
      <c r="B140" s="171"/>
      <c r="C140" s="172" t="s">
        <v>141</v>
      </c>
      <c r="D140" s="172" t="s">
        <v>130</v>
      </c>
      <c r="E140" s="173" t="s">
        <v>159</v>
      </c>
      <c r="F140" s="174" t="s">
        <v>160</v>
      </c>
      <c r="G140" s="175" t="s">
        <v>151</v>
      </c>
      <c r="H140" s="176">
        <v>1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0.001</v>
      </c>
      <c r="R140" s="182">
        <f>Q140*H140</f>
        <v>0.001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134</v>
      </c>
      <c r="AT140" s="184" t="s">
        <v>130</v>
      </c>
      <c r="AU140" s="184" t="s">
        <v>83</v>
      </c>
      <c r="AY140" s="18" t="s">
        <v>127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81</v>
      </c>
      <c r="BK140" s="185">
        <f>ROUND(I140*H140,2)</f>
        <v>0</v>
      </c>
      <c r="BL140" s="18" t="s">
        <v>134</v>
      </c>
      <c r="BM140" s="184" t="s">
        <v>161</v>
      </c>
    </row>
    <row r="141" s="13" customFormat="1">
      <c r="A141" s="13"/>
      <c r="B141" s="186"/>
      <c r="C141" s="13"/>
      <c r="D141" s="187" t="s">
        <v>136</v>
      </c>
      <c r="E141" s="188" t="s">
        <v>1</v>
      </c>
      <c r="F141" s="189" t="s">
        <v>81</v>
      </c>
      <c r="G141" s="13"/>
      <c r="H141" s="190">
        <v>1</v>
      </c>
      <c r="I141" s="191"/>
      <c r="J141" s="13"/>
      <c r="K141" s="13"/>
      <c r="L141" s="186"/>
      <c r="M141" s="192"/>
      <c r="N141" s="193"/>
      <c r="O141" s="193"/>
      <c r="P141" s="193"/>
      <c r="Q141" s="193"/>
      <c r="R141" s="193"/>
      <c r="S141" s="193"/>
      <c r="T141" s="19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136</v>
      </c>
      <c r="AU141" s="188" t="s">
        <v>83</v>
      </c>
      <c r="AV141" s="13" t="s">
        <v>83</v>
      </c>
      <c r="AW141" s="13" t="s">
        <v>30</v>
      </c>
      <c r="AX141" s="13" t="s">
        <v>81</v>
      </c>
      <c r="AY141" s="188" t="s">
        <v>127</v>
      </c>
    </row>
    <row r="142" s="2" customFormat="1" ht="16.5" customHeight="1">
      <c r="A142" s="37"/>
      <c r="B142" s="171"/>
      <c r="C142" s="195" t="s">
        <v>162</v>
      </c>
      <c r="D142" s="195" t="s">
        <v>154</v>
      </c>
      <c r="E142" s="196" t="s">
        <v>163</v>
      </c>
      <c r="F142" s="197" t="s">
        <v>164</v>
      </c>
      <c r="G142" s="198" t="s">
        <v>133</v>
      </c>
      <c r="H142" s="199">
        <v>1</v>
      </c>
      <c r="I142" s="200"/>
      <c r="J142" s="201">
        <f>ROUND(I142*H142,2)</f>
        <v>0</v>
      </c>
      <c r="K142" s="202"/>
      <c r="L142" s="203"/>
      <c r="M142" s="204" t="s">
        <v>1</v>
      </c>
      <c r="N142" s="205" t="s">
        <v>38</v>
      </c>
      <c r="O142" s="76"/>
      <c r="P142" s="182">
        <f>O142*H142</f>
        <v>0</v>
      </c>
      <c r="Q142" s="182">
        <v>0.001</v>
      </c>
      <c r="R142" s="182">
        <f>Q142*H142</f>
        <v>0.001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157</v>
      </c>
      <c r="AT142" s="184" t="s">
        <v>154</v>
      </c>
      <c r="AU142" s="184" t="s">
        <v>83</v>
      </c>
      <c r="AY142" s="18" t="s">
        <v>127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81</v>
      </c>
      <c r="BK142" s="185">
        <f>ROUND(I142*H142,2)</f>
        <v>0</v>
      </c>
      <c r="BL142" s="18" t="s">
        <v>134</v>
      </c>
      <c r="BM142" s="184" t="s">
        <v>165</v>
      </c>
    </row>
    <row r="143" s="13" customFormat="1">
      <c r="A143" s="13"/>
      <c r="B143" s="186"/>
      <c r="C143" s="13"/>
      <c r="D143" s="187" t="s">
        <v>136</v>
      </c>
      <c r="E143" s="188" t="s">
        <v>1</v>
      </c>
      <c r="F143" s="189" t="s">
        <v>81</v>
      </c>
      <c r="G143" s="13"/>
      <c r="H143" s="190">
        <v>1</v>
      </c>
      <c r="I143" s="191"/>
      <c r="J143" s="13"/>
      <c r="K143" s="13"/>
      <c r="L143" s="186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136</v>
      </c>
      <c r="AU143" s="188" t="s">
        <v>83</v>
      </c>
      <c r="AV143" s="13" t="s">
        <v>83</v>
      </c>
      <c r="AW143" s="13" t="s">
        <v>30</v>
      </c>
      <c r="AX143" s="13" t="s">
        <v>81</v>
      </c>
      <c r="AY143" s="188" t="s">
        <v>127</v>
      </c>
    </row>
    <row r="144" s="2" customFormat="1" ht="16.5" customHeight="1">
      <c r="A144" s="37"/>
      <c r="B144" s="171"/>
      <c r="C144" s="195" t="s">
        <v>166</v>
      </c>
      <c r="D144" s="195" t="s">
        <v>154</v>
      </c>
      <c r="E144" s="196" t="s">
        <v>167</v>
      </c>
      <c r="F144" s="197" t="s">
        <v>168</v>
      </c>
      <c r="G144" s="198" t="s">
        <v>133</v>
      </c>
      <c r="H144" s="199">
        <v>1</v>
      </c>
      <c r="I144" s="200"/>
      <c r="J144" s="201">
        <f>ROUND(I144*H144,2)</f>
        <v>0</v>
      </c>
      <c r="K144" s="202"/>
      <c r="L144" s="203"/>
      <c r="M144" s="204" t="s">
        <v>1</v>
      </c>
      <c r="N144" s="205" t="s">
        <v>38</v>
      </c>
      <c r="O144" s="76"/>
      <c r="P144" s="182">
        <f>O144*H144</f>
        <v>0</v>
      </c>
      <c r="Q144" s="182">
        <v>0.001</v>
      </c>
      <c r="R144" s="182">
        <f>Q144*H144</f>
        <v>0.001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157</v>
      </c>
      <c r="AT144" s="184" t="s">
        <v>154</v>
      </c>
      <c r="AU144" s="184" t="s">
        <v>83</v>
      </c>
      <c r="AY144" s="18" t="s">
        <v>127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81</v>
      </c>
      <c r="BK144" s="185">
        <f>ROUND(I144*H144,2)</f>
        <v>0</v>
      </c>
      <c r="BL144" s="18" t="s">
        <v>134</v>
      </c>
      <c r="BM144" s="184" t="s">
        <v>169</v>
      </c>
    </row>
    <row r="145" s="13" customFormat="1">
      <c r="A145" s="13"/>
      <c r="B145" s="186"/>
      <c r="C145" s="13"/>
      <c r="D145" s="187" t="s">
        <v>136</v>
      </c>
      <c r="E145" s="188" t="s">
        <v>1</v>
      </c>
      <c r="F145" s="189" t="s">
        <v>81</v>
      </c>
      <c r="G145" s="13"/>
      <c r="H145" s="190">
        <v>1</v>
      </c>
      <c r="I145" s="191"/>
      <c r="J145" s="13"/>
      <c r="K145" s="13"/>
      <c r="L145" s="186"/>
      <c r="M145" s="192"/>
      <c r="N145" s="193"/>
      <c r="O145" s="193"/>
      <c r="P145" s="193"/>
      <c r="Q145" s="193"/>
      <c r="R145" s="193"/>
      <c r="S145" s="193"/>
      <c r="T145" s="19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136</v>
      </c>
      <c r="AU145" s="188" t="s">
        <v>83</v>
      </c>
      <c r="AV145" s="13" t="s">
        <v>83</v>
      </c>
      <c r="AW145" s="13" t="s">
        <v>30</v>
      </c>
      <c r="AX145" s="13" t="s">
        <v>81</v>
      </c>
      <c r="AY145" s="188" t="s">
        <v>127</v>
      </c>
    </row>
    <row r="146" s="2" customFormat="1" ht="24.15" customHeight="1">
      <c r="A146" s="37"/>
      <c r="B146" s="171"/>
      <c r="C146" s="195" t="s">
        <v>170</v>
      </c>
      <c r="D146" s="195" t="s">
        <v>154</v>
      </c>
      <c r="E146" s="196" t="s">
        <v>171</v>
      </c>
      <c r="F146" s="197" t="s">
        <v>172</v>
      </c>
      <c r="G146" s="198" t="s">
        <v>133</v>
      </c>
      <c r="H146" s="199">
        <v>1</v>
      </c>
      <c r="I146" s="200"/>
      <c r="J146" s="201">
        <f>ROUND(I146*H146,2)</f>
        <v>0</v>
      </c>
      <c r="K146" s="202"/>
      <c r="L146" s="203"/>
      <c r="M146" s="204" t="s">
        <v>1</v>
      </c>
      <c r="N146" s="205" t="s">
        <v>38</v>
      </c>
      <c r="O146" s="76"/>
      <c r="P146" s="182">
        <f>O146*H146</f>
        <v>0</v>
      </c>
      <c r="Q146" s="182">
        <v>0.001</v>
      </c>
      <c r="R146" s="182">
        <f>Q146*H146</f>
        <v>0.001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157</v>
      </c>
      <c r="AT146" s="184" t="s">
        <v>154</v>
      </c>
      <c r="AU146" s="184" t="s">
        <v>83</v>
      </c>
      <c r="AY146" s="18" t="s">
        <v>127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81</v>
      </c>
      <c r="BK146" s="185">
        <f>ROUND(I146*H146,2)</f>
        <v>0</v>
      </c>
      <c r="BL146" s="18" t="s">
        <v>134</v>
      </c>
      <c r="BM146" s="184" t="s">
        <v>173</v>
      </c>
    </row>
    <row r="147" s="13" customFormat="1">
      <c r="A147" s="13"/>
      <c r="B147" s="186"/>
      <c r="C147" s="13"/>
      <c r="D147" s="187" t="s">
        <v>136</v>
      </c>
      <c r="E147" s="188" t="s">
        <v>1</v>
      </c>
      <c r="F147" s="189" t="s">
        <v>81</v>
      </c>
      <c r="G147" s="13"/>
      <c r="H147" s="190">
        <v>1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136</v>
      </c>
      <c r="AU147" s="188" t="s">
        <v>83</v>
      </c>
      <c r="AV147" s="13" t="s">
        <v>83</v>
      </c>
      <c r="AW147" s="13" t="s">
        <v>30</v>
      </c>
      <c r="AX147" s="13" t="s">
        <v>81</v>
      </c>
      <c r="AY147" s="188" t="s">
        <v>127</v>
      </c>
    </row>
    <row r="148" s="2" customFormat="1" ht="16.5" customHeight="1">
      <c r="A148" s="37"/>
      <c r="B148" s="171"/>
      <c r="C148" s="195" t="s">
        <v>174</v>
      </c>
      <c r="D148" s="195" t="s">
        <v>154</v>
      </c>
      <c r="E148" s="196" t="s">
        <v>175</v>
      </c>
      <c r="F148" s="197" t="s">
        <v>176</v>
      </c>
      <c r="G148" s="198" t="s">
        <v>133</v>
      </c>
      <c r="H148" s="199">
        <v>1</v>
      </c>
      <c r="I148" s="200"/>
      <c r="J148" s="201">
        <f>ROUND(I148*H148,2)</f>
        <v>0</v>
      </c>
      <c r="K148" s="202"/>
      <c r="L148" s="203"/>
      <c r="M148" s="204" t="s">
        <v>1</v>
      </c>
      <c r="N148" s="205" t="s">
        <v>38</v>
      </c>
      <c r="O148" s="76"/>
      <c r="P148" s="182">
        <f>O148*H148</f>
        <v>0</v>
      </c>
      <c r="Q148" s="182">
        <v>0.001</v>
      </c>
      <c r="R148" s="182">
        <f>Q148*H148</f>
        <v>0.001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157</v>
      </c>
      <c r="AT148" s="184" t="s">
        <v>154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134</v>
      </c>
      <c r="BM148" s="184" t="s">
        <v>177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81</v>
      </c>
      <c r="G149" s="13"/>
      <c r="H149" s="190">
        <v>1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81</v>
      </c>
      <c r="AY149" s="188" t="s">
        <v>127</v>
      </c>
    </row>
    <row r="150" s="2" customFormat="1" ht="16.5" customHeight="1">
      <c r="A150" s="37"/>
      <c r="B150" s="171"/>
      <c r="C150" s="195" t="s">
        <v>178</v>
      </c>
      <c r="D150" s="195" t="s">
        <v>154</v>
      </c>
      <c r="E150" s="196" t="s">
        <v>179</v>
      </c>
      <c r="F150" s="197" t="s">
        <v>180</v>
      </c>
      <c r="G150" s="198" t="s">
        <v>133</v>
      </c>
      <c r="H150" s="199">
        <v>1</v>
      </c>
      <c r="I150" s="200"/>
      <c r="J150" s="201">
        <f>ROUND(I150*H150,2)</f>
        <v>0</v>
      </c>
      <c r="K150" s="202"/>
      <c r="L150" s="203"/>
      <c r="M150" s="204" t="s">
        <v>1</v>
      </c>
      <c r="N150" s="205" t="s">
        <v>38</v>
      </c>
      <c r="O150" s="76"/>
      <c r="P150" s="182">
        <f>O150*H150</f>
        <v>0</v>
      </c>
      <c r="Q150" s="182">
        <v>0.001</v>
      </c>
      <c r="R150" s="182">
        <f>Q150*H150</f>
        <v>0.001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157</v>
      </c>
      <c r="AT150" s="184" t="s">
        <v>154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134</v>
      </c>
      <c r="BM150" s="184" t="s">
        <v>181</v>
      </c>
    </row>
    <row r="151" s="13" customFormat="1">
      <c r="A151" s="13"/>
      <c r="B151" s="186"/>
      <c r="C151" s="13"/>
      <c r="D151" s="187" t="s">
        <v>136</v>
      </c>
      <c r="E151" s="188" t="s">
        <v>1</v>
      </c>
      <c r="F151" s="189" t="s">
        <v>81</v>
      </c>
      <c r="G151" s="13"/>
      <c r="H151" s="190">
        <v>1</v>
      </c>
      <c r="I151" s="191"/>
      <c r="J151" s="13"/>
      <c r="K151" s="13"/>
      <c r="L151" s="186"/>
      <c r="M151" s="192"/>
      <c r="N151" s="193"/>
      <c r="O151" s="193"/>
      <c r="P151" s="193"/>
      <c r="Q151" s="193"/>
      <c r="R151" s="193"/>
      <c r="S151" s="193"/>
      <c r="T151" s="19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136</v>
      </c>
      <c r="AU151" s="188" t="s">
        <v>83</v>
      </c>
      <c r="AV151" s="13" t="s">
        <v>83</v>
      </c>
      <c r="AW151" s="13" t="s">
        <v>30</v>
      </c>
      <c r="AX151" s="13" t="s">
        <v>81</v>
      </c>
      <c r="AY151" s="188" t="s">
        <v>127</v>
      </c>
    </row>
    <row r="152" s="2" customFormat="1" ht="16.5" customHeight="1">
      <c r="A152" s="37"/>
      <c r="B152" s="171"/>
      <c r="C152" s="195" t="s">
        <v>182</v>
      </c>
      <c r="D152" s="195" t="s">
        <v>154</v>
      </c>
      <c r="E152" s="196" t="s">
        <v>183</v>
      </c>
      <c r="F152" s="197" t="s">
        <v>184</v>
      </c>
      <c r="G152" s="198" t="s">
        <v>133</v>
      </c>
      <c r="H152" s="199">
        <v>1</v>
      </c>
      <c r="I152" s="200"/>
      <c r="J152" s="201">
        <f>ROUND(I152*H152,2)</f>
        <v>0</v>
      </c>
      <c r="K152" s="202"/>
      <c r="L152" s="203"/>
      <c r="M152" s="204" t="s">
        <v>1</v>
      </c>
      <c r="N152" s="205" t="s">
        <v>38</v>
      </c>
      <c r="O152" s="76"/>
      <c r="P152" s="182">
        <f>O152*H152</f>
        <v>0</v>
      </c>
      <c r="Q152" s="182">
        <v>0.00050000000000000001</v>
      </c>
      <c r="R152" s="182">
        <f>Q152*H152</f>
        <v>0.00050000000000000001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157</v>
      </c>
      <c r="AT152" s="184" t="s">
        <v>154</v>
      </c>
      <c r="AU152" s="184" t="s">
        <v>83</v>
      </c>
      <c r="AY152" s="18" t="s">
        <v>127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81</v>
      </c>
      <c r="BK152" s="185">
        <f>ROUND(I152*H152,2)</f>
        <v>0</v>
      </c>
      <c r="BL152" s="18" t="s">
        <v>134</v>
      </c>
      <c r="BM152" s="184" t="s">
        <v>185</v>
      </c>
    </row>
    <row r="153" s="13" customFormat="1">
      <c r="A153" s="13"/>
      <c r="B153" s="186"/>
      <c r="C153" s="13"/>
      <c r="D153" s="187" t="s">
        <v>136</v>
      </c>
      <c r="E153" s="188" t="s">
        <v>1</v>
      </c>
      <c r="F153" s="189" t="s">
        <v>81</v>
      </c>
      <c r="G153" s="13"/>
      <c r="H153" s="190">
        <v>1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136</v>
      </c>
      <c r="AU153" s="188" t="s">
        <v>83</v>
      </c>
      <c r="AV153" s="13" t="s">
        <v>83</v>
      </c>
      <c r="AW153" s="13" t="s">
        <v>30</v>
      </c>
      <c r="AX153" s="13" t="s">
        <v>81</v>
      </c>
      <c r="AY153" s="188" t="s">
        <v>127</v>
      </c>
    </row>
    <row r="154" s="2" customFormat="1" ht="24.15" customHeight="1">
      <c r="A154" s="37"/>
      <c r="B154" s="171"/>
      <c r="C154" s="172" t="s">
        <v>186</v>
      </c>
      <c r="D154" s="172" t="s">
        <v>130</v>
      </c>
      <c r="E154" s="173" t="s">
        <v>187</v>
      </c>
      <c r="F154" s="174" t="s">
        <v>188</v>
      </c>
      <c r="G154" s="175" t="s">
        <v>151</v>
      </c>
      <c r="H154" s="176">
        <v>2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0.00044000000000000002</v>
      </c>
      <c r="R154" s="182">
        <f>Q154*H154</f>
        <v>0.00088000000000000003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134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134</v>
      </c>
      <c r="BM154" s="184" t="s">
        <v>189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83</v>
      </c>
      <c r="G155" s="13"/>
      <c r="H155" s="190">
        <v>2</v>
      </c>
      <c r="I155" s="191"/>
      <c r="J155" s="13"/>
      <c r="K155" s="13"/>
      <c r="L155" s="186"/>
      <c r="M155" s="192"/>
      <c r="N155" s="193"/>
      <c r="O155" s="193"/>
      <c r="P155" s="193"/>
      <c r="Q155" s="193"/>
      <c r="R155" s="193"/>
      <c r="S155" s="193"/>
      <c r="T155" s="19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81</v>
      </c>
      <c r="AY155" s="188" t="s">
        <v>127</v>
      </c>
    </row>
    <row r="156" s="2" customFormat="1" ht="37.8" customHeight="1">
      <c r="A156" s="37"/>
      <c r="B156" s="171"/>
      <c r="C156" s="195" t="s">
        <v>190</v>
      </c>
      <c r="D156" s="195" t="s">
        <v>154</v>
      </c>
      <c r="E156" s="196" t="s">
        <v>191</v>
      </c>
      <c r="F156" s="197" t="s">
        <v>192</v>
      </c>
      <c r="G156" s="198" t="s">
        <v>133</v>
      </c>
      <c r="H156" s="199">
        <v>2</v>
      </c>
      <c r="I156" s="200"/>
      <c r="J156" s="201">
        <f>ROUND(I156*H156,2)</f>
        <v>0</v>
      </c>
      <c r="K156" s="202"/>
      <c r="L156" s="203"/>
      <c r="M156" s="204" t="s">
        <v>1</v>
      </c>
      <c r="N156" s="205" t="s">
        <v>38</v>
      </c>
      <c r="O156" s="76"/>
      <c r="P156" s="182">
        <f>O156*H156</f>
        <v>0</v>
      </c>
      <c r="Q156" s="182">
        <v>0.01</v>
      </c>
      <c r="R156" s="182">
        <f>Q156*H156</f>
        <v>0.02</v>
      </c>
      <c r="S156" s="182">
        <v>0</v>
      </c>
      <c r="T156" s="18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4" t="s">
        <v>157</v>
      </c>
      <c r="AT156" s="184" t="s">
        <v>154</v>
      </c>
      <c r="AU156" s="184" t="s">
        <v>83</v>
      </c>
      <c r="AY156" s="18" t="s">
        <v>127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18" t="s">
        <v>81</v>
      </c>
      <c r="BK156" s="185">
        <f>ROUND(I156*H156,2)</f>
        <v>0</v>
      </c>
      <c r="BL156" s="18" t="s">
        <v>134</v>
      </c>
      <c r="BM156" s="184" t="s">
        <v>193</v>
      </c>
    </row>
    <row r="157" s="13" customFormat="1">
      <c r="A157" s="13"/>
      <c r="B157" s="186"/>
      <c r="C157" s="13"/>
      <c r="D157" s="187" t="s">
        <v>136</v>
      </c>
      <c r="E157" s="188" t="s">
        <v>1</v>
      </c>
      <c r="F157" s="189" t="s">
        <v>83</v>
      </c>
      <c r="G157" s="13"/>
      <c r="H157" s="190">
        <v>2</v>
      </c>
      <c r="I157" s="191"/>
      <c r="J157" s="13"/>
      <c r="K157" s="13"/>
      <c r="L157" s="186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136</v>
      </c>
      <c r="AU157" s="188" t="s">
        <v>83</v>
      </c>
      <c r="AV157" s="13" t="s">
        <v>83</v>
      </c>
      <c r="AW157" s="13" t="s">
        <v>30</v>
      </c>
      <c r="AX157" s="13" t="s">
        <v>81</v>
      </c>
      <c r="AY157" s="188" t="s">
        <v>127</v>
      </c>
    </row>
    <row r="158" s="2" customFormat="1" ht="24.15" customHeight="1">
      <c r="A158" s="37"/>
      <c r="B158" s="171"/>
      <c r="C158" s="172" t="s">
        <v>8</v>
      </c>
      <c r="D158" s="172" t="s">
        <v>130</v>
      </c>
      <c r="E158" s="173" t="s">
        <v>194</v>
      </c>
      <c r="F158" s="174" t="s">
        <v>195</v>
      </c>
      <c r="G158" s="175" t="s">
        <v>151</v>
      </c>
      <c r="H158" s="176">
        <v>2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38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134</v>
      </c>
      <c r="AT158" s="184" t="s">
        <v>130</v>
      </c>
      <c r="AU158" s="184" t="s">
        <v>83</v>
      </c>
      <c r="AY158" s="18" t="s">
        <v>127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81</v>
      </c>
      <c r="BK158" s="185">
        <f>ROUND(I158*H158,2)</f>
        <v>0</v>
      </c>
      <c r="BL158" s="18" t="s">
        <v>134</v>
      </c>
      <c r="BM158" s="184" t="s">
        <v>196</v>
      </c>
    </row>
    <row r="159" s="13" customFormat="1">
      <c r="A159" s="13"/>
      <c r="B159" s="186"/>
      <c r="C159" s="13"/>
      <c r="D159" s="187" t="s">
        <v>136</v>
      </c>
      <c r="E159" s="188" t="s">
        <v>1</v>
      </c>
      <c r="F159" s="189" t="s">
        <v>83</v>
      </c>
      <c r="G159" s="13"/>
      <c r="H159" s="190">
        <v>2</v>
      </c>
      <c r="I159" s="191"/>
      <c r="J159" s="13"/>
      <c r="K159" s="13"/>
      <c r="L159" s="186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136</v>
      </c>
      <c r="AU159" s="188" t="s">
        <v>83</v>
      </c>
      <c r="AV159" s="13" t="s">
        <v>83</v>
      </c>
      <c r="AW159" s="13" t="s">
        <v>30</v>
      </c>
      <c r="AX159" s="13" t="s">
        <v>81</v>
      </c>
      <c r="AY159" s="188" t="s">
        <v>127</v>
      </c>
    </row>
    <row r="160" s="2" customFormat="1" ht="49.05" customHeight="1">
      <c r="A160" s="37"/>
      <c r="B160" s="171"/>
      <c r="C160" s="195" t="s">
        <v>134</v>
      </c>
      <c r="D160" s="195" t="s">
        <v>154</v>
      </c>
      <c r="E160" s="196" t="s">
        <v>197</v>
      </c>
      <c r="F160" s="197" t="s">
        <v>198</v>
      </c>
      <c r="G160" s="198" t="s">
        <v>133</v>
      </c>
      <c r="H160" s="199">
        <v>2</v>
      </c>
      <c r="I160" s="200"/>
      <c r="J160" s="201">
        <f>ROUND(I160*H160,2)</f>
        <v>0</v>
      </c>
      <c r="K160" s="202"/>
      <c r="L160" s="203"/>
      <c r="M160" s="204" t="s">
        <v>1</v>
      </c>
      <c r="N160" s="205" t="s">
        <v>38</v>
      </c>
      <c r="O160" s="76"/>
      <c r="P160" s="182">
        <f>O160*H160</f>
        <v>0</v>
      </c>
      <c r="Q160" s="182">
        <v>0.02</v>
      </c>
      <c r="R160" s="182">
        <f>Q160*H160</f>
        <v>0.040000000000000001</v>
      </c>
      <c r="S160" s="182">
        <v>0</v>
      </c>
      <c r="T160" s="18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4" t="s">
        <v>157</v>
      </c>
      <c r="AT160" s="184" t="s">
        <v>154</v>
      </c>
      <c r="AU160" s="184" t="s">
        <v>83</v>
      </c>
      <c r="AY160" s="18" t="s">
        <v>127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18" t="s">
        <v>81</v>
      </c>
      <c r="BK160" s="185">
        <f>ROUND(I160*H160,2)</f>
        <v>0</v>
      </c>
      <c r="BL160" s="18" t="s">
        <v>134</v>
      </c>
      <c r="BM160" s="184" t="s">
        <v>199</v>
      </c>
    </row>
    <row r="161" s="13" customFormat="1">
      <c r="A161" s="13"/>
      <c r="B161" s="186"/>
      <c r="C161" s="13"/>
      <c r="D161" s="187" t="s">
        <v>136</v>
      </c>
      <c r="E161" s="188" t="s">
        <v>1</v>
      </c>
      <c r="F161" s="189" t="s">
        <v>83</v>
      </c>
      <c r="G161" s="13"/>
      <c r="H161" s="190">
        <v>2</v>
      </c>
      <c r="I161" s="191"/>
      <c r="J161" s="13"/>
      <c r="K161" s="13"/>
      <c r="L161" s="186"/>
      <c r="M161" s="192"/>
      <c r="N161" s="193"/>
      <c r="O161" s="193"/>
      <c r="P161" s="193"/>
      <c r="Q161" s="193"/>
      <c r="R161" s="193"/>
      <c r="S161" s="193"/>
      <c r="T161" s="19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8" t="s">
        <v>136</v>
      </c>
      <c r="AU161" s="188" t="s">
        <v>83</v>
      </c>
      <c r="AV161" s="13" t="s">
        <v>83</v>
      </c>
      <c r="AW161" s="13" t="s">
        <v>30</v>
      </c>
      <c r="AX161" s="13" t="s">
        <v>81</v>
      </c>
      <c r="AY161" s="188" t="s">
        <v>127</v>
      </c>
    </row>
    <row r="162" s="2" customFormat="1" ht="16.5" customHeight="1">
      <c r="A162" s="37"/>
      <c r="B162" s="171"/>
      <c r="C162" s="195" t="s">
        <v>200</v>
      </c>
      <c r="D162" s="195" t="s">
        <v>154</v>
      </c>
      <c r="E162" s="196" t="s">
        <v>201</v>
      </c>
      <c r="F162" s="197" t="s">
        <v>202</v>
      </c>
      <c r="G162" s="198" t="s">
        <v>133</v>
      </c>
      <c r="H162" s="199">
        <v>2</v>
      </c>
      <c r="I162" s="200"/>
      <c r="J162" s="201">
        <f>ROUND(I162*H162,2)</f>
        <v>0</v>
      </c>
      <c r="K162" s="202"/>
      <c r="L162" s="203"/>
      <c r="M162" s="204" t="s">
        <v>1</v>
      </c>
      <c r="N162" s="205" t="s">
        <v>38</v>
      </c>
      <c r="O162" s="76"/>
      <c r="P162" s="182">
        <f>O162*H162</f>
        <v>0</v>
      </c>
      <c r="Q162" s="182">
        <v>0.0050000000000000001</v>
      </c>
      <c r="R162" s="182">
        <f>Q162*H162</f>
        <v>0.01</v>
      </c>
      <c r="S162" s="182">
        <v>0</v>
      </c>
      <c r="T162" s="18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157</v>
      </c>
      <c r="AT162" s="184" t="s">
        <v>154</v>
      </c>
      <c r="AU162" s="184" t="s">
        <v>83</v>
      </c>
      <c r="AY162" s="18" t="s">
        <v>127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81</v>
      </c>
      <c r="BK162" s="185">
        <f>ROUND(I162*H162,2)</f>
        <v>0</v>
      </c>
      <c r="BL162" s="18" t="s">
        <v>134</v>
      </c>
      <c r="BM162" s="184" t="s">
        <v>203</v>
      </c>
    </row>
    <row r="163" s="13" customFormat="1">
      <c r="A163" s="13"/>
      <c r="B163" s="186"/>
      <c r="C163" s="13"/>
      <c r="D163" s="187" t="s">
        <v>136</v>
      </c>
      <c r="E163" s="188" t="s">
        <v>1</v>
      </c>
      <c r="F163" s="189" t="s">
        <v>83</v>
      </c>
      <c r="G163" s="13"/>
      <c r="H163" s="190">
        <v>2</v>
      </c>
      <c r="I163" s="191"/>
      <c r="J163" s="13"/>
      <c r="K163" s="13"/>
      <c r="L163" s="186"/>
      <c r="M163" s="192"/>
      <c r="N163" s="193"/>
      <c r="O163" s="193"/>
      <c r="P163" s="193"/>
      <c r="Q163" s="193"/>
      <c r="R163" s="193"/>
      <c r="S163" s="193"/>
      <c r="T163" s="19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136</v>
      </c>
      <c r="AU163" s="188" t="s">
        <v>83</v>
      </c>
      <c r="AV163" s="13" t="s">
        <v>83</v>
      </c>
      <c r="AW163" s="13" t="s">
        <v>30</v>
      </c>
      <c r="AX163" s="13" t="s">
        <v>81</v>
      </c>
      <c r="AY163" s="188" t="s">
        <v>127</v>
      </c>
    </row>
    <row r="164" s="2" customFormat="1" ht="24.15" customHeight="1">
      <c r="A164" s="37"/>
      <c r="B164" s="171"/>
      <c r="C164" s="172" t="s">
        <v>204</v>
      </c>
      <c r="D164" s="172" t="s">
        <v>130</v>
      </c>
      <c r="E164" s="173" t="s">
        <v>205</v>
      </c>
      <c r="F164" s="174" t="s">
        <v>206</v>
      </c>
      <c r="G164" s="175" t="s">
        <v>145</v>
      </c>
      <c r="H164" s="176">
        <v>0.69899999999999995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38</v>
      </c>
      <c r="O164" s="76"/>
      <c r="P164" s="182">
        <f>O164*H164</f>
        <v>0</v>
      </c>
      <c r="Q164" s="182">
        <v>0</v>
      </c>
      <c r="R164" s="182">
        <f>Q164*H164</f>
        <v>0</v>
      </c>
      <c r="S164" s="182">
        <v>0</v>
      </c>
      <c r="T164" s="18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134</v>
      </c>
      <c r="AT164" s="184" t="s">
        <v>130</v>
      </c>
      <c r="AU164" s="184" t="s">
        <v>83</v>
      </c>
      <c r="AY164" s="18" t="s">
        <v>127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81</v>
      </c>
      <c r="BK164" s="185">
        <f>ROUND(I164*H164,2)</f>
        <v>0</v>
      </c>
      <c r="BL164" s="18" t="s">
        <v>134</v>
      </c>
      <c r="BM164" s="184" t="s">
        <v>207</v>
      </c>
    </row>
    <row r="165" s="12" customFormat="1" ht="22.8" customHeight="1">
      <c r="A165" s="12"/>
      <c r="B165" s="158"/>
      <c r="C165" s="12"/>
      <c r="D165" s="159" t="s">
        <v>72</v>
      </c>
      <c r="E165" s="169" t="s">
        <v>208</v>
      </c>
      <c r="F165" s="169" t="s">
        <v>209</v>
      </c>
      <c r="G165" s="12"/>
      <c r="H165" s="12"/>
      <c r="I165" s="161"/>
      <c r="J165" s="170">
        <f>BK165</f>
        <v>0</v>
      </c>
      <c r="K165" s="12"/>
      <c r="L165" s="158"/>
      <c r="M165" s="163"/>
      <c r="N165" s="164"/>
      <c r="O165" s="164"/>
      <c r="P165" s="165">
        <f>SUM(P166:P208)</f>
        <v>0</v>
      </c>
      <c r="Q165" s="164"/>
      <c r="R165" s="165">
        <f>SUM(R166:R208)</f>
        <v>0.24756</v>
      </c>
      <c r="S165" s="164"/>
      <c r="T165" s="166">
        <f>SUM(T166:T208)</f>
        <v>1.0532600000000001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9" t="s">
        <v>83</v>
      </c>
      <c r="AT165" s="167" t="s">
        <v>72</v>
      </c>
      <c r="AU165" s="167" t="s">
        <v>81</v>
      </c>
      <c r="AY165" s="159" t="s">
        <v>127</v>
      </c>
      <c r="BK165" s="168">
        <f>SUM(BK166:BK208)</f>
        <v>0</v>
      </c>
    </row>
    <row r="166" s="2" customFormat="1" ht="24.15" customHeight="1">
      <c r="A166" s="37"/>
      <c r="B166" s="171"/>
      <c r="C166" s="172" t="s">
        <v>210</v>
      </c>
      <c r="D166" s="172" t="s">
        <v>130</v>
      </c>
      <c r="E166" s="173" t="s">
        <v>211</v>
      </c>
      <c r="F166" s="174" t="s">
        <v>212</v>
      </c>
      <c r="G166" s="175" t="s">
        <v>139</v>
      </c>
      <c r="H166" s="176">
        <v>4</v>
      </c>
      <c r="I166" s="177"/>
      <c r="J166" s="178">
        <f>ROUND(I166*H166,2)</f>
        <v>0</v>
      </c>
      <c r="K166" s="179"/>
      <c r="L166" s="38"/>
      <c r="M166" s="180" t="s">
        <v>1</v>
      </c>
      <c r="N166" s="181" t="s">
        <v>38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0.077420000000000003</v>
      </c>
      <c r="T166" s="183">
        <f>S166*H166</f>
        <v>0.30968000000000001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134</v>
      </c>
      <c r="AT166" s="184" t="s">
        <v>130</v>
      </c>
      <c r="AU166" s="184" t="s">
        <v>83</v>
      </c>
      <c r="AY166" s="18" t="s">
        <v>127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81</v>
      </c>
      <c r="BK166" s="185">
        <f>ROUND(I166*H166,2)</f>
        <v>0</v>
      </c>
      <c r="BL166" s="18" t="s">
        <v>134</v>
      </c>
      <c r="BM166" s="184" t="s">
        <v>213</v>
      </c>
    </row>
    <row r="167" s="13" customFormat="1">
      <c r="A167" s="13"/>
      <c r="B167" s="186"/>
      <c r="C167" s="13"/>
      <c r="D167" s="187" t="s">
        <v>136</v>
      </c>
      <c r="E167" s="188" t="s">
        <v>1</v>
      </c>
      <c r="F167" s="189" t="s">
        <v>214</v>
      </c>
      <c r="G167" s="13"/>
      <c r="H167" s="190">
        <v>4</v>
      </c>
      <c r="I167" s="191"/>
      <c r="J167" s="13"/>
      <c r="K167" s="13"/>
      <c r="L167" s="186"/>
      <c r="M167" s="192"/>
      <c r="N167" s="193"/>
      <c r="O167" s="193"/>
      <c r="P167" s="193"/>
      <c r="Q167" s="193"/>
      <c r="R167" s="193"/>
      <c r="S167" s="193"/>
      <c r="T167" s="19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136</v>
      </c>
      <c r="AU167" s="188" t="s">
        <v>83</v>
      </c>
      <c r="AV167" s="13" t="s">
        <v>83</v>
      </c>
      <c r="AW167" s="13" t="s">
        <v>30</v>
      </c>
      <c r="AX167" s="13" t="s">
        <v>81</v>
      </c>
      <c r="AY167" s="188" t="s">
        <v>127</v>
      </c>
    </row>
    <row r="168" s="2" customFormat="1" ht="16.5" customHeight="1">
      <c r="A168" s="37"/>
      <c r="B168" s="171"/>
      <c r="C168" s="172" t="s">
        <v>215</v>
      </c>
      <c r="D168" s="172" t="s">
        <v>130</v>
      </c>
      <c r="E168" s="173" t="s">
        <v>216</v>
      </c>
      <c r="F168" s="174" t="s">
        <v>217</v>
      </c>
      <c r="G168" s="175" t="s">
        <v>133</v>
      </c>
      <c r="H168" s="176">
        <v>1</v>
      </c>
      <c r="I168" s="177"/>
      <c r="J168" s="178">
        <f>ROUND(I168*H168,2)</f>
        <v>0</v>
      </c>
      <c r="K168" s="179"/>
      <c r="L168" s="38"/>
      <c r="M168" s="180" t="s">
        <v>1</v>
      </c>
      <c r="N168" s="181" t="s">
        <v>38</v>
      </c>
      <c r="O168" s="76"/>
      <c r="P168" s="182">
        <f>O168*H168</f>
        <v>0</v>
      </c>
      <c r="Q168" s="182">
        <v>0</v>
      </c>
      <c r="R168" s="182">
        <f>Q168*H168</f>
        <v>0</v>
      </c>
      <c r="S168" s="182">
        <v>0.077420000000000003</v>
      </c>
      <c r="T168" s="183">
        <f>S168*H168</f>
        <v>0.077420000000000003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4" t="s">
        <v>134</v>
      </c>
      <c r="AT168" s="184" t="s">
        <v>130</v>
      </c>
      <c r="AU168" s="184" t="s">
        <v>83</v>
      </c>
      <c r="AY168" s="18" t="s">
        <v>127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18" t="s">
        <v>81</v>
      </c>
      <c r="BK168" s="185">
        <f>ROUND(I168*H168,2)</f>
        <v>0</v>
      </c>
      <c r="BL168" s="18" t="s">
        <v>134</v>
      </c>
      <c r="BM168" s="184" t="s">
        <v>218</v>
      </c>
    </row>
    <row r="169" s="13" customFormat="1">
      <c r="A169" s="13"/>
      <c r="B169" s="186"/>
      <c r="C169" s="13"/>
      <c r="D169" s="187" t="s">
        <v>136</v>
      </c>
      <c r="E169" s="188" t="s">
        <v>1</v>
      </c>
      <c r="F169" s="189" t="s">
        <v>81</v>
      </c>
      <c r="G169" s="13"/>
      <c r="H169" s="190">
        <v>1</v>
      </c>
      <c r="I169" s="191"/>
      <c r="J169" s="13"/>
      <c r="K169" s="13"/>
      <c r="L169" s="186"/>
      <c r="M169" s="192"/>
      <c r="N169" s="193"/>
      <c r="O169" s="193"/>
      <c r="P169" s="193"/>
      <c r="Q169" s="193"/>
      <c r="R169" s="193"/>
      <c r="S169" s="193"/>
      <c r="T169" s="19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136</v>
      </c>
      <c r="AU169" s="188" t="s">
        <v>83</v>
      </c>
      <c r="AV169" s="13" t="s">
        <v>83</v>
      </c>
      <c r="AW169" s="13" t="s">
        <v>30</v>
      </c>
      <c r="AX169" s="13" t="s">
        <v>81</v>
      </c>
      <c r="AY169" s="188" t="s">
        <v>127</v>
      </c>
    </row>
    <row r="170" s="2" customFormat="1" ht="24.15" customHeight="1">
      <c r="A170" s="37"/>
      <c r="B170" s="171"/>
      <c r="C170" s="172" t="s">
        <v>7</v>
      </c>
      <c r="D170" s="172" t="s">
        <v>130</v>
      </c>
      <c r="E170" s="173" t="s">
        <v>219</v>
      </c>
      <c r="F170" s="174" t="s">
        <v>220</v>
      </c>
      <c r="G170" s="175" t="s">
        <v>133</v>
      </c>
      <c r="H170" s="176">
        <v>1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38</v>
      </c>
      <c r="O170" s="76"/>
      <c r="P170" s="182">
        <f>O170*H170</f>
        <v>0</v>
      </c>
      <c r="Q170" s="182">
        <v>0</v>
      </c>
      <c r="R170" s="182">
        <f>Q170*H170</f>
        <v>0</v>
      </c>
      <c r="S170" s="182">
        <v>0.51195999999999997</v>
      </c>
      <c r="T170" s="183">
        <f>S170*H170</f>
        <v>0.51195999999999997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134</v>
      </c>
      <c r="AT170" s="184" t="s">
        <v>130</v>
      </c>
      <c r="AU170" s="184" t="s">
        <v>83</v>
      </c>
      <c r="AY170" s="18" t="s">
        <v>127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81</v>
      </c>
      <c r="BK170" s="185">
        <f>ROUND(I170*H170,2)</f>
        <v>0</v>
      </c>
      <c r="BL170" s="18" t="s">
        <v>134</v>
      </c>
      <c r="BM170" s="184" t="s">
        <v>221</v>
      </c>
    </row>
    <row r="171" s="13" customFormat="1">
      <c r="A171" s="13"/>
      <c r="B171" s="186"/>
      <c r="C171" s="13"/>
      <c r="D171" s="187" t="s">
        <v>136</v>
      </c>
      <c r="E171" s="188" t="s">
        <v>1</v>
      </c>
      <c r="F171" s="189" t="s">
        <v>81</v>
      </c>
      <c r="G171" s="13"/>
      <c r="H171" s="190">
        <v>1</v>
      </c>
      <c r="I171" s="191"/>
      <c r="J171" s="13"/>
      <c r="K171" s="13"/>
      <c r="L171" s="186"/>
      <c r="M171" s="192"/>
      <c r="N171" s="193"/>
      <c r="O171" s="193"/>
      <c r="P171" s="193"/>
      <c r="Q171" s="193"/>
      <c r="R171" s="193"/>
      <c r="S171" s="193"/>
      <c r="T171" s="19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8" t="s">
        <v>136</v>
      </c>
      <c r="AU171" s="188" t="s">
        <v>83</v>
      </c>
      <c r="AV171" s="13" t="s">
        <v>83</v>
      </c>
      <c r="AW171" s="13" t="s">
        <v>30</v>
      </c>
      <c r="AX171" s="13" t="s">
        <v>81</v>
      </c>
      <c r="AY171" s="188" t="s">
        <v>127</v>
      </c>
    </row>
    <row r="172" s="2" customFormat="1" ht="24.15" customHeight="1">
      <c r="A172" s="37"/>
      <c r="B172" s="171"/>
      <c r="C172" s="172" t="s">
        <v>222</v>
      </c>
      <c r="D172" s="172" t="s">
        <v>130</v>
      </c>
      <c r="E172" s="173" t="s">
        <v>223</v>
      </c>
      <c r="F172" s="174" t="s">
        <v>224</v>
      </c>
      <c r="G172" s="175" t="s">
        <v>133</v>
      </c>
      <c r="H172" s="176">
        <v>1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38</v>
      </c>
      <c r="O172" s="76"/>
      <c r="P172" s="182">
        <f>O172*H172</f>
        <v>0</v>
      </c>
      <c r="Q172" s="182">
        <v>0</v>
      </c>
      <c r="R172" s="182">
        <f>Q172*H172</f>
        <v>0</v>
      </c>
      <c r="S172" s="182">
        <v>0.022200000000000001</v>
      </c>
      <c r="T172" s="183">
        <f>S172*H172</f>
        <v>0.022200000000000001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134</v>
      </c>
      <c r="AT172" s="184" t="s">
        <v>130</v>
      </c>
      <c r="AU172" s="184" t="s">
        <v>83</v>
      </c>
      <c r="AY172" s="18" t="s">
        <v>127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81</v>
      </c>
      <c r="BK172" s="185">
        <f>ROUND(I172*H172,2)</f>
        <v>0</v>
      </c>
      <c r="BL172" s="18" t="s">
        <v>134</v>
      </c>
      <c r="BM172" s="184" t="s">
        <v>225</v>
      </c>
    </row>
    <row r="173" s="13" customFormat="1">
      <c r="A173" s="13"/>
      <c r="B173" s="186"/>
      <c r="C173" s="13"/>
      <c r="D173" s="187" t="s">
        <v>136</v>
      </c>
      <c r="E173" s="188" t="s">
        <v>1</v>
      </c>
      <c r="F173" s="189" t="s">
        <v>81</v>
      </c>
      <c r="G173" s="13"/>
      <c r="H173" s="190">
        <v>1</v>
      </c>
      <c r="I173" s="191"/>
      <c r="J173" s="13"/>
      <c r="K173" s="13"/>
      <c r="L173" s="186"/>
      <c r="M173" s="192"/>
      <c r="N173" s="193"/>
      <c r="O173" s="193"/>
      <c r="P173" s="193"/>
      <c r="Q173" s="193"/>
      <c r="R173" s="193"/>
      <c r="S173" s="193"/>
      <c r="T173" s="19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136</v>
      </c>
      <c r="AU173" s="188" t="s">
        <v>83</v>
      </c>
      <c r="AV173" s="13" t="s">
        <v>83</v>
      </c>
      <c r="AW173" s="13" t="s">
        <v>30</v>
      </c>
      <c r="AX173" s="13" t="s">
        <v>81</v>
      </c>
      <c r="AY173" s="188" t="s">
        <v>127</v>
      </c>
    </row>
    <row r="174" s="2" customFormat="1" ht="16.5" customHeight="1">
      <c r="A174" s="37"/>
      <c r="B174" s="171"/>
      <c r="C174" s="172" t="s">
        <v>226</v>
      </c>
      <c r="D174" s="172" t="s">
        <v>130</v>
      </c>
      <c r="E174" s="173" t="s">
        <v>227</v>
      </c>
      <c r="F174" s="174" t="s">
        <v>228</v>
      </c>
      <c r="G174" s="175" t="s">
        <v>133</v>
      </c>
      <c r="H174" s="176">
        <v>6</v>
      </c>
      <c r="I174" s="177"/>
      <c r="J174" s="178">
        <f>ROUND(I174*H174,2)</f>
        <v>0</v>
      </c>
      <c r="K174" s="179"/>
      <c r="L174" s="38"/>
      <c r="M174" s="180" t="s">
        <v>1</v>
      </c>
      <c r="N174" s="181" t="s">
        <v>38</v>
      </c>
      <c r="O174" s="76"/>
      <c r="P174" s="182">
        <f>O174*H174</f>
        <v>0</v>
      </c>
      <c r="Q174" s="182">
        <v>6.9999999999999994E-05</v>
      </c>
      <c r="R174" s="182">
        <f>Q174*H174</f>
        <v>0.00041999999999999996</v>
      </c>
      <c r="S174" s="182">
        <v>0.021999999999999999</v>
      </c>
      <c r="T174" s="183">
        <f>S174*H174</f>
        <v>0.13200000000000001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4" t="s">
        <v>134</v>
      </c>
      <c r="AT174" s="184" t="s">
        <v>130</v>
      </c>
      <c r="AU174" s="184" t="s">
        <v>83</v>
      </c>
      <c r="AY174" s="18" t="s">
        <v>127</v>
      </c>
      <c r="BE174" s="185">
        <f>IF(N174="základní",J174,0)</f>
        <v>0</v>
      </c>
      <c r="BF174" s="185">
        <f>IF(N174="snížená",J174,0)</f>
        <v>0</v>
      </c>
      <c r="BG174" s="185">
        <f>IF(N174="zákl. přenesená",J174,0)</f>
        <v>0</v>
      </c>
      <c r="BH174" s="185">
        <f>IF(N174="sníž. přenesená",J174,0)</f>
        <v>0</v>
      </c>
      <c r="BI174" s="185">
        <f>IF(N174="nulová",J174,0)</f>
        <v>0</v>
      </c>
      <c r="BJ174" s="18" t="s">
        <v>81</v>
      </c>
      <c r="BK174" s="185">
        <f>ROUND(I174*H174,2)</f>
        <v>0</v>
      </c>
      <c r="BL174" s="18" t="s">
        <v>134</v>
      </c>
      <c r="BM174" s="184" t="s">
        <v>229</v>
      </c>
    </row>
    <row r="175" s="13" customFormat="1">
      <c r="A175" s="13"/>
      <c r="B175" s="186"/>
      <c r="C175" s="13"/>
      <c r="D175" s="187" t="s">
        <v>136</v>
      </c>
      <c r="E175" s="188" t="s">
        <v>1</v>
      </c>
      <c r="F175" s="189" t="s">
        <v>230</v>
      </c>
      <c r="G175" s="13"/>
      <c r="H175" s="190">
        <v>6</v>
      </c>
      <c r="I175" s="191"/>
      <c r="J175" s="13"/>
      <c r="K175" s="13"/>
      <c r="L175" s="186"/>
      <c r="M175" s="192"/>
      <c r="N175" s="193"/>
      <c r="O175" s="193"/>
      <c r="P175" s="193"/>
      <c r="Q175" s="193"/>
      <c r="R175" s="193"/>
      <c r="S175" s="193"/>
      <c r="T175" s="19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8" t="s">
        <v>136</v>
      </c>
      <c r="AU175" s="188" t="s">
        <v>83</v>
      </c>
      <c r="AV175" s="13" t="s">
        <v>83</v>
      </c>
      <c r="AW175" s="13" t="s">
        <v>30</v>
      </c>
      <c r="AX175" s="13" t="s">
        <v>81</v>
      </c>
      <c r="AY175" s="188" t="s">
        <v>127</v>
      </c>
    </row>
    <row r="176" s="2" customFormat="1" ht="24.15" customHeight="1">
      <c r="A176" s="37"/>
      <c r="B176" s="171"/>
      <c r="C176" s="172" t="s">
        <v>231</v>
      </c>
      <c r="D176" s="172" t="s">
        <v>130</v>
      </c>
      <c r="E176" s="173" t="s">
        <v>232</v>
      </c>
      <c r="F176" s="174" t="s">
        <v>233</v>
      </c>
      <c r="G176" s="175" t="s">
        <v>145</v>
      </c>
      <c r="H176" s="176">
        <v>1.05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0</v>
      </c>
      <c r="R176" s="182">
        <f>Q176*H176</f>
        <v>0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134</v>
      </c>
      <c r="AT176" s="184" t="s">
        <v>130</v>
      </c>
      <c r="AU176" s="184" t="s">
        <v>83</v>
      </c>
      <c r="AY176" s="18" t="s">
        <v>127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81</v>
      </c>
      <c r="BK176" s="185">
        <f>ROUND(I176*H176,2)</f>
        <v>0</v>
      </c>
      <c r="BL176" s="18" t="s">
        <v>134</v>
      </c>
      <c r="BM176" s="184" t="s">
        <v>234</v>
      </c>
    </row>
    <row r="177" s="13" customFormat="1">
      <c r="A177" s="13"/>
      <c r="B177" s="186"/>
      <c r="C177" s="13"/>
      <c r="D177" s="187" t="s">
        <v>136</v>
      </c>
      <c r="E177" s="188" t="s">
        <v>1</v>
      </c>
      <c r="F177" s="189" t="s">
        <v>235</v>
      </c>
      <c r="G177" s="13"/>
      <c r="H177" s="190">
        <v>1.05</v>
      </c>
      <c r="I177" s="191"/>
      <c r="J177" s="13"/>
      <c r="K177" s="13"/>
      <c r="L177" s="186"/>
      <c r="M177" s="192"/>
      <c r="N177" s="193"/>
      <c r="O177" s="193"/>
      <c r="P177" s="193"/>
      <c r="Q177" s="193"/>
      <c r="R177" s="193"/>
      <c r="S177" s="193"/>
      <c r="T177" s="19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8" t="s">
        <v>136</v>
      </c>
      <c r="AU177" s="188" t="s">
        <v>83</v>
      </c>
      <c r="AV177" s="13" t="s">
        <v>83</v>
      </c>
      <c r="AW177" s="13" t="s">
        <v>30</v>
      </c>
      <c r="AX177" s="13" t="s">
        <v>81</v>
      </c>
      <c r="AY177" s="188" t="s">
        <v>127</v>
      </c>
    </row>
    <row r="178" s="2" customFormat="1" ht="24.15" customHeight="1">
      <c r="A178" s="37"/>
      <c r="B178" s="171"/>
      <c r="C178" s="172" t="s">
        <v>236</v>
      </c>
      <c r="D178" s="172" t="s">
        <v>130</v>
      </c>
      <c r="E178" s="173" t="s">
        <v>237</v>
      </c>
      <c r="F178" s="174" t="s">
        <v>238</v>
      </c>
      <c r="G178" s="175" t="s">
        <v>151</v>
      </c>
      <c r="H178" s="176">
        <v>2</v>
      </c>
      <c r="I178" s="177"/>
      <c r="J178" s="178">
        <f>ROUND(I178*H178,2)</f>
        <v>0</v>
      </c>
      <c r="K178" s="179"/>
      <c r="L178" s="38"/>
      <c r="M178" s="180" t="s">
        <v>1</v>
      </c>
      <c r="N178" s="181" t="s">
        <v>38</v>
      </c>
      <c r="O178" s="76"/>
      <c r="P178" s="182">
        <f>O178*H178</f>
        <v>0</v>
      </c>
      <c r="Q178" s="182">
        <v>0.037650000000000003</v>
      </c>
      <c r="R178" s="182">
        <f>Q178*H178</f>
        <v>0.075300000000000006</v>
      </c>
      <c r="S178" s="182">
        <v>0</v>
      </c>
      <c r="T178" s="18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4" t="s">
        <v>134</v>
      </c>
      <c r="AT178" s="184" t="s">
        <v>130</v>
      </c>
      <c r="AU178" s="184" t="s">
        <v>83</v>
      </c>
      <c r="AY178" s="18" t="s">
        <v>127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8" t="s">
        <v>81</v>
      </c>
      <c r="BK178" s="185">
        <f>ROUND(I178*H178,2)</f>
        <v>0</v>
      </c>
      <c r="BL178" s="18" t="s">
        <v>134</v>
      </c>
      <c r="BM178" s="184" t="s">
        <v>239</v>
      </c>
    </row>
    <row r="179" s="13" customFormat="1">
      <c r="A179" s="13"/>
      <c r="B179" s="186"/>
      <c r="C179" s="13"/>
      <c r="D179" s="187" t="s">
        <v>136</v>
      </c>
      <c r="E179" s="188" t="s">
        <v>1</v>
      </c>
      <c r="F179" s="189" t="s">
        <v>83</v>
      </c>
      <c r="G179" s="13"/>
      <c r="H179" s="190">
        <v>2</v>
      </c>
      <c r="I179" s="191"/>
      <c r="J179" s="13"/>
      <c r="K179" s="13"/>
      <c r="L179" s="186"/>
      <c r="M179" s="192"/>
      <c r="N179" s="193"/>
      <c r="O179" s="193"/>
      <c r="P179" s="193"/>
      <c r="Q179" s="193"/>
      <c r="R179" s="193"/>
      <c r="S179" s="193"/>
      <c r="T179" s="19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136</v>
      </c>
      <c r="AU179" s="188" t="s">
        <v>83</v>
      </c>
      <c r="AV179" s="13" t="s">
        <v>83</v>
      </c>
      <c r="AW179" s="13" t="s">
        <v>30</v>
      </c>
      <c r="AX179" s="13" t="s">
        <v>81</v>
      </c>
      <c r="AY179" s="188" t="s">
        <v>127</v>
      </c>
    </row>
    <row r="180" s="2" customFormat="1" ht="16.5" customHeight="1">
      <c r="A180" s="37"/>
      <c r="B180" s="171"/>
      <c r="C180" s="195" t="s">
        <v>240</v>
      </c>
      <c r="D180" s="195" t="s">
        <v>154</v>
      </c>
      <c r="E180" s="196" t="s">
        <v>241</v>
      </c>
      <c r="F180" s="197" t="s">
        <v>242</v>
      </c>
      <c r="G180" s="198" t="s">
        <v>133</v>
      </c>
      <c r="H180" s="199">
        <v>2</v>
      </c>
      <c r="I180" s="200"/>
      <c r="J180" s="201">
        <f>ROUND(I180*H180,2)</f>
        <v>0</v>
      </c>
      <c r="K180" s="202"/>
      <c r="L180" s="203"/>
      <c r="M180" s="204" t="s">
        <v>1</v>
      </c>
      <c r="N180" s="205" t="s">
        <v>38</v>
      </c>
      <c r="O180" s="76"/>
      <c r="P180" s="182">
        <f>O180*H180</f>
        <v>0</v>
      </c>
      <c r="Q180" s="182">
        <v>0.010999999999999999</v>
      </c>
      <c r="R180" s="182">
        <f>Q180*H180</f>
        <v>0.021999999999999999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157</v>
      </c>
      <c r="AT180" s="184" t="s">
        <v>154</v>
      </c>
      <c r="AU180" s="184" t="s">
        <v>83</v>
      </c>
      <c r="AY180" s="18" t="s">
        <v>127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81</v>
      </c>
      <c r="BK180" s="185">
        <f>ROUND(I180*H180,2)</f>
        <v>0</v>
      </c>
      <c r="BL180" s="18" t="s">
        <v>134</v>
      </c>
      <c r="BM180" s="184" t="s">
        <v>243</v>
      </c>
    </row>
    <row r="181" s="13" customFormat="1">
      <c r="A181" s="13"/>
      <c r="B181" s="186"/>
      <c r="C181" s="13"/>
      <c r="D181" s="187" t="s">
        <v>136</v>
      </c>
      <c r="E181" s="188" t="s">
        <v>1</v>
      </c>
      <c r="F181" s="189" t="s">
        <v>83</v>
      </c>
      <c r="G181" s="13"/>
      <c r="H181" s="190">
        <v>2</v>
      </c>
      <c r="I181" s="191"/>
      <c r="J181" s="13"/>
      <c r="K181" s="13"/>
      <c r="L181" s="186"/>
      <c r="M181" s="192"/>
      <c r="N181" s="193"/>
      <c r="O181" s="193"/>
      <c r="P181" s="193"/>
      <c r="Q181" s="193"/>
      <c r="R181" s="193"/>
      <c r="S181" s="193"/>
      <c r="T181" s="19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8" t="s">
        <v>136</v>
      </c>
      <c r="AU181" s="188" t="s">
        <v>83</v>
      </c>
      <c r="AV181" s="13" t="s">
        <v>83</v>
      </c>
      <c r="AW181" s="13" t="s">
        <v>30</v>
      </c>
      <c r="AX181" s="13" t="s">
        <v>81</v>
      </c>
      <c r="AY181" s="188" t="s">
        <v>127</v>
      </c>
    </row>
    <row r="182" s="2" customFormat="1" ht="16.5" customHeight="1">
      <c r="A182" s="37"/>
      <c r="B182" s="171"/>
      <c r="C182" s="195" t="s">
        <v>244</v>
      </c>
      <c r="D182" s="195" t="s">
        <v>154</v>
      </c>
      <c r="E182" s="196" t="s">
        <v>245</v>
      </c>
      <c r="F182" s="197" t="s">
        <v>246</v>
      </c>
      <c r="G182" s="198" t="s">
        <v>139</v>
      </c>
      <c r="H182" s="199">
        <v>4</v>
      </c>
      <c r="I182" s="200"/>
      <c r="J182" s="201">
        <f>ROUND(I182*H182,2)</f>
        <v>0</v>
      </c>
      <c r="K182" s="202"/>
      <c r="L182" s="203"/>
      <c r="M182" s="204" t="s">
        <v>1</v>
      </c>
      <c r="N182" s="205" t="s">
        <v>38</v>
      </c>
      <c r="O182" s="76"/>
      <c r="P182" s="182">
        <f>O182*H182</f>
        <v>0</v>
      </c>
      <c r="Q182" s="182">
        <v>0.014999999999999999</v>
      </c>
      <c r="R182" s="182">
        <f>Q182*H182</f>
        <v>0.059999999999999998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157</v>
      </c>
      <c r="AT182" s="184" t="s">
        <v>154</v>
      </c>
      <c r="AU182" s="184" t="s">
        <v>83</v>
      </c>
      <c r="AY182" s="18" t="s">
        <v>127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81</v>
      </c>
      <c r="BK182" s="185">
        <f>ROUND(I182*H182,2)</f>
        <v>0</v>
      </c>
      <c r="BL182" s="18" t="s">
        <v>134</v>
      </c>
      <c r="BM182" s="184" t="s">
        <v>247</v>
      </c>
    </row>
    <row r="183" s="13" customFormat="1">
      <c r="A183" s="13"/>
      <c r="B183" s="186"/>
      <c r="C183" s="13"/>
      <c r="D183" s="187" t="s">
        <v>136</v>
      </c>
      <c r="E183" s="188" t="s">
        <v>1</v>
      </c>
      <c r="F183" s="189" t="s">
        <v>148</v>
      </c>
      <c r="G183" s="13"/>
      <c r="H183" s="190">
        <v>4</v>
      </c>
      <c r="I183" s="191"/>
      <c r="J183" s="13"/>
      <c r="K183" s="13"/>
      <c r="L183" s="186"/>
      <c r="M183" s="192"/>
      <c r="N183" s="193"/>
      <c r="O183" s="193"/>
      <c r="P183" s="193"/>
      <c r="Q183" s="193"/>
      <c r="R183" s="193"/>
      <c r="S183" s="193"/>
      <c r="T183" s="19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136</v>
      </c>
      <c r="AU183" s="188" t="s">
        <v>83</v>
      </c>
      <c r="AV183" s="13" t="s">
        <v>83</v>
      </c>
      <c r="AW183" s="13" t="s">
        <v>30</v>
      </c>
      <c r="AX183" s="13" t="s">
        <v>81</v>
      </c>
      <c r="AY183" s="188" t="s">
        <v>127</v>
      </c>
    </row>
    <row r="184" s="2" customFormat="1" ht="16.5" customHeight="1">
      <c r="A184" s="37"/>
      <c r="B184" s="171"/>
      <c r="C184" s="172" t="s">
        <v>248</v>
      </c>
      <c r="D184" s="172" t="s">
        <v>130</v>
      </c>
      <c r="E184" s="173" t="s">
        <v>249</v>
      </c>
      <c r="F184" s="174" t="s">
        <v>250</v>
      </c>
      <c r="G184" s="175" t="s">
        <v>151</v>
      </c>
      <c r="H184" s="176">
        <v>14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38</v>
      </c>
      <c r="O184" s="76"/>
      <c r="P184" s="182">
        <f>O184*H184</f>
        <v>0</v>
      </c>
      <c r="Q184" s="182">
        <v>0.0011299999999999999</v>
      </c>
      <c r="R184" s="182">
        <f>Q184*H184</f>
        <v>0.015820000000000001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134</v>
      </c>
      <c r="AT184" s="184" t="s">
        <v>130</v>
      </c>
      <c r="AU184" s="184" t="s">
        <v>83</v>
      </c>
      <c r="AY184" s="18" t="s">
        <v>127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81</v>
      </c>
      <c r="BK184" s="185">
        <f>ROUND(I184*H184,2)</f>
        <v>0</v>
      </c>
      <c r="BL184" s="18" t="s">
        <v>134</v>
      </c>
      <c r="BM184" s="184" t="s">
        <v>251</v>
      </c>
    </row>
    <row r="185" s="13" customFormat="1">
      <c r="A185" s="13"/>
      <c r="B185" s="186"/>
      <c r="C185" s="13"/>
      <c r="D185" s="187" t="s">
        <v>136</v>
      </c>
      <c r="E185" s="188" t="s">
        <v>1</v>
      </c>
      <c r="F185" s="189" t="s">
        <v>190</v>
      </c>
      <c r="G185" s="13"/>
      <c r="H185" s="190">
        <v>14</v>
      </c>
      <c r="I185" s="191"/>
      <c r="J185" s="13"/>
      <c r="K185" s="13"/>
      <c r="L185" s="186"/>
      <c r="M185" s="192"/>
      <c r="N185" s="193"/>
      <c r="O185" s="193"/>
      <c r="P185" s="193"/>
      <c r="Q185" s="193"/>
      <c r="R185" s="193"/>
      <c r="S185" s="193"/>
      <c r="T185" s="19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8" t="s">
        <v>136</v>
      </c>
      <c r="AU185" s="188" t="s">
        <v>83</v>
      </c>
      <c r="AV185" s="13" t="s">
        <v>83</v>
      </c>
      <c r="AW185" s="13" t="s">
        <v>30</v>
      </c>
      <c r="AX185" s="13" t="s">
        <v>81</v>
      </c>
      <c r="AY185" s="188" t="s">
        <v>127</v>
      </c>
    </row>
    <row r="186" s="2" customFormat="1" ht="16.5" customHeight="1">
      <c r="A186" s="37"/>
      <c r="B186" s="171"/>
      <c r="C186" s="195" t="s">
        <v>252</v>
      </c>
      <c r="D186" s="195" t="s">
        <v>154</v>
      </c>
      <c r="E186" s="196" t="s">
        <v>253</v>
      </c>
      <c r="F186" s="197" t="s">
        <v>254</v>
      </c>
      <c r="G186" s="198" t="s">
        <v>133</v>
      </c>
      <c r="H186" s="199">
        <v>14</v>
      </c>
      <c r="I186" s="200"/>
      <c r="J186" s="201">
        <f>ROUND(I186*H186,2)</f>
        <v>0</v>
      </c>
      <c r="K186" s="202"/>
      <c r="L186" s="203"/>
      <c r="M186" s="204" t="s">
        <v>1</v>
      </c>
      <c r="N186" s="205" t="s">
        <v>38</v>
      </c>
      <c r="O186" s="76"/>
      <c r="P186" s="182">
        <f>O186*H186</f>
        <v>0</v>
      </c>
      <c r="Q186" s="182">
        <v>1.0000000000000001E-05</v>
      </c>
      <c r="R186" s="182">
        <f>Q186*H186</f>
        <v>0.00014000000000000002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157</v>
      </c>
      <c r="AT186" s="184" t="s">
        <v>154</v>
      </c>
      <c r="AU186" s="184" t="s">
        <v>83</v>
      </c>
      <c r="AY186" s="18" t="s">
        <v>127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81</v>
      </c>
      <c r="BK186" s="185">
        <f>ROUND(I186*H186,2)</f>
        <v>0</v>
      </c>
      <c r="BL186" s="18" t="s">
        <v>134</v>
      </c>
      <c r="BM186" s="184" t="s">
        <v>255</v>
      </c>
    </row>
    <row r="187" s="13" customFormat="1">
      <c r="A187" s="13"/>
      <c r="B187" s="186"/>
      <c r="C187" s="13"/>
      <c r="D187" s="187" t="s">
        <v>136</v>
      </c>
      <c r="E187" s="188" t="s">
        <v>1</v>
      </c>
      <c r="F187" s="189" t="s">
        <v>190</v>
      </c>
      <c r="G187" s="13"/>
      <c r="H187" s="190">
        <v>14</v>
      </c>
      <c r="I187" s="191"/>
      <c r="J187" s="13"/>
      <c r="K187" s="13"/>
      <c r="L187" s="186"/>
      <c r="M187" s="192"/>
      <c r="N187" s="193"/>
      <c r="O187" s="193"/>
      <c r="P187" s="193"/>
      <c r="Q187" s="193"/>
      <c r="R187" s="193"/>
      <c r="S187" s="193"/>
      <c r="T187" s="19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8" t="s">
        <v>136</v>
      </c>
      <c r="AU187" s="188" t="s">
        <v>83</v>
      </c>
      <c r="AV187" s="13" t="s">
        <v>83</v>
      </c>
      <c r="AW187" s="13" t="s">
        <v>30</v>
      </c>
      <c r="AX187" s="13" t="s">
        <v>81</v>
      </c>
      <c r="AY187" s="188" t="s">
        <v>127</v>
      </c>
    </row>
    <row r="188" s="2" customFormat="1" ht="24.15" customHeight="1">
      <c r="A188" s="37"/>
      <c r="B188" s="171"/>
      <c r="C188" s="172" t="s">
        <v>256</v>
      </c>
      <c r="D188" s="172" t="s">
        <v>130</v>
      </c>
      <c r="E188" s="173" t="s">
        <v>257</v>
      </c>
      <c r="F188" s="174" t="s">
        <v>258</v>
      </c>
      <c r="G188" s="175" t="s">
        <v>151</v>
      </c>
      <c r="H188" s="176">
        <v>1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5.0000000000000002E-05</v>
      </c>
      <c r="R188" s="182">
        <f>Q188*H188</f>
        <v>5.0000000000000002E-05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134</v>
      </c>
      <c r="AT188" s="184" t="s">
        <v>130</v>
      </c>
      <c r="AU188" s="184" t="s">
        <v>83</v>
      </c>
      <c r="AY188" s="18" t="s">
        <v>127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81</v>
      </c>
      <c r="BK188" s="185">
        <f>ROUND(I188*H188,2)</f>
        <v>0</v>
      </c>
      <c r="BL188" s="18" t="s">
        <v>134</v>
      </c>
      <c r="BM188" s="184" t="s">
        <v>259</v>
      </c>
    </row>
    <row r="189" s="13" customFormat="1">
      <c r="A189" s="13"/>
      <c r="B189" s="186"/>
      <c r="C189" s="13"/>
      <c r="D189" s="187" t="s">
        <v>136</v>
      </c>
      <c r="E189" s="188" t="s">
        <v>1</v>
      </c>
      <c r="F189" s="189" t="s">
        <v>81</v>
      </c>
      <c r="G189" s="13"/>
      <c r="H189" s="190">
        <v>1</v>
      </c>
      <c r="I189" s="191"/>
      <c r="J189" s="13"/>
      <c r="K189" s="13"/>
      <c r="L189" s="186"/>
      <c r="M189" s="192"/>
      <c r="N189" s="193"/>
      <c r="O189" s="193"/>
      <c r="P189" s="193"/>
      <c r="Q189" s="193"/>
      <c r="R189" s="193"/>
      <c r="S189" s="193"/>
      <c r="T189" s="19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136</v>
      </c>
      <c r="AU189" s="188" t="s">
        <v>83</v>
      </c>
      <c r="AV189" s="13" t="s">
        <v>83</v>
      </c>
      <c r="AW189" s="13" t="s">
        <v>30</v>
      </c>
      <c r="AX189" s="13" t="s">
        <v>81</v>
      </c>
      <c r="AY189" s="188" t="s">
        <v>127</v>
      </c>
    </row>
    <row r="190" s="2" customFormat="1" ht="37.8" customHeight="1">
      <c r="A190" s="37"/>
      <c r="B190" s="171"/>
      <c r="C190" s="172" t="s">
        <v>260</v>
      </c>
      <c r="D190" s="172" t="s">
        <v>130</v>
      </c>
      <c r="E190" s="173" t="s">
        <v>261</v>
      </c>
      <c r="F190" s="174" t="s">
        <v>262</v>
      </c>
      <c r="G190" s="175" t="s">
        <v>151</v>
      </c>
      <c r="H190" s="176">
        <v>1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0.01537</v>
      </c>
      <c r="R190" s="182">
        <f>Q190*H190</f>
        <v>0.01537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134</v>
      </c>
      <c r="AT190" s="184" t="s">
        <v>130</v>
      </c>
      <c r="AU190" s="184" t="s">
        <v>83</v>
      </c>
      <c r="AY190" s="18" t="s">
        <v>127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81</v>
      </c>
      <c r="BK190" s="185">
        <f>ROUND(I190*H190,2)</f>
        <v>0</v>
      </c>
      <c r="BL190" s="18" t="s">
        <v>134</v>
      </c>
      <c r="BM190" s="184" t="s">
        <v>263</v>
      </c>
    </row>
    <row r="191" s="13" customFormat="1">
      <c r="A191" s="13"/>
      <c r="B191" s="186"/>
      <c r="C191" s="13"/>
      <c r="D191" s="187" t="s">
        <v>136</v>
      </c>
      <c r="E191" s="188" t="s">
        <v>1</v>
      </c>
      <c r="F191" s="189" t="s">
        <v>81</v>
      </c>
      <c r="G191" s="13"/>
      <c r="H191" s="190">
        <v>1</v>
      </c>
      <c r="I191" s="191"/>
      <c r="J191" s="13"/>
      <c r="K191" s="13"/>
      <c r="L191" s="186"/>
      <c r="M191" s="192"/>
      <c r="N191" s="193"/>
      <c r="O191" s="193"/>
      <c r="P191" s="193"/>
      <c r="Q191" s="193"/>
      <c r="R191" s="193"/>
      <c r="S191" s="193"/>
      <c r="T191" s="19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8" t="s">
        <v>136</v>
      </c>
      <c r="AU191" s="188" t="s">
        <v>83</v>
      </c>
      <c r="AV191" s="13" t="s">
        <v>83</v>
      </c>
      <c r="AW191" s="13" t="s">
        <v>30</v>
      </c>
      <c r="AX191" s="13" t="s">
        <v>81</v>
      </c>
      <c r="AY191" s="188" t="s">
        <v>127</v>
      </c>
    </row>
    <row r="192" s="2" customFormat="1" ht="24.15" customHeight="1">
      <c r="A192" s="37"/>
      <c r="B192" s="171"/>
      <c r="C192" s="172" t="s">
        <v>157</v>
      </c>
      <c r="D192" s="172" t="s">
        <v>130</v>
      </c>
      <c r="E192" s="173" t="s">
        <v>264</v>
      </c>
      <c r="F192" s="174" t="s">
        <v>265</v>
      </c>
      <c r="G192" s="175" t="s">
        <v>133</v>
      </c>
      <c r="H192" s="176">
        <v>1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0.00076000000000000004</v>
      </c>
      <c r="R192" s="182">
        <f>Q192*H192</f>
        <v>0.00076000000000000004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134</v>
      </c>
      <c r="AT192" s="184" t="s">
        <v>130</v>
      </c>
      <c r="AU192" s="184" t="s">
        <v>83</v>
      </c>
      <c r="AY192" s="18" t="s">
        <v>127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81</v>
      </c>
      <c r="BK192" s="185">
        <f>ROUND(I192*H192,2)</f>
        <v>0</v>
      </c>
      <c r="BL192" s="18" t="s">
        <v>134</v>
      </c>
      <c r="BM192" s="184" t="s">
        <v>266</v>
      </c>
    </row>
    <row r="193" s="13" customFormat="1">
      <c r="A193" s="13"/>
      <c r="B193" s="186"/>
      <c r="C193" s="13"/>
      <c r="D193" s="187" t="s">
        <v>136</v>
      </c>
      <c r="E193" s="188" t="s">
        <v>1</v>
      </c>
      <c r="F193" s="189" t="s">
        <v>81</v>
      </c>
      <c r="G193" s="13"/>
      <c r="H193" s="190">
        <v>1</v>
      </c>
      <c r="I193" s="191"/>
      <c r="J193" s="13"/>
      <c r="K193" s="13"/>
      <c r="L193" s="186"/>
      <c r="M193" s="192"/>
      <c r="N193" s="193"/>
      <c r="O193" s="193"/>
      <c r="P193" s="193"/>
      <c r="Q193" s="193"/>
      <c r="R193" s="193"/>
      <c r="S193" s="193"/>
      <c r="T193" s="19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8" t="s">
        <v>136</v>
      </c>
      <c r="AU193" s="188" t="s">
        <v>83</v>
      </c>
      <c r="AV193" s="13" t="s">
        <v>83</v>
      </c>
      <c r="AW193" s="13" t="s">
        <v>30</v>
      </c>
      <c r="AX193" s="13" t="s">
        <v>81</v>
      </c>
      <c r="AY193" s="188" t="s">
        <v>127</v>
      </c>
    </row>
    <row r="194" s="2" customFormat="1" ht="24.15" customHeight="1">
      <c r="A194" s="37"/>
      <c r="B194" s="171"/>
      <c r="C194" s="172" t="s">
        <v>267</v>
      </c>
      <c r="D194" s="172" t="s">
        <v>130</v>
      </c>
      <c r="E194" s="173" t="s">
        <v>268</v>
      </c>
      <c r="F194" s="174" t="s">
        <v>269</v>
      </c>
      <c r="G194" s="175" t="s">
        <v>133</v>
      </c>
      <c r="H194" s="176">
        <v>1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0.037510000000000002</v>
      </c>
      <c r="R194" s="182">
        <f>Q194*H194</f>
        <v>0.037510000000000002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134</v>
      </c>
      <c r="AT194" s="184" t="s">
        <v>130</v>
      </c>
      <c r="AU194" s="184" t="s">
        <v>83</v>
      </c>
      <c r="AY194" s="18" t="s">
        <v>127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81</v>
      </c>
      <c r="BK194" s="185">
        <f>ROUND(I194*H194,2)</f>
        <v>0</v>
      </c>
      <c r="BL194" s="18" t="s">
        <v>134</v>
      </c>
      <c r="BM194" s="184" t="s">
        <v>270</v>
      </c>
    </row>
    <row r="195" s="13" customFormat="1">
      <c r="A195" s="13"/>
      <c r="B195" s="186"/>
      <c r="C195" s="13"/>
      <c r="D195" s="187" t="s">
        <v>136</v>
      </c>
      <c r="E195" s="188" t="s">
        <v>1</v>
      </c>
      <c r="F195" s="189" t="s">
        <v>81</v>
      </c>
      <c r="G195" s="13"/>
      <c r="H195" s="190">
        <v>1</v>
      </c>
      <c r="I195" s="191"/>
      <c r="J195" s="13"/>
      <c r="K195" s="13"/>
      <c r="L195" s="186"/>
      <c r="M195" s="192"/>
      <c r="N195" s="193"/>
      <c r="O195" s="193"/>
      <c r="P195" s="193"/>
      <c r="Q195" s="193"/>
      <c r="R195" s="193"/>
      <c r="S195" s="193"/>
      <c r="T195" s="19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136</v>
      </c>
      <c r="AU195" s="188" t="s">
        <v>83</v>
      </c>
      <c r="AV195" s="13" t="s">
        <v>83</v>
      </c>
      <c r="AW195" s="13" t="s">
        <v>30</v>
      </c>
      <c r="AX195" s="13" t="s">
        <v>81</v>
      </c>
      <c r="AY195" s="188" t="s">
        <v>127</v>
      </c>
    </row>
    <row r="196" s="2" customFormat="1" ht="24.15" customHeight="1">
      <c r="A196" s="37"/>
      <c r="B196" s="171"/>
      <c r="C196" s="172" t="s">
        <v>271</v>
      </c>
      <c r="D196" s="172" t="s">
        <v>130</v>
      </c>
      <c r="E196" s="173" t="s">
        <v>272</v>
      </c>
      <c r="F196" s="174" t="s">
        <v>273</v>
      </c>
      <c r="G196" s="175" t="s">
        <v>151</v>
      </c>
      <c r="H196" s="176">
        <v>5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0.00068000000000000005</v>
      </c>
      <c r="R196" s="182">
        <f>Q196*H196</f>
        <v>0.0034000000000000002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134</v>
      </c>
      <c r="AT196" s="184" t="s">
        <v>130</v>
      </c>
      <c r="AU196" s="184" t="s">
        <v>83</v>
      </c>
      <c r="AY196" s="18" t="s">
        <v>127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81</v>
      </c>
      <c r="BK196" s="185">
        <f>ROUND(I196*H196,2)</f>
        <v>0</v>
      </c>
      <c r="BL196" s="18" t="s">
        <v>134</v>
      </c>
      <c r="BM196" s="184" t="s">
        <v>274</v>
      </c>
    </row>
    <row r="197" s="13" customFormat="1">
      <c r="A197" s="13"/>
      <c r="B197" s="186"/>
      <c r="C197" s="13"/>
      <c r="D197" s="187" t="s">
        <v>136</v>
      </c>
      <c r="E197" s="188" t="s">
        <v>1</v>
      </c>
      <c r="F197" s="189" t="s">
        <v>153</v>
      </c>
      <c r="G197" s="13"/>
      <c r="H197" s="190">
        <v>5</v>
      </c>
      <c r="I197" s="191"/>
      <c r="J197" s="13"/>
      <c r="K197" s="13"/>
      <c r="L197" s="186"/>
      <c r="M197" s="192"/>
      <c r="N197" s="193"/>
      <c r="O197" s="193"/>
      <c r="P197" s="193"/>
      <c r="Q197" s="193"/>
      <c r="R197" s="193"/>
      <c r="S197" s="193"/>
      <c r="T197" s="19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8" t="s">
        <v>136</v>
      </c>
      <c r="AU197" s="188" t="s">
        <v>83</v>
      </c>
      <c r="AV197" s="13" t="s">
        <v>83</v>
      </c>
      <c r="AW197" s="13" t="s">
        <v>30</v>
      </c>
      <c r="AX197" s="13" t="s">
        <v>81</v>
      </c>
      <c r="AY197" s="188" t="s">
        <v>127</v>
      </c>
    </row>
    <row r="198" s="2" customFormat="1" ht="37.8" customHeight="1">
      <c r="A198" s="37"/>
      <c r="B198" s="171"/>
      <c r="C198" s="195" t="s">
        <v>275</v>
      </c>
      <c r="D198" s="195" t="s">
        <v>154</v>
      </c>
      <c r="E198" s="196" t="s">
        <v>276</v>
      </c>
      <c r="F198" s="197" t="s">
        <v>277</v>
      </c>
      <c r="G198" s="198" t="s">
        <v>133</v>
      </c>
      <c r="H198" s="199">
        <v>2</v>
      </c>
      <c r="I198" s="200"/>
      <c r="J198" s="201">
        <f>ROUND(I198*H198,2)</f>
        <v>0</v>
      </c>
      <c r="K198" s="202"/>
      <c r="L198" s="203"/>
      <c r="M198" s="204" t="s">
        <v>1</v>
      </c>
      <c r="N198" s="205" t="s">
        <v>38</v>
      </c>
      <c r="O198" s="76"/>
      <c r="P198" s="182">
        <f>O198*H198</f>
        <v>0</v>
      </c>
      <c r="Q198" s="182">
        <v>0.0022000000000000001</v>
      </c>
      <c r="R198" s="182">
        <f>Q198*H198</f>
        <v>0.0044000000000000003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157</v>
      </c>
      <c r="AT198" s="184" t="s">
        <v>154</v>
      </c>
      <c r="AU198" s="184" t="s">
        <v>83</v>
      </c>
      <c r="AY198" s="18" t="s">
        <v>127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81</v>
      </c>
      <c r="BK198" s="185">
        <f>ROUND(I198*H198,2)</f>
        <v>0</v>
      </c>
      <c r="BL198" s="18" t="s">
        <v>134</v>
      </c>
      <c r="BM198" s="184" t="s">
        <v>278</v>
      </c>
    </row>
    <row r="199" s="13" customFormat="1">
      <c r="A199" s="13"/>
      <c r="B199" s="186"/>
      <c r="C199" s="13"/>
      <c r="D199" s="187" t="s">
        <v>136</v>
      </c>
      <c r="E199" s="188" t="s">
        <v>1</v>
      </c>
      <c r="F199" s="189" t="s">
        <v>83</v>
      </c>
      <c r="G199" s="13"/>
      <c r="H199" s="190">
        <v>2</v>
      </c>
      <c r="I199" s="191"/>
      <c r="J199" s="13"/>
      <c r="K199" s="13"/>
      <c r="L199" s="186"/>
      <c r="M199" s="192"/>
      <c r="N199" s="193"/>
      <c r="O199" s="193"/>
      <c r="P199" s="193"/>
      <c r="Q199" s="193"/>
      <c r="R199" s="193"/>
      <c r="S199" s="193"/>
      <c r="T199" s="19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8" t="s">
        <v>136</v>
      </c>
      <c r="AU199" s="188" t="s">
        <v>83</v>
      </c>
      <c r="AV199" s="13" t="s">
        <v>83</v>
      </c>
      <c r="AW199" s="13" t="s">
        <v>30</v>
      </c>
      <c r="AX199" s="13" t="s">
        <v>81</v>
      </c>
      <c r="AY199" s="188" t="s">
        <v>127</v>
      </c>
    </row>
    <row r="200" s="2" customFormat="1" ht="37.8" customHeight="1">
      <c r="A200" s="37"/>
      <c r="B200" s="171"/>
      <c r="C200" s="195" t="s">
        <v>279</v>
      </c>
      <c r="D200" s="195" t="s">
        <v>154</v>
      </c>
      <c r="E200" s="196" t="s">
        <v>280</v>
      </c>
      <c r="F200" s="197" t="s">
        <v>281</v>
      </c>
      <c r="G200" s="198" t="s">
        <v>133</v>
      </c>
      <c r="H200" s="199">
        <v>1</v>
      </c>
      <c r="I200" s="200"/>
      <c r="J200" s="201">
        <f>ROUND(I200*H200,2)</f>
        <v>0</v>
      </c>
      <c r="K200" s="202"/>
      <c r="L200" s="203"/>
      <c r="M200" s="204" t="s">
        <v>1</v>
      </c>
      <c r="N200" s="205" t="s">
        <v>38</v>
      </c>
      <c r="O200" s="76"/>
      <c r="P200" s="182">
        <f>O200*H200</f>
        <v>0</v>
      </c>
      <c r="Q200" s="182">
        <v>0.0022000000000000001</v>
      </c>
      <c r="R200" s="182">
        <f>Q200*H200</f>
        <v>0.0022000000000000001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157</v>
      </c>
      <c r="AT200" s="184" t="s">
        <v>154</v>
      </c>
      <c r="AU200" s="184" t="s">
        <v>83</v>
      </c>
      <c r="AY200" s="18" t="s">
        <v>127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81</v>
      </c>
      <c r="BK200" s="185">
        <f>ROUND(I200*H200,2)</f>
        <v>0</v>
      </c>
      <c r="BL200" s="18" t="s">
        <v>134</v>
      </c>
      <c r="BM200" s="184" t="s">
        <v>282</v>
      </c>
    </row>
    <row r="201" s="13" customFormat="1">
      <c r="A201" s="13"/>
      <c r="B201" s="186"/>
      <c r="C201" s="13"/>
      <c r="D201" s="187" t="s">
        <v>136</v>
      </c>
      <c r="E201" s="188" t="s">
        <v>1</v>
      </c>
      <c r="F201" s="189" t="s">
        <v>81</v>
      </c>
      <c r="G201" s="13"/>
      <c r="H201" s="190">
        <v>1</v>
      </c>
      <c r="I201" s="191"/>
      <c r="J201" s="13"/>
      <c r="K201" s="13"/>
      <c r="L201" s="186"/>
      <c r="M201" s="192"/>
      <c r="N201" s="193"/>
      <c r="O201" s="193"/>
      <c r="P201" s="193"/>
      <c r="Q201" s="193"/>
      <c r="R201" s="193"/>
      <c r="S201" s="193"/>
      <c r="T201" s="19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8" t="s">
        <v>136</v>
      </c>
      <c r="AU201" s="188" t="s">
        <v>83</v>
      </c>
      <c r="AV201" s="13" t="s">
        <v>83</v>
      </c>
      <c r="AW201" s="13" t="s">
        <v>30</v>
      </c>
      <c r="AX201" s="13" t="s">
        <v>81</v>
      </c>
      <c r="AY201" s="188" t="s">
        <v>127</v>
      </c>
    </row>
    <row r="202" s="2" customFormat="1" ht="37.8" customHeight="1">
      <c r="A202" s="37"/>
      <c r="B202" s="171"/>
      <c r="C202" s="195" t="s">
        <v>283</v>
      </c>
      <c r="D202" s="195" t="s">
        <v>154</v>
      </c>
      <c r="E202" s="196" t="s">
        <v>284</v>
      </c>
      <c r="F202" s="197" t="s">
        <v>285</v>
      </c>
      <c r="G202" s="198" t="s">
        <v>133</v>
      </c>
      <c r="H202" s="199">
        <v>2</v>
      </c>
      <c r="I202" s="200"/>
      <c r="J202" s="201">
        <f>ROUND(I202*H202,2)</f>
        <v>0</v>
      </c>
      <c r="K202" s="202"/>
      <c r="L202" s="203"/>
      <c r="M202" s="204" t="s">
        <v>1</v>
      </c>
      <c r="N202" s="205" t="s">
        <v>38</v>
      </c>
      <c r="O202" s="76"/>
      <c r="P202" s="182">
        <f>O202*H202</f>
        <v>0</v>
      </c>
      <c r="Q202" s="182">
        <v>0.0022000000000000001</v>
      </c>
      <c r="R202" s="182">
        <f>Q202*H202</f>
        <v>0.0044000000000000003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157</v>
      </c>
      <c r="AT202" s="184" t="s">
        <v>154</v>
      </c>
      <c r="AU202" s="184" t="s">
        <v>83</v>
      </c>
      <c r="AY202" s="18" t="s">
        <v>127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81</v>
      </c>
      <c r="BK202" s="185">
        <f>ROUND(I202*H202,2)</f>
        <v>0</v>
      </c>
      <c r="BL202" s="18" t="s">
        <v>134</v>
      </c>
      <c r="BM202" s="184" t="s">
        <v>286</v>
      </c>
    </row>
    <row r="203" s="13" customFormat="1">
      <c r="A203" s="13"/>
      <c r="B203" s="186"/>
      <c r="C203" s="13"/>
      <c r="D203" s="187" t="s">
        <v>136</v>
      </c>
      <c r="E203" s="188" t="s">
        <v>1</v>
      </c>
      <c r="F203" s="189" t="s">
        <v>83</v>
      </c>
      <c r="G203" s="13"/>
      <c r="H203" s="190">
        <v>2</v>
      </c>
      <c r="I203" s="191"/>
      <c r="J203" s="13"/>
      <c r="K203" s="13"/>
      <c r="L203" s="186"/>
      <c r="M203" s="192"/>
      <c r="N203" s="193"/>
      <c r="O203" s="193"/>
      <c r="P203" s="193"/>
      <c r="Q203" s="193"/>
      <c r="R203" s="193"/>
      <c r="S203" s="193"/>
      <c r="T203" s="19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8" t="s">
        <v>136</v>
      </c>
      <c r="AU203" s="188" t="s">
        <v>83</v>
      </c>
      <c r="AV203" s="13" t="s">
        <v>83</v>
      </c>
      <c r="AW203" s="13" t="s">
        <v>30</v>
      </c>
      <c r="AX203" s="13" t="s">
        <v>81</v>
      </c>
      <c r="AY203" s="188" t="s">
        <v>127</v>
      </c>
    </row>
    <row r="204" s="2" customFormat="1" ht="24.15" customHeight="1">
      <c r="A204" s="37"/>
      <c r="B204" s="171"/>
      <c r="C204" s="172" t="s">
        <v>287</v>
      </c>
      <c r="D204" s="172" t="s">
        <v>130</v>
      </c>
      <c r="E204" s="173" t="s">
        <v>288</v>
      </c>
      <c r="F204" s="174" t="s">
        <v>289</v>
      </c>
      <c r="G204" s="175" t="s">
        <v>151</v>
      </c>
      <c r="H204" s="176">
        <v>1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0.0011900000000000001</v>
      </c>
      <c r="R204" s="182">
        <f>Q204*H204</f>
        <v>0.0011900000000000001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134</v>
      </c>
      <c r="AT204" s="184" t="s">
        <v>130</v>
      </c>
      <c r="AU204" s="184" t="s">
        <v>83</v>
      </c>
      <c r="AY204" s="18" t="s">
        <v>127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81</v>
      </c>
      <c r="BK204" s="185">
        <f>ROUND(I204*H204,2)</f>
        <v>0</v>
      </c>
      <c r="BL204" s="18" t="s">
        <v>134</v>
      </c>
      <c r="BM204" s="184" t="s">
        <v>290</v>
      </c>
    </row>
    <row r="205" s="13" customFormat="1">
      <c r="A205" s="13"/>
      <c r="B205" s="186"/>
      <c r="C205" s="13"/>
      <c r="D205" s="187" t="s">
        <v>136</v>
      </c>
      <c r="E205" s="188" t="s">
        <v>1</v>
      </c>
      <c r="F205" s="189" t="s">
        <v>81</v>
      </c>
      <c r="G205" s="13"/>
      <c r="H205" s="190">
        <v>1</v>
      </c>
      <c r="I205" s="191"/>
      <c r="J205" s="13"/>
      <c r="K205" s="13"/>
      <c r="L205" s="186"/>
      <c r="M205" s="192"/>
      <c r="N205" s="193"/>
      <c r="O205" s="193"/>
      <c r="P205" s="193"/>
      <c r="Q205" s="193"/>
      <c r="R205" s="193"/>
      <c r="S205" s="193"/>
      <c r="T205" s="19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8" t="s">
        <v>136</v>
      </c>
      <c r="AU205" s="188" t="s">
        <v>83</v>
      </c>
      <c r="AV205" s="13" t="s">
        <v>83</v>
      </c>
      <c r="AW205" s="13" t="s">
        <v>30</v>
      </c>
      <c r="AX205" s="13" t="s">
        <v>81</v>
      </c>
      <c r="AY205" s="188" t="s">
        <v>127</v>
      </c>
    </row>
    <row r="206" s="2" customFormat="1" ht="37.8" customHeight="1">
      <c r="A206" s="37"/>
      <c r="B206" s="171"/>
      <c r="C206" s="195" t="s">
        <v>291</v>
      </c>
      <c r="D206" s="195" t="s">
        <v>154</v>
      </c>
      <c r="E206" s="196" t="s">
        <v>292</v>
      </c>
      <c r="F206" s="197" t="s">
        <v>293</v>
      </c>
      <c r="G206" s="198" t="s">
        <v>133</v>
      </c>
      <c r="H206" s="199">
        <v>1</v>
      </c>
      <c r="I206" s="200"/>
      <c r="J206" s="201">
        <f>ROUND(I206*H206,2)</f>
        <v>0</v>
      </c>
      <c r="K206" s="202"/>
      <c r="L206" s="203"/>
      <c r="M206" s="204" t="s">
        <v>1</v>
      </c>
      <c r="N206" s="205" t="s">
        <v>38</v>
      </c>
      <c r="O206" s="76"/>
      <c r="P206" s="182">
        <f>O206*H206</f>
        <v>0</v>
      </c>
      <c r="Q206" s="182">
        <v>0.0045999999999999999</v>
      </c>
      <c r="R206" s="182">
        <f>Q206*H206</f>
        <v>0.0045999999999999999</v>
      </c>
      <c r="S206" s="182">
        <v>0</v>
      </c>
      <c r="T206" s="18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157</v>
      </c>
      <c r="AT206" s="184" t="s">
        <v>154</v>
      </c>
      <c r="AU206" s="184" t="s">
        <v>83</v>
      </c>
      <c r="AY206" s="18" t="s">
        <v>127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81</v>
      </c>
      <c r="BK206" s="185">
        <f>ROUND(I206*H206,2)</f>
        <v>0</v>
      </c>
      <c r="BL206" s="18" t="s">
        <v>134</v>
      </c>
      <c r="BM206" s="184" t="s">
        <v>294</v>
      </c>
    </row>
    <row r="207" s="13" customFormat="1">
      <c r="A207" s="13"/>
      <c r="B207" s="186"/>
      <c r="C207" s="13"/>
      <c r="D207" s="187" t="s">
        <v>136</v>
      </c>
      <c r="E207" s="188" t="s">
        <v>1</v>
      </c>
      <c r="F207" s="189" t="s">
        <v>81</v>
      </c>
      <c r="G207" s="13"/>
      <c r="H207" s="190">
        <v>1</v>
      </c>
      <c r="I207" s="191"/>
      <c r="J207" s="13"/>
      <c r="K207" s="13"/>
      <c r="L207" s="186"/>
      <c r="M207" s="192"/>
      <c r="N207" s="193"/>
      <c r="O207" s="193"/>
      <c r="P207" s="193"/>
      <c r="Q207" s="193"/>
      <c r="R207" s="193"/>
      <c r="S207" s="193"/>
      <c r="T207" s="19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8" t="s">
        <v>136</v>
      </c>
      <c r="AU207" s="188" t="s">
        <v>83</v>
      </c>
      <c r="AV207" s="13" t="s">
        <v>83</v>
      </c>
      <c r="AW207" s="13" t="s">
        <v>30</v>
      </c>
      <c r="AX207" s="13" t="s">
        <v>81</v>
      </c>
      <c r="AY207" s="188" t="s">
        <v>127</v>
      </c>
    </row>
    <row r="208" s="2" customFormat="1" ht="24.15" customHeight="1">
      <c r="A208" s="37"/>
      <c r="B208" s="171"/>
      <c r="C208" s="172" t="s">
        <v>295</v>
      </c>
      <c r="D208" s="172" t="s">
        <v>130</v>
      </c>
      <c r="E208" s="173" t="s">
        <v>296</v>
      </c>
      <c r="F208" s="174" t="s">
        <v>297</v>
      </c>
      <c r="G208" s="175" t="s">
        <v>145</v>
      </c>
      <c r="H208" s="176">
        <v>0.248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0</v>
      </c>
      <c r="R208" s="182">
        <f>Q208*H208</f>
        <v>0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134</v>
      </c>
      <c r="AT208" s="184" t="s">
        <v>130</v>
      </c>
      <c r="AU208" s="184" t="s">
        <v>83</v>
      </c>
      <c r="AY208" s="18" t="s">
        <v>127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81</v>
      </c>
      <c r="BK208" s="185">
        <f>ROUND(I208*H208,2)</f>
        <v>0</v>
      </c>
      <c r="BL208" s="18" t="s">
        <v>134</v>
      </c>
      <c r="BM208" s="184" t="s">
        <v>298</v>
      </c>
    </row>
    <row r="209" s="12" customFormat="1" ht="22.8" customHeight="1">
      <c r="A209" s="12"/>
      <c r="B209" s="158"/>
      <c r="C209" s="12"/>
      <c r="D209" s="159" t="s">
        <v>72</v>
      </c>
      <c r="E209" s="169" t="s">
        <v>299</v>
      </c>
      <c r="F209" s="169" t="s">
        <v>300</v>
      </c>
      <c r="G209" s="12"/>
      <c r="H209" s="12"/>
      <c r="I209" s="161"/>
      <c r="J209" s="170">
        <f>BK209</f>
        <v>0</v>
      </c>
      <c r="K209" s="12"/>
      <c r="L209" s="158"/>
      <c r="M209" s="163"/>
      <c r="N209" s="164"/>
      <c r="O209" s="164"/>
      <c r="P209" s="165">
        <f>SUM(P210:P260)</f>
        <v>0</v>
      </c>
      <c r="Q209" s="164"/>
      <c r="R209" s="165">
        <f>SUM(R210:R260)</f>
        <v>0.3906</v>
      </c>
      <c r="S209" s="164"/>
      <c r="T209" s="166">
        <f>SUM(T210:T260)</f>
        <v>0.27401999999999999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59" t="s">
        <v>83</v>
      </c>
      <c r="AT209" s="167" t="s">
        <v>72</v>
      </c>
      <c r="AU209" s="167" t="s">
        <v>81</v>
      </c>
      <c r="AY209" s="159" t="s">
        <v>127</v>
      </c>
      <c r="BK209" s="168">
        <f>SUM(BK210:BK260)</f>
        <v>0</v>
      </c>
    </row>
    <row r="210" s="2" customFormat="1" ht="21.75" customHeight="1">
      <c r="A210" s="37"/>
      <c r="B210" s="171"/>
      <c r="C210" s="172" t="s">
        <v>301</v>
      </c>
      <c r="D210" s="172" t="s">
        <v>130</v>
      </c>
      <c r="E210" s="173" t="s">
        <v>302</v>
      </c>
      <c r="F210" s="174" t="s">
        <v>303</v>
      </c>
      <c r="G210" s="175" t="s">
        <v>139</v>
      </c>
      <c r="H210" s="176">
        <v>2</v>
      </c>
      <c r="I210" s="177"/>
      <c r="J210" s="178">
        <f>ROUND(I210*H210,2)</f>
        <v>0</v>
      </c>
      <c r="K210" s="179"/>
      <c r="L210" s="38"/>
      <c r="M210" s="180" t="s">
        <v>1</v>
      </c>
      <c r="N210" s="181" t="s">
        <v>38</v>
      </c>
      <c r="O210" s="76"/>
      <c r="P210" s="182">
        <f>O210*H210</f>
        <v>0</v>
      </c>
      <c r="Q210" s="182">
        <v>2.0000000000000002E-05</v>
      </c>
      <c r="R210" s="182">
        <f>Q210*H210</f>
        <v>4.0000000000000003E-05</v>
      </c>
      <c r="S210" s="182">
        <v>0.001</v>
      </c>
      <c r="T210" s="183">
        <f>S210*H210</f>
        <v>0.002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134</v>
      </c>
      <c r="AT210" s="184" t="s">
        <v>130</v>
      </c>
      <c r="AU210" s="184" t="s">
        <v>83</v>
      </c>
      <c r="AY210" s="18" t="s">
        <v>127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81</v>
      </c>
      <c r="BK210" s="185">
        <f>ROUND(I210*H210,2)</f>
        <v>0</v>
      </c>
      <c r="BL210" s="18" t="s">
        <v>134</v>
      </c>
      <c r="BM210" s="184" t="s">
        <v>304</v>
      </c>
    </row>
    <row r="211" s="13" customFormat="1">
      <c r="A211" s="13"/>
      <c r="B211" s="186"/>
      <c r="C211" s="13"/>
      <c r="D211" s="187" t="s">
        <v>136</v>
      </c>
      <c r="E211" s="188" t="s">
        <v>1</v>
      </c>
      <c r="F211" s="189" t="s">
        <v>83</v>
      </c>
      <c r="G211" s="13"/>
      <c r="H211" s="190">
        <v>2</v>
      </c>
      <c r="I211" s="191"/>
      <c r="J211" s="13"/>
      <c r="K211" s="13"/>
      <c r="L211" s="186"/>
      <c r="M211" s="192"/>
      <c r="N211" s="193"/>
      <c r="O211" s="193"/>
      <c r="P211" s="193"/>
      <c r="Q211" s="193"/>
      <c r="R211" s="193"/>
      <c r="S211" s="193"/>
      <c r="T211" s="19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8" t="s">
        <v>136</v>
      </c>
      <c r="AU211" s="188" t="s">
        <v>83</v>
      </c>
      <c r="AV211" s="13" t="s">
        <v>83</v>
      </c>
      <c r="AW211" s="13" t="s">
        <v>30</v>
      </c>
      <c r="AX211" s="13" t="s">
        <v>81</v>
      </c>
      <c r="AY211" s="188" t="s">
        <v>127</v>
      </c>
    </row>
    <row r="212" s="2" customFormat="1" ht="21.75" customHeight="1">
      <c r="A212" s="37"/>
      <c r="B212" s="171"/>
      <c r="C212" s="172" t="s">
        <v>305</v>
      </c>
      <c r="D212" s="172" t="s">
        <v>130</v>
      </c>
      <c r="E212" s="173" t="s">
        <v>306</v>
      </c>
      <c r="F212" s="174" t="s">
        <v>307</v>
      </c>
      <c r="G212" s="175" t="s">
        <v>139</v>
      </c>
      <c r="H212" s="176">
        <v>20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38</v>
      </c>
      <c r="O212" s="76"/>
      <c r="P212" s="182">
        <f>O212*H212</f>
        <v>0</v>
      </c>
      <c r="Q212" s="182">
        <v>2.0000000000000002E-05</v>
      </c>
      <c r="R212" s="182">
        <f>Q212*H212</f>
        <v>0.00040000000000000002</v>
      </c>
      <c r="S212" s="182">
        <v>0.0032000000000000002</v>
      </c>
      <c r="T212" s="183">
        <f>S212*H212</f>
        <v>0.064000000000000001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134</v>
      </c>
      <c r="AT212" s="184" t="s">
        <v>130</v>
      </c>
      <c r="AU212" s="184" t="s">
        <v>83</v>
      </c>
      <c r="AY212" s="18" t="s">
        <v>127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81</v>
      </c>
      <c r="BK212" s="185">
        <f>ROUND(I212*H212,2)</f>
        <v>0</v>
      </c>
      <c r="BL212" s="18" t="s">
        <v>134</v>
      </c>
      <c r="BM212" s="184" t="s">
        <v>308</v>
      </c>
    </row>
    <row r="213" s="13" customFormat="1">
      <c r="A213" s="13"/>
      <c r="B213" s="186"/>
      <c r="C213" s="13"/>
      <c r="D213" s="187" t="s">
        <v>136</v>
      </c>
      <c r="E213" s="188" t="s">
        <v>1</v>
      </c>
      <c r="F213" s="189" t="s">
        <v>215</v>
      </c>
      <c r="G213" s="13"/>
      <c r="H213" s="190">
        <v>20</v>
      </c>
      <c r="I213" s="191"/>
      <c r="J213" s="13"/>
      <c r="K213" s="13"/>
      <c r="L213" s="186"/>
      <c r="M213" s="192"/>
      <c r="N213" s="193"/>
      <c r="O213" s="193"/>
      <c r="P213" s="193"/>
      <c r="Q213" s="193"/>
      <c r="R213" s="193"/>
      <c r="S213" s="193"/>
      <c r="T213" s="19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8" t="s">
        <v>136</v>
      </c>
      <c r="AU213" s="188" t="s">
        <v>83</v>
      </c>
      <c r="AV213" s="13" t="s">
        <v>83</v>
      </c>
      <c r="AW213" s="13" t="s">
        <v>30</v>
      </c>
      <c r="AX213" s="13" t="s">
        <v>81</v>
      </c>
      <c r="AY213" s="188" t="s">
        <v>127</v>
      </c>
    </row>
    <row r="214" s="2" customFormat="1" ht="21.75" customHeight="1">
      <c r="A214" s="37"/>
      <c r="B214" s="171"/>
      <c r="C214" s="172" t="s">
        <v>309</v>
      </c>
      <c r="D214" s="172" t="s">
        <v>130</v>
      </c>
      <c r="E214" s="173" t="s">
        <v>310</v>
      </c>
      <c r="F214" s="174" t="s">
        <v>311</v>
      </c>
      <c r="G214" s="175" t="s">
        <v>139</v>
      </c>
      <c r="H214" s="176">
        <v>32</v>
      </c>
      <c r="I214" s="177"/>
      <c r="J214" s="178">
        <f>ROUND(I214*H214,2)</f>
        <v>0</v>
      </c>
      <c r="K214" s="179"/>
      <c r="L214" s="38"/>
      <c r="M214" s="180" t="s">
        <v>1</v>
      </c>
      <c r="N214" s="181" t="s">
        <v>38</v>
      </c>
      <c r="O214" s="76"/>
      <c r="P214" s="182">
        <f>O214*H214</f>
        <v>0</v>
      </c>
      <c r="Q214" s="182">
        <v>5.0000000000000002E-05</v>
      </c>
      <c r="R214" s="182">
        <f>Q214*H214</f>
        <v>0.0016000000000000001</v>
      </c>
      <c r="S214" s="182">
        <v>0.0053200000000000001</v>
      </c>
      <c r="T214" s="183">
        <f>S214*H214</f>
        <v>0.17024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4" t="s">
        <v>134</v>
      </c>
      <c r="AT214" s="184" t="s">
        <v>130</v>
      </c>
      <c r="AU214" s="184" t="s">
        <v>83</v>
      </c>
      <c r="AY214" s="18" t="s">
        <v>127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8" t="s">
        <v>81</v>
      </c>
      <c r="BK214" s="185">
        <f>ROUND(I214*H214,2)</f>
        <v>0</v>
      </c>
      <c r="BL214" s="18" t="s">
        <v>134</v>
      </c>
      <c r="BM214" s="184" t="s">
        <v>312</v>
      </c>
    </row>
    <row r="215" s="13" customFormat="1">
      <c r="A215" s="13"/>
      <c r="B215" s="186"/>
      <c r="C215" s="13"/>
      <c r="D215" s="187" t="s">
        <v>136</v>
      </c>
      <c r="E215" s="188" t="s">
        <v>1</v>
      </c>
      <c r="F215" s="189" t="s">
        <v>313</v>
      </c>
      <c r="G215" s="13"/>
      <c r="H215" s="190">
        <v>32</v>
      </c>
      <c r="I215" s="191"/>
      <c r="J215" s="13"/>
      <c r="K215" s="13"/>
      <c r="L215" s="186"/>
      <c r="M215" s="192"/>
      <c r="N215" s="193"/>
      <c r="O215" s="193"/>
      <c r="P215" s="193"/>
      <c r="Q215" s="193"/>
      <c r="R215" s="193"/>
      <c r="S215" s="193"/>
      <c r="T215" s="19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8" t="s">
        <v>136</v>
      </c>
      <c r="AU215" s="188" t="s">
        <v>83</v>
      </c>
      <c r="AV215" s="13" t="s">
        <v>83</v>
      </c>
      <c r="AW215" s="13" t="s">
        <v>30</v>
      </c>
      <c r="AX215" s="13" t="s">
        <v>81</v>
      </c>
      <c r="AY215" s="188" t="s">
        <v>127</v>
      </c>
    </row>
    <row r="216" s="2" customFormat="1" ht="16.5" customHeight="1">
      <c r="A216" s="37"/>
      <c r="B216" s="171"/>
      <c r="C216" s="172" t="s">
        <v>314</v>
      </c>
      <c r="D216" s="172" t="s">
        <v>130</v>
      </c>
      <c r="E216" s="173" t="s">
        <v>315</v>
      </c>
      <c r="F216" s="174" t="s">
        <v>316</v>
      </c>
      <c r="G216" s="175" t="s">
        <v>139</v>
      </c>
      <c r="H216" s="176">
        <v>8</v>
      </c>
      <c r="I216" s="177"/>
      <c r="J216" s="178">
        <f>ROUND(I216*H216,2)</f>
        <v>0</v>
      </c>
      <c r="K216" s="179"/>
      <c r="L216" s="38"/>
      <c r="M216" s="180" t="s">
        <v>1</v>
      </c>
      <c r="N216" s="181" t="s">
        <v>38</v>
      </c>
      <c r="O216" s="76"/>
      <c r="P216" s="182">
        <f>O216*H216</f>
        <v>0</v>
      </c>
      <c r="Q216" s="182">
        <v>3.0000000000000001E-05</v>
      </c>
      <c r="R216" s="182">
        <f>Q216*H216</f>
        <v>0.00024000000000000001</v>
      </c>
      <c r="S216" s="182">
        <v>0.00106</v>
      </c>
      <c r="T216" s="183">
        <f>S216*H216</f>
        <v>0.0084799999999999997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134</v>
      </c>
      <c r="AT216" s="184" t="s">
        <v>130</v>
      </c>
      <c r="AU216" s="184" t="s">
        <v>83</v>
      </c>
      <c r="AY216" s="18" t="s">
        <v>127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81</v>
      </c>
      <c r="BK216" s="185">
        <f>ROUND(I216*H216,2)</f>
        <v>0</v>
      </c>
      <c r="BL216" s="18" t="s">
        <v>134</v>
      </c>
      <c r="BM216" s="184" t="s">
        <v>317</v>
      </c>
    </row>
    <row r="217" s="13" customFormat="1">
      <c r="A217" s="13"/>
      <c r="B217" s="186"/>
      <c r="C217" s="13"/>
      <c r="D217" s="187" t="s">
        <v>136</v>
      </c>
      <c r="E217" s="188" t="s">
        <v>1</v>
      </c>
      <c r="F217" s="189" t="s">
        <v>166</v>
      </c>
      <c r="G217" s="13"/>
      <c r="H217" s="190">
        <v>8</v>
      </c>
      <c r="I217" s="191"/>
      <c r="J217" s="13"/>
      <c r="K217" s="13"/>
      <c r="L217" s="186"/>
      <c r="M217" s="192"/>
      <c r="N217" s="193"/>
      <c r="O217" s="193"/>
      <c r="P217" s="193"/>
      <c r="Q217" s="193"/>
      <c r="R217" s="193"/>
      <c r="S217" s="193"/>
      <c r="T217" s="19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8" t="s">
        <v>136</v>
      </c>
      <c r="AU217" s="188" t="s">
        <v>83</v>
      </c>
      <c r="AV217" s="13" t="s">
        <v>83</v>
      </c>
      <c r="AW217" s="13" t="s">
        <v>30</v>
      </c>
      <c r="AX217" s="13" t="s">
        <v>81</v>
      </c>
      <c r="AY217" s="188" t="s">
        <v>127</v>
      </c>
    </row>
    <row r="218" s="2" customFormat="1" ht="24.15" customHeight="1">
      <c r="A218" s="37"/>
      <c r="B218" s="171"/>
      <c r="C218" s="172" t="s">
        <v>318</v>
      </c>
      <c r="D218" s="172" t="s">
        <v>130</v>
      </c>
      <c r="E218" s="173" t="s">
        <v>319</v>
      </c>
      <c r="F218" s="174" t="s">
        <v>320</v>
      </c>
      <c r="G218" s="175" t="s">
        <v>139</v>
      </c>
      <c r="H218" s="176">
        <v>10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38</v>
      </c>
      <c r="O218" s="76"/>
      <c r="P218" s="182">
        <f>O218*H218</f>
        <v>0</v>
      </c>
      <c r="Q218" s="182">
        <v>4.0000000000000003E-05</v>
      </c>
      <c r="R218" s="182">
        <f>Q218*H218</f>
        <v>0.00040000000000000002</v>
      </c>
      <c r="S218" s="182">
        <v>0.0029299999999999999</v>
      </c>
      <c r="T218" s="183">
        <f>S218*H218</f>
        <v>0.0293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134</v>
      </c>
      <c r="AT218" s="184" t="s">
        <v>130</v>
      </c>
      <c r="AU218" s="184" t="s">
        <v>83</v>
      </c>
      <c r="AY218" s="18" t="s">
        <v>127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81</v>
      </c>
      <c r="BK218" s="185">
        <f>ROUND(I218*H218,2)</f>
        <v>0</v>
      </c>
      <c r="BL218" s="18" t="s">
        <v>134</v>
      </c>
      <c r="BM218" s="184" t="s">
        <v>321</v>
      </c>
    </row>
    <row r="219" s="13" customFormat="1">
      <c r="A219" s="13"/>
      <c r="B219" s="186"/>
      <c r="C219" s="13"/>
      <c r="D219" s="187" t="s">
        <v>136</v>
      </c>
      <c r="E219" s="188" t="s">
        <v>1</v>
      </c>
      <c r="F219" s="189" t="s">
        <v>174</v>
      </c>
      <c r="G219" s="13"/>
      <c r="H219" s="190">
        <v>10</v>
      </c>
      <c r="I219" s="191"/>
      <c r="J219" s="13"/>
      <c r="K219" s="13"/>
      <c r="L219" s="186"/>
      <c r="M219" s="192"/>
      <c r="N219" s="193"/>
      <c r="O219" s="193"/>
      <c r="P219" s="193"/>
      <c r="Q219" s="193"/>
      <c r="R219" s="193"/>
      <c r="S219" s="193"/>
      <c r="T219" s="19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8" t="s">
        <v>136</v>
      </c>
      <c r="AU219" s="188" t="s">
        <v>83</v>
      </c>
      <c r="AV219" s="13" t="s">
        <v>83</v>
      </c>
      <c r="AW219" s="13" t="s">
        <v>30</v>
      </c>
      <c r="AX219" s="13" t="s">
        <v>81</v>
      </c>
      <c r="AY219" s="188" t="s">
        <v>127</v>
      </c>
    </row>
    <row r="220" s="2" customFormat="1" ht="24.15" customHeight="1">
      <c r="A220" s="37"/>
      <c r="B220" s="171"/>
      <c r="C220" s="172" t="s">
        <v>322</v>
      </c>
      <c r="D220" s="172" t="s">
        <v>130</v>
      </c>
      <c r="E220" s="173" t="s">
        <v>323</v>
      </c>
      <c r="F220" s="174" t="s">
        <v>324</v>
      </c>
      <c r="G220" s="175" t="s">
        <v>145</v>
      </c>
      <c r="H220" s="176">
        <v>0.27000000000000002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38</v>
      </c>
      <c r="O220" s="76"/>
      <c r="P220" s="182">
        <f>O220*H220</f>
        <v>0</v>
      </c>
      <c r="Q220" s="182">
        <v>0</v>
      </c>
      <c r="R220" s="182">
        <f>Q220*H220</f>
        <v>0</v>
      </c>
      <c r="S220" s="182">
        <v>0</v>
      </c>
      <c r="T220" s="18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134</v>
      </c>
      <c r="AT220" s="184" t="s">
        <v>130</v>
      </c>
      <c r="AU220" s="184" t="s">
        <v>83</v>
      </c>
      <c r="AY220" s="18" t="s">
        <v>127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81</v>
      </c>
      <c r="BK220" s="185">
        <f>ROUND(I220*H220,2)</f>
        <v>0</v>
      </c>
      <c r="BL220" s="18" t="s">
        <v>134</v>
      </c>
      <c r="BM220" s="184" t="s">
        <v>325</v>
      </c>
    </row>
    <row r="221" s="13" customFormat="1">
      <c r="A221" s="13"/>
      <c r="B221" s="186"/>
      <c r="C221" s="13"/>
      <c r="D221" s="187" t="s">
        <v>136</v>
      </c>
      <c r="E221" s="188" t="s">
        <v>1</v>
      </c>
      <c r="F221" s="189" t="s">
        <v>326</v>
      </c>
      <c r="G221" s="13"/>
      <c r="H221" s="190">
        <v>0.27000000000000002</v>
      </c>
      <c r="I221" s="191"/>
      <c r="J221" s="13"/>
      <c r="K221" s="13"/>
      <c r="L221" s="186"/>
      <c r="M221" s="192"/>
      <c r="N221" s="193"/>
      <c r="O221" s="193"/>
      <c r="P221" s="193"/>
      <c r="Q221" s="193"/>
      <c r="R221" s="193"/>
      <c r="S221" s="193"/>
      <c r="T221" s="19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8" t="s">
        <v>136</v>
      </c>
      <c r="AU221" s="188" t="s">
        <v>83</v>
      </c>
      <c r="AV221" s="13" t="s">
        <v>83</v>
      </c>
      <c r="AW221" s="13" t="s">
        <v>30</v>
      </c>
      <c r="AX221" s="13" t="s">
        <v>81</v>
      </c>
      <c r="AY221" s="188" t="s">
        <v>127</v>
      </c>
    </row>
    <row r="222" s="2" customFormat="1" ht="24.15" customHeight="1">
      <c r="A222" s="37"/>
      <c r="B222" s="171"/>
      <c r="C222" s="172" t="s">
        <v>327</v>
      </c>
      <c r="D222" s="172" t="s">
        <v>130</v>
      </c>
      <c r="E222" s="173" t="s">
        <v>328</v>
      </c>
      <c r="F222" s="174" t="s">
        <v>329</v>
      </c>
      <c r="G222" s="175" t="s">
        <v>139</v>
      </c>
      <c r="H222" s="176">
        <v>4</v>
      </c>
      <c r="I222" s="177"/>
      <c r="J222" s="178">
        <f>ROUND(I222*H222,2)</f>
        <v>0</v>
      </c>
      <c r="K222" s="179"/>
      <c r="L222" s="38"/>
      <c r="M222" s="180" t="s">
        <v>1</v>
      </c>
      <c r="N222" s="181" t="s">
        <v>38</v>
      </c>
      <c r="O222" s="76"/>
      <c r="P222" s="182">
        <f>O222*H222</f>
        <v>0</v>
      </c>
      <c r="Q222" s="182">
        <v>0.0016199999999999999</v>
      </c>
      <c r="R222" s="182">
        <f>Q222*H222</f>
        <v>0.0064799999999999996</v>
      </c>
      <c r="S222" s="182">
        <v>0</v>
      </c>
      <c r="T222" s="18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4" t="s">
        <v>134</v>
      </c>
      <c r="AT222" s="184" t="s">
        <v>130</v>
      </c>
      <c r="AU222" s="184" t="s">
        <v>83</v>
      </c>
      <c r="AY222" s="18" t="s">
        <v>127</v>
      </c>
      <c r="BE222" s="185">
        <f>IF(N222="základní",J222,0)</f>
        <v>0</v>
      </c>
      <c r="BF222" s="185">
        <f>IF(N222="snížená",J222,0)</f>
        <v>0</v>
      </c>
      <c r="BG222" s="185">
        <f>IF(N222="zákl. přenesená",J222,0)</f>
        <v>0</v>
      </c>
      <c r="BH222" s="185">
        <f>IF(N222="sníž. přenesená",J222,0)</f>
        <v>0</v>
      </c>
      <c r="BI222" s="185">
        <f>IF(N222="nulová",J222,0)</f>
        <v>0</v>
      </c>
      <c r="BJ222" s="18" t="s">
        <v>81</v>
      </c>
      <c r="BK222" s="185">
        <f>ROUND(I222*H222,2)</f>
        <v>0</v>
      </c>
      <c r="BL222" s="18" t="s">
        <v>134</v>
      </c>
      <c r="BM222" s="184" t="s">
        <v>330</v>
      </c>
    </row>
    <row r="223" s="13" customFormat="1">
      <c r="A223" s="13"/>
      <c r="B223" s="186"/>
      <c r="C223" s="13"/>
      <c r="D223" s="187" t="s">
        <v>136</v>
      </c>
      <c r="E223" s="188" t="s">
        <v>1</v>
      </c>
      <c r="F223" s="189" t="s">
        <v>148</v>
      </c>
      <c r="G223" s="13"/>
      <c r="H223" s="190">
        <v>4</v>
      </c>
      <c r="I223" s="191"/>
      <c r="J223" s="13"/>
      <c r="K223" s="13"/>
      <c r="L223" s="186"/>
      <c r="M223" s="192"/>
      <c r="N223" s="193"/>
      <c r="O223" s="193"/>
      <c r="P223" s="193"/>
      <c r="Q223" s="193"/>
      <c r="R223" s="193"/>
      <c r="S223" s="193"/>
      <c r="T223" s="19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8" t="s">
        <v>136</v>
      </c>
      <c r="AU223" s="188" t="s">
        <v>83</v>
      </c>
      <c r="AV223" s="13" t="s">
        <v>83</v>
      </c>
      <c r="AW223" s="13" t="s">
        <v>30</v>
      </c>
      <c r="AX223" s="13" t="s">
        <v>81</v>
      </c>
      <c r="AY223" s="188" t="s">
        <v>127</v>
      </c>
    </row>
    <row r="224" s="2" customFormat="1" ht="24.15" customHeight="1">
      <c r="A224" s="37"/>
      <c r="B224" s="171"/>
      <c r="C224" s="172" t="s">
        <v>331</v>
      </c>
      <c r="D224" s="172" t="s">
        <v>130</v>
      </c>
      <c r="E224" s="173" t="s">
        <v>332</v>
      </c>
      <c r="F224" s="174" t="s">
        <v>333</v>
      </c>
      <c r="G224" s="175" t="s">
        <v>139</v>
      </c>
      <c r="H224" s="176">
        <v>6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38</v>
      </c>
      <c r="O224" s="76"/>
      <c r="P224" s="182">
        <f>O224*H224</f>
        <v>0</v>
      </c>
      <c r="Q224" s="182">
        <v>0.0030100000000000001</v>
      </c>
      <c r="R224" s="182">
        <f>Q224*H224</f>
        <v>0.01806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134</v>
      </c>
      <c r="AT224" s="184" t="s">
        <v>130</v>
      </c>
      <c r="AU224" s="184" t="s">
        <v>83</v>
      </c>
      <c r="AY224" s="18" t="s">
        <v>127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81</v>
      </c>
      <c r="BK224" s="185">
        <f>ROUND(I224*H224,2)</f>
        <v>0</v>
      </c>
      <c r="BL224" s="18" t="s">
        <v>134</v>
      </c>
      <c r="BM224" s="184" t="s">
        <v>334</v>
      </c>
    </row>
    <row r="225" s="13" customFormat="1">
      <c r="A225" s="13"/>
      <c r="B225" s="186"/>
      <c r="C225" s="13"/>
      <c r="D225" s="187" t="s">
        <v>136</v>
      </c>
      <c r="E225" s="188" t="s">
        <v>1</v>
      </c>
      <c r="F225" s="189" t="s">
        <v>141</v>
      </c>
      <c r="G225" s="13"/>
      <c r="H225" s="190">
        <v>6</v>
      </c>
      <c r="I225" s="191"/>
      <c r="J225" s="13"/>
      <c r="K225" s="13"/>
      <c r="L225" s="186"/>
      <c r="M225" s="192"/>
      <c r="N225" s="193"/>
      <c r="O225" s="193"/>
      <c r="P225" s="193"/>
      <c r="Q225" s="193"/>
      <c r="R225" s="193"/>
      <c r="S225" s="193"/>
      <c r="T225" s="19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8" t="s">
        <v>136</v>
      </c>
      <c r="AU225" s="188" t="s">
        <v>83</v>
      </c>
      <c r="AV225" s="13" t="s">
        <v>83</v>
      </c>
      <c r="AW225" s="13" t="s">
        <v>30</v>
      </c>
      <c r="AX225" s="13" t="s">
        <v>81</v>
      </c>
      <c r="AY225" s="188" t="s">
        <v>127</v>
      </c>
    </row>
    <row r="226" s="2" customFormat="1" ht="24.15" customHeight="1">
      <c r="A226" s="37"/>
      <c r="B226" s="171"/>
      <c r="C226" s="172" t="s">
        <v>335</v>
      </c>
      <c r="D226" s="172" t="s">
        <v>130</v>
      </c>
      <c r="E226" s="173" t="s">
        <v>336</v>
      </c>
      <c r="F226" s="174" t="s">
        <v>337</v>
      </c>
      <c r="G226" s="175" t="s">
        <v>139</v>
      </c>
      <c r="H226" s="176">
        <v>24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0.0038300000000000001</v>
      </c>
      <c r="R226" s="182">
        <f>Q226*H226</f>
        <v>0.091920000000000002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134</v>
      </c>
      <c r="AT226" s="184" t="s">
        <v>130</v>
      </c>
      <c r="AU226" s="184" t="s">
        <v>83</v>
      </c>
      <c r="AY226" s="18" t="s">
        <v>127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81</v>
      </c>
      <c r="BK226" s="185">
        <f>ROUND(I226*H226,2)</f>
        <v>0</v>
      </c>
      <c r="BL226" s="18" t="s">
        <v>134</v>
      </c>
      <c r="BM226" s="184" t="s">
        <v>338</v>
      </c>
    </row>
    <row r="227" s="13" customFormat="1">
      <c r="A227" s="13"/>
      <c r="B227" s="186"/>
      <c r="C227" s="13"/>
      <c r="D227" s="187" t="s">
        <v>136</v>
      </c>
      <c r="E227" s="188" t="s">
        <v>1</v>
      </c>
      <c r="F227" s="189" t="s">
        <v>231</v>
      </c>
      <c r="G227" s="13"/>
      <c r="H227" s="190">
        <v>24</v>
      </c>
      <c r="I227" s="191"/>
      <c r="J227" s="13"/>
      <c r="K227" s="13"/>
      <c r="L227" s="186"/>
      <c r="M227" s="192"/>
      <c r="N227" s="193"/>
      <c r="O227" s="193"/>
      <c r="P227" s="193"/>
      <c r="Q227" s="193"/>
      <c r="R227" s="193"/>
      <c r="S227" s="193"/>
      <c r="T227" s="19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8" t="s">
        <v>136</v>
      </c>
      <c r="AU227" s="188" t="s">
        <v>83</v>
      </c>
      <c r="AV227" s="13" t="s">
        <v>83</v>
      </c>
      <c r="AW227" s="13" t="s">
        <v>30</v>
      </c>
      <c r="AX227" s="13" t="s">
        <v>81</v>
      </c>
      <c r="AY227" s="188" t="s">
        <v>127</v>
      </c>
    </row>
    <row r="228" s="2" customFormat="1" ht="24.15" customHeight="1">
      <c r="A228" s="37"/>
      <c r="B228" s="171"/>
      <c r="C228" s="172" t="s">
        <v>339</v>
      </c>
      <c r="D228" s="172" t="s">
        <v>130</v>
      </c>
      <c r="E228" s="173" t="s">
        <v>340</v>
      </c>
      <c r="F228" s="174" t="s">
        <v>341</v>
      </c>
      <c r="G228" s="175" t="s">
        <v>139</v>
      </c>
      <c r="H228" s="176">
        <v>18</v>
      </c>
      <c r="I228" s="177"/>
      <c r="J228" s="178">
        <f>ROUND(I228*H228,2)</f>
        <v>0</v>
      </c>
      <c r="K228" s="179"/>
      <c r="L228" s="38"/>
      <c r="M228" s="180" t="s">
        <v>1</v>
      </c>
      <c r="N228" s="181" t="s">
        <v>38</v>
      </c>
      <c r="O228" s="76"/>
      <c r="P228" s="182">
        <f>O228*H228</f>
        <v>0</v>
      </c>
      <c r="Q228" s="182">
        <v>0.0044999999999999997</v>
      </c>
      <c r="R228" s="182">
        <f>Q228*H228</f>
        <v>0.080999999999999989</v>
      </c>
      <c r="S228" s="182">
        <v>0</v>
      </c>
      <c r="T228" s="18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4" t="s">
        <v>134</v>
      </c>
      <c r="AT228" s="184" t="s">
        <v>130</v>
      </c>
      <c r="AU228" s="184" t="s">
        <v>83</v>
      </c>
      <c r="AY228" s="18" t="s">
        <v>127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18" t="s">
        <v>81</v>
      </c>
      <c r="BK228" s="185">
        <f>ROUND(I228*H228,2)</f>
        <v>0</v>
      </c>
      <c r="BL228" s="18" t="s">
        <v>134</v>
      </c>
      <c r="BM228" s="184" t="s">
        <v>342</v>
      </c>
    </row>
    <row r="229" s="13" customFormat="1">
      <c r="A229" s="13"/>
      <c r="B229" s="186"/>
      <c r="C229" s="13"/>
      <c r="D229" s="187" t="s">
        <v>136</v>
      </c>
      <c r="E229" s="188" t="s">
        <v>1</v>
      </c>
      <c r="F229" s="189" t="s">
        <v>204</v>
      </c>
      <c r="G229" s="13"/>
      <c r="H229" s="190">
        <v>18</v>
      </c>
      <c r="I229" s="191"/>
      <c r="J229" s="13"/>
      <c r="K229" s="13"/>
      <c r="L229" s="186"/>
      <c r="M229" s="192"/>
      <c r="N229" s="193"/>
      <c r="O229" s="193"/>
      <c r="P229" s="193"/>
      <c r="Q229" s="193"/>
      <c r="R229" s="193"/>
      <c r="S229" s="193"/>
      <c r="T229" s="19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8" t="s">
        <v>136</v>
      </c>
      <c r="AU229" s="188" t="s">
        <v>83</v>
      </c>
      <c r="AV229" s="13" t="s">
        <v>83</v>
      </c>
      <c r="AW229" s="13" t="s">
        <v>30</v>
      </c>
      <c r="AX229" s="13" t="s">
        <v>81</v>
      </c>
      <c r="AY229" s="188" t="s">
        <v>127</v>
      </c>
    </row>
    <row r="230" s="2" customFormat="1" ht="24.15" customHeight="1">
      <c r="A230" s="37"/>
      <c r="B230" s="171"/>
      <c r="C230" s="172" t="s">
        <v>343</v>
      </c>
      <c r="D230" s="172" t="s">
        <v>130</v>
      </c>
      <c r="E230" s="173" t="s">
        <v>344</v>
      </c>
      <c r="F230" s="174" t="s">
        <v>345</v>
      </c>
      <c r="G230" s="175" t="s">
        <v>139</v>
      </c>
      <c r="H230" s="176">
        <v>24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38</v>
      </c>
      <c r="O230" s="76"/>
      <c r="P230" s="182">
        <f>O230*H230</f>
        <v>0</v>
      </c>
      <c r="Q230" s="182">
        <v>0.00643</v>
      </c>
      <c r="R230" s="182">
        <f>Q230*H230</f>
        <v>0.15432000000000001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134</v>
      </c>
      <c r="AT230" s="184" t="s">
        <v>130</v>
      </c>
      <c r="AU230" s="184" t="s">
        <v>83</v>
      </c>
      <c r="AY230" s="18" t="s">
        <v>127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81</v>
      </c>
      <c r="BK230" s="185">
        <f>ROUND(I230*H230,2)</f>
        <v>0</v>
      </c>
      <c r="BL230" s="18" t="s">
        <v>134</v>
      </c>
      <c r="BM230" s="184" t="s">
        <v>346</v>
      </c>
    </row>
    <row r="231" s="13" customFormat="1">
      <c r="A231" s="13"/>
      <c r="B231" s="186"/>
      <c r="C231" s="13"/>
      <c r="D231" s="187" t="s">
        <v>136</v>
      </c>
      <c r="E231" s="188" t="s">
        <v>1</v>
      </c>
      <c r="F231" s="189" t="s">
        <v>231</v>
      </c>
      <c r="G231" s="13"/>
      <c r="H231" s="190">
        <v>24</v>
      </c>
      <c r="I231" s="191"/>
      <c r="J231" s="13"/>
      <c r="K231" s="13"/>
      <c r="L231" s="186"/>
      <c r="M231" s="192"/>
      <c r="N231" s="193"/>
      <c r="O231" s="193"/>
      <c r="P231" s="193"/>
      <c r="Q231" s="193"/>
      <c r="R231" s="193"/>
      <c r="S231" s="193"/>
      <c r="T231" s="19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8" t="s">
        <v>136</v>
      </c>
      <c r="AU231" s="188" t="s">
        <v>83</v>
      </c>
      <c r="AV231" s="13" t="s">
        <v>83</v>
      </c>
      <c r="AW231" s="13" t="s">
        <v>30</v>
      </c>
      <c r="AX231" s="13" t="s">
        <v>81</v>
      </c>
      <c r="AY231" s="188" t="s">
        <v>127</v>
      </c>
    </row>
    <row r="232" s="2" customFormat="1" ht="21.75" customHeight="1">
      <c r="A232" s="37"/>
      <c r="B232" s="171"/>
      <c r="C232" s="172" t="s">
        <v>347</v>
      </c>
      <c r="D232" s="172" t="s">
        <v>130</v>
      </c>
      <c r="E232" s="173" t="s">
        <v>348</v>
      </c>
      <c r="F232" s="174" t="s">
        <v>349</v>
      </c>
      <c r="G232" s="175" t="s">
        <v>139</v>
      </c>
      <c r="H232" s="176">
        <v>52</v>
      </c>
      <c r="I232" s="177"/>
      <c r="J232" s="178">
        <f>ROUND(I232*H232,2)</f>
        <v>0</v>
      </c>
      <c r="K232" s="179"/>
      <c r="L232" s="38"/>
      <c r="M232" s="180" t="s">
        <v>1</v>
      </c>
      <c r="N232" s="181" t="s">
        <v>38</v>
      </c>
      <c r="O232" s="76"/>
      <c r="P232" s="182">
        <f>O232*H232</f>
        <v>0</v>
      </c>
      <c r="Q232" s="182">
        <v>0</v>
      </c>
      <c r="R232" s="182">
        <f>Q232*H232</f>
        <v>0</v>
      </c>
      <c r="S232" s="182">
        <v>0</v>
      </c>
      <c r="T232" s="18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4" t="s">
        <v>134</v>
      </c>
      <c r="AT232" s="184" t="s">
        <v>130</v>
      </c>
      <c r="AU232" s="184" t="s">
        <v>83</v>
      </c>
      <c r="AY232" s="18" t="s">
        <v>127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8" t="s">
        <v>81</v>
      </c>
      <c r="BK232" s="185">
        <f>ROUND(I232*H232,2)</f>
        <v>0</v>
      </c>
      <c r="BL232" s="18" t="s">
        <v>134</v>
      </c>
      <c r="BM232" s="184" t="s">
        <v>350</v>
      </c>
    </row>
    <row r="233" s="13" customFormat="1">
      <c r="A233" s="13"/>
      <c r="B233" s="186"/>
      <c r="C233" s="13"/>
      <c r="D233" s="187" t="s">
        <v>136</v>
      </c>
      <c r="E233" s="188" t="s">
        <v>1</v>
      </c>
      <c r="F233" s="189" t="s">
        <v>351</v>
      </c>
      <c r="G233" s="13"/>
      <c r="H233" s="190">
        <v>52</v>
      </c>
      <c r="I233" s="191"/>
      <c r="J233" s="13"/>
      <c r="K233" s="13"/>
      <c r="L233" s="186"/>
      <c r="M233" s="192"/>
      <c r="N233" s="193"/>
      <c r="O233" s="193"/>
      <c r="P233" s="193"/>
      <c r="Q233" s="193"/>
      <c r="R233" s="193"/>
      <c r="S233" s="193"/>
      <c r="T233" s="19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8" t="s">
        <v>136</v>
      </c>
      <c r="AU233" s="188" t="s">
        <v>83</v>
      </c>
      <c r="AV233" s="13" t="s">
        <v>83</v>
      </c>
      <c r="AW233" s="13" t="s">
        <v>30</v>
      </c>
      <c r="AX233" s="13" t="s">
        <v>81</v>
      </c>
      <c r="AY233" s="188" t="s">
        <v>127</v>
      </c>
    </row>
    <row r="234" s="2" customFormat="1" ht="21.75" customHeight="1">
      <c r="A234" s="37"/>
      <c r="B234" s="171"/>
      <c r="C234" s="172" t="s">
        <v>352</v>
      </c>
      <c r="D234" s="172" t="s">
        <v>130</v>
      </c>
      <c r="E234" s="173" t="s">
        <v>353</v>
      </c>
      <c r="F234" s="174" t="s">
        <v>354</v>
      </c>
      <c r="G234" s="175" t="s">
        <v>139</v>
      </c>
      <c r="H234" s="176">
        <v>24</v>
      </c>
      <c r="I234" s="177"/>
      <c r="J234" s="178">
        <f>ROUND(I234*H234,2)</f>
        <v>0</v>
      </c>
      <c r="K234" s="179"/>
      <c r="L234" s="38"/>
      <c r="M234" s="180" t="s">
        <v>1</v>
      </c>
      <c r="N234" s="181" t="s">
        <v>38</v>
      </c>
      <c r="O234" s="76"/>
      <c r="P234" s="182">
        <f>O234*H234</f>
        <v>0</v>
      </c>
      <c r="Q234" s="182">
        <v>0</v>
      </c>
      <c r="R234" s="182">
        <f>Q234*H234</f>
        <v>0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134</v>
      </c>
      <c r="AT234" s="184" t="s">
        <v>130</v>
      </c>
      <c r="AU234" s="184" t="s">
        <v>83</v>
      </c>
      <c r="AY234" s="18" t="s">
        <v>127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81</v>
      </c>
      <c r="BK234" s="185">
        <f>ROUND(I234*H234,2)</f>
        <v>0</v>
      </c>
      <c r="BL234" s="18" t="s">
        <v>134</v>
      </c>
      <c r="BM234" s="184" t="s">
        <v>355</v>
      </c>
    </row>
    <row r="235" s="13" customFormat="1">
      <c r="A235" s="13"/>
      <c r="B235" s="186"/>
      <c r="C235" s="13"/>
      <c r="D235" s="187" t="s">
        <v>136</v>
      </c>
      <c r="E235" s="188" t="s">
        <v>1</v>
      </c>
      <c r="F235" s="189" t="s">
        <v>231</v>
      </c>
      <c r="G235" s="13"/>
      <c r="H235" s="190">
        <v>24</v>
      </c>
      <c r="I235" s="191"/>
      <c r="J235" s="13"/>
      <c r="K235" s="13"/>
      <c r="L235" s="186"/>
      <c r="M235" s="192"/>
      <c r="N235" s="193"/>
      <c r="O235" s="193"/>
      <c r="P235" s="193"/>
      <c r="Q235" s="193"/>
      <c r="R235" s="193"/>
      <c r="S235" s="193"/>
      <c r="T235" s="19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8" t="s">
        <v>136</v>
      </c>
      <c r="AU235" s="188" t="s">
        <v>83</v>
      </c>
      <c r="AV235" s="13" t="s">
        <v>83</v>
      </c>
      <c r="AW235" s="13" t="s">
        <v>30</v>
      </c>
      <c r="AX235" s="13" t="s">
        <v>81</v>
      </c>
      <c r="AY235" s="188" t="s">
        <v>127</v>
      </c>
    </row>
    <row r="236" s="2" customFormat="1" ht="24.15" customHeight="1">
      <c r="A236" s="37"/>
      <c r="B236" s="171"/>
      <c r="C236" s="172" t="s">
        <v>356</v>
      </c>
      <c r="D236" s="172" t="s">
        <v>130</v>
      </c>
      <c r="E236" s="173" t="s">
        <v>357</v>
      </c>
      <c r="F236" s="174" t="s">
        <v>358</v>
      </c>
      <c r="G236" s="175" t="s">
        <v>139</v>
      </c>
      <c r="H236" s="176">
        <v>5</v>
      </c>
      <c r="I236" s="177"/>
      <c r="J236" s="178">
        <f>ROUND(I236*H236,2)</f>
        <v>0</v>
      </c>
      <c r="K236" s="179"/>
      <c r="L236" s="38"/>
      <c r="M236" s="180" t="s">
        <v>1</v>
      </c>
      <c r="N236" s="181" t="s">
        <v>38</v>
      </c>
      <c r="O236" s="76"/>
      <c r="P236" s="182">
        <f>O236*H236</f>
        <v>0</v>
      </c>
      <c r="Q236" s="182">
        <v>0.00059000000000000003</v>
      </c>
      <c r="R236" s="182">
        <f>Q236*H236</f>
        <v>0.0029500000000000004</v>
      </c>
      <c r="S236" s="182">
        <v>0</v>
      </c>
      <c r="T236" s="18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4" t="s">
        <v>134</v>
      </c>
      <c r="AT236" s="184" t="s">
        <v>130</v>
      </c>
      <c r="AU236" s="184" t="s">
        <v>83</v>
      </c>
      <c r="AY236" s="18" t="s">
        <v>127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8" t="s">
        <v>81</v>
      </c>
      <c r="BK236" s="185">
        <f>ROUND(I236*H236,2)</f>
        <v>0</v>
      </c>
      <c r="BL236" s="18" t="s">
        <v>134</v>
      </c>
      <c r="BM236" s="184" t="s">
        <v>359</v>
      </c>
    </row>
    <row r="237" s="13" customFormat="1">
      <c r="A237" s="13"/>
      <c r="B237" s="186"/>
      <c r="C237" s="13"/>
      <c r="D237" s="187" t="s">
        <v>136</v>
      </c>
      <c r="E237" s="188" t="s">
        <v>1</v>
      </c>
      <c r="F237" s="189" t="s">
        <v>153</v>
      </c>
      <c r="G237" s="13"/>
      <c r="H237" s="190">
        <v>5</v>
      </c>
      <c r="I237" s="191"/>
      <c r="J237" s="13"/>
      <c r="K237" s="13"/>
      <c r="L237" s="186"/>
      <c r="M237" s="192"/>
      <c r="N237" s="193"/>
      <c r="O237" s="193"/>
      <c r="P237" s="193"/>
      <c r="Q237" s="193"/>
      <c r="R237" s="193"/>
      <c r="S237" s="193"/>
      <c r="T237" s="19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8" t="s">
        <v>136</v>
      </c>
      <c r="AU237" s="188" t="s">
        <v>83</v>
      </c>
      <c r="AV237" s="13" t="s">
        <v>83</v>
      </c>
      <c r="AW237" s="13" t="s">
        <v>30</v>
      </c>
      <c r="AX237" s="13" t="s">
        <v>81</v>
      </c>
      <c r="AY237" s="188" t="s">
        <v>127</v>
      </c>
    </row>
    <row r="238" s="2" customFormat="1" ht="24.15" customHeight="1">
      <c r="A238" s="37"/>
      <c r="B238" s="171"/>
      <c r="C238" s="172" t="s">
        <v>360</v>
      </c>
      <c r="D238" s="172" t="s">
        <v>130</v>
      </c>
      <c r="E238" s="173" t="s">
        <v>361</v>
      </c>
      <c r="F238" s="174" t="s">
        <v>362</v>
      </c>
      <c r="G238" s="175" t="s">
        <v>139</v>
      </c>
      <c r="H238" s="176">
        <v>10</v>
      </c>
      <c r="I238" s="177"/>
      <c r="J238" s="178">
        <f>ROUND(I238*H238,2)</f>
        <v>0</v>
      </c>
      <c r="K238" s="179"/>
      <c r="L238" s="38"/>
      <c r="M238" s="180" t="s">
        <v>1</v>
      </c>
      <c r="N238" s="181" t="s">
        <v>38</v>
      </c>
      <c r="O238" s="76"/>
      <c r="P238" s="182">
        <f>O238*H238</f>
        <v>0</v>
      </c>
      <c r="Q238" s="182">
        <v>0.0016100000000000001</v>
      </c>
      <c r="R238" s="182">
        <f>Q238*H238</f>
        <v>0.0161</v>
      </c>
      <c r="S238" s="182">
        <v>0</v>
      </c>
      <c r="T238" s="18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4" t="s">
        <v>134</v>
      </c>
      <c r="AT238" s="184" t="s">
        <v>130</v>
      </c>
      <c r="AU238" s="184" t="s">
        <v>83</v>
      </c>
      <c r="AY238" s="18" t="s">
        <v>127</v>
      </c>
      <c r="BE238" s="185">
        <f>IF(N238="základní",J238,0)</f>
        <v>0</v>
      </c>
      <c r="BF238" s="185">
        <f>IF(N238="snížená",J238,0)</f>
        <v>0</v>
      </c>
      <c r="BG238" s="185">
        <f>IF(N238="zákl. přenesená",J238,0)</f>
        <v>0</v>
      </c>
      <c r="BH238" s="185">
        <f>IF(N238="sníž. přenesená",J238,0)</f>
        <v>0</v>
      </c>
      <c r="BI238" s="185">
        <f>IF(N238="nulová",J238,0)</f>
        <v>0</v>
      </c>
      <c r="BJ238" s="18" t="s">
        <v>81</v>
      </c>
      <c r="BK238" s="185">
        <f>ROUND(I238*H238,2)</f>
        <v>0</v>
      </c>
      <c r="BL238" s="18" t="s">
        <v>134</v>
      </c>
      <c r="BM238" s="184" t="s">
        <v>363</v>
      </c>
    </row>
    <row r="239" s="13" customFormat="1">
      <c r="A239" s="13"/>
      <c r="B239" s="186"/>
      <c r="C239" s="13"/>
      <c r="D239" s="187" t="s">
        <v>136</v>
      </c>
      <c r="E239" s="188" t="s">
        <v>1</v>
      </c>
      <c r="F239" s="189" t="s">
        <v>174</v>
      </c>
      <c r="G239" s="13"/>
      <c r="H239" s="190">
        <v>10</v>
      </c>
      <c r="I239" s="191"/>
      <c r="J239" s="13"/>
      <c r="K239" s="13"/>
      <c r="L239" s="186"/>
      <c r="M239" s="192"/>
      <c r="N239" s="193"/>
      <c r="O239" s="193"/>
      <c r="P239" s="193"/>
      <c r="Q239" s="193"/>
      <c r="R239" s="193"/>
      <c r="S239" s="193"/>
      <c r="T239" s="19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8" t="s">
        <v>136</v>
      </c>
      <c r="AU239" s="188" t="s">
        <v>83</v>
      </c>
      <c r="AV239" s="13" t="s">
        <v>83</v>
      </c>
      <c r="AW239" s="13" t="s">
        <v>30</v>
      </c>
      <c r="AX239" s="13" t="s">
        <v>81</v>
      </c>
      <c r="AY239" s="188" t="s">
        <v>127</v>
      </c>
    </row>
    <row r="240" s="2" customFormat="1" ht="24.15" customHeight="1">
      <c r="A240" s="37"/>
      <c r="B240" s="171"/>
      <c r="C240" s="172" t="s">
        <v>364</v>
      </c>
      <c r="D240" s="172" t="s">
        <v>130</v>
      </c>
      <c r="E240" s="173" t="s">
        <v>365</v>
      </c>
      <c r="F240" s="174" t="s">
        <v>366</v>
      </c>
      <c r="G240" s="175" t="s">
        <v>139</v>
      </c>
      <c r="H240" s="176">
        <v>5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38</v>
      </c>
      <c r="O240" s="76"/>
      <c r="P240" s="182">
        <f>O240*H240</f>
        <v>0</v>
      </c>
      <c r="Q240" s="182">
        <v>0.0020100000000000001</v>
      </c>
      <c r="R240" s="182">
        <f>Q240*H240</f>
        <v>0.01005</v>
      </c>
      <c r="S240" s="182">
        <v>0</v>
      </c>
      <c r="T240" s="18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134</v>
      </c>
      <c r="AT240" s="184" t="s">
        <v>130</v>
      </c>
      <c r="AU240" s="184" t="s">
        <v>83</v>
      </c>
      <c r="AY240" s="18" t="s">
        <v>127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81</v>
      </c>
      <c r="BK240" s="185">
        <f>ROUND(I240*H240,2)</f>
        <v>0</v>
      </c>
      <c r="BL240" s="18" t="s">
        <v>134</v>
      </c>
      <c r="BM240" s="184" t="s">
        <v>367</v>
      </c>
    </row>
    <row r="241" s="13" customFormat="1">
      <c r="A241" s="13"/>
      <c r="B241" s="186"/>
      <c r="C241" s="13"/>
      <c r="D241" s="187" t="s">
        <v>136</v>
      </c>
      <c r="E241" s="188" t="s">
        <v>1</v>
      </c>
      <c r="F241" s="189" t="s">
        <v>153</v>
      </c>
      <c r="G241" s="13"/>
      <c r="H241" s="190">
        <v>5</v>
      </c>
      <c r="I241" s="191"/>
      <c r="J241" s="13"/>
      <c r="K241" s="13"/>
      <c r="L241" s="186"/>
      <c r="M241" s="192"/>
      <c r="N241" s="193"/>
      <c r="O241" s="193"/>
      <c r="P241" s="193"/>
      <c r="Q241" s="193"/>
      <c r="R241" s="193"/>
      <c r="S241" s="193"/>
      <c r="T241" s="19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8" t="s">
        <v>136</v>
      </c>
      <c r="AU241" s="188" t="s">
        <v>83</v>
      </c>
      <c r="AV241" s="13" t="s">
        <v>83</v>
      </c>
      <c r="AW241" s="13" t="s">
        <v>30</v>
      </c>
      <c r="AX241" s="13" t="s">
        <v>81</v>
      </c>
      <c r="AY241" s="188" t="s">
        <v>127</v>
      </c>
    </row>
    <row r="242" s="2" customFormat="1" ht="33" customHeight="1">
      <c r="A242" s="37"/>
      <c r="B242" s="171"/>
      <c r="C242" s="172" t="s">
        <v>368</v>
      </c>
      <c r="D242" s="172" t="s">
        <v>130</v>
      </c>
      <c r="E242" s="173" t="s">
        <v>369</v>
      </c>
      <c r="F242" s="174" t="s">
        <v>370</v>
      </c>
      <c r="G242" s="175" t="s">
        <v>139</v>
      </c>
      <c r="H242" s="176">
        <v>5</v>
      </c>
      <c r="I242" s="177"/>
      <c r="J242" s="178">
        <f>ROUND(I242*H242,2)</f>
        <v>0</v>
      </c>
      <c r="K242" s="179"/>
      <c r="L242" s="38"/>
      <c r="M242" s="180" t="s">
        <v>1</v>
      </c>
      <c r="N242" s="181" t="s">
        <v>38</v>
      </c>
      <c r="O242" s="76"/>
      <c r="P242" s="182">
        <f>O242*H242</f>
        <v>0</v>
      </c>
      <c r="Q242" s="182">
        <v>2.0000000000000002E-05</v>
      </c>
      <c r="R242" s="182">
        <f>Q242*H242</f>
        <v>0.00010000000000000001</v>
      </c>
      <c r="S242" s="182">
        <v>0</v>
      </c>
      <c r="T242" s="18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4" t="s">
        <v>134</v>
      </c>
      <c r="AT242" s="184" t="s">
        <v>130</v>
      </c>
      <c r="AU242" s="184" t="s">
        <v>83</v>
      </c>
      <c r="AY242" s="18" t="s">
        <v>127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18" t="s">
        <v>81</v>
      </c>
      <c r="BK242" s="185">
        <f>ROUND(I242*H242,2)</f>
        <v>0</v>
      </c>
      <c r="BL242" s="18" t="s">
        <v>134</v>
      </c>
      <c r="BM242" s="184" t="s">
        <v>371</v>
      </c>
    </row>
    <row r="243" s="13" customFormat="1">
      <c r="A243" s="13"/>
      <c r="B243" s="186"/>
      <c r="C243" s="13"/>
      <c r="D243" s="187" t="s">
        <v>136</v>
      </c>
      <c r="E243" s="188" t="s">
        <v>1</v>
      </c>
      <c r="F243" s="189" t="s">
        <v>153</v>
      </c>
      <c r="G243" s="13"/>
      <c r="H243" s="190">
        <v>5</v>
      </c>
      <c r="I243" s="191"/>
      <c r="J243" s="13"/>
      <c r="K243" s="13"/>
      <c r="L243" s="186"/>
      <c r="M243" s="192"/>
      <c r="N243" s="193"/>
      <c r="O243" s="193"/>
      <c r="P243" s="193"/>
      <c r="Q243" s="193"/>
      <c r="R243" s="193"/>
      <c r="S243" s="193"/>
      <c r="T243" s="19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8" t="s">
        <v>136</v>
      </c>
      <c r="AU243" s="188" t="s">
        <v>83</v>
      </c>
      <c r="AV243" s="13" t="s">
        <v>83</v>
      </c>
      <c r="AW243" s="13" t="s">
        <v>30</v>
      </c>
      <c r="AX243" s="13" t="s">
        <v>81</v>
      </c>
      <c r="AY243" s="188" t="s">
        <v>127</v>
      </c>
    </row>
    <row r="244" s="2" customFormat="1" ht="33" customHeight="1">
      <c r="A244" s="37"/>
      <c r="B244" s="171"/>
      <c r="C244" s="172" t="s">
        <v>372</v>
      </c>
      <c r="D244" s="172" t="s">
        <v>130</v>
      </c>
      <c r="E244" s="173" t="s">
        <v>373</v>
      </c>
      <c r="F244" s="174" t="s">
        <v>374</v>
      </c>
      <c r="G244" s="175" t="s">
        <v>139</v>
      </c>
      <c r="H244" s="176">
        <v>10</v>
      </c>
      <c r="I244" s="177"/>
      <c r="J244" s="178">
        <f>ROUND(I244*H244,2)</f>
        <v>0</v>
      </c>
      <c r="K244" s="179"/>
      <c r="L244" s="38"/>
      <c r="M244" s="180" t="s">
        <v>1</v>
      </c>
      <c r="N244" s="181" t="s">
        <v>38</v>
      </c>
      <c r="O244" s="76"/>
      <c r="P244" s="182">
        <f>O244*H244</f>
        <v>0</v>
      </c>
      <c r="Q244" s="182">
        <v>6.0000000000000002E-05</v>
      </c>
      <c r="R244" s="182">
        <f>Q244*H244</f>
        <v>0.00060000000000000006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134</v>
      </c>
      <c r="AT244" s="184" t="s">
        <v>130</v>
      </c>
      <c r="AU244" s="184" t="s">
        <v>83</v>
      </c>
      <c r="AY244" s="18" t="s">
        <v>127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81</v>
      </c>
      <c r="BK244" s="185">
        <f>ROUND(I244*H244,2)</f>
        <v>0</v>
      </c>
      <c r="BL244" s="18" t="s">
        <v>134</v>
      </c>
      <c r="BM244" s="184" t="s">
        <v>375</v>
      </c>
    </row>
    <row r="245" s="13" customFormat="1">
      <c r="A245" s="13"/>
      <c r="B245" s="186"/>
      <c r="C245" s="13"/>
      <c r="D245" s="187" t="s">
        <v>136</v>
      </c>
      <c r="E245" s="188" t="s">
        <v>1</v>
      </c>
      <c r="F245" s="189" t="s">
        <v>174</v>
      </c>
      <c r="G245" s="13"/>
      <c r="H245" s="190">
        <v>10</v>
      </c>
      <c r="I245" s="191"/>
      <c r="J245" s="13"/>
      <c r="K245" s="13"/>
      <c r="L245" s="186"/>
      <c r="M245" s="192"/>
      <c r="N245" s="193"/>
      <c r="O245" s="193"/>
      <c r="P245" s="193"/>
      <c r="Q245" s="193"/>
      <c r="R245" s="193"/>
      <c r="S245" s="193"/>
      <c r="T245" s="19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8" t="s">
        <v>136</v>
      </c>
      <c r="AU245" s="188" t="s">
        <v>83</v>
      </c>
      <c r="AV245" s="13" t="s">
        <v>83</v>
      </c>
      <c r="AW245" s="13" t="s">
        <v>30</v>
      </c>
      <c r="AX245" s="13" t="s">
        <v>81</v>
      </c>
      <c r="AY245" s="188" t="s">
        <v>127</v>
      </c>
    </row>
    <row r="246" s="2" customFormat="1" ht="33" customHeight="1">
      <c r="A246" s="37"/>
      <c r="B246" s="171"/>
      <c r="C246" s="172" t="s">
        <v>376</v>
      </c>
      <c r="D246" s="172" t="s">
        <v>130</v>
      </c>
      <c r="E246" s="173" t="s">
        <v>377</v>
      </c>
      <c r="F246" s="174" t="s">
        <v>378</v>
      </c>
      <c r="G246" s="175" t="s">
        <v>139</v>
      </c>
      <c r="H246" s="176">
        <v>5</v>
      </c>
      <c r="I246" s="177"/>
      <c r="J246" s="178">
        <f>ROUND(I246*H246,2)</f>
        <v>0</v>
      </c>
      <c r="K246" s="179"/>
      <c r="L246" s="38"/>
      <c r="M246" s="180" t="s">
        <v>1</v>
      </c>
      <c r="N246" s="181" t="s">
        <v>38</v>
      </c>
      <c r="O246" s="76"/>
      <c r="P246" s="182">
        <f>O246*H246</f>
        <v>0</v>
      </c>
      <c r="Q246" s="182">
        <v>0.00013999999999999999</v>
      </c>
      <c r="R246" s="182">
        <f>Q246*H246</f>
        <v>0.00069999999999999988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134</v>
      </c>
      <c r="AT246" s="184" t="s">
        <v>130</v>
      </c>
      <c r="AU246" s="184" t="s">
        <v>83</v>
      </c>
      <c r="AY246" s="18" t="s">
        <v>127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81</v>
      </c>
      <c r="BK246" s="185">
        <f>ROUND(I246*H246,2)</f>
        <v>0</v>
      </c>
      <c r="BL246" s="18" t="s">
        <v>134</v>
      </c>
      <c r="BM246" s="184" t="s">
        <v>379</v>
      </c>
    </row>
    <row r="247" s="13" customFormat="1">
      <c r="A247" s="13"/>
      <c r="B247" s="186"/>
      <c r="C247" s="13"/>
      <c r="D247" s="187" t="s">
        <v>136</v>
      </c>
      <c r="E247" s="188" t="s">
        <v>1</v>
      </c>
      <c r="F247" s="189" t="s">
        <v>153</v>
      </c>
      <c r="G247" s="13"/>
      <c r="H247" s="190">
        <v>5</v>
      </c>
      <c r="I247" s="191"/>
      <c r="J247" s="13"/>
      <c r="K247" s="13"/>
      <c r="L247" s="186"/>
      <c r="M247" s="192"/>
      <c r="N247" s="193"/>
      <c r="O247" s="193"/>
      <c r="P247" s="193"/>
      <c r="Q247" s="193"/>
      <c r="R247" s="193"/>
      <c r="S247" s="193"/>
      <c r="T247" s="19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8" t="s">
        <v>136</v>
      </c>
      <c r="AU247" s="188" t="s">
        <v>83</v>
      </c>
      <c r="AV247" s="13" t="s">
        <v>83</v>
      </c>
      <c r="AW247" s="13" t="s">
        <v>30</v>
      </c>
      <c r="AX247" s="13" t="s">
        <v>81</v>
      </c>
      <c r="AY247" s="188" t="s">
        <v>127</v>
      </c>
    </row>
    <row r="248" s="2" customFormat="1" ht="16.5" customHeight="1">
      <c r="A248" s="37"/>
      <c r="B248" s="171"/>
      <c r="C248" s="172" t="s">
        <v>380</v>
      </c>
      <c r="D248" s="172" t="s">
        <v>130</v>
      </c>
      <c r="E248" s="173" t="s">
        <v>381</v>
      </c>
      <c r="F248" s="174" t="s">
        <v>382</v>
      </c>
      <c r="G248" s="175" t="s">
        <v>139</v>
      </c>
      <c r="H248" s="176">
        <v>15</v>
      </c>
      <c r="I248" s="177"/>
      <c r="J248" s="178">
        <f>ROUND(I248*H248,2)</f>
        <v>0</v>
      </c>
      <c r="K248" s="179"/>
      <c r="L248" s="38"/>
      <c r="M248" s="180" t="s">
        <v>1</v>
      </c>
      <c r="N248" s="181" t="s">
        <v>38</v>
      </c>
      <c r="O248" s="76"/>
      <c r="P248" s="182">
        <f>O248*H248</f>
        <v>0</v>
      </c>
      <c r="Q248" s="182">
        <v>0</v>
      </c>
      <c r="R248" s="182">
        <f>Q248*H248</f>
        <v>0</v>
      </c>
      <c r="S248" s="182">
        <v>0</v>
      </c>
      <c r="T248" s="18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4" t="s">
        <v>134</v>
      </c>
      <c r="AT248" s="184" t="s">
        <v>130</v>
      </c>
      <c r="AU248" s="184" t="s">
        <v>83</v>
      </c>
      <c r="AY248" s="18" t="s">
        <v>127</v>
      </c>
      <c r="BE248" s="185">
        <f>IF(N248="základní",J248,0)</f>
        <v>0</v>
      </c>
      <c r="BF248" s="185">
        <f>IF(N248="snížená",J248,0)</f>
        <v>0</v>
      </c>
      <c r="BG248" s="185">
        <f>IF(N248="zákl. přenesená",J248,0)</f>
        <v>0</v>
      </c>
      <c r="BH248" s="185">
        <f>IF(N248="sníž. přenesená",J248,0)</f>
        <v>0</v>
      </c>
      <c r="BI248" s="185">
        <f>IF(N248="nulová",J248,0)</f>
        <v>0</v>
      </c>
      <c r="BJ248" s="18" t="s">
        <v>81</v>
      </c>
      <c r="BK248" s="185">
        <f>ROUND(I248*H248,2)</f>
        <v>0</v>
      </c>
      <c r="BL248" s="18" t="s">
        <v>134</v>
      </c>
      <c r="BM248" s="184" t="s">
        <v>383</v>
      </c>
    </row>
    <row r="249" s="13" customFormat="1">
      <c r="A249" s="13"/>
      <c r="B249" s="186"/>
      <c r="C249" s="13"/>
      <c r="D249" s="187" t="s">
        <v>136</v>
      </c>
      <c r="E249" s="188" t="s">
        <v>1</v>
      </c>
      <c r="F249" s="189" t="s">
        <v>384</v>
      </c>
      <c r="G249" s="13"/>
      <c r="H249" s="190">
        <v>15</v>
      </c>
      <c r="I249" s="191"/>
      <c r="J249" s="13"/>
      <c r="K249" s="13"/>
      <c r="L249" s="186"/>
      <c r="M249" s="192"/>
      <c r="N249" s="193"/>
      <c r="O249" s="193"/>
      <c r="P249" s="193"/>
      <c r="Q249" s="193"/>
      <c r="R249" s="193"/>
      <c r="S249" s="193"/>
      <c r="T249" s="19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8" t="s">
        <v>136</v>
      </c>
      <c r="AU249" s="188" t="s">
        <v>83</v>
      </c>
      <c r="AV249" s="13" t="s">
        <v>83</v>
      </c>
      <c r="AW249" s="13" t="s">
        <v>30</v>
      </c>
      <c r="AX249" s="13" t="s">
        <v>81</v>
      </c>
      <c r="AY249" s="188" t="s">
        <v>127</v>
      </c>
    </row>
    <row r="250" s="2" customFormat="1" ht="24.15" customHeight="1">
      <c r="A250" s="37"/>
      <c r="B250" s="171"/>
      <c r="C250" s="172" t="s">
        <v>385</v>
      </c>
      <c r="D250" s="172" t="s">
        <v>130</v>
      </c>
      <c r="E250" s="173" t="s">
        <v>386</v>
      </c>
      <c r="F250" s="174" t="s">
        <v>387</v>
      </c>
      <c r="G250" s="175" t="s">
        <v>139</v>
      </c>
      <c r="H250" s="176">
        <v>5</v>
      </c>
      <c r="I250" s="177"/>
      <c r="J250" s="178">
        <f>ROUND(I250*H250,2)</f>
        <v>0</v>
      </c>
      <c r="K250" s="179"/>
      <c r="L250" s="38"/>
      <c r="M250" s="180" t="s">
        <v>1</v>
      </c>
      <c r="N250" s="181" t="s">
        <v>38</v>
      </c>
      <c r="O250" s="76"/>
      <c r="P250" s="182">
        <f>O250*H250</f>
        <v>0</v>
      </c>
      <c r="Q250" s="182">
        <v>0</v>
      </c>
      <c r="R250" s="182">
        <f>Q250*H250</f>
        <v>0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134</v>
      </c>
      <c r="AT250" s="184" t="s">
        <v>130</v>
      </c>
      <c r="AU250" s="184" t="s">
        <v>83</v>
      </c>
      <c r="AY250" s="18" t="s">
        <v>127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81</v>
      </c>
      <c r="BK250" s="185">
        <f>ROUND(I250*H250,2)</f>
        <v>0</v>
      </c>
      <c r="BL250" s="18" t="s">
        <v>134</v>
      </c>
      <c r="BM250" s="184" t="s">
        <v>388</v>
      </c>
    </row>
    <row r="251" s="13" customFormat="1">
      <c r="A251" s="13"/>
      <c r="B251" s="186"/>
      <c r="C251" s="13"/>
      <c r="D251" s="187" t="s">
        <v>136</v>
      </c>
      <c r="E251" s="188" t="s">
        <v>1</v>
      </c>
      <c r="F251" s="189" t="s">
        <v>153</v>
      </c>
      <c r="G251" s="13"/>
      <c r="H251" s="190">
        <v>5</v>
      </c>
      <c r="I251" s="191"/>
      <c r="J251" s="13"/>
      <c r="K251" s="13"/>
      <c r="L251" s="186"/>
      <c r="M251" s="192"/>
      <c r="N251" s="193"/>
      <c r="O251" s="193"/>
      <c r="P251" s="193"/>
      <c r="Q251" s="193"/>
      <c r="R251" s="193"/>
      <c r="S251" s="193"/>
      <c r="T251" s="19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8" t="s">
        <v>136</v>
      </c>
      <c r="AU251" s="188" t="s">
        <v>83</v>
      </c>
      <c r="AV251" s="13" t="s">
        <v>83</v>
      </c>
      <c r="AW251" s="13" t="s">
        <v>30</v>
      </c>
      <c r="AX251" s="13" t="s">
        <v>81</v>
      </c>
      <c r="AY251" s="188" t="s">
        <v>127</v>
      </c>
    </row>
    <row r="252" s="2" customFormat="1" ht="16.5" customHeight="1">
      <c r="A252" s="37"/>
      <c r="B252" s="171"/>
      <c r="C252" s="172" t="s">
        <v>389</v>
      </c>
      <c r="D252" s="172" t="s">
        <v>130</v>
      </c>
      <c r="E252" s="173" t="s">
        <v>390</v>
      </c>
      <c r="F252" s="174" t="s">
        <v>391</v>
      </c>
      <c r="G252" s="175" t="s">
        <v>133</v>
      </c>
      <c r="H252" s="176">
        <v>4</v>
      </c>
      <c r="I252" s="177"/>
      <c r="J252" s="178">
        <f>ROUND(I252*H252,2)</f>
        <v>0</v>
      </c>
      <c r="K252" s="179"/>
      <c r="L252" s="38"/>
      <c r="M252" s="180" t="s">
        <v>1</v>
      </c>
      <c r="N252" s="181" t="s">
        <v>38</v>
      </c>
      <c r="O252" s="76"/>
      <c r="P252" s="182">
        <f>O252*H252</f>
        <v>0</v>
      </c>
      <c r="Q252" s="182">
        <v>0.00046999999999999999</v>
      </c>
      <c r="R252" s="182">
        <f>Q252*H252</f>
        <v>0.0018799999999999999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134</v>
      </c>
      <c r="AT252" s="184" t="s">
        <v>130</v>
      </c>
      <c r="AU252" s="184" t="s">
        <v>83</v>
      </c>
      <c r="AY252" s="18" t="s">
        <v>127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81</v>
      </c>
      <c r="BK252" s="185">
        <f>ROUND(I252*H252,2)</f>
        <v>0</v>
      </c>
      <c r="BL252" s="18" t="s">
        <v>134</v>
      </c>
      <c r="BM252" s="184" t="s">
        <v>392</v>
      </c>
    </row>
    <row r="253" s="13" customFormat="1">
      <c r="A253" s="13"/>
      <c r="B253" s="186"/>
      <c r="C253" s="13"/>
      <c r="D253" s="187" t="s">
        <v>136</v>
      </c>
      <c r="E253" s="188" t="s">
        <v>1</v>
      </c>
      <c r="F253" s="189" t="s">
        <v>148</v>
      </c>
      <c r="G253" s="13"/>
      <c r="H253" s="190">
        <v>4</v>
      </c>
      <c r="I253" s="191"/>
      <c r="J253" s="13"/>
      <c r="K253" s="13"/>
      <c r="L253" s="186"/>
      <c r="M253" s="192"/>
      <c r="N253" s="193"/>
      <c r="O253" s="193"/>
      <c r="P253" s="193"/>
      <c r="Q253" s="193"/>
      <c r="R253" s="193"/>
      <c r="S253" s="193"/>
      <c r="T253" s="19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88" t="s">
        <v>136</v>
      </c>
      <c r="AU253" s="188" t="s">
        <v>83</v>
      </c>
      <c r="AV253" s="13" t="s">
        <v>83</v>
      </c>
      <c r="AW253" s="13" t="s">
        <v>30</v>
      </c>
      <c r="AX253" s="13" t="s">
        <v>81</v>
      </c>
      <c r="AY253" s="188" t="s">
        <v>127</v>
      </c>
    </row>
    <row r="254" s="2" customFormat="1" ht="16.5" customHeight="1">
      <c r="A254" s="37"/>
      <c r="B254" s="171"/>
      <c r="C254" s="195" t="s">
        <v>393</v>
      </c>
      <c r="D254" s="195" t="s">
        <v>154</v>
      </c>
      <c r="E254" s="196" t="s">
        <v>394</v>
      </c>
      <c r="F254" s="197" t="s">
        <v>395</v>
      </c>
      <c r="G254" s="198" t="s">
        <v>133</v>
      </c>
      <c r="H254" s="199">
        <v>4</v>
      </c>
      <c r="I254" s="200"/>
      <c r="J254" s="201">
        <f>ROUND(I254*H254,2)</f>
        <v>0</v>
      </c>
      <c r="K254" s="202"/>
      <c r="L254" s="203"/>
      <c r="M254" s="204" t="s">
        <v>1</v>
      </c>
      <c r="N254" s="205" t="s">
        <v>38</v>
      </c>
      <c r="O254" s="76"/>
      <c r="P254" s="182">
        <f>O254*H254</f>
        <v>0</v>
      </c>
      <c r="Q254" s="182">
        <v>0.00046999999999999999</v>
      </c>
      <c r="R254" s="182">
        <f>Q254*H254</f>
        <v>0.0018799999999999999</v>
      </c>
      <c r="S254" s="182">
        <v>0</v>
      </c>
      <c r="T254" s="18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4" t="s">
        <v>157</v>
      </c>
      <c r="AT254" s="184" t="s">
        <v>154</v>
      </c>
      <c r="AU254" s="184" t="s">
        <v>83</v>
      </c>
      <c r="AY254" s="18" t="s">
        <v>127</v>
      </c>
      <c r="BE254" s="185">
        <f>IF(N254="základní",J254,0)</f>
        <v>0</v>
      </c>
      <c r="BF254" s="185">
        <f>IF(N254="snížená",J254,0)</f>
        <v>0</v>
      </c>
      <c r="BG254" s="185">
        <f>IF(N254="zákl. přenesená",J254,0)</f>
        <v>0</v>
      </c>
      <c r="BH254" s="185">
        <f>IF(N254="sníž. přenesená",J254,0)</f>
        <v>0</v>
      </c>
      <c r="BI254" s="185">
        <f>IF(N254="nulová",J254,0)</f>
        <v>0</v>
      </c>
      <c r="BJ254" s="18" t="s">
        <v>81</v>
      </c>
      <c r="BK254" s="185">
        <f>ROUND(I254*H254,2)</f>
        <v>0</v>
      </c>
      <c r="BL254" s="18" t="s">
        <v>134</v>
      </c>
      <c r="BM254" s="184" t="s">
        <v>396</v>
      </c>
    </row>
    <row r="255" s="13" customFormat="1">
      <c r="A255" s="13"/>
      <c r="B255" s="186"/>
      <c r="C255" s="13"/>
      <c r="D255" s="187" t="s">
        <v>136</v>
      </c>
      <c r="E255" s="188" t="s">
        <v>1</v>
      </c>
      <c r="F255" s="189" t="s">
        <v>148</v>
      </c>
      <c r="G255" s="13"/>
      <c r="H255" s="190">
        <v>4</v>
      </c>
      <c r="I255" s="191"/>
      <c r="J255" s="13"/>
      <c r="K255" s="13"/>
      <c r="L255" s="186"/>
      <c r="M255" s="192"/>
      <c r="N255" s="193"/>
      <c r="O255" s="193"/>
      <c r="P255" s="193"/>
      <c r="Q255" s="193"/>
      <c r="R255" s="193"/>
      <c r="S255" s="193"/>
      <c r="T255" s="19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8" t="s">
        <v>136</v>
      </c>
      <c r="AU255" s="188" t="s">
        <v>83</v>
      </c>
      <c r="AV255" s="13" t="s">
        <v>83</v>
      </c>
      <c r="AW255" s="13" t="s">
        <v>30</v>
      </c>
      <c r="AX255" s="13" t="s">
        <v>81</v>
      </c>
      <c r="AY255" s="188" t="s">
        <v>127</v>
      </c>
    </row>
    <row r="256" s="2" customFormat="1" ht="16.5" customHeight="1">
      <c r="A256" s="37"/>
      <c r="B256" s="171"/>
      <c r="C256" s="172" t="s">
        <v>397</v>
      </c>
      <c r="D256" s="172" t="s">
        <v>130</v>
      </c>
      <c r="E256" s="173" t="s">
        <v>398</v>
      </c>
      <c r="F256" s="174" t="s">
        <v>399</v>
      </c>
      <c r="G256" s="175" t="s">
        <v>133</v>
      </c>
      <c r="H256" s="176">
        <v>2</v>
      </c>
      <c r="I256" s="177"/>
      <c r="J256" s="178">
        <f>ROUND(I256*H256,2)</f>
        <v>0</v>
      </c>
      <c r="K256" s="179"/>
      <c r="L256" s="38"/>
      <c r="M256" s="180" t="s">
        <v>1</v>
      </c>
      <c r="N256" s="181" t="s">
        <v>38</v>
      </c>
      <c r="O256" s="76"/>
      <c r="P256" s="182">
        <f>O256*H256</f>
        <v>0</v>
      </c>
      <c r="Q256" s="182">
        <v>0.00046999999999999999</v>
      </c>
      <c r="R256" s="182">
        <f>Q256*H256</f>
        <v>0.00093999999999999997</v>
      </c>
      <c r="S256" s="182">
        <v>0</v>
      </c>
      <c r="T256" s="18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4" t="s">
        <v>134</v>
      </c>
      <c r="AT256" s="184" t="s">
        <v>130</v>
      </c>
      <c r="AU256" s="184" t="s">
        <v>83</v>
      </c>
      <c r="AY256" s="18" t="s">
        <v>127</v>
      </c>
      <c r="BE256" s="185">
        <f>IF(N256="základní",J256,0)</f>
        <v>0</v>
      </c>
      <c r="BF256" s="185">
        <f>IF(N256="snížená",J256,0)</f>
        <v>0</v>
      </c>
      <c r="BG256" s="185">
        <f>IF(N256="zákl. přenesená",J256,0)</f>
        <v>0</v>
      </c>
      <c r="BH256" s="185">
        <f>IF(N256="sníž. přenesená",J256,0)</f>
        <v>0</v>
      </c>
      <c r="BI256" s="185">
        <f>IF(N256="nulová",J256,0)</f>
        <v>0</v>
      </c>
      <c r="BJ256" s="18" t="s">
        <v>81</v>
      </c>
      <c r="BK256" s="185">
        <f>ROUND(I256*H256,2)</f>
        <v>0</v>
      </c>
      <c r="BL256" s="18" t="s">
        <v>134</v>
      </c>
      <c r="BM256" s="184" t="s">
        <v>400</v>
      </c>
    </row>
    <row r="257" s="13" customFormat="1">
      <c r="A257" s="13"/>
      <c r="B257" s="186"/>
      <c r="C257" s="13"/>
      <c r="D257" s="187" t="s">
        <v>136</v>
      </c>
      <c r="E257" s="188" t="s">
        <v>1</v>
      </c>
      <c r="F257" s="189" t="s">
        <v>83</v>
      </c>
      <c r="G257" s="13"/>
      <c r="H257" s="190">
        <v>2</v>
      </c>
      <c r="I257" s="191"/>
      <c r="J257" s="13"/>
      <c r="K257" s="13"/>
      <c r="L257" s="186"/>
      <c r="M257" s="192"/>
      <c r="N257" s="193"/>
      <c r="O257" s="193"/>
      <c r="P257" s="193"/>
      <c r="Q257" s="193"/>
      <c r="R257" s="193"/>
      <c r="S257" s="193"/>
      <c r="T257" s="19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8" t="s">
        <v>136</v>
      </c>
      <c r="AU257" s="188" t="s">
        <v>83</v>
      </c>
      <c r="AV257" s="13" t="s">
        <v>83</v>
      </c>
      <c r="AW257" s="13" t="s">
        <v>30</v>
      </c>
      <c r="AX257" s="13" t="s">
        <v>81</v>
      </c>
      <c r="AY257" s="188" t="s">
        <v>127</v>
      </c>
    </row>
    <row r="258" s="2" customFormat="1" ht="16.5" customHeight="1">
      <c r="A258" s="37"/>
      <c r="B258" s="171"/>
      <c r="C258" s="195" t="s">
        <v>401</v>
      </c>
      <c r="D258" s="195" t="s">
        <v>154</v>
      </c>
      <c r="E258" s="196" t="s">
        <v>402</v>
      </c>
      <c r="F258" s="197" t="s">
        <v>403</v>
      </c>
      <c r="G258" s="198" t="s">
        <v>133</v>
      </c>
      <c r="H258" s="199">
        <v>2</v>
      </c>
      <c r="I258" s="200"/>
      <c r="J258" s="201">
        <f>ROUND(I258*H258,2)</f>
        <v>0</v>
      </c>
      <c r="K258" s="202"/>
      <c r="L258" s="203"/>
      <c r="M258" s="204" t="s">
        <v>1</v>
      </c>
      <c r="N258" s="205" t="s">
        <v>38</v>
      </c>
      <c r="O258" s="76"/>
      <c r="P258" s="182">
        <f>O258*H258</f>
        <v>0</v>
      </c>
      <c r="Q258" s="182">
        <v>0.00046999999999999999</v>
      </c>
      <c r="R258" s="182">
        <f>Q258*H258</f>
        <v>0.00093999999999999997</v>
      </c>
      <c r="S258" s="182">
        <v>0</v>
      </c>
      <c r="T258" s="18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4" t="s">
        <v>157</v>
      </c>
      <c r="AT258" s="184" t="s">
        <v>154</v>
      </c>
      <c r="AU258" s="184" t="s">
        <v>83</v>
      </c>
      <c r="AY258" s="18" t="s">
        <v>127</v>
      </c>
      <c r="BE258" s="185">
        <f>IF(N258="základní",J258,0)</f>
        <v>0</v>
      </c>
      <c r="BF258" s="185">
        <f>IF(N258="snížená",J258,0)</f>
        <v>0</v>
      </c>
      <c r="BG258" s="185">
        <f>IF(N258="zákl. přenesená",J258,0)</f>
        <v>0</v>
      </c>
      <c r="BH258" s="185">
        <f>IF(N258="sníž. přenesená",J258,0)</f>
        <v>0</v>
      </c>
      <c r="BI258" s="185">
        <f>IF(N258="nulová",J258,0)</f>
        <v>0</v>
      </c>
      <c r="BJ258" s="18" t="s">
        <v>81</v>
      </c>
      <c r="BK258" s="185">
        <f>ROUND(I258*H258,2)</f>
        <v>0</v>
      </c>
      <c r="BL258" s="18" t="s">
        <v>134</v>
      </c>
      <c r="BM258" s="184" t="s">
        <v>404</v>
      </c>
    </row>
    <row r="259" s="13" customFormat="1">
      <c r="A259" s="13"/>
      <c r="B259" s="186"/>
      <c r="C259" s="13"/>
      <c r="D259" s="187" t="s">
        <v>136</v>
      </c>
      <c r="E259" s="188" t="s">
        <v>1</v>
      </c>
      <c r="F259" s="189" t="s">
        <v>83</v>
      </c>
      <c r="G259" s="13"/>
      <c r="H259" s="190">
        <v>2</v>
      </c>
      <c r="I259" s="191"/>
      <c r="J259" s="13"/>
      <c r="K259" s="13"/>
      <c r="L259" s="186"/>
      <c r="M259" s="192"/>
      <c r="N259" s="193"/>
      <c r="O259" s="193"/>
      <c r="P259" s="193"/>
      <c r="Q259" s="193"/>
      <c r="R259" s="193"/>
      <c r="S259" s="193"/>
      <c r="T259" s="19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88" t="s">
        <v>136</v>
      </c>
      <c r="AU259" s="188" t="s">
        <v>83</v>
      </c>
      <c r="AV259" s="13" t="s">
        <v>83</v>
      </c>
      <c r="AW259" s="13" t="s">
        <v>30</v>
      </c>
      <c r="AX259" s="13" t="s">
        <v>81</v>
      </c>
      <c r="AY259" s="188" t="s">
        <v>127</v>
      </c>
    </row>
    <row r="260" s="2" customFormat="1" ht="24.15" customHeight="1">
      <c r="A260" s="37"/>
      <c r="B260" s="171"/>
      <c r="C260" s="172" t="s">
        <v>405</v>
      </c>
      <c r="D260" s="172" t="s">
        <v>130</v>
      </c>
      <c r="E260" s="173" t="s">
        <v>406</v>
      </c>
      <c r="F260" s="174" t="s">
        <v>407</v>
      </c>
      <c r="G260" s="175" t="s">
        <v>145</v>
      </c>
      <c r="H260" s="176">
        <v>0.39100000000000001</v>
      </c>
      <c r="I260" s="177"/>
      <c r="J260" s="178">
        <f>ROUND(I260*H260,2)</f>
        <v>0</v>
      </c>
      <c r="K260" s="179"/>
      <c r="L260" s="38"/>
      <c r="M260" s="180" t="s">
        <v>1</v>
      </c>
      <c r="N260" s="181" t="s">
        <v>38</v>
      </c>
      <c r="O260" s="76"/>
      <c r="P260" s="182">
        <f>O260*H260</f>
        <v>0</v>
      </c>
      <c r="Q260" s="182">
        <v>0</v>
      </c>
      <c r="R260" s="182">
        <f>Q260*H260</f>
        <v>0</v>
      </c>
      <c r="S260" s="182">
        <v>0</v>
      </c>
      <c r="T260" s="18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4" t="s">
        <v>134</v>
      </c>
      <c r="AT260" s="184" t="s">
        <v>130</v>
      </c>
      <c r="AU260" s="184" t="s">
        <v>83</v>
      </c>
      <c r="AY260" s="18" t="s">
        <v>127</v>
      </c>
      <c r="BE260" s="185">
        <f>IF(N260="základní",J260,0)</f>
        <v>0</v>
      </c>
      <c r="BF260" s="185">
        <f>IF(N260="snížená",J260,0)</f>
        <v>0</v>
      </c>
      <c r="BG260" s="185">
        <f>IF(N260="zákl. přenesená",J260,0)</f>
        <v>0</v>
      </c>
      <c r="BH260" s="185">
        <f>IF(N260="sníž. přenesená",J260,0)</f>
        <v>0</v>
      </c>
      <c r="BI260" s="185">
        <f>IF(N260="nulová",J260,0)</f>
        <v>0</v>
      </c>
      <c r="BJ260" s="18" t="s">
        <v>81</v>
      </c>
      <c r="BK260" s="185">
        <f>ROUND(I260*H260,2)</f>
        <v>0</v>
      </c>
      <c r="BL260" s="18" t="s">
        <v>134</v>
      </c>
      <c r="BM260" s="184" t="s">
        <v>408</v>
      </c>
    </row>
    <row r="261" s="12" customFormat="1" ht="22.8" customHeight="1">
      <c r="A261" s="12"/>
      <c r="B261" s="158"/>
      <c r="C261" s="12"/>
      <c r="D261" s="159" t="s">
        <v>72</v>
      </c>
      <c r="E261" s="169" t="s">
        <v>409</v>
      </c>
      <c r="F261" s="169" t="s">
        <v>410</v>
      </c>
      <c r="G261" s="12"/>
      <c r="H261" s="12"/>
      <c r="I261" s="161"/>
      <c r="J261" s="170">
        <f>BK261</f>
        <v>0</v>
      </c>
      <c r="K261" s="12"/>
      <c r="L261" s="158"/>
      <c r="M261" s="163"/>
      <c r="N261" s="164"/>
      <c r="O261" s="164"/>
      <c r="P261" s="165">
        <f>SUM(P262:P318)</f>
        <v>0</v>
      </c>
      <c r="Q261" s="164"/>
      <c r="R261" s="165">
        <f>SUM(R262:R318)</f>
        <v>0.063530000000000003</v>
      </c>
      <c r="S261" s="164"/>
      <c r="T261" s="166">
        <f>SUM(T262:T318)</f>
        <v>0.085360000000000005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59" t="s">
        <v>83</v>
      </c>
      <c r="AT261" s="167" t="s">
        <v>72</v>
      </c>
      <c r="AU261" s="167" t="s">
        <v>81</v>
      </c>
      <c r="AY261" s="159" t="s">
        <v>127</v>
      </c>
      <c r="BK261" s="168">
        <f>SUM(BK262:BK318)</f>
        <v>0</v>
      </c>
    </row>
    <row r="262" s="2" customFormat="1" ht="21.75" customHeight="1">
      <c r="A262" s="37"/>
      <c r="B262" s="171"/>
      <c r="C262" s="172" t="s">
        <v>411</v>
      </c>
      <c r="D262" s="172" t="s">
        <v>130</v>
      </c>
      <c r="E262" s="173" t="s">
        <v>412</v>
      </c>
      <c r="F262" s="174" t="s">
        <v>413</v>
      </c>
      <c r="G262" s="175" t="s">
        <v>133</v>
      </c>
      <c r="H262" s="176">
        <v>14</v>
      </c>
      <c r="I262" s="177"/>
      <c r="J262" s="178">
        <f>ROUND(I262*H262,2)</f>
        <v>0</v>
      </c>
      <c r="K262" s="179"/>
      <c r="L262" s="38"/>
      <c r="M262" s="180" t="s">
        <v>1</v>
      </c>
      <c r="N262" s="181" t="s">
        <v>38</v>
      </c>
      <c r="O262" s="76"/>
      <c r="P262" s="182">
        <f>O262*H262</f>
        <v>0</v>
      </c>
      <c r="Q262" s="182">
        <v>4.0000000000000003E-05</v>
      </c>
      <c r="R262" s="182">
        <f>Q262*H262</f>
        <v>0.00056000000000000006</v>
      </c>
      <c r="S262" s="182">
        <v>0.00044999999999999999</v>
      </c>
      <c r="T262" s="183">
        <f>S262*H262</f>
        <v>0.0063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4" t="s">
        <v>134</v>
      </c>
      <c r="AT262" s="184" t="s">
        <v>130</v>
      </c>
      <c r="AU262" s="184" t="s">
        <v>83</v>
      </c>
      <c r="AY262" s="18" t="s">
        <v>127</v>
      </c>
      <c r="BE262" s="185">
        <f>IF(N262="základní",J262,0)</f>
        <v>0</v>
      </c>
      <c r="BF262" s="185">
        <f>IF(N262="snížená",J262,0)</f>
        <v>0</v>
      </c>
      <c r="BG262" s="185">
        <f>IF(N262="zákl. přenesená",J262,0)</f>
        <v>0</v>
      </c>
      <c r="BH262" s="185">
        <f>IF(N262="sníž. přenesená",J262,0)</f>
        <v>0</v>
      </c>
      <c r="BI262" s="185">
        <f>IF(N262="nulová",J262,0)</f>
        <v>0</v>
      </c>
      <c r="BJ262" s="18" t="s">
        <v>81</v>
      </c>
      <c r="BK262" s="185">
        <f>ROUND(I262*H262,2)</f>
        <v>0</v>
      </c>
      <c r="BL262" s="18" t="s">
        <v>134</v>
      </c>
      <c r="BM262" s="184" t="s">
        <v>414</v>
      </c>
    </row>
    <row r="263" s="13" customFormat="1">
      <c r="A263" s="13"/>
      <c r="B263" s="186"/>
      <c r="C263" s="13"/>
      <c r="D263" s="187" t="s">
        <v>136</v>
      </c>
      <c r="E263" s="188" t="s">
        <v>1</v>
      </c>
      <c r="F263" s="189" t="s">
        <v>415</v>
      </c>
      <c r="G263" s="13"/>
      <c r="H263" s="190">
        <v>14</v>
      </c>
      <c r="I263" s="191"/>
      <c r="J263" s="13"/>
      <c r="K263" s="13"/>
      <c r="L263" s="186"/>
      <c r="M263" s="192"/>
      <c r="N263" s="193"/>
      <c r="O263" s="193"/>
      <c r="P263" s="193"/>
      <c r="Q263" s="193"/>
      <c r="R263" s="193"/>
      <c r="S263" s="193"/>
      <c r="T263" s="19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8" t="s">
        <v>136</v>
      </c>
      <c r="AU263" s="188" t="s">
        <v>83</v>
      </c>
      <c r="AV263" s="13" t="s">
        <v>83</v>
      </c>
      <c r="AW263" s="13" t="s">
        <v>30</v>
      </c>
      <c r="AX263" s="13" t="s">
        <v>81</v>
      </c>
      <c r="AY263" s="188" t="s">
        <v>127</v>
      </c>
    </row>
    <row r="264" s="2" customFormat="1" ht="21.75" customHeight="1">
      <c r="A264" s="37"/>
      <c r="B264" s="171"/>
      <c r="C264" s="172" t="s">
        <v>416</v>
      </c>
      <c r="D264" s="172" t="s">
        <v>130</v>
      </c>
      <c r="E264" s="173" t="s">
        <v>417</v>
      </c>
      <c r="F264" s="174" t="s">
        <v>418</v>
      </c>
      <c r="G264" s="175" t="s">
        <v>133</v>
      </c>
      <c r="H264" s="176">
        <v>18</v>
      </c>
      <c r="I264" s="177"/>
      <c r="J264" s="178">
        <f>ROUND(I264*H264,2)</f>
        <v>0</v>
      </c>
      <c r="K264" s="179"/>
      <c r="L264" s="38"/>
      <c r="M264" s="180" t="s">
        <v>1</v>
      </c>
      <c r="N264" s="181" t="s">
        <v>38</v>
      </c>
      <c r="O264" s="76"/>
      <c r="P264" s="182">
        <f>O264*H264</f>
        <v>0</v>
      </c>
      <c r="Q264" s="182">
        <v>0.00021000000000000001</v>
      </c>
      <c r="R264" s="182">
        <f>Q264*H264</f>
        <v>0.0037800000000000004</v>
      </c>
      <c r="S264" s="182">
        <v>0.0035000000000000001</v>
      </c>
      <c r="T264" s="183">
        <f>S264*H264</f>
        <v>0.063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4" t="s">
        <v>134</v>
      </c>
      <c r="AT264" s="184" t="s">
        <v>130</v>
      </c>
      <c r="AU264" s="184" t="s">
        <v>83</v>
      </c>
      <c r="AY264" s="18" t="s">
        <v>127</v>
      </c>
      <c r="BE264" s="185">
        <f>IF(N264="základní",J264,0)</f>
        <v>0</v>
      </c>
      <c r="BF264" s="185">
        <f>IF(N264="snížená",J264,0)</f>
        <v>0</v>
      </c>
      <c r="BG264" s="185">
        <f>IF(N264="zákl. přenesená",J264,0)</f>
        <v>0</v>
      </c>
      <c r="BH264" s="185">
        <f>IF(N264="sníž. přenesená",J264,0)</f>
        <v>0</v>
      </c>
      <c r="BI264" s="185">
        <f>IF(N264="nulová",J264,0)</f>
        <v>0</v>
      </c>
      <c r="BJ264" s="18" t="s">
        <v>81</v>
      </c>
      <c r="BK264" s="185">
        <f>ROUND(I264*H264,2)</f>
        <v>0</v>
      </c>
      <c r="BL264" s="18" t="s">
        <v>134</v>
      </c>
      <c r="BM264" s="184" t="s">
        <v>419</v>
      </c>
    </row>
    <row r="265" s="13" customFormat="1">
      <c r="A265" s="13"/>
      <c r="B265" s="186"/>
      <c r="C265" s="13"/>
      <c r="D265" s="187" t="s">
        <v>136</v>
      </c>
      <c r="E265" s="188" t="s">
        <v>1</v>
      </c>
      <c r="F265" s="189" t="s">
        <v>204</v>
      </c>
      <c r="G265" s="13"/>
      <c r="H265" s="190">
        <v>18</v>
      </c>
      <c r="I265" s="191"/>
      <c r="J265" s="13"/>
      <c r="K265" s="13"/>
      <c r="L265" s="186"/>
      <c r="M265" s="192"/>
      <c r="N265" s="193"/>
      <c r="O265" s="193"/>
      <c r="P265" s="193"/>
      <c r="Q265" s="193"/>
      <c r="R265" s="193"/>
      <c r="S265" s="193"/>
      <c r="T265" s="19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8" t="s">
        <v>136</v>
      </c>
      <c r="AU265" s="188" t="s">
        <v>83</v>
      </c>
      <c r="AV265" s="13" t="s">
        <v>83</v>
      </c>
      <c r="AW265" s="13" t="s">
        <v>30</v>
      </c>
      <c r="AX265" s="13" t="s">
        <v>81</v>
      </c>
      <c r="AY265" s="188" t="s">
        <v>127</v>
      </c>
    </row>
    <row r="266" s="2" customFormat="1" ht="24.15" customHeight="1">
      <c r="A266" s="37"/>
      <c r="B266" s="171"/>
      <c r="C266" s="172" t="s">
        <v>420</v>
      </c>
      <c r="D266" s="172" t="s">
        <v>130</v>
      </c>
      <c r="E266" s="173" t="s">
        <v>421</v>
      </c>
      <c r="F266" s="174" t="s">
        <v>422</v>
      </c>
      <c r="G266" s="175" t="s">
        <v>133</v>
      </c>
      <c r="H266" s="176">
        <v>2</v>
      </c>
      <c r="I266" s="177"/>
      <c r="J266" s="178">
        <f>ROUND(I266*H266,2)</f>
        <v>0</v>
      </c>
      <c r="K266" s="179"/>
      <c r="L266" s="38"/>
      <c r="M266" s="180" t="s">
        <v>1</v>
      </c>
      <c r="N266" s="181" t="s">
        <v>38</v>
      </c>
      <c r="O266" s="76"/>
      <c r="P266" s="182">
        <f>O266*H266</f>
        <v>0</v>
      </c>
      <c r="Q266" s="182">
        <v>1.0000000000000001E-05</v>
      </c>
      <c r="R266" s="182">
        <f>Q266*H266</f>
        <v>2.0000000000000002E-05</v>
      </c>
      <c r="S266" s="182">
        <v>0.0022100000000000002</v>
      </c>
      <c r="T266" s="183">
        <f>S266*H266</f>
        <v>0.0044200000000000003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4" t="s">
        <v>134</v>
      </c>
      <c r="AT266" s="184" t="s">
        <v>130</v>
      </c>
      <c r="AU266" s="184" t="s">
        <v>83</v>
      </c>
      <c r="AY266" s="18" t="s">
        <v>127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18" t="s">
        <v>81</v>
      </c>
      <c r="BK266" s="185">
        <f>ROUND(I266*H266,2)</f>
        <v>0</v>
      </c>
      <c r="BL266" s="18" t="s">
        <v>134</v>
      </c>
      <c r="BM266" s="184" t="s">
        <v>423</v>
      </c>
    </row>
    <row r="267" s="13" customFormat="1">
      <c r="A267" s="13"/>
      <c r="B267" s="186"/>
      <c r="C267" s="13"/>
      <c r="D267" s="187" t="s">
        <v>136</v>
      </c>
      <c r="E267" s="188" t="s">
        <v>1</v>
      </c>
      <c r="F267" s="189" t="s">
        <v>83</v>
      </c>
      <c r="G267" s="13"/>
      <c r="H267" s="190">
        <v>2</v>
      </c>
      <c r="I267" s="191"/>
      <c r="J267" s="13"/>
      <c r="K267" s="13"/>
      <c r="L267" s="186"/>
      <c r="M267" s="192"/>
      <c r="N267" s="193"/>
      <c r="O267" s="193"/>
      <c r="P267" s="193"/>
      <c r="Q267" s="193"/>
      <c r="R267" s="193"/>
      <c r="S267" s="193"/>
      <c r="T267" s="19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8" t="s">
        <v>136</v>
      </c>
      <c r="AU267" s="188" t="s">
        <v>83</v>
      </c>
      <c r="AV267" s="13" t="s">
        <v>83</v>
      </c>
      <c r="AW267" s="13" t="s">
        <v>30</v>
      </c>
      <c r="AX267" s="13" t="s">
        <v>81</v>
      </c>
      <c r="AY267" s="188" t="s">
        <v>127</v>
      </c>
    </row>
    <row r="268" s="2" customFormat="1" ht="24.15" customHeight="1">
      <c r="A268" s="37"/>
      <c r="B268" s="171"/>
      <c r="C268" s="172" t="s">
        <v>424</v>
      </c>
      <c r="D268" s="172" t="s">
        <v>130</v>
      </c>
      <c r="E268" s="173" t="s">
        <v>425</v>
      </c>
      <c r="F268" s="174" t="s">
        <v>426</v>
      </c>
      <c r="G268" s="175" t="s">
        <v>133</v>
      </c>
      <c r="H268" s="176">
        <v>10</v>
      </c>
      <c r="I268" s="177"/>
      <c r="J268" s="178">
        <f>ROUND(I268*H268,2)</f>
        <v>0</v>
      </c>
      <c r="K268" s="179"/>
      <c r="L268" s="38"/>
      <c r="M268" s="180" t="s">
        <v>1</v>
      </c>
      <c r="N268" s="181" t="s">
        <v>38</v>
      </c>
      <c r="O268" s="76"/>
      <c r="P268" s="182">
        <f>O268*H268</f>
        <v>0</v>
      </c>
      <c r="Q268" s="182">
        <v>1.0000000000000001E-05</v>
      </c>
      <c r="R268" s="182">
        <f>Q268*H268</f>
        <v>0.00010000000000000001</v>
      </c>
      <c r="S268" s="182">
        <v>0.00040000000000000002</v>
      </c>
      <c r="T268" s="183">
        <f>S268*H268</f>
        <v>0.0040000000000000001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4" t="s">
        <v>134</v>
      </c>
      <c r="AT268" s="184" t="s">
        <v>130</v>
      </c>
      <c r="AU268" s="184" t="s">
        <v>83</v>
      </c>
      <c r="AY268" s="18" t="s">
        <v>127</v>
      </c>
      <c r="BE268" s="185">
        <f>IF(N268="základní",J268,0)</f>
        <v>0</v>
      </c>
      <c r="BF268" s="185">
        <f>IF(N268="snížená",J268,0)</f>
        <v>0</v>
      </c>
      <c r="BG268" s="185">
        <f>IF(N268="zákl. přenesená",J268,0)</f>
        <v>0</v>
      </c>
      <c r="BH268" s="185">
        <f>IF(N268="sníž. přenesená",J268,0)</f>
        <v>0</v>
      </c>
      <c r="BI268" s="185">
        <f>IF(N268="nulová",J268,0)</f>
        <v>0</v>
      </c>
      <c r="BJ268" s="18" t="s">
        <v>81</v>
      </c>
      <c r="BK268" s="185">
        <f>ROUND(I268*H268,2)</f>
        <v>0</v>
      </c>
      <c r="BL268" s="18" t="s">
        <v>134</v>
      </c>
      <c r="BM268" s="184" t="s">
        <v>427</v>
      </c>
    </row>
    <row r="269" s="13" customFormat="1">
      <c r="A269" s="13"/>
      <c r="B269" s="186"/>
      <c r="C269" s="13"/>
      <c r="D269" s="187" t="s">
        <v>136</v>
      </c>
      <c r="E269" s="188" t="s">
        <v>1</v>
      </c>
      <c r="F269" s="189" t="s">
        <v>174</v>
      </c>
      <c r="G269" s="13"/>
      <c r="H269" s="190">
        <v>10</v>
      </c>
      <c r="I269" s="191"/>
      <c r="J269" s="13"/>
      <c r="K269" s="13"/>
      <c r="L269" s="186"/>
      <c r="M269" s="192"/>
      <c r="N269" s="193"/>
      <c r="O269" s="193"/>
      <c r="P269" s="193"/>
      <c r="Q269" s="193"/>
      <c r="R269" s="193"/>
      <c r="S269" s="193"/>
      <c r="T269" s="19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8" t="s">
        <v>136</v>
      </c>
      <c r="AU269" s="188" t="s">
        <v>83</v>
      </c>
      <c r="AV269" s="13" t="s">
        <v>83</v>
      </c>
      <c r="AW269" s="13" t="s">
        <v>30</v>
      </c>
      <c r="AX269" s="13" t="s">
        <v>81</v>
      </c>
      <c r="AY269" s="188" t="s">
        <v>127</v>
      </c>
    </row>
    <row r="270" s="2" customFormat="1" ht="16.5" customHeight="1">
      <c r="A270" s="37"/>
      <c r="B270" s="171"/>
      <c r="C270" s="172" t="s">
        <v>428</v>
      </c>
      <c r="D270" s="172" t="s">
        <v>130</v>
      </c>
      <c r="E270" s="173" t="s">
        <v>429</v>
      </c>
      <c r="F270" s="174" t="s">
        <v>430</v>
      </c>
      <c r="G270" s="175" t="s">
        <v>133</v>
      </c>
      <c r="H270" s="176">
        <v>4</v>
      </c>
      <c r="I270" s="177"/>
      <c r="J270" s="178">
        <f>ROUND(I270*H270,2)</f>
        <v>0</v>
      </c>
      <c r="K270" s="179"/>
      <c r="L270" s="38"/>
      <c r="M270" s="180" t="s">
        <v>1</v>
      </c>
      <c r="N270" s="181" t="s">
        <v>38</v>
      </c>
      <c r="O270" s="76"/>
      <c r="P270" s="182">
        <f>O270*H270</f>
        <v>0</v>
      </c>
      <c r="Q270" s="182">
        <v>0</v>
      </c>
      <c r="R270" s="182">
        <f>Q270*H270</f>
        <v>0</v>
      </c>
      <c r="S270" s="182">
        <v>0.00191</v>
      </c>
      <c r="T270" s="183">
        <f>S270*H270</f>
        <v>0.0076400000000000001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4" t="s">
        <v>134</v>
      </c>
      <c r="AT270" s="184" t="s">
        <v>130</v>
      </c>
      <c r="AU270" s="184" t="s">
        <v>83</v>
      </c>
      <c r="AY270" s="18" t="s">
        <v>127</v>
      </c>
      <c r="BE270" s="185">
        <f>IF(N270="základní",J270,0)</f>
        <v>0</v>
      </c>
      <c r="BF270" s="185">
        <f>IF(N270="snížená",J270,0)</f>
        <v>0</v>
      </c>
      <c r="BG270" s="185">
        <f>IF(N270="zákl. přenesená",J270,0)</f>
        <v>0</v>
      </c>
      <c r="BH270" s="185">
        <f>IF(N270="sníž. přenesená",J270,0)</f>
        <v>0</v>
      </c>
      <c r="BI270" s="185">
        <f>IF(N270="nulová",J270,0)</f>
        <v>0</v>
      </c>
      <c r="BJ270" s="18" t="s">
        <v>81</v>
      </c>
      <c r="BK270" s="185">
        <f>ROUND(I270*H270,2)</f>
        <v>0</v>
      </c>
      <c r="BL270" s="18" t="s">
        <v>134</v>
      </c>
      <c r="BM270" s="184" t="s">
        <v>431</v>
      </c>
    </row>
    <row r="271" s="13" customFormat="1">
      <c r="A271" s="13"/>
      <c r="B271" s="186"/>
      <c r="C271" s="13"/>
      <c r="D271" s="187" t="s">
        <v>136</v>
      </c>
      <c r="E271" s="188" t="s">
        <v>1</v>
      </c>
      <c r="F271" s="189" t="s">
        <v>148</v>
      </c>
      <c r="G271" s="13"/>
      <c r="H271" s="190">
        <v>4</v>
      </c>
      <c r="I271" s="191"/>
      <c r="J271" s="13"/>
      <c r="K271" s="13"/>
      <c r="L271" s="186"/>
      <c r="M271" s="192"/>
      <c r="N271" s="193"/>
      <c r="O271" s="193"/>
      <c r="P271" s="193"/>
      <c r="Q271" s="193"/>
      <c r="R271" s="193"/>
      <c r="S271" s="193"/>
      <c r="T271" s="19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8" t="s">
        <v>136</v>
      </c>
      <c r="AU271" s="188" t="s">
        <v>83</v>
      </c>
      <c r="AV271" s="13" t="s">
        <v>83</v>
      </c>
      <c r="AW271" s="13" t="s">
        <v>30</v>
      </c>
      <c r="AX271" s="13" t="s">
        <v>81</v>
      </c>
      <c r="AY271" s="188" t="s">
        <v>127</v>
      </c>
    </row>
    <row r="272" s="2" customFormat="1" ht="24.15" customHeight="1">
      <c r="A272" s="37"/>
      <c r="B272" s="171"/>
      <c r="C272" s="172" t="s">
        <v>432</v>
      </c>
      <c r="D272" s="172" t="s">
        <v>130</v>
      </c>
      <c r="E272" s="173" t="s">
        <v>433</v>
      </c>
      <c r="F272" s="174" t="s">
        <v>434</v>
      </c>
      <c r="G272" s="175" t="s">
        <v>145</v>
      </c>
      <c r="H272" s="176">
        <v>0.10000000000000001</v>
      </c>
      <c r="I272" s="177"/>
      <c r="J272" s="178">
        <f>ROUND(I272*H272,2)</f>
        <v>0</v>
      </c>
      <c r="K272" s="179"/>
      <c r="L272" s="38"/>
      <c r="M272" s="180" t="s">
        <v>1</v>
      </c>
      <c r="N272" s="181" t="s">
        <v>38</v>
      </c>
      <c r="O272" s="76"/>
      <c r="P272" s="182">
        <f>O272*H272</f>
        <v>0</v>
      </c>
      <c r="Q272" s="182">
        <v>0</v>
      </c>
      <c r="R272" s="182">
        <f>Q272*H272</f>
        <v>0</v>
      </c>
      <c r="S272" s="182">
        <v>0</v>
      </c>
      <c r="T272" s="18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4" t="s">
        <v>134</v>
      </c>
      <c r="AT272" s="184" t="s">
        <v>130</v>
      </c>
      <c r="AU272" s="184" t="s">
        <v>83</v>
      </c>
      <c r="AY272" s="18" t="s">
        <v>127</v>
      </c>
      <c r="BE272" s="185">
        <f>IF(N272="základní",J272,0)</f>
        <v>0</v>
      </c>
      <c r="BF272" s="185">
        <f>IF(N272="snížená",J272,0)</f>
        <v>0</v>
      </c>
      <c r="BG272" s="185">
        <f>IF(N272="zákl. přenesená",J272,0)</f>
        <v>0</v>
      </c>
      <c r="BH272" s="185">
        <f>IF(N272="sníž. přenesená",J272,0)</f>
        <v>0</v>
      </c>
      <c r="BI272" s="185">
        <f>IF(N272="nulová",J272,0)</f>
        <v>0</v>
      </c>
      <c r="BJ272" s="18" t="s">
        <v>81</v>
      </c>
      <c r="BK272" s="185">
        <f>ROUND(I272*H272,2)</f>
        <v>0</v>
      </c>
      <c r="BL272" s="18" t="s">
        <v>134</v>
      </c>
      <c r="BM272" s="184" t="s">
        <v>435</v>
      </c>
    </row>
    <row r="273" s="13" customFormat="1">
      <c r="A273" s="13"/>
      <c r="B273" s="186"/>
      <c r="C273" s="13"/>
      <c r="D273" s="187" t="s">
        <v>136</v>
      </c>
      <c r="E273" s="188" t="s">
        <v>1</v>
      </c>
      <c r="F273" s="189" t="s">
        <v>436</v>
      </c>
      <c r="G273" s="13"/>
      <c r="H273" s="190">
        <v>0.10000000000000001</v>
      </c>
      <c r="I273" s="191"/>
      <c r="J273" s="13"/>
      <c r="K273" s="13"/>
      <c r="L273" s="186"/>
      <c r="M273" s="192"/>
      <c r="N273" s="193"/>
      <c r="O273" s="193"/>
      <c r="P273" s="193"/>
      <c r="Q273" s="193"/>
      <c r="R273" s="193"/>
      <c r="S273" s="193"/>
      <c r="T273" s="19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8" t="s">
        <v>136</v>
      </c>
      <c r="AU273" s="188" t="s">
        <v>83</v>
      </c>
      <c r="AV273" s="13" t="s">
        <v>83</v>
      </c>
      <c r="AW273" s="13" t="s">
        <v>30</v>
      </c>
      <c r="AX273" s="13" t="s">
        <v>81</v>
      </c>
      <c r="AY273" s="188" t="s">
        <v>127</v>
      </c>
    </row>
    <row r="274" s="2" customFormat="1" ht="16.5" customHeight="1">
      <c r="A274" s="37"/>
      <c r="B274" s="171"/>
      <c r="C274" s="172" t="s">
        <v>437</v>
      </c>
      <c r="D274" s="172" t="s">
        <v>130</v>
      </c>
      <c r="E274" s="173" t="s">
        <v>438</v>
      </c>
      <c r="F274" s="174" t="s">
        <v>439</v>
      </c>
      <c r="G274" s="175" t="s">
        <v>133</v>
      </c>
      <c r="H274" s="176">
        <v>2</v>
      </c>
      <c r="I274" s="177"/>
      <c r="J274" s="178">
        <f>ROUND(I274*H274,2)</f>
        <v>0</v>
      </c>
      <c r="K274" s="179"/>
      <c r="L274" s="38"/>
      <c r="M274" s="180" t="s">
        <v>1</v>
      </c>
      <c r="N274" s="181" t="s">
        <v>38</v>
      </c>
      <c r="O274" s="76"/>
      <c r="P274" s="182">
        <f>O274*H274</f>
        <v>0</v>
      </c>
      <c r="Q274" s="182">
        <v>0.00021000000000000001</v>
      </c>
      <c r="R274" s="182">
        <f>Q274*H274</f>
        <v>0.00042000000000000002</v>
      </c>
      <c r="S274" s="182">
        <v>0</v>
      </c>
      <c r="T274" s="18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4" t="s">
        <v>134</v>
      </c>
      <c r="AT274" s="184" t="s">
        <v>130</v>
      </c>
      <c r="AU274" s="184" t="s">
        <v>83</v>
      </c>
      <c r="AY274" s="18" t="s">
        <v>127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8" t="s">
        <v>81</v>
      </c>
      <c r="BK274" s="185">
        <f>ROUND(I274*H274,2)</f>
        <v>0</v>
      </c>
      <c r="BL274" s="18" t="s">
        <v>134</v>
      </c>
      <c r="BM274" s="184" t="s">
        <v>440</v>
      </c>
    </row>
    <row r="275" s="13" customFormat="1">
      <c r="A275" s="13"/>
      <c r="B275" s="186"/>
      <c r="C275" s="13"/>
      <c r="D275" s="187" t="s">
        <v>136</v>
      </c>
      <c r="E275" s="188" t="s">
        <v>1</v>
      </c>
      <c r="F275" s="189" t="s">
        <v>83</v>
      </c>
      <c r="G275" s="13"/>
      <c r="H275" s="190">
        <v>2</v>
      </c>
      <c r="I275" s="191"/>
      <c r="J275" s="13"/>
      <c r="K275" s="13"/>
      <c r="L275" s="186"/>
      <c r="M275" s="192"/>
      <c r="N275" s="193"/>
      <c r="O275" s="193"/>
      <c r="P275" s="193"/>
      <c r="Q275" s="193"/>
      <c r="R275" s="193"/>
      <c r="S275" s="193"/>
      <c r="T275" s="19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8" t="s">
        <v>136</v>
      </c>
      <c r="AU275" s="188" t="s">
        <v>83</v>
      </c>
      <c r="AV275" s="13" t="s">
        <v>83</v>
      </c>
      <c r="AW275" s="13" t="s">
        <v>30</v>
      </c>
      <c r="AX275" s="13" t="s">
        <v>81</v>
      </c>
      <c r="AY275" s="188" t="s">
        <v>127</v>
      </c>
    </row>
    <row r="276" s="2" customFormat="1" ht="24.15" customHeight="1">
      <c r="A276" s="37"/>
      <c r="B276" s="171"/>
      <c r="C276" s="195" t="s">
        <v>441</v>
      </c>
      <c r="D276" s="195" t="s">
        <v>154</v>
      </c>
      <c r="E276" s="196" t="s">
        <v>442</v>
      </c>
      <c r="F276" s="197" t="s">
        <v>443</v>
      </c>
      <c r="G276" s="198" t="s">
        <v>133</v>
      </c>
      <c r="H276" s="199">
        <v>2</v>
      </c>
      <c r="I276" s="200"/>
      <c r="J276" s="201">
        <f>ROUND(I276*H276,2)</f>
        <v>0</v>
      </c>
      <c r="K276" s="202"/>
      <c r="L276" s="203"/>
      <c r="M276" s="204" t="s">
        <v>1</v>
      </c>
      <c r="N276" s="205" t="s">
        <v>38</v>
      </c>
      <c r="O276" s="76"/>
      <c r="P276" s="182">
        <f>O276*H276</f>
        <v>0</v>
      </c>
      <c r="Q276" s="182">
        <v>0.0025000000000000001</v>
      </c>
      <c r="R276" s="182">
        <f>Q276*H276</f>
        <v>0.0050000000000000001</v>
      </c>
      <c r="S276" s="182">
        <v>0</v>
      </c>
      <c r="T276" s="183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4" t="s">
        <v>157</v>
      </c>
      <c r="AT276" s="184" t="s">
        <v>154</v>
      </c>
      <c r="AU276" s="184" t="s">
        <v>83</v>
      </c>
      <c r="AY276" s="18" t="s">
        <v>127</v>
      </c>
      <c r="BE276" s="185">
        <f>IF(N276="základní",J276,0)</f>
        <v>0</v>
      </c>
      <c r="BF276" s="185">
        <f>IF(N276="snížená",J276,0)</f>
        <v>0</v>
      </c>
      <c r="BG276" s="185">
        <f>IF(N276="zákl. přenesená",J276,0)</f>
        <v>0</v>
      </c>
      <c r="BH276" s="185">
        <f>IF(N276="sníž. přenesená",J276,0)</f>
        <v>0</v>
      </c>
      <c r="BI276" s="185">
        <f>IF(N276="nulová",J276,0)</f>
        <v>0</v>
      </c>
      <c r="BJ276" s="18" t="s">
        <v>81</v>
      </c>
      <c r="BK276" s="185">
        <f>ROUND(I276*H276,2)</f>
        <v>0</v>
      </c>
      <c r="BL276" s="18" t="s">
        <v>134</v>
      </c>
      <c r="BM276" s="184" t="s">
        <v>444</v>
      </c>
    </row>
    <row r="277" s="13" customFormat="1">
      <c r="A277" s="13"/>
      <c r="B277" s="186"/>
      <c r="C277" s="13"/>
      <c r="D277" s="187" t="s">
        <v>136</v>
      </c>
      <c r="E277" s="188" t="s">
        <v>1</v>
      </c>
      <c r="F277" s="189" t="s">
        <v>83</v>
      </c>
      <c r="G277" s="13"/>
      <c r="H277" s="190">
        <v>2</v>
      </c>
      <c r="I277" s="191"/>
      <c r="J277" s="13"/>
      <c r="K277" s="13"/>
      <c r="L277" s="186"/>
      <c r="M277" s="192"/>
      <c r="N277" s="193"/>
      <c r="O277" s="193"/>
      <c r="P277" s="193"/>
      <c r="Q277" s="193"/>
      <c r="R277" s="193"/>
      <c r="S277" s="193"/>
      <c r="T277" s="19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8" t="s">
        <v>136</v>
      </c>
      <c r="AU277" s="188" t="s">
        <v>83</v>
      </c>
      <c r="AV277" s="13" t="s">
        <v>83</v>
      </c>
      <c r="AW277" s="13" t="s">
        <v>30</v>
      </c>
      <c r="AX277" s="13" t="s">
        <v>81</v>
      </c>
      <c r="AY277" s="188" t="s">
        <v>127</v>
      </c>
    </row>
    <row r="278" s="2" customFormat="1" ht="16.5" customHeight="1">
      <c r="A278" s="37"/>
      <c r="B278" s="171"/>
      <c r="C278" s="172" t="s">
        <v>445</v>
      </c>
      <c r="D278" s="172" t="s">
        <v>130</v>
      </c>
      <c r="E278" s="173" t="s">
        <v>446</v>
      </c>
      <c r="F278" s="174" t="s">
        <v>447</v>
      </c>
      <c r="G278" s="175" t="s">
        <v>133</v>
      </c>
      <c r="H278" s="176">
        <v>1</v>
      </c>
      <c r="I278" s="177"/>
      <c r="J278" s="178">
        <f>ROUND(I278*H278,2)</f>
        <v>0</v>
      </c>
      <c r="K278" s="179"/>
      <c r="L278" s="38"/>
      <c r="M278" s="180" t="s">
        <v>1</v>
      </c>
      <c r="N278" s="181" t="s">
        <v>38</v>
      </c>
      <c r="O278" s="76"/>
      <c r="P278" s="182">
        <f>O278*H278</f>
        <v>0</v>
      </c>
      <c r="Q278" s="182">
        <v>0.00014999999999999999</v>
      </c>
      <c r="R278" s="182">
        <f>Q278*H278</f>
        <v>0.00014999999999999999</v>
      </c>
      <c r="S278" s="182">
        <v>0</v>
      </c>
      <c r="T278" s="18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4" t="s">
        <v>134</v>
      </c>
      <c r="AT278" s="184" t="s">
        <v>130</v>
      </c>
      <c r="AU278" s="184" t="s">
        <v>83</v>
      </c>
      <c r="AY278" s="18" t="s">
        <v>127</v>
      </c>
      <c r="BE278" s="185">
        <f>IF(N278="základní",J278,0)</f>
        <v>0</v>
      </c>
      <c r="BF278" s="185">
        <f>IF(N278="snížená",J278,0)</f>
        <v>0</v>
      </c>
      <c r="BG278" s="185">
        <f>IF(N278="zákl. přenesená",J278,0)</f>
        <v>0</v>
      </c>
      <c r="BH278" s="185">
        <f>IF(N278="sníž. přenesená",J278,0)</f>
        <v>0</v>
      </c>
      <c r="BI278" s="185">
        <f>IF(N278="nulová",J278,0)</f>
        <v>0</v>
      </c>
      <c r="BJ278" s="18" t="s">
        <v>81</v>
      </c>
      <c r="BK278" s="185">
        <f>ROUND(I278*H278,2)</f>
        <v>0</v>
      </c>
      <c r="BL278" s="18" t="s">
        <v>134</v>
      </c>
      <c r="BM278" s="184" t="s">
        <v>448</v>
      </c>
    </row>
    <row r="279" s="13" customFormat="1">
      <c r="A279" s="13"/>
      <c r="B279" s="186"/>
      <c r="C279" s="13"/>
      <c r="D279" s="187" t="s">
        <v>136</v>
      </c>
      <c r="E279" s="188" t="s">
        <v>1</v>
      </c>
      <c r="F279" s="189" t="s">
        <v>81</v>
      </c>
      <c r="G279" s="13"/>
      <c r="H279" s="190">
        <v>1</v>
      </c>
      <c r="I279" s="191"/>
      <c r="J279" s="13"/>
      <c r="K279" s="13"/>
      <c r="L279" s="186"/>
      <c r="M279" s="192"/>
      <c r="N279" s="193"/>
      <c r="O279" s="193"/>
      <c r="P279" s="193"/>
      <c r="Q279" s="193"/>
      <c r="R279" s="193"/>
      <c r="S279" s="193"/>
      <c r="T279" s="19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8" t="s">
        <v>136</v>
      </c>
      <c r="AU279" s="188" t="s">
        <v>83</v>
      </c>
      <c r="AV279" s="13" t="s">
        <v>83</v>
      </c>
      <c r="AW279" s="13" t="s">
        <v>30</v>
      </c>
      <c r="AX279" s="13" t="s">
        <v>81</v>
      </c>
      <c r="AY279" s="188" t="s">
        <v>127</v>
      </c>
    </row>
    <row r="280" s="2" customFormat="1" ht="24.15" customHeight="1">
      <c r="A280" s="37"/>
      <c r="B280" s="171"/>
      <c r="C280" s="195" t="s">
        <v>449</v>
      </c>
      <c r="D280" s="195" t="s">
        <v>154</v>
      </c>
      <c r="E280" s="196" t="s">
        <v>450</v>
      </c>
      <c r="F280" s="197" t="s">
        <v>451</v>
      </c>
      <c r="G280" s="198" t="s">
        <v>133</v>
      </c>
      <c r="H280" s="199">
        <v>1</v>
      </c>
      <c r="I280" s="200"/>
      <c r="J280" s="201">
        <f>ROUND(I280*H280,2)</f>
        <v>0</v>
      </c>
      <c r="K280" s="202"/>
      <c r="L280" s="203"/>
      <c r="M280" s="204" t="s">
        <v>1</v>
      </c>
      <c r="N280" s="205" t="s">
        <v>38</v>
      </c>
      <c r="O280" s="76"/>
      <c r="P280" s="182">
        <f>O280*H280</f>
        <v>0</v>
      </c>
      <c r="Q280" s="182">
        <v>0.00080000000000000004</v>
      </c>
      <c r="R280" s="182">
        <f>Q280*H280</f>
        <v>0.00080000000000000004</v>
      </c>
      <c r="S280" s="182">
        <v>0</v>
      </c>
      <c r="T280" s="18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84" t="s">
        <v>157</v>
      </c>
      <c r="AT280" s="184" t="s">
        <v>154</v>
      </c>
      <c r="AU280" s="184" t="s">
        <v>83</v>
      </c>
      <c r="AY280" s="18" t="s">
        <v>127</v>
      </c>
      <c r="BE280" s="185">
        <f>IF(N280="základní",J280,0)</f>
        <v>0</v>
      </c>
      <c r="BF280" s="185">
        <f>IF(N280="snížená",J280,0)</f>
        <v>0</v>
      </c>
      <c r="BG280" s="185">
        <f>IF(N280="zákl. přenesená",J280,0)</f>
        <v>0</v>
      </c>
      <c r="BH280" s="185">
        <f>IF(N280="sníž. přenesená",J280,0)</f>
        <v>0</v>
      </c>
      <c r="BI280" s="185">
        <f>IF(N280="nulová",J280,0)</f>
        <v>0</v>
      </c>
      <c r="BJ280" s="18" t="s">
        <v>81</v>
      </c>
      <c r="BK280" s="185">
        <f>ROUND(I280*H280,2)</f>
        <v>0</v>
      </c>
      <c r="BL280" s="18" t="s">
        <v>134</v>
      </c>
      <c r="BM280" s="184" t="s">
        <v>452</v>
      </c>
    </row>
    <row r="281" s="13" customFormat="1">
      <c r="A281" s="13"/>
      <c r="B281" s="186"/>
      <c r="C281" s="13"/>
      <c r="D281" s="187" t="s">
        <v>136</v>
      </c>
      <c r="E281" s="188" t="s">
        <v>1</v>
      </c>
      <c r="F281" s="189" t="s">
        <v>81</v>
      </c>
      <c r="G281" s="13"/>
      <c r="H281" s="190">
        <v>1</v>
      </c>
      <c r="I281" s="191"/>
      <c r="J281" s="13"/>
      <c r="K281" s="13"/>
      <c r="L281" s="186"/>
      <c r="M281" s="192"/>
      <c r="N281" s="193"/>
      <c r="O281" s="193"/>
      <c r="P281" s="193"/>
      <c r="Q281" s="193"/>
      <c r="R281" s="193"/>
      <c r="S281" s="193"/>
      <c r="T281" s="19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88" t="s">
        <v>136</v>
      </c>
      <c r="AU281" s="188" t="s">
        <v>83</v>
      </c>
      <c r="AV281" s="13" t="s">
        <v>83</v>
      </c>
      <c r="AW281" s="13" t="s">
        <v>30</v>
      </c>
      <c r="AX281" s="13" t="s">
        <v>81</v>
      </c>
      <c r="AY281" s="188" t="s">
        <v>127</v>
      </c>
    </row>
    <row r="282" s="2" customFormat="1" ht="16.5" customHeight="1">
      <c r="A282" s="37"/>
      <c r="B282" s="171"/>
      <c r="C282" s="172" t="s">
        <v>453</v>
      </c>
      <c r="D282" s="172" t="s">
        <v>130</v>
      </c>
      <c r="E282" s="173" t="s">
        <v>454</v>
      </c>
      <c r="F282" s="174" t="s">
        <v>455</v>
      </c>
      <c r="G282" s="175" t="s">
        <v>133</v>
      </c>
      <c r="H282" s="176">
        <v>1</v>
      </c>
      <c r="I282" s="177"/>
      <c r="J282" s="178">
        <f>ROUND(I282*H282,2)</f>
        <v>0</v>
      </c>
      <c r="K282" s="179"/>
      <c r="L282" s="38"/>
      <c r="M282" s="180" t="s">
        <v>1</v>
      </c>
      <c r="N282" s="181" t="s">
        <v>38</v>
      </c>
      <c r="O282" s="76"/>
      <c r="P282" s="182">
        <f>O282*H282</f>
        <v>0</v>
      </c>
      <c r="Q282" s="182">
        <v>0.00022000000000000001</v>
      </c>
      <c r="R282" s="182">
        <f>Q282*H282</f>
        <v>0.00022000000000000001</v>
      </c>
      <c r="S282" s="182">
        <v>0</v>
      </c>
      <c r="T282" s="18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4" t="s">
        <v>134</v>
      </c>
      <c r="AT282" s="184" t="s">
        <v>130</v>
      </c>
      <c r="AU282" s="184" t="s">
        <v>83</v>
      </c>
      <c r="AY282" s="18" t="s">
        <v>127</v>
      </c>
      <c r="BE282" s="185">
        <f>IF(N282="základní",J282,0)</f>
        <v>0</v>
      </c>
      <c r="BF282" s="185">
        <f>IF(N282="snížená",J282,0)</f>
        <v>0</v>
      </c>
      <c r="BG282" s="185">
        <f>IF(N282="zákl. přenesená",J282,0)</f>
        <v>0</v>
      </c>
      <c r="BH282" s="185">
        <f>IF(N282="sníž. přenesená",J282,0)</f>
        <v>0</v>
      </c>
      <c r="BI282" s="185">
        <f>IF(N282="nulová",J282,0)</f>
        <v>0</v>
      </c>
      <c r="BJ282" s="18" t="s">
        <v>81</v>
      </c>
      <c r="BK282" s="185">
        <f>ROUND(I282*H282,2)</f>
        <v>0</v>
      </c>
      <c r="BL282" s="18" t="s">
        <v>134</v>
      </c>
      <c r="BM282" s="184" t="s">
        <v>456</v>
      </c>
    </row>
    <row r="283" s="13" customFormat="1">
      <c r="A283" s="13"/>
      <c r="B283" s="186"/>
      <c r="C283" s="13"/>
      <c r="D283" s="187" t="s">
        <v>136</v>
      </c>
      <c r="E283" s="188" t="s">
        <v>1</v>
      </c>
      <c r="F283" s="189" t="s">
        <v>81</v>
      </c>
      <c r="G283" s="13"/>
      <c r="H283" s="190">
        <v>1</v>
      </c>
      <c r="I283" s="191"/>
      <c r="J283" s="13"/>
      <c r="K283" s="13"/>
      <c r="L283" s="186"/>
      <c r="M283" s="192"/>
      <c r="N283" s="193"/>
      <c r="O283" s="193"/>
      <c r="P283" s="193"/>
      <c r="Q283" s="193"/>
      <c r="R283" s="193"/>
      <c r="S283" s="193"/>
      <c r="T283" s="19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8" t="s">
        <v>136</v>
      </c>
      <c r="AU283" s="188" t="s">
        <v>83</v>
      </c>
      <c r="AV283" s="13" t="s">
        <v>83</v>
      </c>
      <c r="AW283" s="13" t="s">
        <v>30</v>
      </c>
      <c r="AX283" s="13" t="s">
        <v>81</v>
      </c>
      <c r="AY283" s="188" t="s">
        <v>127</v>
      </c>
    </row>
    <row r="284" s="2" customFormat="1" ht="24.15" customHeight="1">
      <c r="A284" s="37"/>
      <c r="B284" s="171"/>
      <c r="C284" s="195" t="s">
        <v>457</v>
      </c>
      <c r="D284" s="195" t="s">
        <v>154</v>
      </c>
      <c r="E284" s="196" t="s">
        <v>458</v>
      </c>
      <c r="F284" s="197" t="s">
        <v>459</v>
      </c>
      <c r="G284" s="198" t="s">
        <v>133</v>
      </c>
      <c r="H284" s="199">
        <v>1</v>
      </c>
      <c r="I284" s="200"/>
      <c r="J284" s="201">
        <f>ROUND(I284*H284,2)</f>
        <v>0</v>
      </c>
      <c r="K284" s="202"/>
      <c r="L284" s="203"/>
      <c r="M284" s="204" t="s">
        <v>1</v>
      </c>
      <c r="N284" s="205" t="s">
        <v>38</v>
      </c>
      <c r="O284" s="76"/>
      <c r="P284" s="182">
        <f>O284*H284</f>
        <v>0</v>
      </c>
      <c r="Q284" s="182">
        <v>0.00073999999999999999</v>
      </c>
      <c r="R284" s="182">
        <f>Q284*H284</f>
        <v>0.00073999999999999999</v>
      </c>
      <c r="S284" s="182">
        <v>0</v>
      </c>
      <c r="T284" s="18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4" t="s">
        <v>157</v>
      </c>
      <c r="AT284" s="184" t="s">
        <v>154</v>
      </c>
      <c r="AU284" s="184" t="s">
        <v>83</v>
      </c>
      <c r="AY284" s="18" t="s">
        <v>127</v>
      </c>
      <c r="BE284" s="185">
        <f>IF(N284="základní",J284,0)</f>
        <v>0</v>
      </c>
      <c r="BF284" s="185">
        <f>IF(N284="snížená",J284,0)</f>
        <v>0</v>
      </c>
      <c r="BG284" s="185">
        <f>IF(N284="zákl. přenesená",J284,0)</f>
        <v>0</v>
      </c>
      <c r="BH284" s="185">
        <f>IF(N284="sníž. přenesená",J284,0)</f>
        <v>0</v>
      </c>
      <c r="BI284" s="185">
        <f>IF(N284="nulová",J284,0)</f>
        <v>0</v>
      </c>
      <c r="BJ284" s="18" t="s">
        <v>81</v>
      </c>
      <c r="BK284" s="185">
        <f>ROUND(I284*H284,2)</f>
        <v>0</v>
      </c>
      <c r="BL284" s="18" t="s">
        <v>134</v>
      </c>
      <c r="BM284" s="184" t="s">
        <v>460</v>
      </c>
    </row>
    <row r="285" s="13" customFormat="1">
      <c r="A285" s="13"/>
      <c r="B285" s="186"/>
      <c r="C285" s="13"/>
      <c r="D285" s="187" t="s">
        <v>136</v>
      </c>
      <c r="E285" s="188" t="s">
        <v>1</v>
      </c>
      <c r="F285" s="189" t="s">
        <v>81</v>
      </c>
      <c r="G285" s="13"/>
      <c r="H285" s="190">
        <v>1</v>
      </c>
      <c r="I285" s="191"/>
      <c r="J285" s="13"/>
      <c r="K285" s="13"/>
      <c r="L285" s="186"/>
      <c r="M285" s="192"/>
      <c r="N285" s="193"/>
      <c r="O285" s="193"/>
      <c r="P285" s="193"/>
      <c r="Q285" s="193"/>
      <c r="R285" s="193"/>
      <c r="S285" s="193"/>
      <c r="T285" s="19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8" t="s">
        <v>136</v>
      </c>
      <c r="AU285" s="188" t="s">
        <v>83</v>
      </c>
      <c r="AV285" s="13" t="s">
        <v>83</v>
      </c>
      <c r="AW285" s="13" t="s">
        <v>30</v>
      </c>
      <c r="AX285" s="13" t="s">
        <v>81</v>
      </c>
      <c r="AY285" s="188" t="s">
        <v>127</v>
      </c>
    </row>
    <row r="286" s="2" customFormat="1" ht="21.75" customHeight="1">
      <c r="A286" s="37"/>
      <c r="B286" s="171"/>
      <c r="C286" s="172" t="s">
        <v>461</v>
      </c>
      <c r="D286" s="172" t="s">
        <v>130</v>
      </c>
      <c r="E286" s="173" t="s">
        <v>462</v>
      </c>
      <c r="F286" s="174" t="s">
        <v>463</v>
      </c>
      <c r="G286" s="175" t="s">
        <v>133</v>
      </c>
      <c r="H286" s="176">
        <v>4</v>
      </c>
      <c r="I286" s="177"/>
      <c r="J286" s="178">
        <f>ROUND(I286*H286,2)</f>
        <v>0</v>
      </c>
      <c r="K286" s="179"/>
      <c r="L286" s="38"/>
      <c r="M286" s="180" t="s">
        <v>1</v>
      </c>
      <c r="N286" s="181" t="s">
        <v>38</v>
      </c>
      <c r="O286" s="76"/>
      <c r="P286" s="182">
        <f>O286*H286</f>
        <v>0</v>
      </c>
      <c r="Q286" s="182">
        <v>0.00084000000000000003</v>
      </c>
      <c r="R286" s="182">
        <f>Q286*H286</f>
        <v>0.0033600000000000001</v>
      </c>
      <c r="S286" s="182">
        <v>0</v>
      </c>
      <c r="T286" s="18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84" t="s">
        <v>134</v>
      </c>
      <c r="AT286" s="184" t="s">
        <v>130</v>
      </c>
      <c r="AU286" s="184" t="s">
        <v>83</v>
      </c>
      <c r="AY286" s="18" t="s">
        <v>127</v>
      </c>
      <c r="BE286" s="185">
        <f>IF(N286="základní",J286,0)</f>
        <v>0</v>
      </c>
      <c r="BF286" s="185">
        <f>IF(N286="snížená",J286,0)</f>
        <v>0</v>
      </c>
      <c r="BG286" s="185">
        <f>IF(N286="zákl. přenesená",J286,0)</f>
        <v>0</v>
      </c>
      <c r="BH286" s="185">
        <f>IF(N286="sníž. přenesená",J286,0)</f>
        <v>0</v>
      </c>
      <c r="BI286" s="185">
        <f>IF(N286="nulová",J286,0)</f>
        <v>0</v>
      </c>
      <c r="BJ286" s="18" t="s">
        <v>81</v>
      </c>
      <c r="BK286" s="185">
        <f>ROUND(I286*H286,2)</f>
        <v>0</v>
      </c>
      <c r="BL286" s="18" t="s">
        <v>134</v>
      </c>
      <c r="BM286" s="184" t="s">
        <v>464</v>
      </c>
    </row>
    <row r="287" s="13" customFormat="1">
      <c r="A287" s="13"/>
      <c r="B287" s="186"/>
      <c r="C287" s="13"/>
      <c r="D287" s="187" t="s">
        <v>136</v>
      </c>
      <c r="E287" s="188" t="s">
        <v>1</v>
      </c>
      <c r="F287" s="189" t="s">
        <v>148</v>
      </c>
      <c r="G287" s="13"/>
      <c r="H287" s="190">
        <v>4</v>
      </c>
      <c r="I287" s="191"/>
      <c r="J287" s="13"/>
      <c r="K287" s="13"/>
      <c r="L287" s="186"/>
      <c r="M287" s="192"/>
      <c r="N287" s="193"/>
      <c r="O287" s="193"/>
      <c r="P287" s="193"/>
      <c r="Q287" s="193"/>
      <c r="R287" s="193"/>
      <c r="S287" s="193"/>
      <c r="T287" s="19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8" t="s">
        <v>136</v>
      </c>
      <c r="AU287" s="188" t="s">
        <v>83</v>
      </c>
      <c r="AV287" s="13" t="s">
        <v>83</v>
      </c>
      <c r="AW287" s="13" t="s">
        <v>30</v>
      </c>
      <c r="AX287" s="13" t="s">
        <v>81</v>
      </c>
      <c r="AY287" s="188" t="s">
        <v>127</v>
      </c>
    </row>
    <row r="288" s="2" customFormat="1" ht="21.75" customHeight="1">
      <c r="A288" s="37"/>
      <c r="B288" s="171"/>
      <c r="C288" s="172" t="s">
        <v>465</v>
      </c>
      <c r="D288" s="172" t="s">
        <v>130</v>
      </c>
      <c r="E288" s="173" t="s">
        <v>466</v>
      </c>
      <c r="F288" s="174" t="s">
        <v>467</v>
      </c>
      <c r="G288" s="175" t="s">
        <v>133</v>
      </c>
      <c r="H288" s="176">
        <v>2</v>
      </c>
      <c r="I288" s="177"/>
      <c r="J288" s="178">
        <f>ROUND(I288*H288,2)</f>
        <v>0</v>
      </c>
      <c r="K288" s="179"/>
      <c r="L288" s="38"/>
      <c r="M288" s="180" t="s">
        <v>1</v>
      </c>
      <c r="N288" s="181" t="s">
        <v>38</v>
      </c>
      <c r="O288" s="76"/>
      <c r="P288" s="182">
        <f>O288*H288</f>
        <v>0</v>
      </c>
      <c r="Q288" s="182">
        <v>0.00051999999999999995</v>
      </c>
      <c r="R288" s="182">
        <f>Q288*H288</f>
        <v>0.0010399999999999999</v>
      </c>
      <c r="S288" s="182">
        <v>0</v>
      </c>
      <c r="T288" s="18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4" t="s">
        <v>134</v>
      </c>
      <c r="AT288" s="184" t="s">
        <v>130</v>
      </c>
      <c r="AU288" s="184" t="s">
        <v>83</v>
      </c>
      <c r="AY288" s="18" t="s">
        <v>127</v>
      </c>
      <c r="BE288" s="185">
        <f>IF(N288="základní",J288,0)</f>
        <v>0</v>
      </c>
      <c r="BF288" s="185">
        <f>IF(N288="snížená",J288,0)</f>
        <v>0</v>
      </c>
      <c r="BG288" s="185">
        <f>IF(N288="zákl. přenesená",J288,0)</f>
        <v>0</v>
      </c>
      <c r="BH288" s="185">
        <f>IF(N288="sníž. přenesená",J288,0)</f>
        <v>0</v>
      </c>
      <c r="BI288" s="185">
        <f>IF(N288="nulová",J288,0)</f>
        <v>0</v>
      </c>
      <c r="BJ288" s="18" t="s">
        <v>81</v>
      </c>
      <c r="BK288" s="185">
        <f>ROUND(I288*H288,2)</f>
        <v>0</v>
      </c>
      <c r="BL288" s="18" t="s">
        <v>134</v>
      </c>
      <c r="BM288" s="184" t="s">
        <v>468</v>
      </c>
    </row>
    <row r="289" s="13" customFormat="1">
      <c r="A289" s="13"/>
      <c r="B289" s="186"/>
      <c r="C289" s="13"/>
      <c r="D289" s="187" t="s">
        <v>136</v>
      </c>
      <c r="E289" s="188" t="s">
        <v>1</v>
      </c>
      <c r="F289" s="189" t="s">
        <v>83</v>
      </c>
      <c r="G289" s="13"/>
      <c r="H289" s="190">
        <v>2</v>
      </c>
      <c r="I289" s="191"/>
      <c r="J289" s="13"/>
      <c r="K289" s="13"/>
      <c r="L289" s="186"/>
      <c r="M289" s="192"/>
      <c r="N289" s="193"/>
      <c r="O289" s="193"/>
      <c r="P289" s="193"/>
      <c r="Q289" s="193"/>
      <c r="R289" s="193"/>
      <c r="S289" s="193"/>
      <c r="T289" s="19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8" t="s">
        <v>136</v>
      </c>
      <c r="AU289" s="188" t="s">
        <v>83</v>
      </c>
      <c r="AV289" s="13" t="s">
        <v>83</v>
      </c>
      <c r="AW289" s="13" t="s">
        <v>30</v>
      </c>
      <c r="AX289" s="13" t="s">
        <v>81</v>
      </c>
      <c r="AY289" s="188" t="s">
        <v>127</v>
      </c>
    </row>
    <row r="290" s="2" customFormat="1" ht="24.15" customHeight="1">
      <c r="A290" s="37"/>
      <c r="B290" s="171"/>
      <c r="C290" s="172" t="s">
        <v>469</v>
      </c>
      <c r="D290" s="172" t="s">
        <v>130</v>
      </c>
      <c r="E290" s="173" t="s">
        <v>470</v>
      </c>
      <c r="F290" s="174" t="s">
        <v>471</v>
      </c>
      <c r="G290" s="175" t="s">
        <v>133</v>
      </c>
      <c r="H290" s="176">
        <v>14</v>
      </c>
      <c r="I290" s="177"/>
      <c r="J290" s="178">
        <f>ROUND(I290*H290,2)</f>
        <v>0</v>
      </c>
      <c r="K290" s="179"/>
      <c r="L290" s="38"/>
      <c r="M290" s="180" t="s">
        <v>1</v>
      </c>
      <c r="N290" s="181" t="s">
        <v>38</v>
      </c>
      <c r="O290" s="76"/>
      <c r="P290" s="182">
        <f>O290*H290</f>
        <v>0</v>
      </c>
      <c r="Q290" s="182">
        <v>0.00022000000000000001</v>
      </c>
      <c r="R290" s="182">
        <f>Q290*H290</f>
        <v>0.0030800000000000003</v>
      </c>
      <c r="S290" s="182">
        <v>0</v>
      </c>
      <c r="T290" s="18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84" t="s">
        <v>134</v>
      </c>
      <c r="AT290" s="184" t="s">
        <v>130</v>
      </c>
      <c r="AU290" s="184" t="s">
        <v>83</v>
      </c>
      <c r="AY290" s="18" t="s">
        <v>127</v>
      </c>
      <c r="BE290" s="185">
        <f>IF(N290="základní",J290,0)</f>
        <v>0</v>
      </c>
      <c r="BF290" s="185">
        <f>IF(N290="snížená",J290,0)</f>
        <v>0</v>
      </c>
      <c r="BG290" s="185">
        <f>IF(N290="zákl. přenesená",J290,0)</f>
        <v>0</v>
      </c>
      <c r="BH290" s="185">
        <f>IF(N290="sníž. přenesená",J290,0)</f>
        <v>0</v>
      </c>
      <c r="BI290" s="185">
        <f>IF(N290="nulová",J290,0)</f>
        <v>0</v>
      </c>
      <c r="BJ290" s="18" t="s">
        <v>81</v>
      </c>
      <c r="BK290" s="185">
        <f>ROUND(I290*H290,2)</f>
        <v>0</v>
      </c>
      <c r="BL290" s="18" t="s">
        <v>134</v>
      </c>
      <c r="BM290" s="184" t="s">
        <v>472</v>
      </c>
    </row>
    <row r="291" s="13" customFormat="1">
      <c r="A291" s="13"/>
      <c r="B291" s="186"/>
      <c r="C291" s="13"/>
      <c r="D291" s="187" t="s">
        <v>136</v>
      </c>
      <c r="E291" s="188" t="s">
        <v>1</v>
      </c>
      <c r="F291" s="189" t="s">
        <v>190</v>
      </c>
      <c r="G291" s="13"/>
      <c r="H291" s="190">
        <v>14</v>
      </c>
      <c r="I291" s="191"/>
      <c r="J291" s="13"/>
      <c r="K291" s="13"/>
      <c r="L291" s="186"/>
      <c r="M291" s="192"/>
      <c r="N291" s="193"/>
      <c r="O291" s="193"/>
      <c r="P291" s="193"/>
      <c r="Q291" s="193"/>
      <c r="R291" s="193"/>
      <c r="S291" s="193"/>
      <c r="T291" s="19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88" t="s">
        <v>136</v>
      </c>
      <c r="AU291" s="188" t="s">
        <v>83</v>
      </c>
      <c r="AV291" s="13" t="s">
        <v>83</v>
      </c>
      <c r="AW291" s="13" t="s">
        <v>30</v>
      </c>
      <c r="AX291" s="13" t="s">
        <v>81</v>
      </c>
      <c r="AY291" s="188" t="s">
        <v>127</v>
      </c>
    </row>
    <row r="292" s="2" customFormat="1" ht="24.15" customHeight="1">
      <c r="A292" s="37"/>
      <c r="B292" s="171"/>
      <c r="C292" s="172" t="s">
        <v>473</v>
      </c>
      <c r="D292" s="172" t="s">
        <v>130</v>
      </c>
      <c r="E292" s="173" t="s">
        <v>474</v>
      </c>
      <c r="F292" s="174" t="s">
        <v>475</v>
      </c>
      <c r="G292" s="175" t="s">
        <v>133</v>
      </c>
      <c r="H292" s="176">
        <v>6</v>
      </c>
      <c r="I292" s="177"/>
      <c r="J292" s="178">
        <f>ROUND(I292*H292,2)</f>
        <v>0</v>
      </c>
      <c r="K292" s="179"/>
      <c r="L292" s="38"/>
      <c r="M292" s="180" t="s">
        <v>1</v>
      </c>
      <c r="N292" s="181" t="s">
        <v>38</v>
      </c>
      <c r="O292" s="76"/>
      <c r="P292" s="182">
        <f>O292*H292</f>
        <v>0</v>
      </c>
      <c r="Q292" s="182">
        <v>0.00024000000000000001</v>
      </c>
      <c r="R292" s="182">
        <f>Q292*H292</f>
        <v>0.0014400000000000001</v>
      </c>
      <c r="S292" s="182">
        <v>0</v>
      </c>
      <c r="T292" s="18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4" t="s">
        <v>134</v>
      </c>
      <c r="AT292" s="184" t="s">
        <v>130</v>
      </c>
      <c r="AU292" s="184" t="s">
        <v>83</v>
      </c>
      <c r="AY292" s="18" t="s">
        <v>127</v>
      </c>
      <c r="BE292" s="185">
        <f>IF(N292="základní",J292,0)</f>
        <v>0</v>
      </c>
      <c r="BF292" s="185">
        <f>IF(N292="snížená",J292,0)</f>
        <v>0</v>
      </c>
      <c r="BG292" s="185">
        <f>IF(N292="zákl. přenesená",J292,0)</f>
        <v>0</v>
      </c>
      <c r="BH292" s="185">
        <f>IF(N292="sníž. přenesená",J292,0)</f>
        <v>0</v>
      </c>
      <c r="BI292" s="185">
        <f>IF(N292="nulová",J292,0)</f>
        <v>0</v>
      </c>
      <c r="BJ292" s="18" t="s">
        <v>81</v>
      </c>
      <c r="BK292" s="185">
        <f>ROUND(I292*H292,2)</f>
        <v>0</v>
      </c>
      <c r="BL292" s="18" t="s">
        <v>134</v>
      </c>
      <c r="BM292" s="184" t="s">
        <v>476</v>
      </c>
    </row>
    <row r="293" s="13" customFormat="1">
      <c r="A293" s="13"/>
      <c r="B293" s="186"/>
      <c r="C293" s="13"/>
      <c r="D293" s="187" t="s">
        <v>136</v>
      </c>
      <c r="E293" s="188" t="s">
        <v>1</v>
      </c>
      <c r="F293" s="189" t="s">
        <v>141</v>
      </c>
      <c r="G293" s="13"/>
      <c r="H293" s="190">
        <v>6</v>
      </c>
      <c r="I293" s="191"/>
      <c r="J293" s="13"/>
      <c r="K293" s="13"/>
      <c r="L293" s="186"/>
      <c r="M293" s="192"/>
      <c r="N293" s="193"/>
      <c r="O293" s="193"/>
      <c r="P293" s="193"/>
      <c r="Q293" s="193"/>
      <c r="R293" s="193"/>
      <c r="S293" s="193"/>
      <c r="T293" s="19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8" t="s">
        <v>136</v>
      </c>
      <c r="AU293" s="188" t="s">
        <v>83</v>
      </c>
      <c r="AV293" s="13" t="s">
        <v>83</v>
      </c>
      <c r="AW293" s="13" t="s">
        <v>30</v>
      </c>
      <c r="AX293" s="13" t="s">
        <v>81</v>
      </c>
      <c r="AY293" s="188" t="s">
        <v>127</v>
      </c>
    </row>
    <row r="294" s="2" customFormat="1" ht="21.75" customHeight="1">
      <c r="A294" s="37"/>
      <c r="B294" s="171"/>
      <c r="C294" s="172" t="s">
        <v>477</v>
      </c>
      <c r="D294" s="172" t="s">
        <v>130</v>
      </c>
      <c r="E294" s="173" t="s">
        <v>478</v>
      </c>
      <c r="F294" s="174" t="s">
        <v>479</v>
      </c>
      <c r="G294" s="175" t="s">
        <v>133</v>
      </c>
      <c r="H294" s="176">
        <v>2</v>
      </c>
      <c r="I294" s="177"/>
      <c r="J294" s="178">
        <f>ROUND(I294*H294,2)</f>
        <v>0</v>
      </c>
      <c r="K294" s="179"/>
      <c r="L294" s="38"/>
      <c r="M294" s="180" t="s">
        <v>1</v>
      </c>
      <c r="N294" s="181" t="s">
        <v>38</v>
      </c>
      <c r="O294" s="76"/>
      <c r="P294" s="182">
        <f>O294*H294</f>
        <v>0</v>
      </c>
      <c r="Q294" s="182">
        <v>3.0000000000000001E-05</v>
      </c>
      <c r="R294" s="182">
        <f>Q294*H294</f>
        <v>6.0000000000000002E-05</v>
      </c>
      <c r="S294" s="182">
        <v>0</v>
      </c>
      <c r="T294" s="18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4" t="s">
        <v>134</v>
      </c>
      <c r="AT294" s="184" t="s">
        <v>130</v>
      </c>
      <c r="AU294" s="184" t="s">
        <v>83</v>
      </c>
      <c r="AY294" s="18" t="s">
        <v>127</v>
      </c>
      <c r="BE294" s="185">
        <f>IF(N294="základní",J294,0)</f>
        <v>0</v>
      </c>
      <c r="BF294" s="185">
        <f>IF(N294="snížená",J294,0)</f>
        <v>0</v>
      </c>
      <c r="BG294" s="185">
        <f>IF(N294="zákl. přenesená",J294,0)</f>
        <v>0</v>
      </c>
      <c r="BH294" s="185">
        <f>IF(N294="sníž. přenesená",J294,0)</f>
        <v>0</v>
      </c>
      <c r="BI294" s="185">
        <f>IF(N294="nulová",J294,0)</f>
        <v>0</v>
      </c>
      <c r="BJ294" s="18" t="s">
        <v>81</v>
      </c>
      <c r="BK294" s="185">
        <f>ROUND(I294*H294,2)</f>
        <v>0</v>
      </c>
      <c r="BL294" s="18" t="s">
        <v>134</v>
      </c>
      <c r="BM294" s="184" t="s">
        <v>480</v>
      </c>
    </row>
    <row r="295" s="13" customFormat="1">
      <c r="A295" s="13"/>
      <c r="B295" s="186"/>
      <c r="C295" s="13"/>
      <c r="D295" s="187" t="s">
        <v>136</v>
      </c>
      <c r="E295" s="188" t="s">
        <v>1</v>
      </c>
      <c r="F295" s="189" t="s">
        <v>83</v>
      </c>
      <c r="G295" s="13"/>
      <c r="H295" s="190">
        <v>2</v>
      </c>
      <c r="I295" s="191"/>
      <c r="J295" s="13"/>
      <c r="K295" s="13"/>
      <c r="L295" s="186"/>
      <c r="M295" s="192"/>
      <c r="N295" s="193"/>
      <c r="O295" s="193"/>
      <c r="P295" s="193"/>
      <c r="Q295" s="193"/>
      <c r="R295" s="193"/>
      <c r="S295" s="193"/>
      <c r="T295" s="19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88" t="s">
        <v>136</v>
      </c>
      <c r="AU295" s="188" t="s">
        <v>83</v>
      </c>
      <c r="AV295" s="13" t="s">
        <v>83</v>
      </c>
      <c r="AW295" s="13" t="s">
        <v>30</v>
      </c>
      <c r="AX295" s="13" t="s">
        <v>81</v>
      </c>
      <c r="AY295" s="188" t="s">
        <v>127</v>
      </c>
    </row>
    <row r="296" s="2" customFormat="1" ht="16.5" customHeight="1">
      <c r="A296" s="37"/>
      <c r="B296" s="171"/>
      <c r="C296" s="195" t="s">
        <v>481</v>
      </c>
      <c r="D296" s="195" t="s">
        <v>154</v>
      </c>
      <c r="E296" s="196" t="s">
        <v>482</v>
      </c>
      <c r="F296" s="197" t="s">
        <v>483</v>
      </c>
      <c r="G296" s="198" t="s">
        <v>133</v>
      </c>
      <c r="H296" s="199">
        <v>2</v>
      </c>
      <c r="I296" s="200"/>
      <c r="J296" s="201">
        <f>ROUND(I296*H296,2)</f>
        <v>0</v>
      </c>
      <c r="K296" s="202"/>
      <c r="L296" s="203"/>
      <c r="M296" s="204" t="s">
        <v>1</v>
      </c>
      <c r="N296" s="205" t="s">
        <v>38</v>
      </c>
      <c r="O296" s="76"/>
      <c r="P296" s="182">
        <f>O296*H296</f>
        <v>0</v>
      </c>
      <c r="Q296" s="182">
        <v>0.0014</v>
      </c>
      <c r="R296" s="182">
        <f>Q296*H296</f>
        <v>0.0028</v>
      </c>
      <c r="S296" s="182">
        <v>0</v>
      </c>
      <c r="T296" s="18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84" t="s">
        <v>157</v>
      </c>
      <c r="AT296" s="184" t="s">
        <v>154</v>
      </c>
      <c r="AU296" s="184" t="s">
        <v>83</v>
      </c>
      <c r="AY296" s="18" t="s">
        <v>127</v>
      </c>
      <c r="BE296" s="185">
        <f>IF(N296="základní",J296,0)</f>
        <v>0</v>
      </c>
      <c r="BF296" s="185">
        <f>IF(N296="snížená",J296,0)</f>
        <v>0</v>
      </c>
      <c r="BG296" s="185">
        <f>IF(N296="zákl. přenesená",J296,0)</f>
        <v>0</v>
      </c>
      <c r="BH296" s="185">
        <f>IF(N296="sníž. přenesená",J296,0)</f>
        <v>0</v>
      </c>
      <c r="BI296" s="185">
        <f>IF(N296="nulová",J296,0)</f>
        <v>0</v>
      </c>
      <c r="BJ296" s="18" t="s">
        <v>81</v>
      </c>
      <c r="BK296" s="185">
        <f>ROUND(I296*H296,2)</f>
        <v>0</v>
      </c>
      <c r="BL296" s="18" t="s">
        <v>134</v>
      </c>
      <c r="BM296" s="184" t="s">
        <v>484</v>
      </c>
    </row>
    <row r="297" s="13" customFormat="1">
      <c r="A297" s="13"/>
      <c r="B297" s="186"/>
      <c r="C297" s="13"/>
      <c r="D297" s="187" t="s">
        <v>136</v>
      </c>
      <c r="E297" s="188" t="s">
        <v>1</v>
      </c>
      <c r="F297" s="189" t="s">
        <v>83</v>
      </c>
      <c r="G297" s="13"/>
      <c r="H297" s="190">
        <v>2</v>
      </c>
      <c r="I297" s="191"/>
      <c r="J297" s="13"/>
      <c r="K297" s="13"/>
      <c r="L297" s="186"/>
      <c r="M297" s="192"/>
      <c r="N297" s="193"/>
      <c r="O297" s="193"/>
      <c r="P297" s="193"/>
      <c r="Q297" s="193"/>
      <c r="R297" s="193"/>
      <c r="S297" s="193"/>
      <c r="T297" s="19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88" t="s">
        <v>136</v>
      </c>
      <c r="AU297" s="188" t="s">
        <v>83</v>
      </c>
      <c r="AV297" s="13" t="s">
        <v>83</v>
      </c>
      <c r="AW297" s="13" t="s">
        <v>30</v>
      </c>
      <c r="AX297" s="13" t="s">
        <v>81</v>
      </c>
      <c r="AY297" s="188" t="s">
        <v>127</v>
      </c>
    </row>
    <row r="298" s="2" customFormat="1" ht="24.15" customHeight="1">
      <c r="A298" s="37"/>
      <c r="B298" s="171"/>
      <c r="C298" s="172" t="s">
        <v>485</v>
      </c>
      <c r="D298" s="172" t="s">
        <v>130</v>
      </c>
      <c r="E298" s="173" t="s">
        <v>486</v>
      </c>
      <c r="F298" s="174" t="s">
        <v>487</v>
      </c>
      <c r="G298" s="175" t="s">
        <v>133</v>
      </c>
      <c r="H298" s="176">
        <v>2</v>
      </c>
      <c r="I298" s="177"/>
      <c r="J298" s="178">
        <f>ROUND(I298*H298,2)</f>
        <v>0</v>
      </c>
      <c r="K298" s="179"/>
      <c r="L298" s="38"/>
      <c r="M298" s="180" t="s">
        <v>1</v>
      </c>
      <c r="N298" s="181" t="s">
        <v>38</v>
      </c>
      <c r="O298" s="76"/>
      <c r="P298" s="182">
        <f>O298*H298</f>
        <v>0</v>
      </c>
      <c r="Q298" s="182">
        <v>0.00124</v>
      </c>
      <c r="R298" s="182">
        <f>Q298*H298</f>
        <v>0.00248</v>
      </c>
      <c r="S298" s="182">
        <v>0</v>
      </c>
      <c r="T298" s="18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84" t="s">
        <v>134</v>
      </c>
      <c r="AT298" s="184" t="s">
        <v>130</v>
      </c>
      <c r="AU298" s="184" t="s">
        <v>83</v>
      </c>
      <c r="AY298" s="18" t="s">
        <v>127</v>
      </c>
      <c r="BE298" s="185">
        <f>IF(N298="základní",J298,0)</f>
        <v>0</v>
      </c>
      <c r="BF298" s="185">
        <f>IF(N298="snížená",J298,0)</f>
        <v>0</v>
      </c>
      <c r="BG298" s="185">
        <f>IF(N298="zákl. přenesená",J298,0)</f>
        <v>0</v>
      </c>
      <c r="BH298" s="185">
        <f>IF(N298="sníž. přenesená",J298,0)</f>
        <v>0</v>
      </c>
      <c r="BI298" s="185">
        <f>IF(N298="nulová",J298,0)</f>
        <v>0</v>
      </c>
      <c r="BJ298" s="18" t="s">
        <v>81</v>
      </c>
      <c r="BK298" s="185">
        <f>ROUND(I298*H298,2)</f>
        <v>0</v>
      </c>
      <c r="BL298" s="18" t="s">
        <v>134</v>
      </c>
      <c r="BM298" s="184" t="s">
        <v>488</v>
      </c>
    </row>
    <row r="299" s="13" customFormat="1">
      <c r="A299" s="13"/>
      <c r="B299" s="186"/>
      <c r="C299" s="13"/>
      <c r="D299" s="187" t="s">
        <v>136</v>
      </c>
      <c r="E299" s="188" t="s">
        <v>1</v>
      </c>
      <c r="F299" s="189" t="s">
        <v>83</v>
      </c>
      <c r="G299" s="13"/>
      <c r="H299" s="190">
        <v>2</v>
      </c>
      <c r="I299" s="191"/>
      <c r="J299" s="13"/>
      <c r="K299" s="13"/>
      <c r="L299" s="186"/>
      <c r="M299" s="192"/>
      <c r="N299" s="193"/>
      <c r="O299" s="193"/>
      <c r="P299" s="193"/>
      <c r="Q299" s="193"/>
      <c r="R299" s="193"/>
      <c r="S299" s="193"/>
      <c r="T299" s="19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88" t="s">
        <v>136</v>
      </c>
      <c r="AU299" s="188" t="s">
        <v>83</v>
      </c>
      <c r="AV299" s="13" t="s">
        <v>83</v>
      </c>
      <c r="AW299" s="13" t="s">
        <v>30</v>
      </c>
      <c r="AX299" s="13" t="s">
        <v>81</v>
      </c>
      <c r="AY299" s="188" t="s">
        <v>127</v>
      </c>
    </row>
    <row r="300" s="2" customFormat="1" ht="24.15" customHeight="1">
      <c r="A300" s="37"/>
      <c r="B300" s="171"/>
      <c r="C300" s="172" t="s">
        <v>489</v>
      </c>
      <c r="D300" s="172" t="s">
        <v>130</v>
      </c>
      <c r="E300" s="173" t="s">
        <v>490</v>
      </c>
      <c r="F300" s="174" t="s">
        <v>491</v>
      </c>
      <c r="G300" s="175" t="s">
        <v>133</v>
      </c>
      <c r="H300" s="176">
        <v>2</v>
      </c>
      <c r="I300" s="177"/>
      <c r="J300" s="178">
        <f>ROUND(I300*H300,2)</f>
        <v>0</v>
      </c>
      <c r="K300" s="179"/>
      <c r="L300" s="38"/>
      <c r="M300" s="180" t="s">
        <v>1</v>
      </c>
      <c r="N300" s="181" t="s">
        <v>38</v>
      </c>
      <c r="O300" s="76"/>
      <c r="P300" s="182">
        <f>O300*H300</f>
        <v>0</v>
      </c>
      <c r="Q300" s="182">
        <v>0.00114</v>
      </c>
      <c r="R300" s="182">
        <f>Q300*H300</f>
        <v>0.0022799999999999999</v>
      </c>
      <c r="S300" s="182">
        <v>0</v>
      </c>
      <c r="T300" s="18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4" t="s">
        <v>134</v>
      </c>
      <c r="AT300" s="184" t="s">
        <v>130</v>
      </c>
      <c r="AU300" s="184" t="s">
        <v>83</v>
      </c>
      <c r="AY300" s="18" t="s">
        <v>127</v>
      </c>
      <c r="BE300" s="185">
        <f>IF(N300="základní",J300,0)</f>
        <v>0</v>
      </c>
      <c r="BF300" s="185">
        <f>IF(N300="snížená",J300,0)</f>
        <v>0</v>
      </c>
      <c r="BG300" s="185">
        <f>IF(N300="zákl. přenesená",J300,0)</f>
        <v>0</v>
      </c>
      <c r="BH300" s="185">
        <f>IF(N300="sníž. přenesená",J300,0)</f>
        <v>0</v>
      </c>
      <c r="BI300" s="185">
        <f>IF(N300="nulová",J300,0)</f>
        <v>0</v>
      </c>
      <c r="BJ300" s="18" t="s">
        <v>81</v>
      </c>
      <c r="BK300" s="185">
        <f>ROUND(I300*H300,2)</f>
        <v>0</v>
      </c>
      <c r="BL300" s="18" t="s">
        <v>134</v>
      </c>
      <c r="BM300" s="184" t="s">
        <v>492</v>
      </c>
    </row>
    <row r="301" s="13" customFormat="1">
      <c r="A301" s="13"/>
      <c r="B301" s="186"/>
      <c r="C301" s="13"/>
      <c r="D301" s="187" t="s">
        <v>136</v>
      </c>
      <c r="E301" s="188" t="s">
        <v>1</v>
      </c>
      <c r="F301" s="189" t="s">
        <v>83</v>
      </c>
      <c r="G301" s="13"/>
      <c r="H301" s="190">
        <v>2</v>
      </c>
      <c r="I301" s="191"/>
      <c r="J301" s="13"/>
      <c r="K301" s="13"/>
      <c r="L301" s="186"/>
      <c r="M301" s="192"/>
      <c r="N301" s="193"/>
      <c r="O301" s="193"/>
      <c r="P301" s="193"/>
      <c r="Q301" s="193"/>
      <c r="R301" s="193"/>
      <c r="S301" s="193"/>
      <c r="T301" s="19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88" t="s">
        <v>136</v>
      </c>
      <c r="AU301" s="188" t="s">
        <v>83</v>
      </c>
      <c r="AV301" s="13" t="s">
        <v>83</v>
      </c>
      <c r="AW301" s="13" t="s">
        <v>30</v>
      </c>
      <c r="AX301" s="13" t="s">
        <v>81</v>
      </c>
      <c r="AY301" s="188" t="s">
        <v>127</v>
      </c>
    </row>
    <row r="302" s="2" customFormat="1" ht="21.75" customHeight="1">
      <c r="A302" s="37"/>
      <c r="B302" s="171"/>
      <c r="C302" s="172" t="s">
        <v>493</v>
      </c>
      <c r="D302" s="172" t="s">
        <v>130</v>
      </c>
      <c r="E302" s="173" t="s">
        <v>494</v>
      </c>
      <c r="F302" s="174" t="s">
        <v>495</v>
      </c>
      <c r="G302" s="175" t="s">
        <v>133</v>
      </c>
      <c r="H302" s="176">
        <v>8</v>
      </c>
      <c r="I302" s="177"/>
      <c r="J302" s="178">
        <f>ROUND(I302*H302,2)</f>
        <v>0</v>
      </c>
      <c r="K302" s="179"/>
      <c r="L302" s="38"/>
      <c r="M302" s="180" t="s">
        <v>1</v>
      </c>
      <c r="N302" s="181" t="s">
        <v>38</v>
      </c>
      <c r="O302" s="76"/>
      <c r="P302" s="182">
        <f>O302*H302</f>
        <v>0</v>
      </c>
      <c r="Q302" s="182">
        <v>0.00021000000000000001</v>
      </c>
      <c r="R302" s="182">
        <f>Q302*H302</f>
        <v>0.0016800000000000001</v>
      </c>
      <c r="S302" s="182">
        <v>0</v>
      </c>
      <c r="T302" s="18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4" t="s">
        <v>134</v>
      </c>
      <c r="AT302" s="184" t="s">
        <v>130</v>
      </c>
      <c r="AU302" s="184" t="s">
        <v>83</v>
      </c>
      <c r="AY302" s="18" t="s">
        <v>127</v>
      </c>
      <c r="BE302" s="185">
        <f>IF(N302="základní",J302,0)</f>
        <v>0</v>
      </c>
      <c r="BF302" s="185">
        <f>IF(N302="snížená",J302,0)</f>
        <v>0</v>
      </c>
      <c r="BG302" s="185">
        <f>IF(N302="zákl. přenesená",J302,0)</f>
        <v>0</v>
      </c>
      <c r="BH302" s="185">
        <f>IF(N302="sníž. přenesená",J302,0)</f>
        <v>0</v>
      </c>
      <c r="BI302" s="185">
        <f>IF(N302="nulová",J302,0)</f>
        <v>0</v>
      </c>
      <c r="BJ302" s="18" t="s">
        <v>81</v>
      </c>
      <c r="BK302" s="185">
        <f>ROUND(I302*H302,2)</f>
        <v>0</v>
      </c>
      <c r="BL302" s="18" t="s">
        <v>134</v>
      </c>
      <c r="BM302" s="184" t="s">
        <v>496</v>
      </c>
    </row>
    <row r="303" s="13" customFormat="1">
      <c r="A303" s="13"/>
      <c r="B303" s="186"/>
      <c r="C303" s="13"/>
      <c r="D303" s="187" t="s">
        <v>136</v>
      </c>
      <c r="E303" s="188" t="s">
        <v>1</v>
      </c>
      <c r="F303" s="189" t="s">
        <v>166</v>
      </c>
      <c r="G303" s="13"/>
      <c r="H303" s="190">
        <v>8</v>
      </c>
      <c r="I303" s="191"/>
      <c r="J303" s="13"/>
      <c r="K303" s="13"/>
      <c r="L303" s="186"/>
      <c r="M303" s="192"/>
      <c r="N303" s="193"/>
      <c r="O303" s="193"/>
      <c r="P303" s="193"/>
      <c r="Q303" s="193"/>
      <c r="R303" s="193"/>
      <c r="S303" s="193"/>
      <c r="T303" s="19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88" t="s">
        <v>136</v>
      </c>
      <c r="AU303" s="188" t="s">
        <v>83</v>
      </c>
      <c r="AV303" s="13" t="s">
        <v>83</v>
      </c>
      <c r="AW303" s="13" t="s">
        <v>30</v>
      </c>
      <c r="AX303" s="13" t="s">
        <v>81</v>
      </c>
      <c r="AY303" s="188" t="s">
        <v>127</v>
      </c>
    </row>
    <row r="304" s="2" customFormat="1" ht="24.15" customHeight="1">
      <c r="A304" s="37"/>
      <c r="B304" s="171"/>
      <c r="C304" s="172" t="s">
        <v>497</v>
      </c>
      <c r="D304" s="172" t="s">
        <v>130</v>
      </c>
      <c r="E304" s="173" t="s">
        <v>498</v>
      </c>
      <c r="F304" s="174" t="s">
        <v>499</v>
      </c>
      <c r="G304" s="175" t="s">
        <v>133</v>
      </c>
      <c r="H304" s="176">
        <v>12</v>
      </c>
      <c r="I304" s="177"/>
      <c r="J304" s="178">
        <f>ROUND(I304*H304,2)</f>
        <v>0</v>
      </c>
      <c r="K304" s="179"/>
      <c r="L304" s="38"/>
      <c r="M304" s="180" t="s">
        <v>1</v>
      </c>
      <c r="N304" s="181" t="s">
        <v>38</v>
      </c>
      <c r="O304" s="76"/>
      <c r="P304" s="182">
        <f>O304*H304</f>
        <v>0</v>
      </c>
      <c r="Q304" s="182">
        <v>0.00069999999999999999</v>
      </c>
      <c r="R304" s="182">
        <f>Q304*H304</f>
        <v>0.0083999999999999995</v>
      </c>
      <c r="S304" s="182">
        <v>0</v>
      </c>
      <c r="T304" s="183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4" t="s">
        <v>134</v>
      </c>
      <c r="AT304" s="184" t="s">
        <v>130</v>
      </c>
      <c r="AU304" s="184" t="s">
        <v>83</v>
      </c>
      <c r="AY304" s="18" t="s">
        <v>127</v>
      </c>
      <c r="BE304" s="185">
        <f>IF(N304="základní",J304,0)</f>
        <v>0</v>
      </c>
      <c r="BF304" s="185">
        <f>IF(N304="snížená",J304,0)</f>
        <v>0</v>
      </c>
      <c r="BG304" s="185">
        <f>IF(N304="zákl. přenesená",J304,0)</f>
        <v>0</v>
      </c>
      <c r="BH304" s="185">
        <f>IF(N304="sníž. přenesená",J304,0)</f>
        <v>0</v>
      </c>
      <c r="BI304" s="185">
        <f>IF(N304="nulová",J304,0)</f>
        <v>0</v>
      </c>
      <c r="BJ304" s="18" t="s">
        <v>81</v>
      </c>
      <c r="BK304" s="185">
        <f>ROUND(I304*H304,2)</f>
        <v>0</v>
      </c>
      <c r="BL304" s="18" t="s">
        <v>134</v>
      </c>
      <c r="BM304" s="184" t="s">
        <v>500</v>
      </c>
    </row>
    <row r="305" s="13" customFormat="1">
      <c r="A305" s="13"/>
      <c r="B305" s="186"/>
      <c r="C305" s="13"/>
      <c r="D305" s="187" t="s">
        <v>136</v>
      </c>
      <c r="E305" s="188" t="s">
        <v>1</v>
      </c>
      <c r="F305" s="189" t="s">
        <v>182</v>
      </c>
      <c r="G305" s="13"/>
      <c r="H305" s="190">
        <v>12</v>
      </c>
      <c r="I305" s="191"/>
      <c r="J305" s="13"/>
      <c r="K305" s="13"/>
      <c r="L305" s="186"/>
      <c r="M305" s="192"/>
      <c r="N305" s="193"/>
      <c r="O305" s="193"/>
      <c r="P305" s="193"/>
      <c r="Q305" s="193"/>
      <c r="R305" s="193"/>
      <c r="S305" s="193"/>
      <c r="T305" s="19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8" t="s">
        <v>136</v>
      </c>
      <c r="AU305" s="188" t="s">
        <v>83</v>
      </c>
      <c r="AV305" s="13" t="s">
        <v>83</v>
      </c>
      <c r="AW305" s="13" t="s">
        <v>30</v>
      </c>
      <c r="AX305" s="13" t="s">
        <v>81</v>
      </c>
      <c r="AY305" s="188" t="s">
        <v>127</v>
      </c>
    </row>
    <row r="306" s="2" customFormat="1" ht="24.15" customHeight="1">
      <c r="A306" s="37"/>
      <c r="B306" s="171"/>
      <c r="C306" s="172" t="s">
        <v>501</v>
      </c>
      <c r="D306" s="172" t="s">
        <v>130</v>
      </c>
      <c r="E306" s="173" t="s">
        <v>502</v>
      </c>
      <c r="F306" s="174" t="s">
        <v>503</v>
      </c>
      <c r="G306" s="175" t="s">
        <v>133</v>
      </c>
      <c r="H306" s="176">
        <v>8</v>
      </c>
      <c r="I306" s="177"/>
      <c r="J306" s="178">
        <f>ROUND(I306*H306,2)</f>
        <v>0</v>
      </c>
      <c r="K306" s="179"/>
      <c r="L306" s="38"/>
      <c r="M306" s="180" t="s">
        <v>1</v>
      </c>
      <c r="N306" s="181" t="s">
        <v>38</v>
      </c>
      <c r="O306" s="76"/>
      <c r="P306" s="182">
        <f>O306*H306</f>
        <v>0</v>
      </c>
      <c r="Q306" s="182">
        <v>0.00107</v>
      </c>
      <c r="R306" s="182">
        <f>Q306*H306</f>
        <v>0.0085599999999999999</v>
      </c>
      <c r="S306" s="182">
        <v>0</v>
      </c>
      <c r="T306" s="183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4" t="s">
        <v>134</v>
      </c>
      <c r="AT306" s="184" t="s">
        <v>130</v>
      </c>
      <c r="AU306" s="184" t="s">
        <v>83</v>
      </c>
      <c r="AY306" s="18" t="s">
        <v>127</v>
      </c>
      <c r="BE306" s="185">
        <f>IF(N306="základní",J306,0)</f>
        <v>0</v>
      </c>
      <c r="BF306" s="185">
        <f>IF(N306="snížená",J306,0)</f>
        <v>0</v>
      </c>
      <c r="BG306" s="185">
        <f>IF(N306="zákl. přenesená",J306,0)</f>
        <v>0</v>
      </c>
      <c r="BH306" s="185">
        <f>IF(N306="sníž. přenesená",J306,0)</f>
        <v>0</v>
      </c>
      <c r="BI306" s="185">
        <f>IF(N306="nulová",J306,0)</f>
        <v>0</v>
      </c>
      <c r="BJ306" s="18" t="s">
        <v>81</v>
      </c>
      <c r="BK306" s="185">
        <f>ROUND(I306*H306,2)</f>
        <v>0</v>
      </c>
      <c r="BL306" s="18" t="s">
        <v>134</v>
      </c>
      <c r="BM306" s="184" t="s">
        <v>504</v>
      </c>
    </row>
    <row r="307" s="13" customFormat="1">
      <c r="A307" s="13"/>
      <c r="B307" s="186"/>
      <c r="C307" s="13"/>
      <c r="D307" s="187" t="s">
        <v>136</v>
      </c>
      <c r="E307" s="188" t="s">
        <v>1</v>
      </c>
      <c r="F307" s="189" t="s">
        <v>166</v>
      </c>
      <c r="G307" s="13"/>
      <c r="H307" s="190">
        <v>8</v>
      </c>
      <c r="I307" s="191"/>
      <c r="J307" s="13"/>
      <c r="K307" s="13"/>
      <c r="L307" s="186"/>
      <c r="M307" s="192"/>
      <c r="N307" s="193"/>
      <c r="O307" s="193"/>
      <c r="P307" s="193"/>
      <c r="Q307" s="193"/>
      <c r="R307" s="193"/>
      <c r="S307" s="193"/>
      <c r="T307" s="19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88" t="s">
        <v>136</v>
      </c>
      <c r="AU307" s="188" t="s">
        <v>83</v>
      </c>
      <c r="AV307" s="13" t="s">
        <v>83</v>
      </c>
      <c r="AW307" s="13" t="s">
        <v>30</v>
      </c>
      <c r="AX307" s="13" t="s">
        <v>81</v>
      </c>
      <c r="AY307" s="188" t="s">
        <v>127</v>
      </c>
    </row>
    <row r="308" s="2" customFormat="1" ht="24.15" customHeight="1">
      <c r="A308" s="37"/>
      <c r="B308" s="171"/>
      <c r="C308" s="172" t="s">
        <v>505</v>
      </c>
      <c r="D308" s="172" t="s">
        <v>130</v>
      </c>
      <c r="E308" s="173" t="s">
        <v>506</v>
      </c>
      <c r="F308" s="174" t="s">
        <v>507</v>
      </c>
      <c r="G308" s="175" t="s">
        <v>133</v>
      </c>
      <c r="H308" s="176">
        <v>12</v>
      </c>
      <c r="I308" s="177"/>
      <c r="J308" s="178">
        <f>ROUND(I308*H308,2)</f>
        <v>0</v>
      </c>
      <c r="K308" s="179"/>
      <c r="L308" s="38"/>
      <c r="M308" s="180" t="s">
        <v>1</v>
      </c>
      <c r="N308" s="181" t="s">
        <v>38</v>
      </c>
      <c r="O308" s="76"/>
      <c r="P308" s="182">
        <f>O308*H308</f>
        <v>0</v>
      </c>
      <c r="Q308" s="182">
        <v>0.00052999999999999998</v>
      </c>
      <c r="R308" s="182">
        <f>Q308*H308</f>
        <v>0.0063599999999999993</v>
      </c>
      <c r="S308" s="182">
        <v>0</v>
      </c>
      <c r="T308" s="183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4" t="s">
        <v>134</v>
      </c>
      <c r="AT308" s="184" t="s">
        <v>130</v>
      </c>
      <c r="AU308" s="184" t="s">
        <v>83</v>
      </c>
      <c r="AY308" s="18" t="s">
        <v>127</v>
      </c>
      <c r="BE308" s="185">
        <f>IF(N308="základní",J308,0)</f>
        <v>0</v>
      </c>
      <c r="BF308" s="185">
        <f>IF(N308="snížená",J308,0)</f>
        <v>0</v>
      </c>
      <c r="BG308" s="185">
        <f>IF(N308="zákl. přenesená",J308,0)</f>
        <v>0</v>
      </c>
      <c r="BH308" s="185">
        <f>IF(N308="sníž. přenesená",J308,0)</f>
        <v>0</v>
      </c>
      <c r="BI308" s="185">
        <f>IF(N308="nulová",J308,0)</f>
        <v>0</v>
      </c>
      <c r="BJ308" s="18" t="s">
        <v>81</v>
      </c>
      <c r="BK308" s="185">
        <f>ROUND(I308*H308,2)</f>
        <v>0</v>
      </c>
      <c r="BL308" s="18" t="s">
        <v>134</v>
      </c>
      <c r="BM308" s="184" t="s">
        <v>508</v>
      </c>
    </row>
    <row r="309" s="13" customFormat="1">
      <c r="A309" s="13"/>
      <c r="B309" s="186"/>
      <c r="C309" s="13"/>
      <c r="D309" s="187" t="s">
        <v>136</v>
      </c>
      <c r="E309" s="188" t="s">
        <v>1</v>
      </c>
      <c r="F309" s="189" t="s">
        <v>182</v>
      </c>
      <c r="G309" s="13"/>
      <c r="H309" s="190">
        <v>12</v>
      </c>
      <c r="I309" s="191"/>
      <c r="J309" s="13"/>
      <c r="K309" s="13"/>
      <c r="L309" s="186"/>
      <c r="M309" s="192"/>
      <c r="N309" s="193"/>
      <c r="O309" s="193"/>
      <c r="P309" s="193"/>
      <c r="Q309" s="193"/>
      <c r="R309" s="193"/>
      <c r="S309" s="193"/>
      <c r="T309" s="19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8" t="s">
        <v>136</v>
      </c>
      <c r="AU309" s="188" t="s">
        <v>83</v>
      </c>
      <c r="AV309" s="13" t="s">
        <v>83</v>
      </c>
      <c r="AW309" s="13" t="s">
        <v>30</v>
      </c>
      <c r="AX309" s="13" t="s">
        <v>81</v>
      </c>
      <c r="AY309" s="188" t="s">
        <v>127</v>
      </c>
    </row>
    <row r="310" s="2" customFormat="1" ht="24.15" customHeight="1">
      <c r="A310" s="37"/>
      <c r="B310" s="171"/>
      <c r="C310" s="172" t="s">
        <v>509</v>
      </c>
      <c r="D310" s="172" t="s">
        <v>130</v>
      </c>
      <c r="E310" s="173" t="s">
        <v>510</v>
      </c>
      <c r="F310" s="174" t="s">
        <v>511</v>
      </c>
      <c r="G310" s="175" t="s">
        <v>133</v>
      </c>
      <c r="H310" s="176">
        <v>2</v>
      </c>
      <c r="I310" s="177"/>
      <c r="J310" s="178">
        <f>ROUND(I310*H310,2)</f>
        <v>0</v>
      </c>
      <c r="K310" s="179"/>
      <c r="L310" s="38"/>
      <c r="M310" s="180" t="s">
        <v>1</v>
      </c>
      <c r="N310" s="181" t="s">
        <v>38</v>
      </c>
      <c r="O310" s="76"/>
      <c r="P310" s="182">
        <f>O310*H310</f>
        <v>0</v>
      </c>
      <c r="Q310" s="182">
        <v>0.00147</v>
      </c>
      <c r="R310" s="182">
        <f>Q310*H310</f>
        <v>0.0029399999999999999</v>
      </c>
      <c r="S310" s="182">
        <v>0</v>
      </c>
      <c r="T310" s="18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4" t="s">
        <v>134</v>
      </c>
      <c r="AT310" s="184" t="s">
        <v>130</v>
      </c>
      <c r="AU310" s="184" t="s">
        <v>83</v>
      </c>
      <c r="AY310" s="18" t="s">
        <v>127</v>
      </c>
      <c r="BE310" s="185">
        <f>IF(N310="základní",J310,0)</f>
        <v>0</v>
      </c>
      <c r="BF310" s="185">
        <f>IF(N310="snížená",J310,0)</f>
        <v>0</v>
      </c>
      <c r="BG310" s="185">
        <f>IF(N310="zákl. přenesená",J310,0)</f>
        <v>0</v>
      </c>
      <c r="BH310" s="185">
        <f>IF(N310="sníž. přenesená",J310,0)</f>
        <v>0</v>
      </c>
      <c r="BI310" s="185">
        <f>IF(N310="nulová",J310,0)</f>
        <v>0</v>
      </c>
      <c r="BJ310" s="18" t="s">
        <v>81</v>
      </c>
      <c r="BK310" s="185">
        <f>ROUND(I310*H310,2)</f>
        <v>0</v>
      </c>
      <c r="BL310" s="18" t="s">
        <v>134</v>
      </c>
      <c r="BM310" s="184" t="s">
        <v>512</v>
      </c>
    </row>
    <row r="311" s="13" customFormat="1">
      <c r="A311" s="13"/>
      <c r="B311" s="186"/>
      <c r="C311" s="13"/>
      <c r="D311" s="187" t="s">
        <v>136</v>
      </c>
      <c r="E311" s="188" t="s">
        <v>1</v>
      </c>
      <c r="F311" s="189" t="s">
        <v>83</v>
      </c>
      <c r="G311" s="13"/>
      <c r="H311" s="190">
        <v>2</v>
      </c>
      <c r="I311" s="191"/>
      <c r="J311" s="13"/>
      <c r="K311" s="13"/>
      <c r="L311" s="186"/>
      <c r="M311" s="192"/>
      <c r="N311" s="193"/>
      <c r="O311" s="193"/>
      <c r="P311" s="193"/>
      <c r="Q311" s="193"/>
      <c r="R311" s="193"/>
      <c r="S311" s="193"/>
      <c r="T311" s="19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88" t="s">
        <v>136</v>
      </c>
      <c r="AU311" s="188" t="s">
        <v>83</v>
      </c>
      <c r="AV311" s="13" t="s">
        <v>83</v>
      </c>
      <c r="AW311" s="13" t="s">
        <v>30</v>
      </c>
      <c r="AX311" s="13" t="s">
        <v>81</v>
      </c>
      <c r="AY311" s="188" t="s">
        <v>127</v>
      </c>
    </row>
    <row r="312" s="2" customFormat="1" ht="24.15" customHeight="1">
      <c r="A312" s="37"/>
      <c r="B312" s="171"/>
      <c r="C312" s="172" t="s">
        <v>513</v>
      </c>
      <c r="D312" s="172" t="s">
        <v>130</v>
      </c>
      <c r="E312" s="173" t="s">
        <v>514</v>
      </c>
      <c r="F312" s="174" t="s">
        <v>515</v>
      </c>
      <c r="G312" s="175" t="s">
        <v>133</v>
      </c>
      <c r="H312" s="176">
        <v>2</v>
      </c>
      <c r="I312" s="177"/>
      <c r="J312" s="178">
        <f>ROUND(I312*H312,2)</f>
        <v>0</v>
      </c>
      <c r="K312" s="179"/>
      <c r="L312" s="38"/>
      <c r="M312" s="180" t="s">
        <v>1</v>
      </c>
      <c r="N312" s="181" t="s">
        <v>38</v>
      </c>
      <c r="O312" s="76"/>
      <c r="P312" s="182">
        <f>O312*H312</f>
        <v>0</v>
      </c>
      <c r="Q312" s="182">
        <v>0.00075000000000000002</v>
      </c>
      <c r="R312" s="182">
        <f>Q312*H312</f>
        <v>0.0015</v>
      </c>
      <c r="S312" s="182">
        <v>0</v>
      </c>
      <c r="T312" s="18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4" t="s">
        <v>134</v>
      </c>
      <c r="AT312" s="184" t="s">
        <v>130</v>
      </c>
      <c r="AU312" s="184" t="s">
        <v>83</v>
      </c>
      <c r="AY312" s="18" t="s">
        <v>127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18" t="s">
        <v>81</v>
      </c>
      <c r="BK312" s="185">
        <f>ROUND(I312*H312,2)</f>
        <v>0</v>
      </c>
      <c r="BL312" s="18" t="s">
        <v>134</v>
      </c>
      <c r="BM312" s="184" t="s">
        <v>516</v>
      </c>
    </row>
    <row r="313" s="13" customFormat="1">
      <c r="A313" s="13"/>
      <c r="B313" s="186"/>
      <c r="C313" s="13"/>
      <c r="D313" s="187" t="s">
        <v>136</v>
      </c>
      <c r="E313" s="188" t="s">
        <v>1</v>
      </c>
      <c r="F313" s="189" t="s">
        <v>83</v>
      </c>
      <c r="G313" s="13"/>
      <c r="H313" s="190">
        <v>2</v>
      </c>
      <c r="I313" s="191"/>
      <c r="J313" s="13"/>
      <c r="K313" s="13"/>
      <c r="L313" s="186"/>
      <c r="M313" s="192"/>
      <c r="N313" s="193"/>
      <c r="O313" s="193"/>
      <c r="P313" s="193"/>
      <c r="Q313" s="193"/>
      <c r="R313" s="193"/>
      <c r="S313" s="193"/>
      <c r="T313" s="19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88" t="s">
        <v>136</v>
      </c>
      <c r="AU313" s="188" t="s">
        <v>83</v>
      </c>
      <c r="AV313" s="13" t="s">
        <v>83</v>
      </c>
      <c r="AW313" s="13" t="s">
        <v>30</v>
      </c>
      <c r="AX313" s="13" t="s">
        <v>81</v>
      </c>
      <c r="AY313" s="188" t="s">
        <v>127</v>
      </c>
    </row>
    <row r="314" s="2" customFormat="1" ht="21.75" customHeight="1">
      <c r="A314" s="37"/>
      <c r="B314" s="171"/>
      <c r="C314" s="172" t="s">
        <v>517</v>
      </c>
      <c r="D314" s="172" t="s">
        <v>130</v>
      </c>
      <c r="E314" s="173" t="s">
        <v>518</v>
      </c>
      <c r="F314" s="174" t="s">
        <v>519</v>
      </c>
      <c r="G314" s="175" t="s">
        <v>133</v>
      </c>
      <c r="H314" s="176">
        <v>12</v>
      </c>
      <c r="I314" s="177"/>
      <c r="J314" s="178">
        <f>ROUND(I314*H314,2)</f>
        <v>0</v>
      </c>
      <c r="K314" s="179"/>
      <c r="L314" s="38"/>
      <c r="M314" s="180" t="s">
        <v>1</v>
      </c>
      <c r="N314" s="181" t="s">
        <v>38</v>
      </c>
      <c r="O314" s="76"/>
      <c r="P314" s="182">
        <f>O314*H314</f>
        <v>0</v>
      </c>
      <c r="Q314" s="182">
        <v>0.00024000000000000001</v>
      </c>
      <c r="R314" s="182">
        <f>Q314*H314</f>
        <v>0.0028800000000000002</v>
      </c>
      <c r="S314" s="182">
        <v>0</v>
      </c>
      <c r="T314" s="183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84" t="s">
        <v>134</v>
      </c>
      <c r="AT314" s="184" t="s">
        <v>130</v>
      </c>
      <c r="AU314" s="184" t="s">
        <v>83</v>
      </c>
      <c r="AY314" s="18" t="s">
        <v>127</v>
      </c>
      <c r="BE314" s="185">
        <f>IF(N314="základní",J314,0)</f>
        <v>0</v>
      </c>
      <c r="BF314" s="185">
        <f>IF(N314="snížená",J314,0)</f>
        <v>0</v>
      </c>
      <c r="BG314" s="185">
        <f>IF(N314="zákl. přenesená",J314,0)</f>
        <v>0</v>
      </c>
      <c r="BH314" s="185">
        <f>IF(N314="sníž. přenesená",J314,0)</f>
        <v>0</v>
      </c>
      <c r="BI314" s="185">
        <f>IF(N314="nulová",J314,0)</f>
        <v>0</v>
      </c>
      <c r="BJ314" s="18" t="s">
        <v>81</v>
      </c>
      <c r="BK314" s="185">
        <f>ROUND(I314*H314,2)</f>
        <v>0</v>
      </c>
      <c r="BL314" s="18" t="s">
        <v>134</v>
      </c>
      <c r="BM314" s="184" t="s">
        <v>520</v>
      </c>
    </row>
    <row r="315" s="13" customFormat="1">
      <c r="A315" s="13"/>
      <c r="B315" s="186"/>
      <c r="C315" s="13"/>
      <c r="D315" s="187" t="s">
        <v>136</v>
      </c>
      <c r="E315" s="188" t="s">
        <v>1</v>
      </c>
      <c r="F315" s="189" t="s">
        <v>182</v>
      </c>
      <c r="G315" s="13"/>
      <c r="H315" s="190">
        <v>12</v>
      </c>
      <c r="I315" s="191"/>
      <c r="J315" s="13"/>
      <c r="K315" s="13"/>
      <c r="L315" s="186"/>
      <c r="M315" s="192"/>
      <c r="N315" s="193"/>
      <c r="O315" s="193"/>
      <c r="P315" s="193"/>
      <c r="Q315" s="193"/>
      <c r="R315" s="193"/>
      <c r="S315" s="193"/>
      <c r="T315" s="19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88" t="s">
        <v>136</v>
      </c>
      <c r="AU315" s="188" t="s">
        <v>83</v>
      </c>
      <c r="AV315" s="13" t="s">
        <v>83</v>
      </c>
      <c r="AW315" s="13" t="s">
        <v>30</v>
      </c>
      <c r="AX315" s="13" t="s">
        <v>81</v>
      </c>
      <c r="AY315" s="188" t="s">
        <v>127</v>
      </c>
    </row>
    <row r="316" s="2" customFormat="1" ht="16.5" customHeight="1">
      <c r="A316" s="37"/>
      <c r="B316" s="171"/>
      <c r="C316" s="172" t="s">
        <v>521</v>
      </c>
      <c r="D316" s="172" t="s">
        <v>130</v>
      </c>
      <c r="E316" s="173" t="s">
        <v>522</v>
      </c>
      <c r="F316" s="174" t="s">
        <v>523</v>
      </c>
      <c r="G316" s="175" t="s">
        <v>133</v>
      </c>
      <c r="H316" s="176">
        <v>12</v>
      </c>
      <c r="I316" s="177"/>
      <c r="J316" s="178">
        <f>ROUND(I316*H316,2)</f>
        <v>0</v>
      </c>
      <c r="K316" s="179"/>
      <c r="L316" s="38"/>
      <c r="M316" s="180" t="s">
        <v>1</v>
      </c>
      <c r="N316" s="181" t="s">
        <v>38</v>
      </c>
      <c r="O316" s="76"/>
      <c r="P316" s="182">
        <f>O316*H316</f>
        <v>0</v>
      </c>
      <c r="Q316" s="182">
        <v>0.00024000000000000001</v>
      </c>
      <c r="R316" s="182">
        <f>Q316*H316</f>
        <v>0.0028800000000000002</v>
      </c>
      <c r="S316" s="182">
        <v>0</v>
      </c>
      <c r="T316" s="183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84" t="s">
        <v>134</v>
      </c>
      <c r="AT316" s="184" t="s">
        <v>130</v>
      </c>
      <c r="AU316" s="184" t="s">
        <v>83</v>
      </c>
      <c r="AY316" s="18" t="s">
        <v>127</v>
      </c>
      <c r="BE316" s="185">
        <f>IF(N316="základní",J316,0)</f>
        <v>0</v>
      </c>
      <c r="BF316" s="185">
        <f>IF(N316="snížená",J316,0)</f>
        <v>0</v>
      </c>
      <c r="BG316" s="185">
        <f>IF(N316="zákl. přenesená",J316,0)</f>
        <v>0</v>
      </c>
      <c r="BH316" s="185">
        <f>IF(N316="sníž. přenesená",J316,0)</f>
        <v>0</v>
      </c>
      <c r="BI316" s="185">
        <f>IF(N316="nulová",J316,0)</f>
        <v>0</v>
      </c>
      <c r="BJ316" s="18" t="s">
        <v>81</v>
      </c>
      <c r="BK316" s="185">
        <f>ROUND(I316*H316,2)</f>
        <v>0</v>
      </c>
      <c r="BL316" s="18" t="s">
        <v>134</v>
      </c>
      <c r="BM316" s="184" t="s">
        <v>524</v>
      </c>
    </row>
    <row r="317" s="13" customFormat="1">
      <c r="A317" s="13"/>
      <c r="B317" s="186"/>
      <c r="C317" s="13"/>
      <c r="D317" s="187" t="s">
        <v>136</v>
      </c>
      <c r="E317" s="188" t="s">
        <v>1</v>
      </c>
      <c r="F317" s="189" t="s">
        <v>182</v>
      </c>
      <c r="G317" s="13"/>
      <c r="H317" s="190">
        <v>12</v>
      </c>
      <c r="I317" s="191"/>
      <c r="J317" s="13"/>
      <c r="K317" s="13"/>
      <c r="L317" s="186"/>
      <c r="M317" s="192"/>
      <c r="N317" s="193"/>
      <c r="O317" s="193"/>
      <c r="P317" s="193"/>
      <c r="Q317" s="193"/>
      <c r="R317" s="193"/>
      <c r="S317" s="193"/>
      <c r="T317" s="194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8" t="s">
        <v>136</v>
      </c>
      <c r="AU317" s="188" t="s">
        <v>83</v>
      </c>
      <c r="AV317" s="13" t="s">
        <v>83</v>
      </c>
      <c r="AW317" s="13" t="s">
        <v>30</v>
      </c>
      <c r="AX317" s="13" t="s">
        <v>81</v>
      </c>
      <c r="AY317" s="188" t="s">
        <v>127</v>
      </c>
    </row>
    <row r="318" s="2" customFormat="1" ht="24.15" customHeight="1">
      <c r="A318" s="37"/>
      <c r="B318" s="171"/>
      <c r="C318" s="172" t="s">
        <v>525</v>
      </c>
      <c r="D318" s="172" t="s">
        <v>130</v>
      </c>
      <c r="E318" s="173" t="s">
        <v>526</v>
      </c>
      <c r="F318" s="174" t="s">
        <v>527</v>
      </c>
      <c r="G318" s="175" t="s">
        <v>145</v>
      </c>
      <c r="H318" s="176">
        <v>0.064000000000000001</v>
      </c>
      <c r="I318" s="177"/>
      <c r="J318" s="178">
        <f>ROUND(I318*H318,2)</f>
        <v>0</v>
      </c>
      <c r="K318" s="179"/>
      <c r="L318" s="38"/>
      <c r="M318" s="180" t="s">
        <v>1</v>
      </c>
      <c r="N318" s="181" t="s">
        <v>38</v>
      </c>
      <c r="O318" s="76"/>
      <c r="P318" s="182">
        <f>O318*H318</f>
        <v>0</v>
      </c>
      <c r="Q318" s="182">
        <v>0</v>
      </c>
      <c r="R318" s="182">
        <f>Q318*H318</f>
        <v>0</v>
      </c>
      <c r="S318" s="182">
        <v>0</v>
      </c>
      <c r="T318" s="183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84" t="s">
        <v>134</v>
      </c>
      <c r="AT318" s="184" t="s">
        <v>130</v>
      </c>
      <c r="AU318" s="184" t="s">
        <v>83</v>
      </c>
      <c r="AY318" s="18" t="s">
        <v>127</v>
      </c>
      <c r="BE318" s="185">
        <f>IF(N318="základní",J318,0)</f>
        <v>0</v>
      </c>
      <c r="BF318" s="185">
        <f>IF(N318="snížená",J318,0)</f>
        <v>0</v>
      </c>
      <c r="BG318" s="185">
        <f>IF(N318="zákl. přenesená",J318,0)</f>
        <v>0</v>
      </c>
      <c r="BH318" s="185">
        <f>IF(N318="sníž. přenesená",J318,0)</f>
        <v>0</v>
      </c>
      <c r="BI318" s="185">
        <f>IF(N318="nulová",J318,0)</f>
        <v>0</v>
      </c>
      <c r="BJ318" s="18" t="s">
        <v>81</v>
      </c>
      <c r="BK318" s="185">
        <f>ROUND(I318*H318,2)</f>
        <v>0</v>
      </c>
      <c r="BL318" s="18" t="s">
        <v>134</v>
      </c>
      <c r="BM318" s="184" t="s">
        <v>528</v>
      </c>
    </row>
    <row r="319" s="12" customFormat="1" ht="22.8" customHeight="1">
      <c r="A319" s="12"/>
      <c r="B319" s="158"/>
      <c r="C319" s="12"/>
      <c r="D319" s="159" t="s">
        <v>72</v>
      </c>
      <c r="E319" s="169" t="s">
        <v>529</v>
      </c>
      <c r="F319" s="169" t="s">
        <v>530</v>
      </c>
      <c r="G319" s="12"/>
      <c r="H319" s="12"/>
      <c r="I319" s="161"/>
      <c r="J319" s="170">
        <f>BK319</f>
        <v>0</v>
      </c>
      <c r="K319" s="12"/>
      <c r="L319" s="158"/>
      <c r="M319" s="163"/>
      <c r="N319" s="164"/>
      <c r="O319" s="164"/>
      <c r="P319" s="165">
        <f>SUM(P320:P321)</f>
        <v>0</v>
      </c>
      <c r="Q319" s="164"/>
      <c r="R319" s="165">
        <f>SUM(R320:R321)</f>
        <v>0.0022799999999999999</v>
      </c>
      <c r="S319" s="164"/>
      <c r="T319" s="166">
        <f>SUM(T320:T321)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59" t="s">
        <v>83</v>
      </c>
      <c r="AT319" s="167" t="s">
        <v>72</v>
      </c>
      <c r="AU319" s="167" t="s">
        <v>81</v>
      </c>
      <c r="AY319" s="159" t="s">
        <v>127</v>
      </c>
      <c r="BK319" s="168">
        <f>SUM(BK320:BK321)</f>
        <v>0</v>
      </c>
    </row>
    <row r="320" s="2" customFormat="1" ht="24.15" customHeight="1">
      <c r="A320" s="37"/>
      <c r="B320" s="171"/>
      <c r="C320" s="172" t="s">
        <v>531</v>
      </c>
      <c r="D320" s="172" t="s">
        <v>130</v>
      </c>
      <c r="E320" s="173" t="s">
        <v>532</v>
      </c>
      <c r="F320" s="174" t="s">
        <v>533</v>
      </c>
      <c r="G320" s="175" t="s">
        <v>139</v>
      </c>
      <c r="H320" s="176">
        <v>76</v>
      </c>
      <c r="I320" s="177"/>
      <c r="J320" s="178">
        <f>ROUND(I320*H320,2)</f>
        <v>0</v>
      </c>
      <c r="K320" s="179"/>
      <c r="L320" s="38"/>
      <c r="M320" s="180" t="s">
        <v>1</v>
      </c>
      <c r="N320" s="181" t="s">
        <v>38</v>
      </c>
      <c r="O320" s="76"/>
      <c r="P320" s="182">
        <f>O320*H320</f>
        <v>0</v>
      </c>
      <c r="Q320" s="182">
        <v>3.0000000000000001E-05</v>
      </c>
      <c r="R320" s="182">
        <f>Q320*H320</f>
        <v>0.0022799999999999999</v>
      </c>
      <c r="S320" s="182">
        <v>0</v>
      </c>
      <c r="T320" s="183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4" t="s">
        <v>134</v>
      </c>
      <c r="AT320" s="184" t="s">
        <v>130</v>
      </c>
      <c r="AU320" s="184" t="s">
        <v>83</v>
      </c>
      <c r="AY320" s="18" t="s">
        <v>127</v>
      </c>
      <c r="BE320" s="185">
        <f>IF(N320="základní",J320,0)</f>
        <v>0</v>
      </c>
      <c r="BF320" s="185">
        <f>IF(N320="snížená",J320,0)</f>
        <v>0</v>
      </c>
      <c r="BG320" s="185">
        <f>IF(N320="zákl. přenesená",J320,0)</f>
        <v>0</v>
      </c>
      <c r="BH320" s="185">
        <f>IF(N320="sníž. přenesená",J320,0)</f>
        <v>0</v>
      </c>
      <c r="BI320" s="185">
        <f>IF(N320="nulová",J320,0)</f>
        <v>0</v>
      </c>
      <c r="BJ320" s="18" t="s">
        <v>81</v>
      </c>
      <c r="BK320" s="185">
        <f>ROUND(I320*H320,2)</f>
        <v>0</v>
      </c>
      <c r="BL320" s="18" t="s">
        <v>134</v>
      </c>
      <c r="BM320" s="184" t="s">
        <v>534</v>
      </c>
    </row>
    <row r="321" s="13" customFormat="1">
      <c r="A321" s="13"/>
      <c r="B321" s="186"/>
      <c r="C321" s="13"/>
      <c r="D321" s="187" t="s">
        <v>136</v>
      </c>
      <c r="E321" s="188" t="s">
        <v>1</v>
      </c>
      <c r="F321" s="189" t="s">
        <v>535</v>
      </c>
      <c r="G321" s="13"/>
      <c r="H321" s="190">
        <v>76</v>
      </c>
      <c r="I321" s="191"/>
      <c r="J321" s="13"/>
      <c r="K321" s="13"/>
      <c r="L321" s="186"/>
      <c r="M321" s="192"/>
      <c r="N321" s="193"/>
      <c r="O321" s="193"/>
      <c r="P321" s="193"/>
      <c r="Q321" s="193"/>
      <c r="R321" s="193"/>
      <c r="S321" s="193"/>
      <c r="T321" s="19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8" t="s">
        <v>136</v>
      </c>
      <c r="AU321" s="188" t="s">
        <v>83</v>
      </c>
      <c r="AV321" s="13" t="s">
        <v>83</v>
      </c>
      <c r="AW321" s="13" t="s">
        <v>30</v>
      </c>
      <c r="AX321" s="13" t="s">
        <v>81</v>
      </c>
      <c r="AY321" s="188" t="s">
        <v>127</v>
      </c>
    </row>
    <row r="322" s="12" customFormat="1" ht="22.8" customHeight="1">
      <c r="A322" s="12"/>
      <c r="B322" s="158"/>
      <c r="C322" s="12"/>
      <c r="D322" s="159" t="s">
        <v>72</v>
      </c>
      <c r="E322" s="169" t="s">
        <v>536</v>
      </c>
      <c r="F322" s="169" t="s">
        <v>537</v>
      </c>
      <c r="G322" s="12"/>
      <c r="H322" s="12"/>
      <c r="I322" s="161"/>
      <c r="J322" s="170">
        <f>BK322</f>
        <v>0</v>
      </c>
      <c r="K322" s="12"/>
      <c r="L322" s="158"/>
      <c r="M322" s="163"/>
      <c r="N322" s="164"/>
      <c r="O322" s="164"/>
      <c r="P322" s="165">
        <f>SUM(P323:P349)</f>
        <v>0</v>
      </c>
      <c r="Q322" s="164"/>
      <c r="R322" s="165">
        <f>SUM(R323:R349)</f>
        <v>0.16674999999999998</v>
      </c>
      <c r="S322" s="164"/>
      <c r="T322" s="166">
        <f>SUM(T323:T349)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159" t="s">
        <v>83</v>
      </c>
      <c r="AT322" s="167" t="s">
        <v>72</v>
      </c>
      <c r="AU322" s="167" t="s">
        <v>81</v>
      </c>
      <c r="AY322" s="159" t="s">
        <v>127</v>
      </c>
      <c r="BK322" s="168">
        <f>SUM(BK323:BK349)</f>
        <v>0</v>
      </c>
    </row>
    <row r="323" s="2" customFormat="1" ht="16.5" customHeight="1">
      <c r="A323" s="37"/>
      <c r="B323" s="171"/>
      <c r="C323" s="172" t="s">
        <v>538</v>
      </c>
      <c r="D323" s="172" t="s">
        <v>130</v>
      </c>
      <c r="E323" s="173" t="s">
        <v>539</v>
      </c>
      <c r="F323" s="174" t="s">
        <v>540</v>
      </c>
      <c r="G323" s="175" t="s">
        <v>139</v>
      </c>
      <c r="H323" s="176">
        <v>156</v>
      </c>
      <c r="I323" s="177"/>
      <c r="J323" s="178">
        <f>ROUND(I323*H323,2)</f>
        <v>0</v>
      </c>
      <c r="K323" s="179"/>
      <c r="L323" s="38"/>
      <c r="M323" s="180" t="s">
        <v>1</v>
      </c>
      <c r="N323" s="181" t="s">
        <v>38</v>
      </c>
      <c r="O323" s="76"/>
      <c r="P323" s="182">
        <f>O323*H323</f>
        <v>0</v>
      </c>
      <c r="Q323" s="182">
        <v>0</v>
      </c>
      <c r="R323" s="182">
        <f>Q323*H323</f>
        <v>0</v>
      </c>
      <c r="S323" s="182">
        <v>0</v>
      </c>
      <c r="T323" s="183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84" t="s">
        <v>134</v>
      </c>
      <c r="AT323" s="184" t="s">
        <v>130</v>
      </c>
      <c r="AU323" s="184" t="s">
        <v>83</v>
      </c>
      <c r="AY323" s="18" t="s">
        <v>127</v>
      </c>
      <c r="BE323" s="185">
        <f>IF(N323="základní",J323,0)</f>
        <v>0</v>
      </c>
      <c r="BF323" s="185">
        <f>IF(N323="snížená",J323,0)</f>
        <v>0</v>
      </c>
      <c r="BG323" s="185">
        <f>IF(N323="zákl. přenesená",J323,0)</f>
        <v>0</v>
      </c>
      <c r="BH323" s="185">
        <f>IF(N323="sníž. přenesená",J323,0)</f>
        <v>0</v>
      </c>
      <c r="BI323" s="185">
        <f>IF(N323="nulová",J323,0)</f>
        <v>0</v>
      </c>
      <c r="BJ323" s="18" t="s">
        <v>81</v>
      </c>
      <c r="BK323" s="185">
        <f>ROUND(I323*H323,2)</f>
        <v>0</v>
      </c>
      <c r="BL323" s="18" t="s">
        <v>134</v>
      </c>
      <c r="BM323" s="184" t="s">
        <v>541</v>
      </c>
    </row>
    <row r="324" s="13" customFormat="1">
      <c r="A324" s="13"/>
      <c r="B324" s="186"/>
      <c r="C324" s="13"/>
      <c r="D324" s="187" t="s">
        <v>136</v>
      </c>
      <c r="E324" s="188" t="s">
        <v>1</v>
      </c>
      <c r="F324" s="189" t="s">
        <v>542</v>
      </c>
      <c r="G324" s="13"/>
      <c r="H324" s="190">
        <v>86</v>
      </c>
      <c r="I324" s="191"/>
      <c r="J324" s="13"/>
      <c r="K324" s="13"/>
      <c r="L324" s="186"/>
      <c r="M324" s="192"/>
      <c r="N324" s="193"/>
      <c r="O324" s="193"/>
      <c r="P324" s="193"/>
      <c r="Q324" s="193"/>
      <c r="R324" s="193"/>
      <c r="S324" s="193"/>
      <c r="T324" s="19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88" t="s">
        <v>136</v>
      </c>
      <c r="AU324" s="188" t="s">
        <v>83</v>
      </c>
      <c r="AV324" s="13" t="s">
        <v>83</v>
      </c>
      <c r="AW324" s="13" t="s">
        <v>30</v>
      </c>
      <c r="AX324" s="13" t="s">
        <v>73</v>
      </c>
      <c r="AY324" s="188" t="s">
        <v>127</v>
      </c>
    </row>
    <row r="325" s="13" customFormat="1">
      <c r="A325" s="13"/>
      <c r="B325" s="186"/>
      <c r="C325" s="13"/>
      <c r="D325" s="187" t="s">
        <v>136</v>
      </c>
      <c r="E325" s="188" t="s">
        <v>1</v>
      </c>
      <c r="F325" s="189" t="s">
        <v>543</v>
      </c>
      <c r="G325" s="13"/>
      <c r="H325" s="190">
        <v>70</v>
      </c>
      <c r="I325" s="191"/>
      <c r="J325" s="13"/>
      <c r="K325" s="13"/>
      <c r="L325" s="186"/>
      <c r="M325" s="192"/>
      <c r="N325" s="193"/>
      <c r="O325" s="193"/>
      <c r="P325" s="193"/>
      <c r="Q325" s="193"/>
      <c r="R325" s="193"/>
      <c r="S325" s="193"/>
      <c r="T325" s="19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8" t="s">
        <v>136</v>
      </c>
      <c r="AU325" s="188" t="s">
        <v>83</v>
      </c>
      <c r="AV325" s="13" t="s">
        <v>83</v>
      </c>
      <c r="AW325" s="13" t="s">
        <v>30</v>
      </c>
      <c r="AX325" s="13" t="s">
        <v>73</v>
      </c>
      <c r="AY325" s="188" t="s">
        <v>127</v>
      </c>
    </row>
    <row r="326" s="14" customFormat="1">
      <c r="A326" s="14"/>
      <c r="B326" s="206"/>
      <c r="C326" s="14"/>
      <c r="D326" s="187" t="s">
        <v>136</v>
      </c>
      <c r="E326" s="207" t="s">
        <v>1</v>
      </c>
      <c r="F326" s="208" t="s">
        <v>544</v>
      </c>
      <c r="G326" s="14"/>
      <c r="H326" s="209">
        <v>156</v>
      </c>
      <c r="I326" s="210"/>
      <c r="J326" s="14"/>
      <c r="K326" s="14"/>
      <c r="L326" s="206"/>
      <c r="M326" s="211"/>
      <c r="N326" s="212"/>
      <c r="O326" s="212"/>
      <c r="P326" s="212"/>
      <c r="Q326" s="212"/>
      <c r="R326" s="212"/>
      <c r="S326" s="212"/>
      <c r="T326" s="213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07" t="s">
        <v>136</v>
      </c>
      <c r="AU326" s="207" t="s">
        <v>83</v>
      </c>
      <c r="AV326" s="14" t="s">
        <v>148</v>
      </c>
      <c r="AW326" s="14" t="s">
        <v>30</v>
      </c>
      <c r="AX326" s="14" t="s">
        <v>81</v>
      </c>
      <c r="AY326" s="207" t="s">
        <v>127</v>
      </c>
    </row>
    <row r="327" s="2" customFormat="1" ht="33" customHeight="1">
      <c r="A327" s="37"/>
      <c r="B327" s="171"/>
      <c r="C327" s="172" t="s">
        <v>545</v>
      </c>
      <c r="D327" s="172" t="s">
        <v>130</v>
      </c>
      <c r="E327" s="173" t="s">
        <v>546</v>
      </c>
      <c r="F327" s="174" t="s">
        <v>547</v>
      </c>
      <c r="G327" s="175" t="s">
        <v>139</v>
      </c>
      <c r="H327" s="176">
        <v>158</v>
      </c>
      <c r="I327" s="177"/>
      <c r="J327" s="178">
        <f>ROUND(I327*H327,2)</f>
        <v>0</v>
      </c>
      <c r="K327" s="179"/>
      <c r="L327" s="38"/>
      <c r="M327" s="180" t="s">
        <v>1</v>
      </c>
      <c r="N327" s="181" t="s">
        <v>38</v>
      </c>
      <c r="O327" s="76"/>
      <c r="P327" s="182">
        <f>O327*H327</f>
        <v>0</v>
      </c>
      <c r="Q327" s="182">
        <v>0.00019000000000000001</v>
      </c>
      <c r="R327" s="182">
        <f>Q327*H327</f>
        <v>0.030020000000000002</v>
      </c>
      <c r="S327" s="182">
        <v>0</v>
      </c>
      <c r="T327" s="183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84" t="s">
        <v>134</v>
      </c>
      <c r="AT327" s="184" t="s">
        <v>130</v>
      </c>
      <c r="AU327" s="184" t="s">
        <v>83</v>
      </c>
      <c r="AY327" s="18" t="s">
        <v>127</v>
      </c>
      <c r="BE327" s="185">
        <f>IF(N327="základní",J327,0)</f>
        <v>0</v>
      </c>
      <c r="BF327" s="185">
        <f>IF(N327="snížená",J327,0)</f>
        <v>0</v>
      </c>
      <c r="BG327" s="185">
        <f>IF(N327="zákl. přenesená",J327,0)</f>
        <v>0</v>
      </c>
      <c r="BH327" s="185">
        <f>IF(N327="sníž. přenesená",J327,0)</f>
        <v>0</v>
      </c>
      <c r="BI327" s="185">
        <f>IF(N327="nulová",J327,0)</f>
        <v>0</v>
      </c>
      <c r="BJ327" s="18" t="s">
        <v>81</v>
      </c>
      <c r="BK327" s="185">
        <f>ROUND(I327*H327,2)</f>
        <v>0</v>
      </c>
      <c r="BL327" s="18" t="s">
        <v>134</v>
      </c>
      <c r="BM327" s="184" t="s">
        <v>548</v>
      </c>
    </row>
    <row r="328" s="13" customFormat="1">
      <c r="A328" s="13"/>
      <c r="B328" s="186"/>
      <c r="C328" s="13"/>
      <c r="D328" s="187" t="s">
        <v>136</v>
      </c>
      <c r="E328" s="188" t="s">
        <v>1</v>
      </c>
      <c r="F328" s="189" t="s">
        <v>549</v>
      </c>
      <c r="G328" s="13"/>
      <c r="H328" s="190">
        <v>158</v>
      </c>
      <c r="I328" s="191"/>
      <c r="J328" s="13"/>
      <c r="K328" s="13"/>
      <c r="L328" s="186"/>
      <c r="M328" s="192"/>
      <c r="N328" s="193"/>
      <c r="O328" s="193"/>
      <c r="P328" s="193"/>
      <c r="Q328" s="193"/>
      <c r="R328" s="193"/>
      <c r="S328" s="193"/>
      <c r="T328" s="19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88" t="s">
        <v>136</v>
      </c>
      <c r="AU328" s="188" t="s">
        <v>83</v>
      </c>
      <c r="AV328" s="13" t="s">
        <v>83</v>
      </c>
      <c r="AW328" s="13" t="s">
        <v>30</v>
      </c>
      <c r="AX328" s="13" t="s">
        <v>81</v>
      </c>
      <c r="AY328" s="188" t="s">
        <v>127</v>
      </c>
    </row>
    <row r="329" s="2" customFormat="1" ht="24.15" customHeight="1">
      <c r="A329" s="37"/>
      <c r="B329" s="171"/>
      <c r="C329" s="195" t="s">
        <v>550</v>
      </c>
      <c r="D329" s="195" t="s">
        <v>154</v>
      </c>
      <c r="E329" s="196" t="s">
        <v>551</v>
      </c>
      <c r="F329" s="197" t="s">
        <v>552</v>
      </c>
      <c r="G329" s="198" t="s">
        <v>139</v>
      </c>
      <c r="H329" s="199">
        <v>5</v>
      </c>
      <c r="I329" s="200"/>
      <c r="J329" s="201">
        <f>ROUND(I329*H329,2)</f>
        <v>0</v>
      </c>
      <c r="K329" s="202"/>
      <c r="L329" s="203"/>
      <c r="M329" s="204" t="s">
        <v>1</v>
      </c>
      <c r="N329" s="205" t="s">
        <v>38</v>
      </c>
      <c r="O329" s="76"/>
      <c r="P329" s="182">
        <f>O329*H329</f>
        <v>0</v>
      </c>
      <c r="Q329" s="182">
        <v>0.00025000000000000001</v>
      </c>
      <c r="R329" s="182">
        <f>Q329*H329</f>
        <v>0.00125</v>
      </c>
      <c r="S329" s="182">
        <v>0</v>
      </c>
      <c r="T329" s="183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84" t="s">
        <v>157</v>
      </c>
      <c r="AT329" s="184" t="s">
        <v>154</v>
      </c>
      <c r="AU329" s="184" t="s">
        <v>83</v>
      </c>
      <c r="AY329" s="18" t="s">
        <v>127</v>
      </c>
      <c r="BE329" s="185">
        <f>IF(N329="základní",J329,0)</f>
        <v>0</v>
      </c>
      <c r="BF329" s="185">
        <f>IF(N329="snížená",J329,0)</f>
        <v>0</v>
      </c>
      <c r="BG329" s="185">
        <f>IF(N329="zákl. přenesená",J329,0)</f>
        <v>0</v>
      </c>
      <c r="BH329" s="185">
        <f>IF(N329="sníž. přenesená",J329,0)</f>
        <v>0</v>
      </c>
      <c r="BI329" s="185">
        <f>IF(N329="nulová",J329,0)</f>
        <v>0</v>
      </c>
      <c r="BJ329" s="18" t="s">
        <v>81</v>
      </c>
      <c r="BK329" s="185">
        <f>ROUND(I329*H329,2)</f>
        <v>0</v>
      </c>
      <c r="BL329" s="18" t="s">
        <v>134</v>
      </c>
      <c r="BM329" s="184" t="s">
        <v>553</v>
      </c>
    </row>
    <row r="330" s="13" customFormat="1">
      <c r="A330" s="13"/>
      <c r="B330" s="186"/>
      <c r="C330" s="13"/>
      <c r="D330" s="187" t="s">
        <v>136</v>
      </c>
      <c r="E330" s="188" t="s">
        <v>1</v>
      </c>
      <c r="F330" s="189" t="s">
        <v>153</v>
      </c>
      <c r="G330" s="13"/>
      <c r="H330" s="190">
        <v>5</v>
      </c>
      <c r="I330" s="191"/>
      <c r="J330" s="13"/>
      <c r="K330" s="13"/>
      <c r="L330" s="186"/>
      <c r="M330" s="192"/>
      <c r="N330" s="193"/>
      <c r="O330" s="193"/>
      <c r="P330" s="193"/>
      <c r="Q330" s="193"/>
      <c r="R330" s="193"/>
      <c r="S330" s="193"/>
      <c r="T330" s="19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88" t="s">
        <v>136</v>
      </c>
      <c r="AU330" s="188" t="s">
        <v>83</v>
      </c>
      <c r="AV330" s="13" t="s">
        <v>83</v>
      </c>
      <c r="AW330" s="13" t="s">
        <v>30</v>
      </c>
      <c r="AX330" s="13" t="s">
        <v>81</v>
      </c>
      <c r="AY330" s="188" t="s">
        <v>127</v>
      </c>
    </row>
    <row r="331" s="2" customFormat="1" ht="24.15" customHeight="1">
      <c r="A331" s="37"/>
      <c r="B331" s="171"/>
      <c r="C331" s="195" t="s">
        <v>554</v>
      </c>
      <c r="D331" s="195" t="s">
        <v>154</v>
      </c>
      <c r="E331" s="196" t="s">
        <v>555</v>
      </c>
      <c r="F331" s="197" t="s">
        <v>556</v>
      </c>
      <c r="G331" s="198" t="s">
        <v>139</v>
      </c>
      <c r="H331" s="199">
        <v>4</v>
      </c>
      <c r="I331" s="200"/>
      <c r="J331" s="201">
        <f>ROUND(I331*H331,2)</f>
        <v>0</v>
      </c>
      <c r="K331" s="202"/>
      <c r="L331" s="203"/>
      <c r="M331" s="204" t="s">
        <v>1</v>
      </c>
      <c r="N331" s="205" t="s">
        <v>38</v>
      </c>
      <c r="O331" s="76"/>
      <c r="P331" s="182">
        <f>O331*H331</f>
        <v>0</v>
      </c>
      <c r="Q331" s="182">
        <v>0.00027</v>
      </c>
      <c r="R331" s="182">
        <f>Q331*H331</f>
        <v>0.00108</v>
      </c>
      <c r="S331" s="182">
        <v>0</v>
      </c>
      <c r="T331" s="183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4" t="s">
        <v>157</v>
      </c>
      <c r="AT331" s="184" t="s">
        <v>154</v>
      </c>
      <c r="AU331" s="184" t="s">
        <v>83</v>
      </c>
      <c r="AY331" s="18" t="s">
        <v>127</v>
      </c>
      <c r="BE331" s="185">
        <f>IF(N331="základní",J331,0)</f>
        <v>0</v>
      </c>
      <c r="BF331" s="185">
        <f>IF(N331="snížená",J331,0)</f>
        <v>0</v>
      </c>
      <c r="BG331" s="185">
        <f>IF(N331="zákl. přenesená",J331,0)</f>
        <v>0</v>
      </c>
      <c r="BH331" s="185">
        <f>IF(N331="sníž. přenesená",J331,0)</f>
        <v>0</v>
      </c>
      <c r="BI331" s="185">
        <f>IF(N331="nulová",J331,0)</f>
        <v>0</v>
      </c>
      <c r="BJ331" s="18" t="s">
        <v>81</v>
      </c>
      <c r="BK331" s="185">
        <f>ROUND(I331*H331,2)</f>
        <v>0</v>
      </c>
      <c r="BL331" s="18" t="s">
        <v>134</v>
      </c>
      <c r="BM331" s="184" t="s">
        <v>557</v>
      </c>
    </row>
    <row r="332" s="13" customFormat="1">
      <c r="A332" s="13"/>
      <c r="B332" s="186"/>
      <c r="C332" s="13"/>
      <c r="D332" s="187" t="s">
        <v>136</v>
      </c>
      <c r="E332" s="188" t="s">
        <v>1</v>
      </c>
      <c r="F332" s="189" t="s">
        <v>148</v>
      </c>
      <c r="G332" s="13"/>
      <c r="H332" s="190">
        <v>4</v>
      </c>
      <c r="I332" s="191"/>
      <c r="J332" s="13"/>
      <c r="K332" s="13"/>
      <c r="L332" s="186"/>
      <c r="M332" s="192"/>
      <c r="N332" s="193"/>
      <c r="O332" s="193"/>
      <c r="P332" s="193"/>
      <c r="Q332" s="193"/>
      <c r="R332" s="193"/>
      <c r="S332" s="193"/>
      <c r="T332" s="19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88" t="s">
        <v>136</v>
      </c>
      <c r="AU332" s="188" t="s">
        <v>83</v>
      </c>
      <c r="AV332" s="13" t="s">
        <v>83</v>
      </c>
      <c r="AW332" s="13" t="s">
        <v>30</v>
      </c>
      <c r="AX332" s="13" t="s">
        <v>81</v>
      </c>
      <c r="AY332" s="188" t="s">
        <v>127</v>
      </c>
    </row>
    <row r="333" s="2" customFormat="1" ht="24.15" customHeight="1">
      <c r="A333" s="37"/>
      <c r="B333" s="171"/>
      <c r="C333" s="195" t="s">
        <v>558</v>
      </c>
      <c r="D333" s="195" t="s">
        <v>154</v>
      </c>
      <c r="E333" s="196" t="s">
        <v>559</v>
      </c>
      <c r="F333" s="197" t="s">
        <v>560</v>
      </c>
      <c r="G333" s="198" t="s">
        <v>139</v>
      </c>
      <c r="H333" s="199">
        <v>54</v>
      </c>
      <c r="I333" s="200"/>
      <c r="J333" s="201">
        <f>ROUND(I333*H333,2)</f>
        <v>0</v>
      </c>
      <c r="K333" s="202"/>
      <c r="L333" s="203"/>
      <c r="M333" s="204" t="s">
        <v>1</v>
      </c>
      <c r="N333" s="205" t="s">
        <v>38</v>
      </c>
      <c r="O333" s="76"/>
      <c r="P333" s="182">
        <f>O333*H333</f>
        <v>0</v>
      </c>
      <c r="Q333" s="182">
        <v>0.00029</v>
      </c>
      <c r="R333" s="182">
        <f>Q333*H333</f>
        <v>0.01566</v>
      </c>
      <c r="S333" s="182">
        <v>0</v>
      </c>
      <c r="T333" s="183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184" t="s">
        <v>157</v>
      </c>
      <c r="AT333" s="184" t="s">
        <v>154</v>
      </c>
      <c r="AU333" s="184" t="s">
        <v>83</v>
      </c>
      <c r="AY333" s="18" t="s">
        <v>127</v>
      </c>
      <c r="BE333" s="185">
        <f>IF(N333="základní",J333,0)</f>
        <v>0</v>
      </c>
      <c r="BF333" s="185">
        <f>IF(N333="snížená",J333,0)</f>
        <v>0</v>
      </c>
      <c r="BG333" s="185">
        <f>IF(N333="zákl. přenesená",J333,0)</f>
        <v>0</v>
      </c>
      <c r="BH333" s="185">
        <f>IF(N333="sníž. přenesená",J333,0)</f>
        <v>0</v>
      </c>
      <c r="BI333" s="185">
        <f>IF(N333="nulová",J333,0)</f>
        <v>0</v>
      </c>
      <c r="BJ333" s="18" t="s">
        <v>81</v>
      </c>
      <c r="BK333" s="185">
        <f>ROUND(I333*H333,2)</f>
        <v>0</v>
      </c>
      <c r="BL333" s="18" t="s">
        <v>134</v>
      </c>
      <c r="BM333" s="184" t="s">
        <v>561</v>
      </c>
    </row>
    <row r="334" s="13" customFormat="1">
      <c r="A334" s="13"/>
      <c r="B334" s="186"/>
      <c r="C334" s="13"/>
      <c r="D334" s="187" t="s">
        <v>136</v>
      </c>
      <c r="E334" s="188" t="s">
        <v>1</v>
      </c>
      <c r="F334" s="189" t="s">
        <v>356</v>
      </c>
      <c r="G334" s="13"/>
      <c r="H334" s="190">
        <v>54</v>
      </c>
      <c r="I334" s="191"/>
      <c r="J334" s="13"/>
      <c r="K334" s="13"/>
      <c r="L334" s="186"/>
      <c r="M334" s="192"/>
      <c r="N334" s="193"/>
      <c r="O334" s="193"/>
      <c r="P334" s="193"/>
      <c r="Q334" s="193"/>
      <c r="R334" s="193"/>
      <c r="S334" s="193"/>
      <c r="T334" s="19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88" t="s">
        <v>136</v>
      </c>
      <c r="AU334" s="188" t="s">
        <v>83</v>
      </c>
      <c r="AV334" s="13" t="s">
        <v>83</v>
      </c>
      <c r="AW334" s="13" t="s">
        <v>30</v>
      </c>
      <c r="AX334" s="13" t="s">
        <v>81</v>
      </c>
      <c r="AY334" s="188" t="s">
        <v>127</v>
      </c>
    </row>
    <row r="335" s="2" customFormat="1" ht="24.15" customHeight="1">
      <c r="A335" s="37"/>
      <c r="B335" s="171"/>
      <c r="C335" s="195" t="s">
        <v>562</v>
      </c>
      <c r="D335" s="195" t="s">
        <v>154</v>
      </c>
      <c r="E335" s="196" t="s">
        <v>563</v>
      </c>
      <c r="F335" s="197" t="s">
        <v>564</v>
      </c>
      <c r="G335" s="198" t="s">
        <v>139</v>
      </c>
      <c r="H335" s="199">
        <v>30</v>
      </c>
      <c r="I335" s="200"/>
      <c r="J335" s="201">
        <f>ROUND(I335*H335,2)</f>
        <v>0</v>
      </c>
      <c r="K335" s="202"/>
      <c r="L335" s="203"/>
      <c r="M335" s="204" t="s">
        <v>1</v>
      </c>
      <c r="N335" s="205" t="s">
        <v>38</v>
      </c>
      <c r="O335" s="76"/>
      <c r="P335" s="182">
        <f>O335*H335</f>
        <v>0</v>
      </c>
      <c r="Q335" s="182">
        <v>0.00064999999999999997</v>
      </c>
      <c r="R335" s="182">
        <f>Q335*H335</f>
        <v>0.0195</v>
      </c>
      <c r="S335" s="182">
        <v>0</v>
      </c>
      <c r="T335" s="183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84" t="s">
        <v>157</v>
      </c>
      <c r="AT335" s="184" t="s">
        <v>154</v>
      </c>
      <c r="AU335" s="184" t="s">
        <v>83</v>
      </c>
      <c r="AY335" s="18" t="s">
        <v>127</v>
      </c>
      <c r="BE335" s="185">
        <f>IF(N335="základní",J335,0)</f>
        <v>0</v>
      </c>
      <c r="BF335" s="185">
        <f>IF(N335="snížená",J335,0)</f>
        <v>0</v>
      </c>
      <c r="BG335" s="185">
        <f>IF(N335="zákl. přenesená",J335,0)</f>
        <v>0</v>
      </c>
      <c r="BH335" s="185">
        <f>IF(N335="sníž. přenesená",J335,0)</f>
        <v>0</v>
      </c>
      <c r="BI335" s="185">
        <f>IF(N335="nulová",J335,0)</f>
        <v>0</v>
      </c>
      <c r="BJ335" s="18" t="s">
        <v>81</v>
      </c>
      <c r="BK335" s="185">
        <f>ROUND(I335*H335,2)</f>
        <v>0</v>
      </c>
      <c r="BL335" s="18" t="s">
        <v>134</v>
      </c>
      <c r="BM335" s="184" t="s">
        <v>565</v>
      </c>
    </row>
    <row r="336" s="13" customFormat="1">
      <c r="A336" s="13"/>
      <c r="B336" s="186"/>
      <c r="C336" s="13"/>
      <c r="D336" s="187" t="s">
        <v>136</v>
      </c>
      <c r="E336" s="188" t="s">
        <v>1</v>
      </c>
      <c r="F336" s="189" t="s">
        <v>566</v>
      </c>
      <c r="G336" s="13"/>
      <c r="H336" s="190">
        <v>30</v>
      </c>
      <c r="I336" s="191"/>
      <c r="J336" s="13"/>
      <c r="K336" s="13"/>
      <c r="L336" s="186"/>
      <c r="M336" s="192"/>
      <c r="N336" s="193"/>
      <c r="O336" s="193"/>
      <c r="P336" s="193"/>
      <c r="Q336" s="193"/>
      <c r="R336" s="193"/>
      <c r="S336" s="193"/>
      <c r="T336" s="19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88" t="s">
        <v>136</v>
      </c>
      <c r="AU336" s="188" t="s">
        <v>83</v>
      </c>
      <c r="AV336" s="13" t="s">
        <v>83</v>
      </c>
      <c r="AW336" s="13" t="s">
        <v>30</v>
      </c>
      <c r="AX336" s="13" t="s">
        <v>81</v>
      </c>
      <c r="AY336" s="188" t="s">
        <v>127</v>
      </c>
    </row>
    <row r="337" s="2" customFormat="1" ht="24.15" customHeight="1">
      <c r="A337" s="37"/>
      <c r="B337" s="171"/>
      <c r="C337" s="195" t="s">
        <v>567</v>
      </c>
      <c r="D337" s="195" t="s">
        <v>154</v>
      </c>
      <c r="E337" s="196" t="s">
        <v>568</v>
      </c>
      <c r="F337" s="197" t="s">
        <v>569</v>
      </c>
      <c r="G337" s="198" t="s">
        <v>139</v>
      </c>
      <c r="H337" s="199">
        <v>47</v>
      </c>
      <c r="I337" s="200"/>
      <c r="J337" s="201">
        <f>ROUND(I337*H337,2)</f>
        <v>0</v>
      </c>
      <c r="K337" s="202"/>
      <c r="L337" s="203"/>
      <c r="M337" s="204" t="s">
        <v>1</v>
      </c>
      <c r="N337" s="205" t="s">
        <v>38</v>
      </c>
      <c r="O337" s="76"/>
      <c r="P337" s="182">
        <f>O337*H337</f>
        <v>0</v>
      </c>
      <c r="Q337" s="182">
        <v>0.00072000000000000005</v>
      </c>
      <c r="R337" s="182">
        <f>Q337*H337</f>
        <v>0.033840000000000002</v>
      </c>
      <c r="S337" s="182">
        <v>0</v>
      </c>
      <c r="T337" s="183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84" t="s">
        <v>157</v>
      </c>
      <c r="AT337" s="184" t="s">
        <v>154</v>
      </c>
      <c r="AU337" s="184" t="s">
        <v>83</v>
      </c>
      <c r="AY337" s="18" t="s">
        <v>127</v>
      </c>
      <c r="BE337" s="185">
        <f>IF(N337="základní",J337,0)</f>
        <v>0</v>
      </c>
      <c r="BF337" s="185">
        <f>IF(N337="snížená",J337,0)</f>
        <v>0</v>
      </c>
      <c r="BG337" s="185">
        <f>IF(N337="zákl. přenesená",J337,0)</f>
        <v>0</v>
      </c>
      <c r="BH337" s="185">
        <f>IF(N337="sníž. přenesená",J337,0)</f>
        <v>0</v>
      </c>
      <c r="BI337" s="185">
        <f>IF(N337="nulová",J337,0)</f>
        <v>0</v>
      </c>
      <c r="BJ337" s="18" t="s">
        <v>81</v>
      </c>
      <c r="BK337" s="185">
        <f>ROUND(I337*H337,2)</f>
        <v>0</v>
      </c>
      <c r="BL337" s="18" t="s">
        <v>134</v>
      </c>
      <c r="BM337" s="184" t="s">
        <v>570</v>
      </c>
    </row>
    <row r="338" s="13" customFormat="1">
      <c r="A338" s="13"/>
      <c r="B338" s="186"/>
      <c r="C338" s="13"/>
      <c r="D338" s="187" t="s">
        <v>136</v>
      </c>
      <c r="E338" s="188" t="s">
        <v>1</v>
      </c>
      <c r="F338" s="189" t="s">
        <v>571</v>
      </c>
      <c r="G338" s="13"/>
      <c r="H338" s="190">
        <v>47</v>
      </c>
      <c r="I338" s="191"/>
      <c r="J338" s="13"/>
      <c r="K338" s="13"/>
      <c r="L338" s="186"/>
      <c r="M338" s="192"/>
      <c r="N338" s="193"/>
      <c r="O338" s="193"/>
      <c r="P338" s="193"/>
      <c r="Q338" s="193"/>
      <c r="R338" s="193"/>
      <c r="S338" s="193"/>
      <c r="T338" s="19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8" t="s">
        <v>136</v>
      </c>
      <c r="AU338" s="188" t="s">
        <v>83</v>
      </c>
      <c r="AV338" s="13" t="s">
        <v>83</v>
      </c>
      <c r="AW338" s="13" t="s">
        <v>30</v>
      </c>
      <c r="AX338" s="13" t="s">
        <v>81</v>
      </c>
      <c r="AY338" s="188" t="s">
        <v>127</v>
      </c>
    </row>
    <row r="339" s="2" customFormat="1" ht="24.15" customHeight="1">
      <c r="A339" s="37"/>
      <c r="B339" s="171"/>
      <c r="C339" s="195" t="s">
        <v>572</v>
      </c>
      <c r="D339" s="195" t="s">
        <v>154</v>
      </c>
      <c r="E339" s="196" t="s">
        <v>573</v>
      </c>
      <c r="F339" s="197" t="s">
        <v>574</v>
      </c>
      <c r="G339" s="198" t="s">
        <v>139</v>
      </c>
      <c r="H339" s="199">
        <v>18</v>
      </c>
      <c r="I339" s="200"/>
      <c r="J339" s="201">
        <f>ROUND(I339*H339,2)</f>
        <v>0</v>
      </c>
      <c r="K339" s="202"/>
      <c r="L339" s="203"/>
      <c r="M339" s="204" t="s">
        <v>1</v>
      </c>
      <c r="N339" s="205" t="s">
        <v>38</v>
      </c>
      <c r="O339" s="76"/>
      <c r="P339" s="182">
        <f>O339*H339</f>
        <v>0</v>
      </c>
      <c r="Q339" s="182">
        <v>0.00077999999999999999</v>
      </c>
      <c r="R339" s="182">
        <f>Q339*H339</f>
        <v>0.01404</v>
      </c>
      <c r="S339" s="182">
        <v>0</v>
      </c>
      <c r="T339" s="183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84" t="s">
        <v>157</v>
      </c>
      <c r="AT339" s="184" t="s">
        <v>154</v>
      </c>
      <c r="AU339" s="184" t="s">
        <v>83</v>
      </c>
      <c r="AY339" s="18" t="s">
        <v>127</v>
      </c>
      <c r="BE339" s="185">
        <f>IF(N339="základní",J339,0)</f>
        <v>0</v>
      </c>
      <c r="BF339" s="185">
        <f>IF(N339="snížená",J339,0)</f>
        <v>0</v>
      </c>
      <c r="BG339" s="185">
        <f>IF(N339="zákl. přenesená",J339,0)</f>
        <v>0</v>
      </c>
      <c r="BH339" s="185">
        <f>IF(N339="sníž. přenesená",J339,0)</f>
        <v>0</v>
      </c>
      <c r="BI339" s="185">
        <f>IF(N339="nulová",J339,0)</f>
        <v>0</v>
      </c>
      <c r="BJ339" s="18" t="s">
        <v>81</v>
      </c>
      <c r="BK339" s="185">
        <f>ROUND(I339*H339,2)</f>
        <v>0</v>
      </c>
      <c r="BL339" s="18" t="s">
        <v>134</v>
      </c>
      <c r="BM339" s="184" t="s">
        <v>575</v>
      </c>
    </row>
    <row r="340" s="13" customFormat="1">
      <c r="A340" s="13"/>
      <c r="B340" s="186"/>
      <c r="C340" s="13"/>
      <c r="D340" s="187" t="s">
        <v>136</v>
      </c>
      <c r="E340" s="188" t="s">
        <v>1</v>
      </c>
      <c r="F340" s="189" t="s">
        <v>204</v>
      </c>
      <c r="G340" s="13"/>
      <c r="H340" s="190">
        <v>18</v>
      </c>
      <c r="I340" s="191"/>
      <c r="J340" s="13"/>
      <c r="K340" s="13"/>
      <c r="L340" s="186"/>
      <c r="M340" s="192"/>
      <c r="N340" s="193"/>
      <c r="O340" s="193"/>
      <c r="P340" s="193"/>
      <c r="Q340" s="193"/>
      <c r="R340" s="193"/>
      <c r="S340" s="193"/>
      <c r="T340" s="19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8" t="s">
        <v>136</v>
      </c>
      <c r="AU340" s="188" t="s">
        <v>83</v>
      </c>
      <c r="AV340" s="13" t="s">
        <v>83</v>
      </c>
      <c r="AW340" s="13" t="s">
        <v>30</v>
      </c>
      <c r="AX340" s="13" t="s">
        <v>81</v>
      </c>
      <c r="AY340" s="188" t="s">
        <v>127</v>
      </c>
    </row>
    <row r="341" s="2" customFormat="1" ht="37.8" customHeight="1">
      <c r="A341" s="37"/>
      <c r="B341" s="171"/>
      <c r="C341" s="172" t="s">
        <v>576</v>
      </c>
      <c r="D341" s="172" t="s">
        <v>130</v>
      </c>
      <c r="E341" s="173" t="s">
        <v>577</v>
      </c>
      <c r="F341" s="174" t="s">
        <v>578</v>
      </c>
      <c r="G341" s="175" t="s">
        <v>139</v>
      </c>
      <c r="H341" s="176">
        <v>24</v>
      </c>
      <c r="I341" s="177"/>
      <c r="J341" s="178">
        <f>ROUND(I341*H341,2)</f>
        <v>0</v>
      </c>
      <c r="K341" s="179"/>
      <c r="L341" s="38"/>
      <c r="M341" s="180" t="s">
        <v>1</v>
      </c>
      <c r="N341" s="181" t="s">
        <v>38</v>
      </c>
      <c r="O341" s="76"/>
      <c r="P341" s="182">
        <f>O341*H341</f>
        <v>0</v>
      </c>
      <c r="Q341" s="182">
        <v>0.00027</v>
      </c>
      <c r="R341" s="182">
        <f>Q341*H341</f>
        <v>0.0064799999999999996</v>
      </c>
      <c r="S341" s="182">
        <v>0</v>
      </c>
      <c r="T341" s="18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4" t="s">
        <v>134</v>
      </c>
      <c r="AT341" s="184" t="s">
        <v>130</v>
      </c>
      <c r="AU341" s="184" t="s">
        <v>83</v>
      </c>
      <c r="AY341" s="18" t="s">
        <v>127</v>
      </c>
      <c r="BE341" s="185">
        <f>IF(N341="základní",J341,0)</f>
        <v>0</v>
      </c>
      <c r="BF341" s="185">
        <f>IF(N341="snížená",J341,0)</f>
        <v>0</v>
      </c>
      <c r="BG341" s="185">
        <f>IF(N341="zákl. přenesená",J341,0)</f>
        <v>0</v>
      </c>
      <c r="BH341" s="185">
        <f>IF(N341="sníž. přenesená",J341,0)</f>
        <v>0</v>
      </c>
      <c r="BI341" s="185">
        <f>IF(N341="nulová",J341,0)</f>
        <v>0</v>
      </c>
      <c r="BJ341" s="18" t="s">
        <v>81</v>
      </c>
      <c r="BK341" s="185">
        <f>ROUND(I341*H341,2)</f>
        <v>0</v>
      </c>
      <c r="BL341" s="18" t="s">
        <v>134</v>
      </c>
      <c r="BM341" s="184" t="s">
        <v>579</v>
      </c>
    </row>
    <row r="342" s="13" customFormat="1">
      <c r="A342" s="13"/>
      <c r="B342" s="186"/>
      <c r="C342" s="13"/>
      <c r="D342" s="187" t="s">
        <v>136</v>
      </c>
      <c r="E342" s="188" t="s">
        <v>1</v>
      </c>
      <c r="F342" s="189" t="s">
        <v>231</v>
      </c>
      <c r="G342" s="13"/>
      <c r="H342" s="190">
        <v>24</v>
      </c>
      <c r="I342" s="191"/>
      <c r="J342" s="13"/>
      <c r="K342" s="13"/>
      <c r="L342" s="186"/>
      <c r="M342" s="192"/>
      <c r="N342" s="193"/>
      <c r="O342" s="193"/>
      <c r="P342" s="193"/>
      <c r="Q342" s="193"/>
      <c r="R342" s="193"/>
      <c r="S342" s="193"/>
      <c r="T342" s="19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8" t="s">
        <v>136</v>
      </c>
      <c r="AU342" s="188" t="s">
        <v>83</v>
      </c>
      <c r="AV342" s="13" t="s">
        <v>83</v>
      </c>
      <c r="AW342" s="13" t="s">
        <v>30</v>
      </c>
      <c r="AX342" s="13" t="s">
        <v>81</v>
      </c>
      <c r="AY342" s="188" t="s">
        <v>127</v>
      </c>
    </row>
    <row r="343" s="2" customFormat="1" ht="24.15" customHeight="1">
      <c r="A343" s="37"/>
      <c r="B343" s="171"/>
      <c r="C343" s="195" t="s">
        <v>580</v>
      </c>
      <c r="D343" s="195" t="s">
        <v>154</v>
      </c>
      <c r="E343" s="196" t="s">
        <v>581</v>
      </c>
      <c r="F343" s="197" t="s">
        <v>582</v>
      </c>
      <c r="G343" s="198" t="s">
        <v>139</v>
      </c>
      <c r="H343" s="199">
        <v>24</v>
      </c>
      <c r="I343" s="200"/>
      <c r="J343" s="201">
        <f>ROUND(I343*H343,2)</f>
        <v>0</v>
      </c>
      <c r="K343" s="202"/>
      <c r="L343" s="203"/>
      <c r="M343" s="204" t="s">
        <v>1</v>
      </c>
      <c r="N343" s="205" t="s">
        <v>38</v>
      </c>
      <c r="O343" s="76"/>
      <c r="P343" s="182">
        <f>O343*H343</f>
        <v>0</v>
      </c>
      <c r="Q343" s="182">
        <v>0.0012099999999999999</v>
      </c>
      <c r="R343" s="182">
        <f>Q343*H343</f>
        <v>0.029039999999999996</v>
      </c>
      <c r="S343" s="182">
        <v>0</v>
      </c>
      <c r="T343" s="183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84" t="s">
        <v>157</v>
      </c>
      <c r="AT343" s="184" t="s">
        <v>154</v>
      </c>
      <c r="AU343" s="184" t="s">
        <v>83</v>
      </c>
      <c r="AY343" s="18" t="s">
        <v>127</v>
      </c>
      <c r="BE343" s="185">
        <f>IF(N343="základní",J343,0)</f>
        <v>0</v>
      </c>
      <c r="BF343" s="185">
        <f>IF(N343="snížená",J343,0)</f>
        <v>0</v>
      </c>
      <c r="BG343" s="185">
        <f>IF(N343="zákl. přenesená",J343,0)</f>
        <v>0</v>
      </c>
      <c r="BH343" s="185">
        <f>IF(N343="sníž. přenesená",J343,0)</f>
        <v>0</v>
      </c>
      <c r="BI343" s="185">
        <f>IF(N343="nulová",J343,0)</f>
        <v>0</v>
      </c>
      <c r="BJ343" s="18" t="s">
        <v>81</v>
      </c>
      <c r="BK343" s="185">
        <f>ROUND(I343*H343,2)</f>
        <v>0</v>
      </c>
      <c r="BL343" s="18" t="s">
        <v>134</v>
      </c>
      <c r="BM343" s="184" t="s">
        <v>583</v>
      </c>
    </row>
    <row r="344" s="13" customFormat="1">
      <c r="A344" s="13"/>
      <c r="B344" s="186"/>
      <c r="C344" s="13"/>
      <c r="D344" s="187" t="s">
        <v>136</v>
      </c>
      <c r="E344" s="188" t="s">
        <v>1</v>
      </c>
      <c r="F344" s="189" t="s">
        <v>231</v>
      </c>
      <c r="G344" s="13"/>
      <c r="H344" s="190">
        <v>24</v>
      </c>
      <c r="I344" s="191"/>
      <c r="J344" s="13"/>
      <c r="K344" s="13"/>
      <c r="L344" s="186"/>
      <c r="M344" s="192"/>
      <c r="N344" s="193"/>
      <c r="O344" s="193"/>
      <c r="P344" s="193"/>
      <c r="Q344" s="193"/>
      <c r="R344" s="193"/>
      <c r="S344" s="193"/>
      <c r="T344" s="19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88" t="s">
        <v>136</v>
      </c>
      <c r="AU344" s="188" t="s">
        <v>83</v>
      </c>
      <c r="AV344" s="13" t="s">
        <v>83</v>
      </c>
      <c r="AW344" s="13" t="s">
        <v>30</v>
      </c>
      <c r="AX344" s="13" t="s">
        <v>81</v>
      </c>
      <c r="AY344" s="188" t="s">
        <v>127</v>
      </c>
    </row>
    <row r="345" s="2" customFormat="1" ht="24.15" customHeight="1">
      <c r="A345" s="37"/>
      <c r="B345" s="171"/>
      <c r="C345" s="172" t="s">
        <v>584</v>
      </c>
      <c r="D345" s="172" t="s">
        <v>130</v>
      </c>
      <c r="E345" s="173" t="s">
        <v>585</v>
      </c>
      <c r="F345" s="174" t="s">
        <v>586</v>
      </c>
      <c r="G345" s="175" t="s">
        <v>587</v>
      </c>
      <c r="H345" s="176">
        <v>4</v>
      </c>
      <c r="I345" s="177"/>
      <c r="J345" s="178">
        <f>ROUND(I345*H345,2)</f>
        <v>0</v>
      </c>
      <c r="K345" s="179"/>
      <c r="L345" s="38"/>
      <c r="M345" s="180" t="s">
        <v>1</v>
      </c>
      <c r="N345" s="181" t="s">
        <v>38</v>
      </c>
      <c r="O345" s="76"/>
      <c r="P345" s="182">
        <f>O345*H345</f>
        <v>0</v>
      </c>
      <c r="Q345" s="182">
        <v>0.00036000000000000002</v>
      </c>
      <c r="R345" s="182">
        <f>Q345*H345</f>
        <v>0.0014400000000000001</v>
      </c>
      <c r="S345" s="182">
        <v>0</v>
      </c>
      <c r="T345" s="183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4" t="s">
        <v>134</v>
      </c>
      <c r="AT345" s="184" t="s">
        <v>130</v>
      </c>
      <c r="AU345" s="184" t="s">
        <v>83</v>
      </c>
      <c r="AY345" s="18" t="s">
        <v>127</v>
      </c>
      <c r="BE345" s="185">
        <f>IF(N345="základní",J345,0)</f>
        <v>0</v>
      </c>
      <c r="BF345" s="185">
        <f>IF(N345="snížená",J345,0)</f>
        <v>0</v>
      </c>
      <c r="BG345" s="185">
        <f>IF(N345="zákl. přenesená",J345,0)</f>
        <v>0</v>
      </c>
      <c r="BH345" s="185">
        <f>IF(N345="sníž. přenesená",J345,0)</f>
        <v>0</v>
      </c>
      <c r="BI345" s="185">
        <f>IF(N345="nulová",J345,0)</f>
        <v>0</v>
      </c>
      <c r="BJ345" s="18" t="s">
        <v>81</v>
      </c>
      <c r="BK345" s="185">
        <f>ROUND(I345*H345,2)</f>
        <v>0</v>
      </c>
      <c r="BL345" s="18" t="s">
        <v>134</v>
      </c>
      <c r="BM345" s="184" t="s">
        <v>588</v>
      </c>
    </row>
    <row r="346" s="13" customFormat="1">
      <c r="A346" s="13"/>
      <c r="B346" s="186"/>
      <c r="C346" s="13"/>
      <c r="D346" s="187" t="s">
        <v>136</v>
      </c>
      <c r="E346" s="188" t="s">
        <v>1</v>
      </c>
      <c r="F346" s="189" t="s">
        <v>589</v>
      </c>
      <c r="G346" s="13"/>
      <c r="H346" s="190">
        <v>4</v>
      </c>
      <c r="I346" s="191"/>
      <c r="J346" s="13"/>
      <c r="K346" s="13"/>
      <c r="L346" s="186"/>
      <c r="M346" s="192"/>
      <c r="N346" s="193"/>
      <c r="O346" s="193"/>
      <c r="P346" s="193"/>
      <c r="Q346" s="193"/>
      <c r="R346" s="193"/>
      <c r="S346" s="193"/>
      <c r="T346" s="19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8" t="s">
        <v>136</v>
      </c>
      <c r="AU346" s="188" t="s">
        <v>83</v>
      </c>
      <c r="AV346" s="13" t="s">
        <v>83</v>
      </c>
      <c r="AW346" s="13" t="s">
        <v>30</v>
      </c>
      <c r="AX346" s="13" t="s">
        <v>81</v>
      </c>
      <c r="AY346" s="188" t="s">
        <v>127</v>
      </c>
    </row>
    <row r="347" s="2" customFormat="1" ht="37.8" customHeight="1">
      <c r="A347" s="37"/>
      <c r="B347" s="171"/>
      <c r="C347" s="195" t="s">
        <v>590</v>
      </c>
      <c r="D347" s="195" t="s">
        <v>154</v>
      </c>
      <c r="E347" s="196" t="s">
        <v>591</v>
      </c>
      <c r="F347" s="197" t="s">
        <v>592</v>
      </c>
      <c r="G347" s="198" t="s">
        <v>587</v>
      </c>
      <c r="H347" s="199">
        <v>4</v>
      </c>
      <c r="I347" s="200"/>
      <c r="J347" s="201">
        <f>ROUND(I347*H347,2)</f>
        <v>0</v>
      </c>
      <c r="K347" s="202"/>
      <c r="L347" s="203"/>
      <c r="M347" s="204" t="s">
        <v>1</v>
      </c>
      <c r="N347" s="205" t="s">
        <v>38</v>
      </c>
      <c r="O347" s="76"/>
      <c r="P347" s="182">
        <f>O347*H347</f>
        <v>0</v>
      </c>
      <c r="Q347" s="182">
        <v>0.0035999999999999999</v>
      </c>
      <c r="R347" s="182">
        <f>Q347*H347</f>
        <v>0.0144</v>
      </c>
      <c r="S347" s="182">
        <v>0</v>
      </c>
      <c r="T347" s="183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84" t="s">
        <v>157</v>
      </c>
      <c r="AT347" s="184" t="s">
        <v>154</v>
      </c>
      <c r="AU347" s="184" t="s">
        <v>83</v>
      </c>
      <c r="AY347" s="18" t="s">
        <v>127</v>
      </c>
      <c r="BE347" s="185">
        <f>IF(N347="základní",J347,0)</f>
        <v>0</v>
      </c>
      <c r="BF347" s="185">
        <f>IF(N347="snížená",J347,0)</f>
        <v>0</v>
      </c>
      <c r="BG347" s="185">
        <f>IF(N347="zákl. přenesená",J347,0)</f>
        <v>0</v>
      </c>
      <c r="BH347" s="185">
        <f>IF(N347="sníž. přenesená",J347,0)</f>
        <v>0</v>
      </c>
      <c r="BI347" s="185">
        <f>IF(N347="nulová",J347,0)</f>
        <v>0</v>
      </c>
      <c r="BJ347" s="18" t="s">
        <v>81</v>
      </c>
      <c r="BK347" s="185">
        <f>ROUND(I347*H347,2)</f>
        <v>0</v>
      </c>
      <c r="BL347" s="18" t="s">
        <v>134</v>
      </c>
      <c r="BM347" s="184" t="s">
        <v>593</v>
      </c>
    </row>
    <row r="348" s="13" customFormat="1">
      <c r="A348" s="13"/>
      <c r="B348" s="186"/>
      <c r="C348" s="13"/>
      <c r="D348" s="187" t="s">
        <v>136</v>
      </c>
      <c r="E348" s="188" t="s">
        <v>1</v>
      </c>
      <c r="F348" s="189" t="s">
        <v>594</v>
      </c>
      <c r="G348" s="13"/>
      <c r="H348" s="190">
        <v>4</v>
      </c>
      <c r="I348" s="191"/>
      <c r="J348" s="13"/>
      <c r="K348" s="13"/>
      <c r="L348" s="186"/>
      <c r="M348" s="192"/>
      <c r="N348" s="193"/>
      <c r="O348" s="193"/>
      <c r="P348" s="193"/>
      <c r="Q348" s="193"/>
      <c r="R348" s="193"/>
      <c r="S348" s="193"/>
      <c r="T348" s="19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8" t="s">
        <v>136</v>
      </c>
      <c r="AU348" s="188" t="s">
        <v>83</v>
      </c>
      <c r="AV348" s="13" t="s">
        <v>83</v>
      </c>
      <c r="AW348" s="13" t="s">
        <v>30</v>
      </c>
      <c r="AX348" s="13" t="s">
        <v>81</v>
      </c>
      <c r="AY348" s="188" t="s">
        <v>127</v>
      </c>
    </row>
    <row r="349" s="2" customFormat="1" ht="24.15" customHeight="1">
      <c r="A349" s="37"/>
      <c r="B349" s="171"/>
      <c r="C349" s="172" t="s">
        <v>595</v>
      </c>
      <c r="D349" s="172" t="s">
        <v>130</v>
      </c>
      <c r="E349" s="173" t="s">
        <v>596</v>
      </c>
      <c r="F349" s="174" t="s">
        <v>597</v>
      </c>
      <c r="G349" s="175" t="s">
        <v>145</v>
      </c>
      <c r="H349" s="176">
        <v>0.16700000000000001</v>
      </c>
      <c r="I349" s="177"/>
      <c r="J349" s="178">
        <f>ROUND(I349*H349,2)</f>
        <v>0</v>
      </c>
      <c r="K349" s="179"/>
      <c r="L349" s="38"/>
      <c r="M349" s="180" t="s">
        <v>1</v>
      </c>
      <c r="N349" s="181" t="s">
        <v>38</v>
      </c>
      <c r="O349" s="76"/>
      <c r="P349" s="182">
        <f>O349*H349</f>
        <v>0</v>
      </c>
      <c r="Q349" s="182">
        <v>0</v>
      </c>
      <c r="R349" s="182">
        <f>Q349*H349</f>
        <v>0</v>
      </c>
      <c r="S349" s="182">
        <v>0</v>
      </c>
      <c r="T349" s="183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84" t="s">
        <v>134</v>
      </c>
      <c r="AT349" s="184" t="s">
        <v>130</v>
      </c>
      <c r="AU349" s="184" t="s">
        <v>83</v>
      </c>
      <c r="AY349" s="18" t="s">
        <v>127</v>
      </c>
      <c r="BE349" s="185">
        <f>IF(N349="základní",J349,0)</f>
        <v>0</v>
      </c>
      <c r="BF349" s="185">
        <f>IF(N349="snížená",J349,0)</f>
        <v>0</v>
      </c>
      <c r="BG349" s="185">
        <f>IF(N349="zákl. přenesená",J349,0)</f>
        <v>0</v>
      </c>
      <c r="BH349" s="185">
        <f>IF(N349="sníž. přenesená",J349,0)</f>
        <v>0</v>
      </c>
      <c r="BI349" s="185">
        <f>IF(N349="nulová",J349,0)</f>
        <v>0</v>
      </c>
      <c r="BJ349" s="18" t="s">
        <v>81</v>
      </c>
      <c r="BK349" s="185">
        <f>ROUND(I349*H349,2)</f>
        <v>0</v>
      </c>
      <c r="BL349" s="18" t="s">
        <v>134</v>
      </c>
      <c r="BM349" s="184" t="s">
        <v>598</v>
      </c>
    </row>
    <row r="350" s="12" customFormat="1" ht="22.8" customHeight="1">
      <c r="A350" s="12"/>
      <c r="B350" s="158"/>
      <c r="C350" s="12"/>
      <c r="D350" s="159" t="s">
        <v>72</v>
      </c>
      <c r="E350" s="169" t="s">
        <v>599</v>
      </c>
      <c r="F350" s="169" t="s">
        <v>600</v>
      </c>
      <c r="G350" s="12"/>
      <c r="H350" s="12"/>
      <c r="I350" s="161"/>
      <c r="J350" s="170">
        <f>BK350</f>
        <v>0</v>
      </c>
      <c r="K350" s="12"/>
      <c r="L350" s="158"/>
      <c r="M350" s="163"/>
      <c r="N350" s="164"/>
      <c r="O350" s="164"/>
      <c r="P350" s="165">
        <f>SUM(P351:P358)</f>
        <v>0</v>
      </c>
      <c r="Q350" s="164"/>
      <c r="R350" s="165">
        <f>SUM(R351:R358)</f>
        <v>0.044000000000000004</v>
      </c>
      <c r="S350" s="164"/>
      <c r="T350" s="166">
        <f>SUM(T351:T358)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159" t="s">
        <v>81</v>
      </c>
      <c r="AT350" s="167" t="s">
        <v>72</v>
      </c>
      <c r="AU350" s="167" t="s">
        <v>81</v>
      </c>
      <c r="AY350" s="159" t="s">
        <v>127</v>
      </c>
      <c r="BK350" s="168">
        <f>SUM(BK351:BK358)</f>
        <v>0</v>
      </c>
    </row>
    <row r="351" s="2" customFormat="1" ht="21.75" customHeight="1">
      <c r="A351" s="37"/>
      <c r="B351" s="171"/>
      <c r="C351" s="172" t="s">
        <v>601</v>
      </c>
      <c r="D351" s="172" t="s">
        <v>130</v>
      </c>
      <c r="E351" s="173" t="s">
        <v>602</v>
      </c>
      <c r="F351" s="174" t="s">
        <v>603</v>
      </c>
      <c r="G351" s="175" t="s">
        <v>604</v>
      </c>
      <c r="H351" s="176">
        <v>44</v>
      </c>
      <c r="I351" s="177"/>
      <c r="J351" s="178">
        <f>ROUND(I351*H351,2)</f>
        <v>0</v>
      </c>
      <c r="K351" s="179"/>
      <c r="L351" s="38"/>
      <c r="M351" s="180" t="s">
        <v>1</v>
      </c>
      <c r="N351" s="181" t="s">
        <v>38</v>
      </c>
      <c r="O351" s="76"/>
      <c r="P351" s="182">
        <f>O351*H351</f>
        <v>0</v>
      </c>
      <c r="Q351" s="182">
        <v>0</v>
      </c>
      <c r="R351" s="182">
        <f>Q351*H351</f>
        <v>0</v>
      </c>
      <c r="S351" s="182">
        <v>0</v>
      </c>
      <c r="T351" s="183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84" t="s">
        <v>148</v>
      </c>
      <c r="AT351" s="184" t="s">
        <v>130</v>
      </c>
      <c r="AU351" s="184" t="s">
        <v>83</v>
      </c>
      <c r="AY351" s="18" t="s">
        <v>127</v>
      </c>
      <c r="BE351" s="185">
        <f>IF(N351="základní",J351,0)</f>
        <v>0</v>
      </c>
      <c r="BF351" s="185">
        <f>IF(N351="snížená",J351,0)</f>
        <v>0</v>
      </c>
      <c r="BG351" s="185">
        <f>IF(N351="zákl. přenesená",J351,0)</f>
        <v>0</v>
      </c>
      <c r="BH351" s="185">
        <f>IF(N351="sníž. přenesená",J351,0)</f>
        <v>0</v>
      </c>
      <c r="BI351" s="185">
        <f>IF(N351="nulová",J351,0)</f>
        <v>0</v>
      </c>
      <c r="BJ351" s="18" t="s">
        <v>81</v>
      </c>
      <c r="BK351" s="185">
        <f>ROUND(I351*H351,2)</f>
        <v>0</v>
      </c>
      <c r="BL351" s="18" t="s">
        <v>148</v>
      </c>
      <c r="BM351" s="184" t="s">
        <v>605</v>
      </c>
    </row>
    <row r="352" s="13" customFormat="1">
      <c r="A352" s="13"/>
      <c r="B352" s="186"/>
      <c r="C352" s="13"/>
      <c r="D352" s="187" t="s">
        <v>136</v>
      </c>
      <c r="E352" s="188" t="s">
        <v>1</v>
      </c>
      <c r="F352" s="189" t="s">
        <v>314</v>
      </c>
      <c r="G352" s="13"/>
      <c r="H352" s="190">
        <v>44</v>
      </c>
      <c r="I352" s="191"/>
      <c r="J352" s="13"/>
      <c r="K352" s="13"/>
      <c r="L352" s="186"/>
      <c r="M352" s="192"/>
      <c r="N352" s="193"/>
      <c r="O352" s="193"/>
      <c r="P352" s="193"/>
      <c r="Q352" s="193"/>
      <c r="R352" s="193"/>
      <c r="S352" s="193"/>
      <c r="T352" s="19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88" t="s">
        <v>136</v>
      </c>
      <c r="AU352" s="188" t="s">
        <v>83</v>
      </c>
      <c r="AV352" s="13" t="s">
        <v>83</v>
      </c>
      <c r="AW352" s="13" t="s">
        <v>30</v>
      </c>
      <c r="AX352" s="13" t="s">
        <v>81</v>
      </c>
      <c r="AY352" s="188" t="s">
        <v>127</v>
      </c>
    </row>
    <row r="353" s="2" customFormat="1" ht="24.15" customHeight="1">
      <c r="A353" s="37"/>
      <c r="B353" s="171"/>
      <c r="C353" s="195" t="s">
        <v>606</v>
      </c>
      <c r="D353" s="195" t="s">
        <v>154</v>
      </c>
      <c r="E353" s="196" t="s">
        <v>607</v>
      </c>
      <c r="F353" s="197" t="s">
        <v>608</v>
      </c>
      <c r="G353" s="198" t="s">
        <v>133</v>
      </c>
      <c r="H353" s="199">
        <v>4</v>
      </c>
      <c r="I353" s="200"/>
      <c r="J353" s="201">
        <f>ROUND(I353*H353,2)</f>
        <v>0</v>
      </c>
      <c r="K353" s="202"/>
      <c r="L353" s="203"/>
      <c r="M353" s="204" t="s">
        <v>1</v>
      </c>
      <c r="N353" s="205" t="s">
        <v>38</v>
      </c>
      <c r="O353" s="76"/>
      <c r="P353" s="182">
        <f>O353*H353</f>
        <v>0</v>
      </c>
      <c r="Q353" s="182">
        <v>0.001</v>
      </c>
      <c r="R353" s="182">
        <f>Q353*H353</f>
        <v>0.0040000000000000001</v>
      </c>
      <c r="S353" s="182">
        <v>0</v>
      </c>
      <c r="T353" s="183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84" t="s">
        <v>166</v>
      </c>
      <c r="AT353" s="184" t="s">
        <v>154</v>
      </c>
      <c r="AU353" s="184" t="s">
        <v>83</v>
      </c>
      <c r="AY353" s="18" t="s">
        <v>127</v>
      </c>
      <c r="BE353" s="185">
        <f>IF(N353="základní",J353,0)</f>
        <v>0</v>
      </c>
      <c r="BF353" s="185">
        <f>IF(N353="snížená",J353,0)</f>
        <v>0</v>
      </c>
      <c r="BG353" s="185">
        <f>IF(N353="zákl. přenesená",J353,0)</f>
        <v>0</v>
      </c>
      <c r="BH353" s="185">
        <f>IF(N353="sníž. přenesená",J353,0)</f>
        <v>0</v>
      </c>
      <c r="BI353" s="185">
        <f>IF(N353="nulová",J353,0)</f>
        <v>0</v>
      </c>
      <c r="BJ353" s="18" t="s">
        <v>81</v>
      </c>
      <c r="BK353" s="185">
        <f>ROUND(I353*H353,2)</f>
        <v>0</v>
      </c>
      <c r="BL353" s="18" t="s">
        <v>148</v>
      </c>
      <c r="BM353" s="184" t="s">
        <v>609</v>
      </c>
    </row>
    <row r="354" s="13" customFormat="1">
      <c r="A354" s="13"/>
      <c r="B354" s="186"/>
      <c r="C354" s="13"/>
      <c r="D354" s="187" t="s">
        <v>136</v>
      </c>
      <c r="E354" s="188" t="s">
        <v>1</v>
      </c>
      <c r="F354" s="189" t="s">
        <v>148</v>
      </c>
      <c r="G354" s="13"/>
      <c r="H354" s="190">
        <v>4</v>
      </c>
      <c r="I354" s="191"/>
      <c r="J354" s="13"/>
      <c r="K354" s="13"/>
      <c r="L354" s="186"/>
      <c r="M354" s="192"/>
      <c r="N354" s="193"/>
      <c r="O354" s="193"/>
      <c r="P354" s="193"/>
      <c r="Q354" s="193"/>
      <c r="R354" s="193"/>
      <c r="S354" s="193"/>
      <c r="T354" s="194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88" t="s">
        <v>136</v>
      </c>
      <c r="AU354" s="188" t="s">
        <v>83</v>
      </c>
      <c r="AV354" s="13" t="s">
        <v>83</v>
      </c>
      <c r="AW354" s="13" t="s">
        <v>30</v>
      </c>
      <c r="AX354" s="13" t="s">
        <v>81</v>
      </c>
      <c r="AY354" s="188" t="s">
        <v>127</v>
      </c>
    </row>
    <row r="355" s="2" customFormat="1" ht="24.15" customHeight="1">
      <c r="A355" s="37"/>
      <c r="B355" s="171"/>
      <c r="C355" s="195" t="s">
        <v>610</v>
      </c>
      <c r="D355" s="195" t="s">
        <v>154</v>
      </c>
      <c r="E355" s="196" t="s">
        <v>611</v>
      </c>
      <c r="F355" s="197" t="s">
        <v>612</v>
      </c>
      <c r="G355" s="198" t="s">
        <v>133</v>
      </c>
      <c r="H355" s="199">
        <v>30</v>
      </c>
      <c r="I355" s="200"/>
      <c r="J355" s="201">
        <f>ROUND(I355*H355,2)</f>
        <v>0</v>
      </c>
      <c r="K355" s="202"/>
      <c r="L355" s="203"/>
      <c r="M355" s="204" t="s">
        <v>1</v>
      </c>
      <c r="N355" s="205" t="s">
        <v>38</v>
      </c>
      <c r="O355" s="76"/>
      <c r="P355" s="182">
        <f>O355*H355</f>
        <v>0</v>
      </c>
      <c r="Q355" s="182">
        <v>0.001</v>
      </c>
      <c r="R355" s="182">
        <f>Q355*H355</f>
        <v>0.029999999999999999</v>
      </c>
      <c r="S355" s="182">
        <v>0</v>
      </c>
      <c r="T355" s="183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4" t="s">
        <v>166</v>
      </c>
      <c r="AT355" s="184" t="s">
        <v>154</v>
      </c>
      <c r="AU355" s="184" t="s">
        <v>83</v>
      </c>
      <c r="AY355" s="18" t="s">
        <v>127</v>
      </c>
      <c r="BE355" s="185">
        <f>IF(N355="základní",J355,0)</f>
        <v>0</v>
      </c>
      <c r="BF355" s="185">
        <f>IF(N355="snížená",J355,0)</f>
        <v>0</v>
      </c>
      <c r="BG355" s="185">
        <f>IF(N355="zákl. přenesená",J355,0)</f>
        <v>0</v>
      </c>
      <c r="BH355" s="185">
        <f>IF(N355="sníž. přenesená",J355,0)</f>
        <v>0</v>
      </c>
      <c r="BI355" s="185">
        <f>IF(N355="nulová",J355,0)</f>
        <v>0</v>
      </c>
      <c r="BJ355" s="18" t="s">
        <v>81</v>
      </c>
      <c r="BK355" s="185">
        <f>ROUND(I355*H355,2)</f>
        <v>0</v>
      </c>
      <c r="BL355" s="18" t="s">
        <v>148</v>
      </c>
      <c r="BM355" s="184" t="s">
        <v>613</v>
      </c>
    </row>
    <row r="356" s="13" customFormat="1">
      <c r="A356" s="13"/>
      <c r="B356" s="186"/>
      <c r="C356" s="13"/>
      <c r="D356" s="187" t="s">
        <v>136</v>
      </c>
      <c r="E356" s="188" t="s">
        <v>1</v>
      </c>
      <c r="F356" s="189" t="s">
        <v>256</v>
      </c>
      <c r="G356" s="13"/>
      <c r="H356" s="190">
        <v>30</v>
      </c>
      <c r="I356" s="191"/>
      <c r="J356" s="13"/>
      <c r="K356" s="13"/>
      <c r="L356" s="186"/>
      <c r="M356" s="192"/>
      <c r="N356" s="193"/>
      <c r="O356" s="193"/>
      <c r="P356" s="193"/>
      <c r="Q356" s="193"/>
      <c r="R356" s="193"/>
      <c r="S356" s="193"/>
      <c r="T356" s="19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88" t="s">
        <v>136</v>
      </c>
      <c r="AU356" s="188" t="s">
        <v>83</v>
      </c>
      <c r="AV356" s="13" t="s">
        <v>83</v>
      </c>
      <c r="AW356" s="13" t="s">
        <v>30</v>
      </c>
      <c r="AX356" s="13" t="s">
        <v>81</v>
      </c>
      <c r="AY356" s="188" t="s">
        <v>127</v>
      </c>
    </row>
    <row r="357" s="2" customFormat="1" ht="24.15" customHeight="1">
      <c r="A357" s="37"/>
      <c r="B357" s="171"/>
      <c r="C357" s="195" t="s">
        <v>614</v>
      </c>
      <c r="D357" s="195" t="s">
        <v>154</v>
      </c>
      <c r="E357" s="196" t="s">
        <v>615</v>
      </c>
      <c r="F357" s="197" t="s">
        <v>616</v>
      </c>
      <c r="G357" s="198" t="s">
        <v>133</v>
      </c>
      <c r="H357" s="199">
        <v>10</v>
      </c>
      <c r="I357" s="200"/>
      <c r="J357" s="201">
        <f>ROUND(I357*H357,2)</f>
        <v>0</v>
      </c>
      <c r="K357" s="202"/>
      <c r="L357" s="203"/>
      <c r="M357" s="204" t="s">
        <v>1</v>
      </c>
      <c r="N357" s="205" t="s">
        <v>38</v>
      </c>
      <c r="O357" s="76"/>
      <c r="P357" s="182">
        <f>O357*H357</f>
        <v>0</v>
      </c>
      <c r="Q357" s="182">
        <v>0.001</v>
      </c>
      <c r="R357" s="182">
        <f>Q357*H357</f>
        <v>0.01</v>
      </c>
      <c r="S357" s="182">
        <v>0</v>
      </c>
      <c r="T357" s="183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84" t="s">
        <v>166</v>
      </c>
      <c r="AT357" s="184" t="s">
        <v>154</v>
      </c>
      <c r="AU357" s="184" t="s">
        <v>83</v>
      </c>
      <c r="AY357" s="18" t="s">
        <v>127</v>
      </c>
      <c r="BE357" s="185">
        <f>IF(N357="základní",J357,0)</f>
        <v>0</v>
      </c>
      <c r="BF357" s="185">
        <f>IF(N357="snížená",J357,0)</f>
        <v>0</v>
      </c>
      <c r="BG357" s="185">
        <f>IF(N357="zákl. přenesená",J357,0)</f>
        <v>0</v>
      </c>
      <c r="BH357" s="185">
        <f>IF(N357="sníž. přenesená",J357,0)</f>
        <v>0</v>
      </c>
      <c r="BI357" s="185">
        <f>IF(N357="nulová",J357,0)</f>
        <v>0</v>
      </c>
      <c r="BJ357" s="18" t="s">
        <v>81</v>
      </c>
      <c r="BK357" s="185">
        <f>ROUND(I357*H357,2)</f>
        <v>0</v>
      </c>
      <c r="BL357" s="18" t="s">
        <v>148</v>
      </c>
      <c r="BM357" s="184" t="s">
        <v>617</v>
      </c>
    </row>
    <row r="358" s="13" customFormat="1">
      <c r="A358" s="13"/>
      <c r="B358" s="186"/>
      <c r="C358" s="13"/>
      <c r="D358" s="187" t="s">
        <v>136</v>
      </c>
      <c r="E358" s="188" t="s">
        <v>1</v>
      </c>
      <c r="F358" s="189" t="s">
        <v>174</v>
      </c>
      <c r="G358" s="13"/>
      <c r="H358" s="190">
        <v>10</v>
      </c>
      <c r="I358" s="191"/>
      <c r="J358" s="13"/>
      <c r="K358" s="13"/>
      <c r="L358" s="186"/>
      <c r="M358" s="192"/>
      <c r="N358" s="193"/>
      <c r="O358" s="193"/>
      <c r="P358" s="193"/>
      <c r="Q358" s="193"/>
      <c r="R358" s="193"/>
      <c r="S358" s="193"/>
      <c r="T358" s="19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88" t="s">
        <v>136</v>
      </c>
      <c r="AU358" s="188" t="s">
        <v>83</v>
      </c>
      <c r="AV358" s="13" t="s">
        <v>83</v>
      </c>
      <c r="AW358" s="13" t="s">
        <v>30</v>
      </c>
      <c r="AX358" s="13" t="s">
        <v>81</v>
      </c>
      <c r="AY358" s="188" t="s">
        <v>127</v>
      </c>
    </row>
    <row r="359" s="12" customFormat="1" ht="22.8" customHeight="1">
      <c r="A359" s="12"/>
      <c r="B359" s="158"/>
      <c r="C359" s="12"/>
      <c r="D359" s="159" t="s">
        <v>72</v>
      </c>
      <c r="E359" s="169" t="s">
        <v>618</v>
      </c>
      <c r="F359" s="169" t="s">
        <v>618</v>
      </c>
      <c r="G359" s="12"/>
      <c r="H359" s="12"/>
      <c r="I359" s="161"/>
      <c r="J359" s="170">
        <f>BK359</f>
        <v>0</v>
      </c>
      <c r="K359" s="12"/>
      <c r="L359" s="158"/>
      <c r="M359" s="163"/>
      <c r="N359" s="164"/>
      <c r="O359" s="164"/>
      <c r="P359" s="165">
        <f>SUM(P360:P373)</f>
        <v>0</v>
      </c>
      <c r="Q359" s="164"/>
      <c r="R359" s="165">
        <f>SUM(R360:R373)</f>
        <v>0</v>
      </c>
      <c r="S359" s="164"/>
      <c r="T359" s="166">
        <f>SUM(T360:T373)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159" t="s">
        <v>148</v>
      </c>
      <c r="AT359" s="167" t="s">
        <v>72</v>
      </c>
      <c r="AU359" s="167" t="s">
        <v>81</v>
      </c>
      <c r="AY359" s="159" t="s">
        <v>127</v>
      </c>
      <c r="BK359" s="168">
        <f>SUM(BK360:BK373)</f>
        <v>0</v>
      </c>
    </row>
    <row r="360" s="2" customFormat="1" ht="21.75" customHeight="1">
      <c r="A360" s="37"/>
      <c r="B360" s="171"/>
      <c r="C360" s="172" t="s">
        <v>619</v>
      </c>
      <c r="D360" s="172" t="s">
        <v>130</v>
      </c>
      <c r="E360" s="173" t="s">
        <v>620</v>
      </c>
      <c r="F360" s="174" t="s">
        <v>621</v>
      </c>
      <c r="G360" s="175" t="s">
        <v>622</v>
      </c>
      <c r="H360" s="176">
        <v>24</v>
      </c>
      <c r="I360" s="177"/>
      <c r="J360" s="178">
        <f>ROUND(I360*H360,2)</f>
        <v>0</v>
      </c>
      <c r="K360" s="179"/>
      <c r="L360" s="38"/>
      <c r="M360" s="180" t="s">
        <v>1</v>
      </c>
      <c r="N360" s="181" t="s">
        <v>38</v>
      </c>
      <c r="O360" s="76"/>
      <c r="P360" s="182">
        <f>O360*H360</f>
        <v>0</v>
      </c>
      <c r="Q360" s="182">
        <v>0</v>
      </c>
      <c r="R360" s="182">
        <f>Q360*H360</f>
        <v>0</v>
      </c>
      <c r="S360" s="182">
        <v>0</v>
      </c>
      <c r="T360" s="183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84" t="s">
        <v>148</v>
      </c>
      <c r="AT360" s="184" t="s">
        <v>130</v>
      </c>
      <c r="AU360" s="184" t="s">
        <v>83</v>
      </c>
      <c r="AY360" s="18" t="s">
        <v>127</v>
      </c>
      <c r="BE360" s="185">
        <f>IF(N360="základní",J360,0)</f>
        <v>0</v>
      </c>
      <c r="BF360" s="185">
        <f>IF(N360="snížená",J360,0)</f>
        <v>0</v>
      </c>
      <c r="BG360" s="185">
        <f>IF(N360="zákl. přenesená",J360,0)</f>
        <v>0</v>
      </c>
      <c r="BH360" s="185">
        <f>IF(N360="sníž. přenesená",J360,0)</f>
        <v>0</v>
      </c>
      <c r="BI360" s="185">
        <f>IF(N360="nulová",J360,0)</f>
        <v>0</v>
      </c>
      <c r="BJ360" s="18" t="s">
        <v>81</v>
      </c>
      <c r="BK360" s="185">
        <f>ROUND(I360*H360,2)</f>
        <v>0</v>
      </c>
      <c r="BL360" s="18" t="s">
        <v>148</v>
      </c>
      <c r="BM360" s="184" t="s">
        <v>623</v>
      </c>
    </row>
    <row r="361" s="13" customFormat="1">
      <c r="A361" s="13"/>
      <c r="B361" s="186"/>
      <c r="C361" s="13"/>
      <c r="D361" s="187" t="s">
        <v>136</v>
      </c>
      <c r="E361" s="188" t="s">
        <v>1</v>
      </c>
      <c r="F361" s="189" t="s">
        <v>231</v>
      </c>
      <c r="G361" s="13"/>
      <c r="H361" s="190">
        <v>24</v>
      </c>
      <c r="I361" s="191"/>
      <c r="J361" s="13"/>
      <c r="K361" s="13"/>
      <c r="L361" s="186"/>
      <c r="M361" s="192"/>
      <c r="N361" s="193"/>
      <c r="O361" s="193"/>
      <c r="P361" s="193"/>
      <c r="Q361" s="193"/>
      <c r="R361" s="193"/>
      <c r="S361" s="193"/>
      <c r="T361" s="19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8" t="s">
        <v>136</v>
      </c>
      <c r="AU361" s="188" t="s">
        <v>83</v>
      </c>
      <c r="AV361" s="13" t="s">
        <v>83</v>
      </c>
      <c r="AW361" s="13" t="s">
        <v>30</v>
      </c>
      <c r="AX361" s="13" t="s">
        <v>81</v>
      </c>
      <c r="AY361" s="188" t="s">
        <v>127</v>
      </c>
    </row>
    <row r="362" s="2" customFormat="1" ht="16.5" customHeight="1">
      <c r="A362" s="37"/>
      <c r="B362" s="171"/>
      <c r="C362" s="172" t="s">
        <v>624</v>
      </c>
      <c r="D362" s="172" t="s">
        <v>130</v>
      </c>
      <c r="E362" s="173" t="s">
        <v>625</v>
      </c>
      <c r="F362" s="174" t="s">
        <v>626</v>
      </c>
      <c r="G362" s="175" t="s">
        <v>622</v>
      </c>
      <c r="H362" s="176">
        <v>16</v>
      </c>
      <c r="I362" s="177"/>
      <c r="J362" s="178">
        <f>ROUND(I362*H362,2)</f>
        <v>0</v>
      </c>
      <c r="K362" s="179"/>
      <c r="L362" s="38"/>
      <c r="M362" s="180" t="s">
        <v>1</v>
      </c>
      <c r="N362" s="181" t="s">
        <v>38</v>
      </c>
      <c r="O362" s="76"/>
      <c r="P362" s="182">
        <f>O362*H362</f>
        <v>0</v>
      </c>
      <c r="Q362" s="182">
        <v>0</v>
      </c>
      <c r="R362" s="182">
        <f>Q362*H362</f>
        <v>0</v>
      </c>
      <c r="S362" s="182">
        <v>0</v>
      </c>
      <c r="T362" s="183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4" t="s">
        <v>148</v>
      </c>
      <c r="AT362" s="184" t="s">
        <v>130</v>
      </c>
      <c r="AU362" s="184" t="s">
        <v>83</v>
      </c>
      <c r="AY362" s="18" t="s">
        <v>127</v>
      </c>
      <c r="BE362" s="185">
        <f>IF(N362="základní",J362,0)</f>
        <v>0</v>
      </c>
      <c r="BF362" s="185">
        <f>IF(N362="snížená",J362,0)</f>
        <v>0</v>
      </c>
      <c r="BG362" s="185">
        <f>IF(N362="zákl. přenesená",J362,0)</f>
        <v>0</v>
      </c>
      <c r="BH362" s="185">
        <f>IF(N362="sníž. přenesená",J362,0)</f>
        <v>0</v>
      </c>
      <c r="BI362" s="185">
        <f>IF(N362="nulová",J362,0)</f>
        <v>0</v>
      </c>
      <c r="BJ362" s="18" t="s">
        <v>81</v>
      </c>
      <c r="BK362" s="185">
        <f>ROUND(I362*H362,2)</f>
        <v>0</v>
      </c>
      <c r="BL362" s="18" t="s">
        <v>148</v>
      </c>
      <c r="BM362" s="184" t="s">
        <v>627</v>
      </c>
    </row>
    <row r="363" s="13" customFormat="1">
      <c r="A363" s="13"/>
      <c r="B363" s="186"/>
      <c r="C363" s="13"/>
      <c r="D363" s="187" t="s">
        <v>136</v>
      </c>
      <c r="E363" s="188" t="s">
        <v>1</v>
      </c>
      <c r="F363" s="189" t="s">
        <v>134</v>
      </c>
      <c r="G363" s="13"/>
      <c r="H363" s="190">
        <v>16</v>
      </c>
      <c r="I363" s="191"/>
      <c r="J363" s="13"/>
      <c r="K363" s="13"/>
      <c r="L363" s="186"/>
      <c r="M363" s="192"/>
      <c r="N363" s="193"/>
      <c r="O363" s="193"/>
      <c r="P363" s="193"/>
      <c r="Q363" s="193"/>
      <c r="R363" s="193"/>
      <c r="S363" s="193"/>
      <c r="T363" s="19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88" t="s">
        <v>136</v>
      </c>
      <c r="AU363" s="188" t="s">
        <v>83</v>
      </c>
      <c r="AV363" s="13" t="s">
        <v>83</v>
      </c>
      <c r="AW363" s="13" t="s">
        <v>30</v>
      </c>
      <c r="AX363" s="13" t="s">
        <v>81</v>
      </c>
      <c r="AY363" s="188" t="s">
        <v>127</v>
      </c>
    </row>
    <row r="364" s="2" customFormat="1" ht="16.5" customHeight="1">
      <c r="A364" s="37"/>
      <c r="B364" s="171"/>
      <c r="C364" s="172" t="s">
        <v>628</v>
      </c>
      <c r="D364" s="172" t="s">
        <v>130</v>
      </c>
      <c r="E364" s="173" t="s">
        <v>629</v>
      </c>
      <c r="F364" s="174" t="s">
        <v>630</v>
      </c>
      <c r="G364" s="175" t="s">
        <v>622</v>
      </c>
      <c r="H364" s="176">
        <v>24</v>
      </c>
      <c r="I364" s="177"/>
      <c r="J364" s="178">
        <f>ROUND(I364*H364,2)</f>
        <v>0</v>
      </c>
      <c r="K364" s="179"/>
      <c r="L364" s="38"/>
      <c r="M364" s="180" t="s">
        <v>1</v>
      </c>
      <c r="N364" s="181" t="s">
        <v>38</v>
      </c>
      <c r="O364" s="76"/>
      <c r="P364" s="182">
        <f>O364*H364</f>
        <v>0</v>
      </c>
      <c r="Q364" s="182">
        <v>0</v>
      </c>
      <c r="R364" s="182">
        <f>Q364*H364</f>
        <v>0</v>
      </c>
      <c r="S364" s="182">
        <v>0</v>
      </c>
      <c r="T364" s="183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4" t="s">
        <v>148</v>
      </c>
      <c r="AT364" s="184" t="s">
        <v>130</v>
      </c>
      <c r="AU364" s="184" t="s">
        <v>83</v>
      </c>
      <c r="AY364" s="18" t="s">
        <v>127</v>
      </c>
      <c r="BE364" s="185">
        <f>IF(N364="základní",J364,0)</f>
        <v>0</v>
      </c>
      <c r="BF364" s="185">
        <f>IF(N364="snížená",J364,0)</f>
        <v>0</v>
      </c>
      <c r="BG364" s="185">
        <f>IF(N364="zákl. přenesená",J364,0)</f>
        <v>0</v>
      </c>
      <c r="BH364" s="185">
        <f>IF(N364="sníž. přenesená",J364,0)</f>
        <v>0</v>
      </c>
      <c r="BI364" s="185">
        <f>IF(N364="nulová",J364,0)</f>
        <v>0</v>
      </c>
      <c r="BJ364" s="18" t="s">
        <v>81</v>
      </c>
      <c r="BK364" s="185">
        <f>ROUND(I364*H364,2)</f>
        <v>0</v>
      </c>
      <c r="BL364" s="18" t="s">
        <v>148</v>
      </c>
      <c r="BM364" s="184" t="s">
        <v>631</v>
      </c>
    </row>
    <row r="365" s="13" customFormat="1">
      <c r="A365" s="13"/>
      <c r="B365" s="186"/>
      <c r="C365" s="13"/>
      <c r="D365" s="187" t="s">
        <v>136</v>
      </c>
      <c r="E365" s="188" t="s">
        <v>1</v>
      </c>
      <c r="F365" s="189" t="s">
        <v>231</v>
      </c>
      <c r="G365" s="13"/>
      <c r="H365" s="190">
        <v>24</v>
      </c>
      <c r="I365" s="191"/>
      <c r="J365" s="13"/>
      <c r="K365" s="13"/>
      <c r="L365" s="186"/>
      <c r="M365" s="192"/>
      <c r="N365" s="193"/>
      <c r="O365" s="193"/>
      <c r="P365" s="193"/>
      <c r="Q365" s="193"/>
      <c r="R365" s="193"/>
      <c r="S365" s="193"/>
      <c r="T365" s="19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8" t="s">
        <v>136</v>
      </c>
      <c r="AU365" s="188" t="s">
        <v>83</v>
      </c>
      <c r="AV365" s="13" t="s">
        <v>83</v>
      </c>
      <c r="AW365" s="13" t="s">
        <v>30</v>
      </c>
      <c r="AX365" s="13" t="s">
        <v>81</v>
      </c>
      <c r="AY365" s="188" t="s">
        <v>127</v>
      </c>
    </row>
    <row r="366" s="2" customFormat="1" ht="16.5" customHeight="1">
      <c r="A366" s="37"/>
      <c r="B366" s="171"/>
      <c r="C366" s="172" t="s">
        <v>632</v>
      </c>
      <c r="D366" s="172" t="s">
        <v>130</v>
      </c>
      <c r="E366" s="173" t="s">
        <v>633</v>
      </c>
      <c r="F366" s="174" t="s">
        <v>634</v>
      </c>
      <c r="G366" s="175" t="s">
        <v>622</v>
      </c>
      <c r="H366" s="176">
        <v>16</v>
      </c>
      <c r="I366" s="177"/>
      <c r="J366" s="178">
        <f>ROUND(I366*H366,2)</f>
        <v>0</v>
      </c>
      <c r="K366" s="179"/>
      <c r="L366" s="38"/>
      <c r="M366" s="180" t="s">
        <v>1</v>
      </c>
      <c r="N366" s="181" t="s">
        <v>38</v>
      </c>
      <c r="O366" s="76"/>
      <c r="P366" s="182">
        <f>O366*H366</f>
        <v>0</v>
      </c>
      <c r="Q366" s="182">
        <v>0</v>
      </c>
      <c r="R366" s="182">
        <f>Q366*H366</f>
        <v>0</v>
      </c>
      <c r="S366" s="182">
        <v>0</v>
      </c>
      <c r="T366" s="183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84" t="s">
        <v>148</v>
      </c>
      <c r="AT366" s="184" t="s">
        <v>130</v>
      </c>
      <c r="AU366" s="184" t="s">
        <v>83</v>
      </c>
      <c r="AY366" s="18" t="s">
        <v>127</v>
      </c>
      <c r="BE366" s="185">
        <f>IF(N366="základní",J366,0)</f>
        <v>0</v>
      </c>
      <c r="BF366" s="185">
        <f>IF(N366="snížená",J366,0)</f>
        <v>0</v>
      </c>
      <c r="BG366" s="185">
        <f>IF(N366="zákl. přenesená",J366,0)</f>
        <v>0</v>
      </c>
      <c r="BH366" s="185">
        <f>IF(N366="sníž. přenesená",J366,0)</f>
        <v>0</v>
      </c>
      <c r="BI366" s="185">
        <f>IF(N366="nulová",J366,0)</f>
        <v>0</v>
      </c>
      <c r="BJ366" s="18" t="s">
        <v>81</v>
      </c>
      <c r="BK366" s="185">
        <f>ROUND(I366*H366,2)</f>
        <v>0</v>
      </c>
      <c r="BL366" s="18" t="s">
        <v>148</v>
      </c>
      <c r="BM366" s="184" t="s">
        <v>635</v>
      </c>
    </row>
    <row r="367" s="13" customFormat="1">
      <c r="A367" s="13"/>
      <c r="B367" s="186"/>
      <c r="C367" s="13"/>
      <c r="D367" s="187" t="s">
        <v>136</v>
      </c>
      <c r="E367" s="188" t="s">
        <v>1</v>
      </c>
      <c r="F367" s="189" t="s">
        <v>134</v>
      </c>
      <c r="G367" s="13"/>
      <c r="H367" s="190">
        <v>16</v>
      </c>
      <c r="I367" s="191"/>
      <c r="J367" s="13"/>
      <c r="K367" s="13"/>
      <c r="L367" s="186"/>
      <c r="M367" s="192"/>
      <c r="N367" s="193"/>
      <c r="O367" s="193"/>
      <c r="P367" s="193"/>
      <c r="Q367" s="193"/>
      <c r="R367" s="193"/>
      <c r="S367" s="193"/>
      <c r="T367" s="19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88" t="s">
        <v>136</v>
      </c>
      <c r="AU367" s="188" t="s">
        <v>83</v>
      </c>
      <c r="AV367" s="13" t="s">
        <v>83</v>
      </c>
      <c r="AW367" s="13" t="s">
        <v>30</v>
      </c>
      <c r="AX367" s="13" t="s">
        <v>81</v>
      </c>
      <c r="AY367" s="188" t="s">
        <v>127</v>
      </c>
    </row>
    <row r="368" s="2" customFormat="1" ht="16.5" customHeight="1">
      <c r="A368" s="37"/>
      <c r="B368" s="171"/>
      <c r="C368" s="172" t="s">
        <v>636</v>
      </c>
      <c r="D368" s="172" t="s">
        <v>130</v>
      </c>
      <c r="E368" s="173" t="s">
        <v>637</v>
      </c>
      <c r="F368" s="174" t="s">
        <v>638</v>
      </c>
      <c r="G368" s="175" t="s">
        <v>622</v>
      </c>
      <c r="H368" s="176">
        <v>72</v>
      </c>
      <c r="I368" s="177"/>
      <c r="J368" s="178">
        <f>ROUND(I368*H368,2)</f>
        <v>0</v>
      </c>
      <c r="K368" s="179"/>
      <c r="L368" s="38"/>
      <c r="M368" s="180" t="s">
        <v>1</v>
      </c>
      <c r="N368" s="181" t="s">
        <v>38</v>
      </c>
      <c r="O368" s="76"/>
      <c r="P368" s="182">
        <f>O368*H368</f>
        <v>0</v>
      </c>
      <c r="Q368" s="182">
        <v>0</v>
      </c>
      <c r="R368" s="182">
        <f>Q368*H368</f>
        <v>0</v>
      </c>
      <c r="S368" s="182">
        <v>0</v>
      </c>
      <c r="T368" s="183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84" t="s">
        <v>148</v>
      </c>
      <c r="AT368" s="184" t="s">
        <v>130</v>
      </c>
      <c r="AU368" s="184" t="s">
        <v>83</v>
      </c>
      <c r="AY368" s="18" t="s">
        <v>127</v>
      </c>
      <c r="BE368" s="185">
        <f>IF(N368="základní",J368,0)</f>
        <v>0</v>
      </c>
      <c r="BF368" s="185">
        <f>IF(N368="snížená",J368,0)</f>
        <v>0</v>
      </c>
      <c r="BG368" s="185">
        <f>IF(N368="zákl. přenesená",J368,0)</f>
        <v>0</v>
      </c>
      <c r="BH368" s="185">
        <f>IF(N368="sníž. přenesená",J368,0)</f>
        <v>0</v>
      </c>
      <c r="BI368" s="185">
        <f>IF(N368="nulová",J368,0)</f>
        <v>0</v>
      </c>
      <c r="BJ368" s="18" t="s">
        <v>81</v>
      </c>
      <c r="BK368" s="185">
        <f>ROUND(I368*H368,2)</f>
        <v>0</v>
      </c>
      <c r="BL368" s="18" t="s">
        <v>148</v>
      </c>
      <c r="BM368" s="184" t="s">
        <v>639</v>
      </c>
    </row>
    <row r="369" s="13" customFormat="1">
      <c r="A369" s="13"/>
      <c r="B369" s="186"/>
      <c r="C369" s="13"/>
      <c r="D369" s="187" t="s">
        <v>136</v>
      </c>
      <c r="E369" s="188" t="s">
        <v>1</v>
      </c>
      <c r="F369" s="189" t="s">
        <v>432</v>
      </c>
      <c r="G369" s="13"/>
      <c r="H369" s="190">
        <v>72</v>
      </c>
      <c r="I369" s="191"/>
      <c r="J369" s="13"/>
      <c r="K369" s="13"/>
      <c r="L369" s="186"/>
      <c r="M369" s="192"/>
      <c r="N369" s="193"/>
      <c r="O369" s="193"/>
      <c r="P369" s="193"/>
      <c r="Q369" s="193"/>
      <c r="R369" s="193"/>
      <c r="S369" s="193"/>
      <c r="T369" s="19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8" t="s">
        <v>136</v>
      </c>
      <c r="AU369" s="188" t="s">
        <v>83</v>
      </c>
      <c r="AV369" s="13" t="s">
        <v>83</v>
      </c>
      <c r="AW369" s="13" t="s">
        <v>30</v>
      </c>
      <c r="AX369" s="13" t="s">
        <v>81</v>
      </c>
      <c r="AY369" s="188" t="s">
        <v>127</v>
      </c>
    </row>
    <row r="370" s="2" customFormat="1" ht="16.5" customHeight="1">
      <c r="A370" s="37"/>
      <c r="B370" s="171"/>
      <c r="C370" s="172" t="s">
        <v>640</v>
      </c>
      <c r="D370" s="172" t="s">
        <v>130</v>
      </c>
      <c r="E370" s="173" t="s">
        <v>641</v>
      </c>
      <c r="F370" s="174" t="s">
        <v>642</v>
      </c>
      <c r="G370" s="175" t="s">
        <v>622</v>
      </c>
      <c r="H370" s="176">
        <v>20</v>
      </c>
      <c r="I370" s="177"/>
      <c r="J370" s="178">
        <f>ROUND(I370*H370,2)</f>
        <v>0</v>
      </c>
      <c r="K370" s="179"/>
      <c r="L370" s="38"/>
      <c r="M370" s="180" t="s">
        <v>1</v>
      </c>
      <c r="N370" s="181" t="s">
        <v>38</v>
      </c>
      <c r="O370" s="76"/>
      <c r="P370" s="182">
        <f>O370*H370</f>
        <v>0</v>
      </c>
      <c r="Q370" s="182">
        <v>0</v>
      </c>
      <c r="R370" s="182">
        <f>Q370*H370</f>
        <v>0</v>
      </c>
      <c r="S370" s="182">
        <v>0</v>
      </c>
      <c r="T370" s="183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4" t="s">
        <v>148</v>
      </c>
      <c r="AT370" s="184" t="s">
        <v>130</v>
      </c>
      <c r="AU370" s="184" t="s">
        <v>83</v>
      </c>
      <c r="AY370" s="18" t="s">
        <v>127</v>
      </c>
      <c r="BE370" s="185">
        <f>IF(N370="základní",J370,0)</f>
        <v>0</v>
      </c>
      <c r="BF370" s="185">
        <f>IF(N370="snížená",J370,0)</f>
        <v>0</v>
      </c>
      <c r="BG370" s="185">
        <f>IF(N370="zákl. přenesená",J370,0)</f>
        <v>0</v>
      </c>
      <c r="BH370" s="185">
        <f>IF(N370="sníž. přenesená",J370,0)</f>
        <v>0</v>
      </c>
      <c r="BI370" s="185">
        <f>IF(N370="nulová",J370,0)</f>
        <v>0</v>
      </c>
      <c r="BJ370" s="18" t="s">
        <v>81</v>
      </c>
      <c r="BK370" s="185">
        <f>ROUND(I370*H370,2)</f>
        <v>0</v>
      </c>
      <c r="BL370" s="18" t="s">
        <v>148</v>
      </c>
      <c r="BM370" s="184" t="s">
        <v>643</v>
      </c>
    </row>
    <row r="371" s="13" customFormat="1">
      <c r="A371" s="13"/>
      <c r="B371" s="186"/>
      <c r="C371" s="13"/>
      <c r="D371" s="187" t="s">
        <v>136</v>
      </c>
      <c r="E371" s="188" t="s">
        <v>1</v>
      </c>
      <c r="F371" s="189" t="s">
        <v>215</v>
      </c>
      <c r="G371" s="13"/>
      <c r="H371" s="190">
        <v>20</v>
      </c>
      <c r="I371" s="191"/>
      <c r="J371" s="13"/>
      <c r="K371" s="13"/>
      <c r="L371" s="186"/>
      <c r="M371" s="192"/>
      <c r="N371" s="193"/>
      <c r="O371" s="193"/>
      <c r="P371" s="193"/>
      <c r="Q371" s="193"/>
      <c r="R371" s="193"/>
      <c r="S371" s="193"/>
      <c r="T371" s="19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8" t="s">
        <v>136</v>
      </c>
      <c r="AU371" s="188" t="s">
        <v>83</v>
      </c>
      <c r="AV371" s="13" t="s">
        <v>83</v>
      </c>
      <c r="AW371" s="13" t="s">
        <v>30</v>
      </c>
      <c r="AX371" s="13" t="s">
        <v>81</v>
      </c>
      <c r="AY371" s="188" t="s">
        <v>127</v>
      </c>
    </row>
    <row r="372" s="2" customFormat="1" ht="16.5" customHeight="1">
      <c r="A372" s="37"/>
      <c r="B372" s="171"/>
      <c r="C372" s="172" t="s">
        <v>644</v>
      </c>
      <c r="D372" s="172" t="s">
        <v>130</v>
      </c>
      <c r="E372" s="173" t="s">
        <v>645</v>
      </c>
      <c r="F372" s="174" t="s">
        <v>646</v>
      </c>
      <c r="G372" s="175" t="s">
        <v>622</v>
      </c>
      <c r="H372" s="176">
        <v>10</v>
      </c>
      <c r="I372" s="177"/>
      <c r="J372" s="178">
        <f>ROUND(I372*H372,2)</f>
        <v>0</v>
      </c>
      <c r="K372" s="179"/>
      <c r="L372" s="38"/>
      <c r="M372" s="180" t="s">
        <v>1</v>
      </c>
      <c r="N372" s="181" t="s">
        <v>38</v>
      </c>
      <c r="O372" s="76"/>
      <c r="P372" s="182">
        <f>O372*H372</f>
        <v>0</v>
      </c>
      <c r="Q372" s="182">
        <v>0</v>
      </c>
      <c r="R372" s="182">
        <f>Q372*H372</f>
        <v>0</v>
      </c>
      <c r="S372" s="182">
        <v>0</v>
      </c>
      <c r="T372" s="183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84" t="s">
        <v>148</v>
      </c>
      <c r="AT372" s="184" t="s">
        <v>130</v>
      </c>
      <c r="AU372" s="184" t="s">
        <v>83</v>
      </c>
      <c r="AY372" s="18" t="s">
        <v>127</v>
      </c>
      <c r="BE372" s="185">
        <f>IF(N372="základní",J372,0)</f>
        <v>0</v>
      </c>
      <c r="BF372" s="185">
        <f>IF(N372="snížená",J372,0)</f>
        <v>0</v>
      </c>
      <c r="BG372" s="185">
        <f>IF(N372="zákl. přenesená",J372,0)</f>
        <v>0</v>
      </c>
      <c r="BH372" s="185">
        <f>IF(N372="sníž. přenesená",J372,0)</f>
        <v>0</v>
      </c>
      <c r="BI372" s="185">
        <f>IF(N372="nulová",J372,0)</f>
        <v>0</v>
      </c>
      <c r="BJ372" s="18" t="s">
        <v>81</v>
      </c>
      <c r="BK372" s="185">
        <f>ROUND(I372*H372,2)</f>
        <v>0</v>
      </c>
      <c r="BL372" s="18" t="s">
        <v>148</v>
      </c>
      <c r="BM372" s="184" t="s">
        <v>647</v>
      </c>
    </row>
    <row r="373" s="13" customFormat="1">
      <c r="A373" s="13"/>
      <c r="B373" s="186"/>
      <c r="C373" s="13"/>
      <c r="D373" s="187" t="s">
        <v>136</v>
      </c>
      <c r="E373" s="188" t="s">
        <v>1</v>
      </c>
      <c r="F373" s="189" t="s">
        <v>174</v>
      </c>
      <c r="G373" s="13"/>
      <c r="H373" s="190">
        <v>10</v>
      </c>
      <c r="I373" s="191"/>
      <c r="J373" s="13"/>
      <c r="K373" s="13"/>
      <c r="L373" s="186"/>
      <c r="M373" s="192"/>
      <c r="N373" s="193"/>
      <c r="O373" s="193"/>
      <c r="P373" s="193"/>
      <c r="Q373" s="193"/>
      <c r="R373" s="193"/>
      <c r="S373" s="193"/>
      <c r="T373" s="19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88" t="s">
        <v>136</v>
      </c>
      <c r="AU373" s="188" t="s">
        <v>83</v>
      </c>
      <c r="AV373" s="13" t="s">
        <v>83</v>
      </c>
      <c r="AW373" s="13" t="s">
        <v>30</v>
      </c>
      <c r="AX373" s="13" t="s">
        <v>81</v>
      </c>
      <c r="AY373" s="188" t="s">
        <v>127</v>
      </c>
    </row>
    <row r="374" s="12" customFormat="1" ht="25.92" customHeight="1">
      <c r="A374" s="12"/>
      <c r="B374" s="158"/>
      <c r="C374" s="12"/>
      <c r="D374" s="159" t="s">
        <v>72</v>
      </c>
      <c r="E374" s="160" t="s">
        <v>648</v>
      </c>
      <c r="F374" s="160" t="s">
        <v>649</v>
      </c>
      <c r="G374" s="12"/>
      <c r="H374" s="12"/>
      <c r="I374" s="161"/>
      <c r="J374" s="162">
        <f>BK374</f>
        <v>0</v>
      </c>
      <c r="K374" s="12"/>
      <c r="L374" s="158"/>
      <c r="M374" s="163"/>
      <c r="N374" s="164"/>
      <c r="O374" s="164"/>
      <c r="P374" s="165">
        <f>P375</f>
        <v>0</v>
      </c>
      <c r="Q374" s="164"/>
      <c r="R374" s="165">
        <f>R375</f>
        <v>0.59999999999999998</v>
      </c>
      <c r="S374" s="164"/>
      <c r="T374" s="166">
        <f>T375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59" t="s">
        <v>153</v>
      </c>
      <c r="AT374" s="167" t="s">
        <v>72</v>
      </c>
      <c r="AU374" s="167" t="s">
        <v>73</v>
      </c>
      <c r="AY374" s="159" t="s">
        <v>127</v>
      </c>
      <c r="BK374" s="168">
        <f>BK375</f>
        <v>0</v>
      </c>
    </row>
    <row r="375" s="12" customFormat="1" ht="22.8" customHeight="1">
      <c r="A375" s="12"/>
      <c r="B375" s="158"/>
      <c r="C375" s="12"/>
      <c r="D375" s="159" t="s">
        <v>72</v>
      </c>
      <c r="E375" s="169" t="s">
        <v>650</v>
      </c>
      <c r="F375" s="169" t="s">
        <v>651</v>
      </c>
      <c r="G375" s="12"/>
      <c r="H375" s="12"/>
      <c r="I375" s="161"/>
      <c r="J375" s="170">
        <f>BK375</f>
        <v>0</v>
      </c>
      <c r="K375" s="12"/>
      <c r="L375" s="158"/>
      <c r="M375" s="163"/>
      <c r="N375" s="164"/>
      <c r="O375" s="164"/>
      <c r="P375" s="165">
        <f>SUM(P376:P387)</f>
        <v>0</v>
      </c>
      <c r="Q375" s="164"/>
      <c r="R375" s="165">
        <f>SUM(R376:R387)</f>
        <v>0.59999999999999998</v>
      </c>
      <c r="S375" s="164"/>
      <c r="T375" s="166">
        <f>SUM(T376:T387)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159" t="s">
        <v>153</v>
      </c>
      <c r="AT375" s="167" t="s">
        <v>72</v>
      </c>
      <c r="AU375" s="167" t="s">
        <v>81</v>
      </c>
      <c r="AY375" s="159" t="s">
        <v>127</v>
      </c>
      <c r="BK375" s="168">
        <f>SUM(BK376:BK387)</f>
        <v>0</v>
      </c>
    </row>
    <row r="376" s="2" customFormat="1" ht="16.5" customHeight="1">
      <c r="A376" s="37"/>
      <c r="B376" s="171"/>
      <c r="C376" s="172" t="s">
        <v>652</v>
      </c>
      <c r="D376" s="172" t="s">
        <v>130</v>
      </c>
      <c r="E376" s="173" t="s">
        <v>653</v>
      </c>
      <c r="F376" s="174" t="s">
        <v>654</v>
      </c>
      <c r="G376" s="175" t="s">
        <v>151</v>
      </c>
      <c r="H376" s="176">
        <v>1</v>
      </c>
      <c r="I376" s="177"/>
      <c r="J376" s="178">
        <f>ROUND(I376*H376,2)</f>
        <v>0</v>
      </c>
      <c r="K376" s="179"/>
      <c r="L376" s="38"/>
      <c r="M376" s="180" t="s">
        <v>1</v>
      </c>
      <c r="N376" s="181" t="s">
        <v>38</v>
      </c>
      <c r="O376" s="76"/>
      <c r="P376" s="182">
        <f>O376*H376</f>
        <v>0</v>
      </c>
      <c r="Q376" s="182">
        <v>0</v>
      </c>
      <c r="R376" s="182">
        <f>Q376*H376</f>
        <v>0</v>
      </c>
      <c r="S376" s="182">
        <v>0</v>
      </c>
      <c r="T376" s="183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84" t="s">
        <v>655</v>
      </c>
      <c r="AT376" s="184" t="s">
        <v>130</v>
      </c>
      <c r="AU376" s="184" t="s">
        <v>83</v>
      </c>
      <c r="AY376" s="18" t="s">
        <v>127</v>
      </c>
      <c r="BE376" s="185">
        <f>IF(N376="základní",J376,0)</f>
        <v>0</v>
      </c>
      <c r="BF376" s="185">
        <f>IF(N376="snížená",J376,0)</f>
        <v>0</v>
      </c>
      <c r="BG376" s="185">
        <f>IF(N376="zákl. přenesená",J376,0)</f>
        <v>0</v>
      </c>
      <c r="BH376" s="185">
        <f>IF(N376="sníž. přenesená",J376,0)</f>
        <v>0</v>
      </c>
      <c r="BI376" s="185">
        <f>IF(N376="nulová",J376,0)</f>
        <v>0</v>
      </c>
      <c r="BJ376" s="18" t="s">
        <v>81</v>
      </c>
      <c r="BK376" s="185">
        <f>ROUND(I376*H376,2)</f>
        <v>0</v>
      </c>
      <c r="BL376" s="18" t="s">
        <v>655</v>
      </c>
      <c r="BM376" s="184" t="s">
        <v>656</v>
      </c>
    </row>
    <row r="377" s="13" customFormat="1">
      <c r="A377" s="13"/>
      <c r="B377" s="186"/>
      <c r="C377" s="13"/>
      <c r="D377" s="187" t="s">
        <v>136</v>
      </c>
      <c r="E377" s="188" t="s">
        <v>1</v>
      </c>
      <c r="F377" s="189" t="s">
        <v>81</v>
      </c>
      <c r="G377" s="13"/>
      <c r="H377" s="190">
        <v>1</v>
      </c>
      <c r="I377" s="191"/>
      <c r="J377" s="13"/>
      <c r="K377" s="13"/>
      <c r="L377" s="186"/>
      <c r="M377" s="192"/>
      <c r="N377" s="193"/>
      <c r="O377" s="193"/>
      <c r="P377" s="193"/>
      <c r="Q377" s="193"/>
      <c r="R377" s="193"/>
      <c r="S377" s="193"/>
      <c r="T377" s="19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88" t="s">
        <v>136</v>
      </c>
      <c r="AU377" s="188" t="s">
        <v>83</v>
      </c>
      <c r="AV377" s="13" t="s">
        <v>83</v>
      </c>
      <c r="AW377" s="13" t="s">
        <v>30</v>
      </c>
      <c r="AX377" s="13" t="s">
        <v>73</v>
      </c>
      <c r="AY377" s="188" t="s">
        <v>127</v>
      </c>
    </row>
    <row r="378" s="2" customFormat="1" ht="24.15" customHeight="1">
      <c r="A378" s="37"/>
      <c r="B378" s="171"/>
      <c r="C378" s="172" t="s">
        <v>657</v>
      </c>
      <c r="D378" s="172" t="s">
        <v>130</v>
      </c>
      <c r="E378" s="173" t="s">
        <v>658</v>
      </c>
      <c r="F378" s="174" t="s">
        <v>659</v>
      </c>
      <c r="G378" s="175" t="s">
        <v>151</v>
      </c>
      <c r="H378" s="176">
        <v>1</v>
      </c>
      <c r="I378" s="177"/>
      <c r="J378" s="178">
        <f>ROUND(I378*H378,2)</f>
        <v>0</v>
      </c>
      <c r="K378" s="179"/>
      <c r="L378" s="38"/>
      <c r="M378" s="180" t="s">
        <v>1</v>
      </c>
      <c r="N378" s="181" t="s">
        <v>38</v>
      </c>
      <c r="O378" s="76"/>
      <c r="P378" s="182">
        <f>O378*H378</f>
        <v>0</v>
      </c>
      <c r="Q378" s="182">
        <v>0</v>
      </c>
      <c r="R378" s="182">
        <f>Q378*H378</f>
        <v>0</v>
      </c>
      <c r="S378" s="182">
        <v>0</v>
      </c>
      <c r="T378" s="183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4" t="s">
        <v>655</v>
      </c>
      <c r="AT378" s="184" t="s">
        <v>130</v>
      </c>
      <c r="AU378" s="184" t="s">
        <v>83</v>
      </c>
      <c r="AY378" s="18" t="s">
        <v>127</v>
      </c>
      <c r="BE378" s="185">
        <f>IF(N378="základní",J378,0)</f>
        <v>0</v>
      </c>
      <c r="BF378" s="185">
        <f>IF(N378="snížená",J378,0)</f>
        <v>0</v>
      </c>
      <c r="BG378" s="185">
        <f>IF(N378="zákl. přenesená",J378,0)</f>
        <v>0</v>
      </c>
      <c r="BH378" s="185">
        <f>IF(N378="sníž. přenesená",J378,0)</f>
        <v>0</v>
      </c>
      <c r="BI378" s="185">
        <f>IF(N378="nulová",J378,0)</f>
        <v>0</v>
      </c>
      <c r="BJ378" s="18" t="s">
        <v>81</v>
      </c>
      <c r="BK378" s="185">
        <f>ROUND(I378*H378,2)</f>
        <v>0</v>
      </c>
      <c r="BL378" s="18" t="s">
        <v>655</v>
      </c>
      <c r="BM378" s="184" t="s">
        <v>660</v>
      </c>
    </row>
    <row r="379" s="13" customFormat="1">
      <c r="A379" s="13"/>
      <c r="B379" s="186"/>
      <c r="C379" s="13"/>
      <c r="D379" s="187" t="s">
        <v>136</v>
      </c>
      <c r="E379" s="188" t="s">
        <v>1</v>
      </c>
      <c r="F379" s="189" t="s">
        <v>81</v>
      </c>
      <c r="G379" s="13"/>
      <c r="H379" s="190">
        <v>1</v>
      </c>
      <c r="I379" s="191"/>
      <c r="J379" s="13"/>
      <c r="K379" s="13"/>
      <c r="L379" s="186"/>
      <c r="M379" s="192"/>
      <c r="N379" s="193"/>
      <c r="O379" s="193"/>
      <c r="P379" s="193"/>
      <c r="Q379" s="193"/>
      <c r="R379" s="193"/>
      <c r="S379" s="193"/>
      <c r="T379" s="19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8" t="s">
        <v>136</v>
      </c>
      <c r="AU379" s="188" t="s">
        <v>83</v>
      </c>
      <c r="AV379" s="13" t="s">
        <v>83</v>
      </c>
      <c r="AW379" s="13" t="s">
        <v>30</v>
      </c>
      <c r="AX379" s="13" t="s">
        <v>73</v>
      </c>
      <c r="AY379" s="188" t="s">
        <v>127</v>
      </c>
    </row>
    <row r="380" s="2" customFormat="1" ht="16.5" customHeight="1">
      <c r="A380" s="37"/>
      <c r="B380" s="171"/>
      <c r="C380" s="172" t="s">
        <v>661</v>
      </c>
      <c r="D380" s="172" t="s">
        <v>130</v>
      </c>
      <c r="E380" s="173" t="s">
        <v>662</v>
      </c>
      <c r="F380" s="174" t="s">
        <v>663</v>
      </c>
      <c r="G380" s="175" t="s">
        <v>151</v>
      </c>
      <c r="H380" s="176">
        <v>1</v>
      </c>
      <c r="I380" s="177"/>
      <c r="J380" s="178">
        <f>ROUND(I380*H380,2)</f>
        <v>0</v>
      </c>
      <c r="K380" s="179"/>
      <c r="L380" s="38"/>
      <c r="M380" s="180" t="s">
        <v>1</v>
      </c>
      <c r="N380" s="181" t="s">
        <v>38</v>
      </c>
      <c r="O380" s="76"/>
      <c r="P380" s="182">
        <f>O380*H380</f>
        <v>0</v>
      </c>
      <c r="Q380" s="182">
        <v>0</v>
      </c>
      <c r="R380" s="182">
        <f>Q380*H380</f>
        <v>0</v>
      </c>
      <c r="S380" s="182">
        <v>0</v>
      </c>
      <c r="T380" s="183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4" t="s">
        <v>655</v>
      </c>
      <c r="AT380" s="184" t="s">
        <v>130</v>
      </c>
      <c r="AU380" s="184" t="s">
        <v>83</v>
      </c>
      <c r="AY380" s="18" t="s">
        <v>127</v>
      </c>
      <c r="BE380" s="185">
        <f>IF(N380="základní",J380,0)</f>
        <v>0</v>
      </c>
      <c r="BF380" s="185">
        <f>IF(N380="snížená",J380,0)</f>
        <v>0</v>
      </c>
      <c r="BG380" s="185">
        <f>IF(N380="zákl. přenesená",J380,0)</f>
        <v>0</v>
      </c>
      <c r="BH380" s="185">
        <f>IF(N380="sníž. přenesená",J380,0)</f>
        <v>0</v>
      </c>
      <c r="BI380" s="185">
        <f>IF(N380="nulová",J380,0)</f>
        <v>0</v>
      </c>
      <c r="BJ380" s="18" t="s">
        <v>81</v>
      </c>
      <c r="BK380" s="185">
        <f>ROUND(I380*H380,2)</f>
        <v>0</v>
      </c>
      <c r="BL380" s="18" t="s">
        <v>655</v>
      </c>
      <c r="BM380" s="184" t="s">
        <v>664</v>
      </c>
    </row>
    <row r="381" s="13" customFormat="1">
      <c r="A381" s="13"/>
      <c r="B381" s="186"/>
      <c r="C381" s="13"/>
      <c r="D381" s="187" t="s">
        <v>136</v>
      </c>
      <c r="E381" s="188" t="s">
        <v>1</v>
      </c>
      <c r="F381" s="189" t="s">
        <v>81</v>
      </c>
      <c r="G381" s="13"/>
      <c r="H381" s="190">
        <v>1</v>
      </c>
      <c r="I381" s="191"/>
      <c r="J381" s="13"/>
      <c r="K381" s="13"/>
      <c r="L381" s="186"/>
      <c r="M381" s="192"/>
      <c r="N381" s="193"/>
      <c r="O381" s="193"/>
      <c r="P381" s="193"/>
      <c r="Q381" s="193"/>
      <c r="R381" s="193"/>
      <c r="S381" s="193"/>
      <c r="T381" s="19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88" t="s">
        <v>136</v>
      </c>
      <c r="AU381" s="188" t="s">
        <v>83</v>
      </c>
      <c r="AV381" s="13" t="s">
        <v>83</v>
      </c>
      <c r="AW381" s="13" t="s">
        <v>30</v>
      </c>
      <c r="AX381" s="13" t="s">
        <v>73</v>
      </c>
      <c r="AY381" s="188" t="s">
        <v>127</v>
      </c>
    </row>
    <row r="382" s="2" customFormat="1" ht="16.5" customHeight="1">
      <c r="A382" s="37"/>
      <c r="B382" s="171"/>
      <c r="C382" s="172" t="s">
        <v>665</v>
      </c>
      <c r="D382" s="172" t="s">
        <v>130</v>
      </c>
      <c r="E382" s="173" t="s">
        <v>666</v>
      </c>
      <c r="F382" s="174" t="s">
        <v>667</v>
      </c>
      <c r="G382" s="175" t="s">
        <v>145</v>
      </c>
      <c r="H382" s="176">
        <v>2</v>
      </c>
      <c r="I382" s="177"/>
      <c r="J382" s="178">
        <f>ROUND(I382*H382,2)</f>
        <v>0</v>
      </c>
      <c r="K382" s="179"/>
      <c r="L382" s="38"/>
      <c r="M382" s="180" t="s">
        <v>1</v>
      </c>
      <c r="N382" s="181" t="s">
        <v>38</v>
      </c>
      <c r="O382" s="76"/>
      <c r="P382" s="182">
        <f>O382*H382</f>
        <v>0</v>
      </c>
      <c r="Q382" s="182">
        <v>0</v>
      </c>
      <c r="R382" s="182">
        <f>Q382*H382</f>
        <v>0</v>
      </c>
      <c r="S382" s="182">
        <v>0</v>
      </c>
      <c r="T382" s="183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84" t="s">
        <v>134</v>
      </c>
      <c r="AT382" s="184" t="s">
        <v>130</v>
      </c>
      <c r="AU382" s="184" t="s">
        <v>83</v>
      </c>
      <c r="AY382" s="18" t="s">
        <v>127</v>
      </c>
      <c r="BE382" s="185">
        <f>IF(N382="základní",J382,0)</f>
        <v>0</v>
      </c>
      <c r="BF382" s="185">
        <f>IF(N382="snížená",J382,0)</f>
        <v>0</v>
      </c>
      <c r="BG382" s="185">
        <f>IF(N382="zákl. přenesená",J382,0)</f>
        <v>0</v>
      </c>
      <c r="BH382" s="185">
        <f>IF(N382="sníž. přenesená",J382,0)</f>
        <v>0</v>
      </c>
      <c r="BI382" s="185">
        <f>IF(N382="nulová",J382,0)</f>
        <v>0</v>
      </c>
      <c r="BJ382" s="18" t="s">
        <v>81</v>
      </c>
      <c r="BK382" s="185">
        <f>ROUND(I382*H382,2)</f>
        <v>0</v>
      </c>
      <c r="BL382" s="18" t="s">
        <v>134</v>
      </c>
      <c r="BM382" s="184" t="s">
        <v>668</v>
      </c>
    </row>
    <row r="383" s="13" customFormat="1">
      <c r="A383" s="13"/>
      <c r="B383" s="186"/>
      <c r="C383" s="13"/>
      <c r="D383" s="187" t="s">
        <v>136</v>
      </c>
      <c r="E383" s="188" t="s">
        <v>1</v>
      </c>
      <c r="F383" s="189" t="s">
        <v>83</v>
      </c>
      <c r="G383" s="13"/>
      <c r="H383" s="190">
        <v>2</v>
      </c>
      <c r="I383" s="191"/>
      <c r="J383" s="13"/>
      <c r="K383" s="13"/>
      <c r="L383" s="186"/>
      <c r="M383" s="192"/>
      <c r="N383" s="193"/>
      <c r="O383" s="193"/>
      <c r="P383" s="193"/>
      <c r="Q383" s="193"/>
      <c r="R383" s="193"/>
      <c r="S383" s="193"/>
      <c r="T383" s="19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88" t="s">
        <v>136</v>
      </c>
      <c r="AU383" s="188" t="s">
        <v>83</v>
      </c>
      <c r="AV383" s="13" t="s">
        <v>83</v>
      </c>
      <c r="AW383" s="13" t="s">
        <v>30</v>
      </c>
      <c r="AX383" s="13" t="s">
        <v>81</v>
      </c>
      <c r="AY383" s="188" t="s">
        <v>127</v>
      </c>
    </row>
    <row r="384" s="2" customFormat="1" ht="16.5" customHeight="1">
      <c r="A384" s="37"/>
      <c r="B384" s="171"/>
      <c r="C384" s="172" t="s">
        <v>669</v>
      </c>
      <c r="D384" s="172" t="s">
        <v>130</v>
      </c>
      <c r="E384" s="173" t="s">
        <v>670</v>
      </c>
      <c r="F384" s="174" t="s">
        <v>671</v>
      </c>
      <c r="G384" s="175" t="s">
        <v>145</v>
      </c>
      <c r="H384" s="176">
        <v>2</v>
      </c>
      <c r="I384" s="177"/>
      <c r="J384" s="178">
        <f>ROUND(I384*H384,2)</f>
        <v>0</v>
      </c>
      <c r="K384" s="179"/>
      <c r="L384" s="38"/>
      <c r="M384" s="180" t="s">
        <v>1</v>
      </c>
      <c r="N384" s="181" t="s">
        <v>38</v>
      </c>
      <c r="O384" s="76"/>
      <c r="P384" s="182">
        <f>O384*H384</f>
        <v>0</v>
      </c>
      <c r="Q384" s="182">
        <v>0.29999999999999999</v>
      </c>
      <c r="R384" s="182">
        <f>Q384*H384</f>
        <v>0.59999999999999998</v>
      </c>
      <c r="S384" s="182">
        <v>0</v>
      </c>
      <c r="T384" s="183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84" t="s">
        <v>134</v>
      </c>
      <c r="AT384" s="184" t="s">
        <v>130</v>
      </c>
      <c r="AU384" s="184" t="s">
        <v>83</v>
      </c>
      <c r="AY384" s="18" t="s">
        <v>127</v>
      </c>
      <c r="BE384" s="185">
        <f>IF(N384="základní",J384,0)</f>
        <v>0</v>
      </c>
      <c r="BF384" s="185">
        <f>IF(N384="snížená",J384,0)</f>
        <v>0</v>
      </c>
      <c r="BG384" s="185">
        <f>IF(N384="zákl. přenesená",J384,0)</f>
        <v>0</v>
      </c>
      <c r="BH384" s="185">
        <f>IF(N384="sníž. přenesená",J384,0)</f>
        <v>0</v>
      </c>
      <c r="BI384" s="185">
        <f>IF(N384="nulová",J384,0)</f>
        <v>0</v>
      </c>
      <c r="BJ384" s="18" t="s">
        <v>81</v>
      </c>
      <c r="BK384" s="185">
        <f>ROUND(I384*H384,2)</f>
        <v>0</v>
      </c>
      <c r="BL384" s="18" t="s">
        <v>134</v>
      </c>
      <c r="BM384" s="184" t="s">
        <v>672</v>
      </c>
    </row>
    <row r="385" s="13" customFormat="1">
      <c r="A385" s="13"/>
      <c r="B385" s="186"/>
      <c r="C385" s="13"/>
      <c r="D385" s="187" t="s">
        <v>136</v>
      </c>
      <c r="E385" s="188" t="s">
        <v>1</v>
      </c>
      <c r="F385" s="189" t="s">
        <v>83</v>
      </c>
      <c r="G385" s="13"/>
      <c r="H385" s="190">
        <v>2</v>
      </c>
      <c r="I385" s="191"/>
      <c r="J385" s="13"/>
      <c r="K385" s="13"/>
      <c r="L385" s="186"/>
      <c r="M385" s="192"/>
      <c r="N385" s="193"/>
      <c r="O385" s="193"/>
      <c r="P385" s="193"/>
      <c r="Q385" s="193"/>
      <c r="R385" s="193"/>
      <c r="S385" s="193"/>
      <c r="T385" s="19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88" t="s">
        <v>136</v>
      </c>
      <c r="AU385" s="188" t="s">
        <v>83</v>
      </c>
      <c r="AV385" s="13" t="s">
        <v>83</v>
      </c>
      <c r="AW385" s="13" t="s">
        <v>30</v>
      </c>
      <c r="AX385" s="13" t="s">
        <v>81</v>
      </c>
      <c r="AY385" s="188" t="s">
        <v>127</v>
      </c>
    </row>
    <row r="386" s="2" customFormat="1" ht="16.5" customHeight="1">
      <c r="A386" s="37"/>
      <c r="B386" s="171"/>
      <c r="C386" s="172" t="s">
        <v>673</v>
      </c>
      <c r="D386" s="172" t="s">
        <v>130</v>
      </c>
      <c r="E386" s="173" t="s">
        <v>674</v>
      </c>
      <c r="F386" s="174" t="s">
        <v>675</v>
      </c>
      <c r="G386" s="175" t="s">
        <v>151</v>
      </c>
      <c r="H386" s="176">
        <v>1</v>
      </c>
      <c r="I386" s="177"/>
      <c r="J386" s="178">
        <f>ROUND(I386*H386,2)</f>
        <v>0</v>
      </c>
      <c r="K386" s="179"/>
      <c r="L386" s="38"/>
      <c r="M386" s="180" t="s">
        <v>1</v>
      </c>
      <c r="N386" s="181" t="s">
        <v>38</v>
      </c>
      <c r="O386" s="76"/>
      <c r="P386" s="182">
        <f>O386*H386</f>
        <v>0</v>
      </c>
      <c r="Q386" s="182">
        <v>0</v>
      </c>
      <c r="R386" s="182">
        <f>Q386*H386</f>
        <v>0</v>
      </c>
      <c r="S386" s="182">
        <v>0</v>
      </c>
      <c r="T386" s="183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84" t="s">
        <v>655</v>
      </c>
      <c r="AT386" s="184" t="s">
        <v>130</v>
      </c>
      <c r="AU386" s="184" t="s">
        <v>83</v>
      </c>
      <c r="AY386" s="18" t="s">
        <v>127</v>
      </c>
      <c r="BE386" s="185">
        <f>IF(N386="základní",J386,0)</f>
        <v>0</v>
      </c>
      <c r="BF386" s="185">
        <f>IF(N386="snížená",J386,0)</f>
        <v>0</v>
      </c>
      <c r="BG386" s="185">
        <f>IF(N386="zákl. přenesená",J386,0)</f>
        <v>0</v>
      </c>
      <c r="BH386" s="185">
        <f>IF(N386="sníž. přenesená",J386,0)</f>
        <v>0</v>
      </c>
      <c r="BI386" s="185">
        <f>IF(N386="nulová",J386,0)</f>
        <v>0</v>
      </c>
      <c r="BJ386" s="18" t="s">
        <v>81</v>
      </c>
      <c r="BK386" s="185">
        <f>ROUND(I386*H386,2)</f>
        <v>0</v>
      </c>
      <c r="BL386" s="18" t="s">
        <v>655</v>
      </c>
      <c r="BM386" s="184" t="s">
        <v>676</v>
      </c>
    </row>
    <row r="387" s="13" customFormat="1">
      <c r="A387" s="13"/>
      <c r="B387" s="186"/>
      <c r="C387" s="13"/>
      <c r="D387" s="187" t="s">
        <v>136</v>
      </c>
      <c r="E387" s="188" t="s">
        <v>1</v>
      </c>
      <c r="F387" s="189" t="s">
        <v>81</v>
      </c>
      <c r="G387" s="13"/>
      <c r="H387" s="190">
        <v>1</v>
      </c>
      <c r="I387" s="191"/>
      <c r="J387" s="13"/>
      <c r="K387" s="13"/>
      <c r="L387" s="186"/>
      <c r="M387" s="214"/>
      <c r="N387" s="215"/>
      <c r="O387" s="215"/>
      <c r="P387" s="215"/>
      <c r="Q387" s="215"/>
      <c r="R387" s="215"/>
      <c r="S387" s="215"/>
      <c r="T387" s="21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88" t="s">
        <v>136</v>
      </c>
      <c r="AU387" s="188" t="s">
        <v>83</v>
      </c>
      <c r="AV387" s="13" t="s">
        <v>83</v>
      </c>
      <c r="AW387" s="13" t="s">
        <v>30</v>
      </c>
      <c r="AX387" s="13" t="s">
        <v>73</v>
      </c>
      <c r="AY387" s="188" t="s">
        <v>127</v>
      </c>
    </row>
    <row r="388" s="2" customFormat="1" ht="6.96" customHeight="1">
      <c r="A388" s="37"/>
      <c r="B388" s="59"/>
      <c r="C388" s="60"/>
      <c r="D388" s="60"/>
      <c r="E388" s="60"/>
      <c r="F388" s="60"/>
      <c r="G388" s="60"/>
      <c r="H388" s="60"/>
      <c r="I388" s="60"/>
      <c r="J388" s="60"/>
      <c r="K388" s="60"/>
      <c r="L388" s="38"/>
      <c r="M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</row>
  </sheetData>
  <autoFilter ref="C126:K38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1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677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ROUND((SUM(BE122:BE264)),  2)</f>
        <v>0</v>
      </c>
      <c r="G33" s="37"/>
      <c r="H33" s="37"/>
      <c r="I33" s="127">
        <v>0.20999999999999999</v>
      </c>
      <c r="J33" s="126">
        <f>ROUND(((SUM(BE122:BE264))*I33),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ROUND((SUM(BF122:BF264)),  2)</f>
        <v>0</v>
      </c>
      <c r="G34" s="37"/>
      <c r="H34" s="37"/>
      <c r="I34" s="127">
        <v>0.14999999999999999</v>
      </c>
      <c r="J34" s="126">
        <f>ROUND(((SUM(BF122:BF264))*I34),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ROUND((SUM(BG122:BG264)),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ROUND((SUM(BH122:BH264)),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ROUND((SUM(BI122:BI264)),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1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D1_01_4b - Zdravotně technické instalace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108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678</v>
      </c>
      <c r="E99" s="145"/>
      <c r="F99" s="145"/>
      <c r="G99" s="145"/>
      <c r="H99" s="145"/>
      <c r="I99" s="145"/>
      <c r="J99" s="146">
        <f>J133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679</v>
      </c>
      <c r="E100" s="145"/>
      <c r="F100" s="145"/>
      <c r="G100" s="145"/>
      <c r="H100" s="145"/>
      <c r="I100" s="145"/>
      <c r="J100" s="146">
        <f>J157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39"/>
      <c r="C101" s="9"/>
      <c r="D101" s="140" t="s">
        <v>110</v>
      </c>
      <c r="E101" s="141"/>
      <c r="F101" s="141"/>
      <c r="G101" s="141"/>
      <c r="H101" s="141"/>
      <c r="I101" s="141"/>
      <c r="J101" s="142">
        <f>J253</f>
        <v>0</v>
      </c>
      <c r="K101" s="9"/>
      <c r="L101" s="13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3"/>
      <c r="C102" s="10"/>
      <c r="D102" s="144" t="s">
        <v>111</v>
      </c>
      <c r="E102" s="145"/>
      <c r="F102" s="145"/>
      <c r="G102" s="145"/>
      <c r="H102" s="145"/>
      <c r="I102" s="145"/>
      <c r="J102" s="146">
        <f>J254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112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120" t="str">
        <f>E7</f>
        <v>Hluboká 109, Jihlava - Oprava plynové kotelny 1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94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D1_01_4b - Zdravotně technické instalace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 xml:space="preserve"> </v>
      </c>
      <c r="G116" s="37"/>
      <c r="H116" s="37"/>
      <c r="I116" s="31" t="s">
        <v>22</v>
      </c>
      <c r="J116" s="68" t="str">
        <f>IF(J12="","",J12)</f>
        <v>16. 12. 2024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E15</f>
        <v xml:space="preserve"> </v>
      </c>
      <c r="G118" s="37"/>
      <c r="H118" s="37"/>
      <c r="I118" s="31" t="s">
        <v>29</v>
      </c>
      <c r="J118" s="35" t="str">
        <f>E21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31</v>
      </c>
      <c r="J119" s="35" t="str">
        <f>E24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113</v>
      </c>
      <c r="D121" s="150" t="s">
        <v>58</v>
      </c>
      <c r="E121" s="150" t="s">
        <v>54</v>
      </c>
      <c r="F121" s="150" t="s">
        <v>55</v>
      </c>
      <c r="G121" s="150" t="s">
        <v>114</v>
      </c>
      <c r="H121" s="150" t="s">
        <v>115</v>
      </c>
      <c r="I121" s="150" t="s">
        <v>116</v>
      </c>
      <c r="J121" s="151" t="s">
        <v>98</v>
      </c>
      <c r="K121" s="152" t="s">
        <v>117</v>
      </c>
      <c r="L121" s="153"/>
      <c r="M121" s="85" t="s">
        <v>1</v>
      </c>
      <c r="N121" s="86" t="s">
        <v>37</v>
      </c>
      <c r="O121" s="86" t="s">
        <v>118</v>
      </c>
      <c r="P121" s="86" t="s">
        <v>119</v>
      </c>
      <c r="Q121" s="86" t="s">
        <v>120</v>
      </c>
      <c r="R121" s="86" t="s">
        <v>121</v>
      </c>
      <c r="S121" s="86" t="s">
        <v>122</v>
      </c>
      <c r="T121" s="87" t="s">
        <v>123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124</v>
      </c>
      <c r="D122" s="37"/>
      <c r="E122" s="37"/>
      <c r="F122" s="37"/>
      <c r="G122" s="37"/>
      <c r="H122" s="37"/>
      <c r="I122" s="37"/>
      <c r="J122" s="154">
        <f>BK122</f>
        <v>0</v>
      </c>
      <c r="K122" s="37"/>
      <c r="L122" s="38"/>
      <c r="M122" s="88"/>
      <c r="N122" s="72"/>
      <c r="O122" s="89"/>
      <c r="P122" s="155">
        <f>P123+P253</f>
        <v>0</v>
      </c>
      <c r="Q122" s="89"/>
      <c r="R122" s="155">
        <f>R123+R253</f>
        <v>0.45738000000000001</v>
      </c>
      <c r="S122" s="89"/>
      <c r="T122" s="156">
        <f>T123+T253</f>
        <v>0.085140000000000007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72</v>
      </c>
      <c r="AU122" s="18" t="s">
        <v>100</v>
      </c>
      <c r="BK122" s="157">
        <f>BK123+BK253</f>
        <v>0</v>
      </c>
    </row>
    <row r="123" s="12" customFormat="1" ht="25.92" customHeight="1">
      <c r="A123" s="12"/>
      <c r="B123" s="158"/>
      <c r="C123" s="12"/>
      <c r="D123" s="159" t="s">
        <v>72</v>
      </c>
      <c r="E123" s="160" t="s">
        <v>125</v>
      </c>
      <c r="F123" s="160" t="s">
        <v>126</v>
      </c>
      <c r="G123" s="12"/>
      <c r="H123" s="12"/>
      <c r="I123" s="161"/>
      <c r="J123" s="162">
        <f>BK123</f>
        <v>0</v>
      </c>
      <c r="K123" s="12"/>
      <c r="L123" s="158"/>
      <c r="M123" s="163"/>
      <c r="N123" s="164"/>
      <c r="O123" s="164"/>
      <c r="P123" s="165">
        <f>P124+P133+P157</f>
        <v>0</v>
      </c>
      <c r="Q123" s="164"/>
      <c r="R123" s="165">
        <f>R124+R133+R157</f>
        <v>0.12737999999999999</v>
      </c>
      <c r="S123" s="164"/>
      <c r="T123" s="166">
        <f>T124+T133+T157</f>
        <v>0.085140000000000007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83</v>
      </c>
      <c r="AT123" s="167" t="s">
        <v>72</v>
      </c>
      <c r="AU123" s="167" t="s">
        <v>73</v>
      </c>
      <c r="AY123" s="159" t="s">
        <v>127</v>
      </c>
      <c r="BK123" s="168">
        <f>BK124+BK133+BK157</f>
        <v>0</v>
      </c>
    </row>
    <row r="124" s="12" customFormat="1" ht="22.8" customHeight="1">
      <c r="A124" s="12"/>
      <c r="B124" s="158"/>
      <c r="C124" s="12"/>
      <c r="D124" s="159" t="s">
        <v>72</v>
      </c>
      <c r="E124" s="169" t="s">
        <v>599</v>
      </c>
      <c r="F124" s="169" t="s">
        <v>600</v>
      </c>
      <c r="G124" s="12"/>
      <c r="H124" s="12"/>
      <c r="I124" s="161"/>
      <c r="J124" s="170">
        <f>BK124</f>
        <v>0</v>
      </c>
      <c r="K124" s="12"/>
      <c r="L124" s="158"/>
      <c r="M124" s="163"/>
      <c r="N124" s="164"/>
      <c r="O124" s="164"/>
      <c r="P124" s="165">
        <f>SUM(P125:P132)</f>
        <v>0</v>
      </c>
      <c r="Q124" s="164"/>
      <c r="R124" s="165">
        <f>SUM(R125:R132)</f>
        <v>0.026499999999999999</v>
      </c>
      <c r="S124" s="164"/>
      <c r="T124" s="166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81</v>
      </c>
      <c r="AT124" s="167" t="s">
        <v>72</v>
      </c>
      <c r="AU124" s="167" t="s">
        <v>81</v>
      </c>
      <c r="AY124" s="159" t="s">
        <v>127</v>
      </c>
      <c r="BK124" s="168">
        <f>SUM(BK125:BK132)</f>
        <v>0</v>
      </c>
    </row>
    <row r="125" s="2" customFormat="1" ht="21.75" customHeight="1">
      <c r="A125" s="37"/>
      <c r="B125" s="171"/>
      <c r="C125" s="172" t="s">
        <v>81</v>
      </c>
      <c r="D125" s="172" t="s">
        <v>130</v>
      </c>
      <c r="E125" s="173" t="s">
        <v>602</v>
      </c>
      <c r="F125" s="174" t="s">
        <v>603</v>
      </c>
      <c r="G125" s="175" t="s">
        <v>604</v>
      </c>
      <c r="H125" s="176">
        <v>27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148</v>
      </c>
      <c r="AT125" s="184" t="s">
        <v>130</v>
      </c>
      <c r="AU125" s="184" t="s">
        <v>83</v>
      </c>
      <c r="AY125" s="18" t="s">
        <v>127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81</v>
      </c>
      <c r="BK125" s="185">
        <f>ROUND(I125*H125,2)</f>
        <v>0</v>
      </c>
      <c r="BL125" s="18" t="s">
        <v>148</v>
      </c>
      <c r="BM125" s="184" t="s">
        <v>680</v>
      </c>
    </row>
    <row r="126" s="13" customFormat="1">
      <c r="A126" s="13"/>
      <c r="B126" s="186"/>
      <c r="C126" s="13"/>
      <c r="D126" s="187" t="s">
        <v>136</v>
      </c>
      <c r="E126" s="188" t="s">
        <v>1</v>
      </c>
      <c r="F126" s="189" t="s">
        <v>244</v>
      </c>
      <c r="G126" s="13"/>
      <c r="H126" s="190">
        <v>27</v>
      </c>
      <c r="I126" s="191"/>
      <c r="J126" s="13"/>
      <c r="K126" s="13"/>
      <c r="L126" s="186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136</v>
      </c>
      <c r="AU126" s="188" t="s">
        <v>83</v>
      </c>
      <c r="AV126" s="13" t="s">
        <v>83</v>
      </c>
      <c r="AW126" s="13" t="s">
        <v>30</v>
      </c>
      <c r="AX126" s="13" t="s">
        <v>81</v>
      </c>
      <c r="AY126" s="188" t="s">
        <v>127</v>
      </c>
    </row>
    <row r="127" s="2" customFormat="1" ht="24.15" customHeight="1">
      <c r="A127" s="37"/>
      <c r="B127" s="171"/>
      <c r="C127" s="195" t="s">
        <v>83</v>
      </c>
      <c r="D127" s="195" t="s">
        <v>154</v>
      </c>
      <c r="E127" s="196" t="s">
        <v>607</v>
      </c>
      <c r="F127" s="197" t="s">
        <v>681</v>
      </c>
      <c r="G127" s="198" t="s">
        <v>133</v>
      </c>
      <c r="H127" s="199">
        <v>10</v>
      </c>
      <c r="I127" s="200"/>
      <c r="J127" s="201">
        <f>ROUND(I127*H127,2)</f>
        <v>0</v>
      </c>
      <c r="K127" s="202"/>
      <c r="L127" s="203"/>
      <c r="M127" s="204" t="s">
        <v>1</v>
      </c>
      <c r="N127" s="205" t="s">
        <v>38</v>
      </c>
      <c r="O127" s="76"/>
      <c r="P127" s="182">
        <f>O127*H127</f>
        <v>0</v>
      </c>
      <c r="Q127" s="182">
        <v>0.001</v>
      </c>
      <c r="R127" s="182">
        <f>Q127*H127</f>
        <v>0.01</v>
      </c>
      <c r="S127" s="182">
        <v>0</v>
      </c>
      <c r="T127" s="18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4" t="s">
        <v>166</v>
      </c>
      <c r="AT127" s="184" t="s">
        <v>154</v>
      </c>
      <c r="AU127" s="184" t="s">
        <v>83</v>
      </c>
      <c r="AY127" s="18" t="s">
        <v>127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8" t="s">
        <v>81</v>
      </c>
      <c r="BK127" s="185">
        <f>ROUND(I127*H127,2)</f>
        <v>0</v>
      </c>
      <c r="BL127" s="18" t="s">
        <v>148</v>
      </c>
      <c r="BM127" s="184" t="s">
        <v>682</v>
      </c>
    </row>
    <row r="128" s="13" customFormat="1">
      <c r="A128" s="13"/>
      <c r="B128" s="186"/>
      <c r="C128" s="13"/>
      <c r="D128" s="187" t="s">
        <v>136</v>
      </c>
      <c r="E128" s="188" t="s">
        <v>1</v>
      </c>
      <c r="F128" s="189" t="s">
        <v>174</v>
      </c>
      <c r="G128" s="13"/>
      <c r="H128" s="190">
        <v>10</v>
      </c>
      <c r="I128" s="191"/>
      <c r="J128" s="13"/>
      <c r="K128" s="13"/>
      <c r="L128" s="186"/>
      <c r="M128" s="192"/>
      <c r="N128" s="193"/>
      <c r="O128" s="193"/>
      <c r="P128" s="193"/>
      <c r="Q128" s="193"/>
      <c r="R128" s="193"/>
      <c r="S128" s="193"/>
      <c r="T128" s="19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8" t="s">
        <v>136</v>
      </c>
      <c r="AU128" s="188" t="s">
        <v>83</v>
      </c>
      <c r="AV128" s="13" t="s">
        <v>83</v>
      </c>
      <c r="AW128" s="13" t="s">
        <v>30</v>
      </c>
      <c r="AX128" s="13" t="s">
        <v>81</v>
      </c>
      <c r="AY128" s="188" t="s">
        <v>127</v>
      </c>
    </row>
    <row r="129" s="2" customFormat="1" ht="24.15" customHeight="1">
      <c r="A129" s="37"/>
      <c r="B129" s="171"/>
      <c r="C129" s="195" t="s">
        <v>142</v>
      </c>
      <c r="D129" s="195" t="s">
        <v>154</v>
      </c>
      <c r="E129" s="196" t="s">
        <v>611</v>
      </c>
      <c r="F129" s="197" t="s">
        <v>683</v>
      </c>
      <c r="G129" s="198" t="s">
        <v>133</v>
      </c>
      <c r="H129" s="199">
        <v>12</v>
      </c>
      <c r="I129" s="200"/>
      <c r="J129" s="201">
        <f>ROUND(I129*H129,2)</f>
        <v>0</v>
      </c>
      <c r="K129" s="202"/>
      <c r="L129" s="203"/>
      <c r="M129" s="204" t="s">
        <v>1</v>
      </c>
      <c r="N129" s="205" t="s">
        <v>38</v>
      </c>
      <c r="O129" s="76"/>
      <c r="P129" s="182">
        <f>O129*H129</f>
        <v>0</v>
      </c>
      <c r="Q129" s="182">
        <v>0.001</v>
      </c>
      <c r="R129" s="182">
        <f>Q129*H129</f>
        <v>0.012</v>
      </c>
      <c r="S129" s="182">
        <v>0</v>
      </c>
      <c r="T129" s="18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4" t="s">
        <v>166</v>
      </c>
      <c r="AT129" s="184" t="s">
        <v>154</v>
      </c>
      <c r="AU129" s="184" t="s">
        <v>83</v>
      </c>
      <c r="AY129" s="18" t="s">
        <v>127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8" t="s">
        <v>81</v>
      </c>
      <c r="BK129" s="185">
        <f>ROUND(I129*H129,2)</f>
        <v>0</v>
      </c>
      <c r="BL129" s="18" t="s">
        <v>148</v>
      </c>
      <c r="BM129" s="184" t="s">
        <v>684</v>
      </c>
    </row>
    <row r="130" s="13" customFormat="1">
      <c r="A130" s="13"/>
      <c r="B130" s="186"/>
      <c r="C130" s="13"/>
      <c r="D130" s="187" t="s">
        <v>136</v>
      </c>
      <c r="E130" s="188" t="s">
        <v>1</v>
      </c>
      <c r="F130" s="189" t="s">
        <v>182</v>
      </c>
      <c r="G130" s="13"/>
      <c r="H130" s="190">
        <v>12</v>
      </c>
      <c r="I130" s="191"/>
      <c r="J130" s="13"/>
      <c r="K130" s="13"/>
      <c r="L130" s="186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136</v>
      </c>
      <c r="AU130" s="188" t="s">
        <v>83</v>
      </c>
      <c r="AV130" s="13" t="s">
        <v>83</v>
      </c>
      <c r="AW130" s="13" t="s">
        <v>30</v>
      </c>
      <c r="AX130" s="13" t="s">
        <v>81</v>
      </c>
      <c r="AY130" s="188" t="s">
        <v>127</v>
      </c>
    </row>
    <row r="131" s="2" customFormat="1" ht="24.15" customHeight="1">
      <c r="A131" s="37"/>
      <c r="B131" s="171"/>
      <c r="C131" s="195" t="s">
        <v>148</v>
      </c>
      <c r="D131" s="195" t="s">
        <v>154</v>
      </c>
      <c r="E131" s="196" t="s">
        <v>685</v>
      </c>
      <c r="F131" s="197" t="s">
        <v>686</v>
      </c>
      <c r="G131" s="198" t="s">
        <v>133</v>
      </c>
      <c r="H131" s="199">
        <v>6</v>
      </c>
      <c r="I131" s="200"/>
      <c r="J131" s="201">
        <f>ROUND(I131*H131,2)</f>
        <v>0</v>
      </c>
      <c r="K131" s="202"/>
      <c r="L131" s="203"/>
      <c r="M131" s="204" t="s">
        <v>1</v>
      </c>
      <c r="N131" s="205" t="s">
        <v>38</v>
      </c>
      <c r="O131" s="76"/>
      <c r="P131" s="182">
        <f>O131*H131</f>
        <v>0</v>
      </c>
      <c r="Q131" s="182">
        <v>0.00075000000000000002</v>
      </c>
      <c r="R131" s="182">
        <f>Q131*H131</f>
        <v>0.0045000000000000005</v>
      </c>
      <c r="S131" s="182">
        <v>0</v>
      </c>
      <c r="T131" s="18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4" t="s">
        <v>166</v>
      </c>
      <c r="AT131" s="184" t="s">
        <v>154</v>
      </c>
      <c r="AU131" s="184" t="s">
        <v>83</v>
      </c>
      <c r="AY131" s="18" t="s">
        <v>127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8" t="s">
        <v>81</v>
      </c>
      <c r="BK131" s="185">
        <f>ROUND(I131*H131,2)</f>
        <v>0</v>
      </c>
      <c r="BL131" s="18" t="s">
        <v>148</v>
      </c>
      <c r="BM131" s="184" t="s">
        <v>687</v>
      </c>
    </row>
    <row r="132" s="13" customFormat="1">
      <c r="A132" s="13"/>
      <c r="B132" s="186"/>
      <c r="C132" s="13"/>
      <c r="D132" s="187" t="s">
        <v>136</v>
      </c>
      <c r="E132" s="188" t="s">
        <v>1</v>
      </c>
      <c r="F132" s="189" t="s">
        <v>141</v>
      </c>
      <c r="G132" s="13"/>
      <c r="H132" s="190">
        <v>6</v>
      </c>
      <c r="I132" s="191"/>
      <c r="J132" s="13"/>
      <c r="K132" s="13"/>
      <c r="L132" s="186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136</v>
      </c>
      <c r="AU132" s="188" t="s">
        <v>83</v>
      </c>
      <c r="AV132" s="13" t="s">
        <v>83</v>
      </c>
      <c r="AW132" s="13" t="s">
        <v>30</v>
      </c>
      <c r="AX132" s="13" t="s">
        <v>81</v>
      </c>
      <c r="AY132" s="188" t="s">
        <v>127</v>
      </c>
    </row>
    <row r="133" s="12" customFormat="1" ht="22.8" customHeight="1">
      <c r="A133" s="12"/>
      <c r="B133" s="158"/>
      <c r="C133" s="12"/>
      <c r="D133" s="159" t="s">
        <v>72</v>
      </c>
      <c r="E133" s="169" t="s">
        <v>688</v>
      </c>
      <c r="F133" s="169" t="s">
        <v>689</v>
      </c>
      <c r="G133" s="12"/>
      <c r="H133" s="12"/>
      <c r="I133" s="161"/>
      <c r="J133" s="170">
        <f>BK133</f>
        <v>0</v>
      </c>
      <c r="K133" s="12"/>
      <c r="L133" s="158"/>
      <c r="M133" s="163"/>
      <c r="N133" s="164"/>
      <c r="O133" s="164"/>
      <c r="P133" s="165">
        <f>SUM(P134:P156)</f>
        <v>0</v>
      </c>
      <c r="Q133" s="164"/>
      <c r="R133" s="165">
        <f>SUM(R134:R156)</f>
        <v>0.023539999999999998</v>
      </c>
      <c r="S133" s="164"/>
      <c r="T133" s="166">
        <f>SUM(T134:T156)</f>
        <v>0.031710000000000002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9" t="s">
        <v>83</v>
      </c>
      <c r="AT133" s="167" t="s">
        <v>72</v>
      </c>
      <c r="AU133" s="167" t="s">
        <v>81</v>
      </c>
      <c r="AY133" s="159" t="s">
        <v>127</v>
      </c>
      <c r="BK133" s="168">
        <f>SUM(BK134:BK156)</f>
        <v>0</v>
      </c>
    </row>
    <row r="134" s="2" customFormat="1" ht="16.5" customHeight="1">
      <c r="A134" s="37"/>
      <c r="B134" s="171"/>
      <c r="C134" s="172" t="s">
        <v>153</v>
      </c>
      <c r="D134" s="172" t="s">
        <v>130</v>
      </c>
      <c r="E134" s="173" t="s">
        <v>690</v>
      </c>
      <c r="F134" s="174" t="s">
        <v>691</v>
      </c>
      <c r="G134" s="175" t="s">
        <v>139</v>
      </c>
      <c r="H134" s="176">
        <v>1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38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0.0020999999999999999</v>
      </c>
      <c r="T134" s="183">
        <f>S134*H134</f>
        <v>0.0020999999999999999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134</v>
      </c>
      <c r="AT134" s="184" t="s">
        <v>130</v>
      </c>
      <c r="AU134" s="184" t="s">
        <v>83</v>
      </c>
      <c r="AY134" s="18" t="s">
        <v>127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81</v>
      </c>
      <c r="BK134" s="185">
        <f>ROUND(I134*H134,2)</f>
        <v>0</v>
      </c>
      <c r="BL134" s="18" t="s">
        <v>134</v>
      </c>
      <c r="BM134" s="184" t="s">
        <v>692</v>
      </c>
    </row>
    <row r="135" s="13" customFormat="1">
      <c r="A135" s="13"/>
      <c r="B135" s="186"/>
      <c r="C135" s="13"/>
      <c r="D135" s="187" t="s">
        <v>136</v>
      </c>
      <c r="E135" s="188" t="s">
        <v>1</v>
      </c>
      <c r="F135" s="189" t="s">
        <v>81</v>
      </c>
      <c r="G135" s="13"/>
      <c r="H135" s="190">
        <v>1</v>
      </c>
      <c r="I135" s="191"/>
      <c r="J135" s="13"/>
      <c r="K135" s="13"/>
      <c r="L135" s="186"/>
      <c r="M135" s="192"/>
      <c r="N135" s="193"/>
      <c r="O135" s="193"/>
      <c r="P135" s="193"/>
      <c r="Q135" s="193"/>
      <c r="R135" s="193"/>
      <c r="S135" s="193"/>
      <c r="T135" s="19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8" t="s">
        <v>136</v>
      </c>
      <c r="AU135" s="188" t="s">
        <v>83</v>
      </c>
      <c r="AV135" s="13" t="s">
        <v>83</v>
      </c>
      <c r="AW135" s="13" t="s">
        <v>30</v>
      </c>
      <c r="AX135" s="13" t="s">
        <v>81</v>
      </c>
      <c r="AY135" s="188" t="s">
        <v>127</v>
      </c>
    </row>
    <row r="136" s="2" customFormat="1" ht="24.15" customHeight="1">
      <c r="A136" s="37"/>
      <c r="B136" s="171"/>
      <c r="C136" s="172" t="s">
        <v>141</v>
      </c>
      <c r="D136" s="172" t="s">
        <v>130</v>
      </c>
      <c r="E136" s="173" t="s">
        <v>693</v>
      </c>
      <c r="F136" s="174" t="s">
        <v>694</v>
      </c>
      <c r="G136" s="175" t="s">
        <v>133</v>
      </c>
      <c r="H136" s="176">
        <v>1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38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0.029610000000000001</v>
      </c>
      <c r="T136" s="183">
        <f>S136*H136</f>
        <v>0.029610000000000001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134</v>
      </c>
      <c r="AT136" s="184" t="s">
        <v>130</v>
      </c>
      <c r="AU136" s="184" t="s">
        <v>83</v>
      </c>
      <c r="AY136" s="18" t="s">
        <v>127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81</v>
      </c>
      <c r="BK136" s="185">
        <f>ROUND(I136*H136,2)</f>
        <v>0</v>
      </c>
      <c r="BL136" s="18" t="s">
        <v>134</v>
      </c>
      <c r="BM136" s="184" t="s">
        <v>695</v>
      </c>
    </row>
    <row r="137" s="13" customFormat="1">
      <c r="A137" s="13"/>
      <c r="B137" s="186"/>
      <c r="C137" s="13"/>
      <c r="D137" s="187" t="s">
        <v>136</v>
      </c>
      <c r="E137" s="188" t="s">
        <v>1</v>
      </c>
      <c r="F137" s="189" t="s">
        <v>81</v>
      </c>
      <c r="G137" s="13"/>
      <c r="H137" s="190">
        <v>1</v>
      </c>
      <c r="I137" s="191"/>
      <c r="J137" s="13"/>
      <c r="K137" s="13"/>
      <c r="L137" s="186"/>
      <c r="M137" s="192"/>
      <c r="N137" s="193"/>
      <c r="O137" s="193"/>
      <c r="P137" s="193"/>
      <c r="Q137" s="193"/>
      <c r="R137" s="193"/>
      <c r="S137" s="193"/>
      <c r="T137" s="19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8" t="s">
        <v>136</v>
      </c>
      <c r="AU137" s="188" t="s">
        <v>83</v>
      </c>
      <c r="AV137" s="13" t="s">
        <v>83</v>
      </c>
      <c r="AW137" s="13" t="s">
        <v>30</v>
      </c>
      <c r="AX137" s="13" t="s">
        <v>81</v>
      </c>
      <c r="AY137" s="188" t="s">
        <v>127</v>
      </c>
    </row>
    <row r="138" s="2" customFormat="1" ht="33" customHeight="1">
      <c r="A138" s="37"/>
      <c r="B138" s="171"/>
      <c r="C138" s="172" t="s">
        <v>162</v>
      </c>
      <c r="D138" s="172" t="s">
        <v>130</v>
      </c>
      <c r="E138" s="173" t="s">
        <v>696</v>
      </c>
      <c r="F138" s="174" t="s">
        <v>697</v>
      </c>
      <c r="G138" s="175" t="s">
        <v>145</v>
      </c>
      <c r="H138" s="176">
        <v>0.029999999999999999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38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134</v>
      </c>
      <c r="AT138" s="184" t="s">
        <v>130</v>
      </c>
      <c r="AU138" s="184" t="s">
        <v>83</v>
      </c>
      <c r="AY138" s="18" t="s">
        <v>127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81</v>
      </c>
      <c r="BK138" s="185">
        <f>ROUND(I138*H138,2)</f>
        <v>0</v>
      </c>
      <c r="BL138" s="18" t="s">
        <v>134</v>
      </c>
      <c r="BM138" s="184" t="s">
        <v>698</v>
      </c>
    </row>
    <row r="139" s="13" customFormat="1">
      <c r="A139" s="13"/>
      <c r="B139" s="186"/>
      <c r="C139" s="13"/>
      <c r="D139" s="187" t="s">
        <v>136</v>
      </c>
      <c r="E139" s="188" t="s">
        <v>1</v>
      </c>
      <c r="F139" s="189" t="s">
        <v>699</v>
      </c>
      <c r="G139" s="13"/>
      <c r="H139" s="190">
        <v>0.029999999999999999</v>
      </c>
      <c r="I139" s="191"/>
      <c r="J139" s="13"/>
      <c r="K139" s="13"/>
      <c r="L139" s="186"/>
      <c r="M139" s="192"/>
      <c r="N139" s="193"/>
      <c r="O139" s="193"/>
      <c r="P139" s="193"/>
      <c r="Q139" s="193"/>
      <c r="R139" s="193"/>
      <c r="S139" s="193"/>
      <c r="T139" s="19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136</v>
      </c>
      <c r="AU139" s="188" t="s">
        <v>83</v>
      </c>
      <c r="AV139" s="13" t="s">
        <v>83</v>
      </c>
      <c r="AW139" s="13" t="s">
        <v>30</v>
      </c>
      <c r="AX139" s="13" t="s">
        <v>81</v>
      </c>
      <c r="AY139" s="188" t="s">
        <v>127</v>
      </c>
    </row>
    <row r="140" s="2" customFormat="1" ht="16.5" customHeight="1">
      <c r="A140" s="37"/>
      <c r="B140" s="171"/>
      <c r="C140" s="172" t="s">
        <v>166</v>
      </c>
      <c r="D140" s="172" t="s">
        <v>130</v>
      </c>
      <c r="E140" s="173" t="s">
        <v>700</v>
      </c>
      <c r="F140" s="174" t="s">
        <v>701</v>
      </c>
      <c r="G140" s="175" t="s">
        <v>139</v>
      </c>
      <c r="H140" s="176">
        <v>8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38</v>
      </c>
      <c r="O140" s="76"/>
      <c r="P140" s="182">
        <f>O140*H140</f>
        <v>0</v>
      </c>
      <c r="Q140" s="182">
        <v>0.00040999999999999999</v>
      </c>
      <c r="R140" s="182">
        <f>Q140*H140</f>
        <v>0.0032799999999999999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134</v>
      </c>
      <c r="AT140" s="184" t="s">
        <v>130</v>
      </c>
      <c r="AU140" s="184" t="s">
        <v>83</v>
      </c>
      <c r="AY140" s="18" t="s">
        <v>127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81</v>
      </c>
      <c r="BK140" s="185">
        <f>ROUND(I140*H140,2)</f>
        <v>0</v>
      </c>
      <c r="BL140" s="18" t="s">
        <v>134</v>
      </c>
      <c r="BM140" s="184" t="s">
        <v>702</v>
      </c>
    </row>
    <row r="141" s="13" customFormat="1">
      <c r="A141" s="13"/>
      <c r="B141" s="186"/>
      <c r="C141" s="13"/>
      <c r="D141" s="187" t="s">
        <v>136</v>
      </c>
      <c r="E141" s="188" t="s">
        <v>1</v>
      </c>
      <c r="F141" s="189" t="s">
        <v>166</v>
      </c>
      <c r="G141" s="13"/>
      <c r="H141" s="190">
        <v>8</v>
      </c>
      <c r="I141" s="191"/>
      <c r="J141" s="13"/>
      <c r="K141" s="13"/>
      <c r="L141" s="186"/>
      <c r="M141" s="192"/>
      <c r="N141" s="193"/>
      <c r="O141" s="193"/>
      <c r="P141" s="193"/>
      <c r="Q141" s="193"/>
      <c r="R141" s="193"/>
      <c r="S141" s="193"/>
      <c r="T141" s="19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8" t="s">
        <v>136</v>
      </c>
      <c r="AU141" s="188" t="s">
        <v>83</v>
      </c>
      <c r="AV141" s="13" t="s">
        <v>83</v>
      </c>
      <c r="AW141" s="13" t="s">
        <v>30</v>
      </c>
      <c r="AX141" s="13" t="s">
        <v>81</v>
      </c>
      <c r="AY141" s="188" t="s">
        <v>127</v>
      </c>
    </row>
    <row r="142" s="2" customFormat="1" ht="16.5" customHeight="1">
      <c r="A142" s="37"/>
      <c r="B142" s="171"/>
      <c r="C142" s="172" t="s">
        <v>170</v>
      </c>
      <c r="D142" s="172" t="s">
        <v>130</v>
      </c>
      <c r="E142" s="173" t="s">
        <v>703</v>
      </c>
      <c r="F142" s="174" t="s">
        <v>704</v>
      </c>
      <c r="G142" s="175" t="s">
        <v>139</v>
      </c>
      <c r="H142" s="176">
        <v>2</v>
      </c>
      <c r="I142" s="177"/>
      <c r="J142" s="178">
        <f>ROUND(I142*H142,2)</f>
        <v>0</v>
      </c>
      <c r="K142" s="179"/>
      <c r="L142" s="38"/>
      <c r="M142" s="180" t="s">
        <v>1</v>
      </c>
      <c r="N142" s="181" t="s">
        <v>38</v>
      </c>
      <c r="O142" s="76"/>
      <c r="P142" s="182">
        <f>O142*H142</f>
        <v>0</v>
      </c>
      <c r="Q142" s="182">
        <v>0.00048000000000000001</v>
      </c>
      <c r="R142" s="182">
        <f>Q142*H142</f>
        <v>0.00096000000000000002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134</v>
      </c>
      <c r="AT142" s="184" t="s">
        <v>130</v>
      </c>
      <c r="AU142" s="184" t="s">
        <v>83</v>
      </c>
      <c r="AY142" s="18" t="s">
        <v>127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81</v>
      </c>
      <c r="BK142" s="185">
        <f>ROUND(I142*H142,2)</f>
        <v>0</v>
      </c>
      <c r="BL142" s="18" t="s">
        <v>134</v>
      </c>
      <c r="BM142" s="184" t="s">
        <v>705</v>
      </c>
    </row>
    <row r="143" s="13" customFormat="1">
      <c r="A143" s="13"/>
      <c r="B143" s="186"/>
      <c r="C143" s="13"/>
      <c r="D143" s="187" t="s">
        <v>136</v>
      </c>
      <c r="E143" s="188" t="s">
        <v>1</v>
      </c>
      <c r="F143" s="189" t="s">
        <v>83</v>
      </c>
      <c r="G143" s="13"/>
      <c r="H143" s="190">
        <v>2</v>
      </c>
      <c r="I143" s="191"/>
      <c r="J143" s="13"/>
      <c r="K143" s="13"/>
      <c r="L143" s="186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136</v>
      </c>
      <c r="AU143" s="188" t="s">
        <v>83</v>
      </c>
      <c r="AV143" s="13" t="s">
        <v>83</v>
      </c>
      <c r="AW143" s="13" t="s">
        <v>30</v>
      </c>
      <c r="AX143" s="13" t="s">
        <v>81</v>
      </c>
      <c r="AY143" s="188" t="s">
        <v>127</v>
      </c>
    </row>
    <row r="144" s="2" customFormat="1" ht="16.5" customHeight="1">
      <c r="A144" s="37"/>
      <c r="B144" s="171"/>
      <c r="C144" s="172" t="s">
        <v>174</v>
      </c>
      <c r="D144" s="172" t="s">
        <v>130</v>
      </c>
      <c r="E144" s="173" t="s">
        <v>706</v>
      </c>
      <c r="F144" s="174" t="s">
        <v>707</v>
      </c>
      <c r="G144" s="175" t="s">
        <v>133</v>
      </c>
      <c r="H144" s="176">
        <v>1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38</v>
      </c>
      <c r="O144" s="76"/>
      <c r="P144" s="182">
        <f>O144*H144</f>
        <v>0</v>
      </c>
      <c r="Q144" s="182">
        <v>0.00018000000000000001</v>
      </c>
      <c r="R144" s="182">
        <f>Q144*H144</f>
        <v>0.00018000000000000001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134</v>
      </c>
      <c r="AT144" s="184" t="s">
        <v>130</v>
      </c>
      <c r="AU144" s="184" t="s">
        <v>83</v>
      </c>
      <c r="AY144" s="18" t="s">
        <v>127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81</v>
      </c>
      <c r="BK144" s="185">
        <f>ROUND(I144*H144,2)</f>
        <v>0</v>
      </c>
      <c r="BL144" s="18" t="s">
        <v>134</v>
      </c>
      <c r="BM144" s="184" t="s">
        <v>708</v>
      </c>
    </row>
    <row r="145" s="13" customFormat="1">
      <c r="A145" s="13"/>
      <c r="B145" s="186"/>
      <c r="C145" s="13"/>
      <c r="D145" s="187" t="s">
        <v>136</v>
      </c>
      <c r="E145" s="188" t="s">
        <v>1</v>
      </c>
      <c r="F145" s="189" t="s">
        <v>81</v>
      </c>
      <c r="G145" s="13"/>
      <c r="H145" s="190">
        <v>1</v>
      </c>
      <c r="I145" s="191"/>
      <c r="J145" s="13"/>
      <c r="K145" s="13"/>
      <c r="L145" s="186"/>
      <c r="M145" s="192"/>
      <c r="N145" s="193"/>
      <c r="O145" s="193"/>
      <c r="P145" s="193"/>
      <c r="Q145" s="193"/>
      <c r="R145" s="193"/>
      <c r="S145" s="193"/>
      <c r="T145" s="19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8" t="s">
        <v>136</v>
      </c>
      <c r="AU145" s="188" t="s">
        <v>83</v>
      </c>
      <c r="AV145" s="13" t="s">
        <v>83</v>
      </c>
      <c r="AW145" s="13" t="s">
        <v>30</v>
      </c>
      <c r="AX145" s="13" t="s">
        <v>81</v>
      </c>
      <c r="AY145" s="188" t="s">
        <v>127</v>
      </c>
    </row>
    <row r="146" s="2" customFormat="1" ht="33" customHeight="1">
      <c r="A146" s="37"/>
      <c r="B146" s="171"/>
      <c r="C146" s="195" t="s">
        <v>178</v>
      </c>
      <c r="D146" s="195" t="s">
        <v>154</v>
      </c>
      <c r="E146" s="196" t="s">
        <v>709</v>
      </c>
      <c r="F146" s="197" t="s">
        <v>710</v>
      </c>
      <c r="G146" s="198" t="s">
        <v>133</v>
      </c>
      <c r="H146" s="199">
        <v>1</v>
      </c>
      <c r="I146" s="200"/>
      <c r="J146" s="201">
        <f>ROUND(I146*H146,2)</f>
        <v>0</v>
      </c>
      <c r="K146" s="202"/>
      <c r="L146" s="203"/>
      <c r="M146" s="204" t="s">
        <v>1</v>
      </c>
      <c r="N146" s="205" t="s">
        <v>38</v>
      </c>
      <c r="O146" s="76"/>
      <c r="P146" s="182">
        <f>O146*H146</f>
        <v>0</v>
      </c>
      <c r="Q146" s="182">
        <v>0.00062</v>
      </c>
      <c r="R146" s="182">
        <f>Q146*H146</f>
        <v>0.00062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157</v>
      </c>
      <c r="AT146" s="184" t="s">
        <v>154</v>
      </c>
      <c r="AU146" s="184" t="s">
        <v>83</v>
      </c>
      <c r="AY146" s="18" t="s">
        <v>127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81</v>
      </c>
      <c r="BK146" s="185">
        <f>ROUND(I146*H146,2)</f>
        <v>0</v>
      </c>
      <c r="BL146" s="18" t="s">
        <v>134</v>
      </c>
      <c r="BM146" s="184" t="s">
        <v>711</v>
      </c>
    </row>
    <row r="147" s="13" customFormat="1">
      <c r="A147" s="13"/>
      <c r="B147" s="186"/>
      <c r="C147" s="13"/>
      <c r="D147" s="187" t="s">
        <v>136</v>
      </c>
      <c r="E147" s="188" t="s">
        <v>1</v>
      </c>
      <c r="F147" s="189" t="s">
        <v>81</v>
      </c>
      <c r="G147" s="13"/>
      <c r="H147" s="190">
        <v>1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136</v>
      </c>
      <c r="AU147" s="188" t="s">
        <v>83</v>
      </c>
      <c r="AV147" s="13" t="s">
        <v>83</v>
      </c>
      <c r="AW147" s="13" t="s">
        <v>30</v>
      </c>
      <c r="AX147" s="13" t="s">
        <v>81</v>
      </c>
      <c r="AY147" s="188" t="s">
        <v>127</v>
      </c>
    </row>
    <row r="148" s="2" customFormat="1" ht="16.5" customHeight="1">
      <c r="A148" s="37"/>
      <c r="B148" s="171"/>
      <c r="C148" s="172" t="s">
        <v>182</v>
      </c>
      <c r="D148" s="172" t="s">
        <v>130</v>
      </c>
      <c r="E148" s="173" t="s">
        <v>712</v>
      </c>
      <c r="F148" s="174" t="s">
        <v>713</v>
      </c>
      <c r="G148" s="175" t="s">
        <v>133</v>
      </c>
      <c r="H148" s="176">
        <v>4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0.00018000000000000001</v>
      </c>
      <c r="R148" s="182">
        <f>Q148*H148</f>
        <v>0.00072000000000000005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134</v>
      </c>
      <c r="AT148" s="184" t="s">
        <v>130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134</v>
      </c>
      <c r="BM148" s="184" t="s">
        <v>714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148</v>
      </c>
      <c r="G149" s="13"/>
      <c r="H149" s="190">
        <v>4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81</v>
      </c>
      <c r="AY149" s="188" t="s">
        <v>127</v>
      </c>
    </row>
    <row r="150" s="2" customFormat="1" ht="37.8" customHeight="1">
      <c r="A150" s="37"/>
      <c r="B150" s="171"/>
      <c r="C150" s="195" t="s">
        <v>186</v>
      </c>
      <c r="D150" s="195" t="s">
        <v>154</v>
      </c>
      <c r="E150" s="196" t="s">
        <v>715</v>
      </c>
      <c r="F150" s="197" t="s">
        <v>716</v>
      </c>
      <c r="G150" s="198" t="s">
        <v>133</v>
      </c>
      <c r="H150" s="199">
        <v>4</v>
      </c>
      <c r="I150" s="200"/>
      <c r="J150" s="201">
        <f>ROUND(I150*H150,2)</f>
        <v>0</v>
      </c>
      <c r="K150" s="202"/>
      <c r="L150" s="203"/>
      <c r="M150" s="204" t="s">
        <v>1</v>
      </c>
      <c r="N150" s="205" t="s">
        <v>38</v>
      </c>
      <c r="O150" s="76"/>
      <c r="P150" s="182">
        <f>O150*H150</f>
        <v>0</v>
      </c>
      <c r="Q150" s="182">
        <v>0.00038000000000000002</v>
      </c>
      <c r="R150" s="182">
        <f>Q150*H150</f>
        <v>0.0015200000000000001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157</v>
      </c>
      <c r="AT150" s="184" t="s">
        <v>154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134</v>
      </c>
      <c r="BM150" s="184" t="s">
        <v>717</v>
      </c>
    </row>
    <row r="151" s="13" customFormat="1">
      <c r="A151" s="13"/>
      <c r="B151" s="186"/>
      <c r="C151" s="13"/>
      <c r="D151" s="187" t="s">
        <v>136</v>
      </c>
      <c r="E151" s="188" t="s">
        <v>1</v>
      </c>
      <c r="F151" s="189" t="s">
        <v>148</v>
      </c>
      <c r="G151" s="13"/>
      <c r="H151" s="190">
        <v>4</v>
      </c>
      <c r="I151" s="191"/>
      <c r="J151" s="13"/>
      <c r="K151" s="13"/>
      <c r="L151" s="186"/>
      <c r="M151" s="192"/>
      <c r="N151" s="193"/>
      <c r="O151" s="193"/>
      <c r="P151" s="193"/>
      <c r="Q151" s="193"/>
      <c r="R151" s="193"/>
      <c r="S151" s="193"/>
      <c r="T151" s="19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136</v>
      </c>
      <c r="AU151" s="188" t="s">
        <v>83</v>
      </c>
      <c r="AV151" s="13" t="s">
        <v>83</v>
      </c>
      <c r="AW151" s="13" t="s">
        <v>30</v>
      </c>
      <c r="AX151" s="13" t="s">
        <v>81</v>
      </c>
      <c r="AY151" s="188" t="s">
        <v>127</v>
      </c>
    </row>
    <row r="152" s="2" customFormat="1" ht="21.75" customHeight="1">
      <c r="A152" s="37"/>
      <c r="B152" s="171"/>
      <c r="C152" s="172" t="s">
        <v>190</v>
      </c>
      <c r="D152" s="172" t="s">
        <v>130</v>
      </c>
      <c r="E152" s="173" t="s">
        <v>718</v>
      </c>
      <c r="F152" s="174" t="s">
        <v>719</v>
      </c>
      <c r="G152" s="175" t="s">
        <v>133</v>
      </c>
      <c r="H152" s="176">
        <v>1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38</v>
      </c>
      <c r="O152" s="76"/>
      <c r="P152" s="182">
        <f>O152*H152</f>
        <v>0</v>
      </c>
      <c r="Q152" s="182">
        <v>0.0010200000000000001</v>
      </c>
      <c r="R152" s="182">
        <f>Q152*H152</f>
        <v>0.0010200000000000001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134</v>
      </c>
      <c r="AT152" s="184" t="s">
        <v>130</v>
      </c>
      <c r="AU152" s="184" t="s">
        <v>83</v>
      </c>
      <c r="AY152" s="18" t="s">
        <v>127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81</v>
      </c>
      <c r="BK152" s="185">
        <f>ROUND(I152*H152,2)</f>
        <v>0</v>
      </c>
      <c r="BL152" s="18" t="s">
        <v>134</v>
      </c>
      <c r="BM152" s="184" t="s">
        <v>720</v>
      </c>
    </row>
    <row r="153" s="13" customFormat="1">
      <c r="A153" s="13"/>
      <c r="B153" s="186"/>
      <c r="C153" s="13"/>
      <c r="D153" s="187" t="s">
        <v>136</v>
      </c>
      <c r="E153" s="188" t="s">
        <v>1</v>
      </c>
      <c r="F153" s="189" t="s">
        <v>81</v>
      </c>
      <c r="G153" s="13"/>
      <c r="H153" s="190">
        <v>1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136</v>
      </c>
      <c r="AU153" s="188" t="s">
        <v>83</v>
      </c>
      <c r="AV153" s="13" t="s">
        <v>83</v>
      </c>
      <c r="AW153" s="13" t="s">
        <v>30</v>
      </c>
      <c r="AX153" s="13" t="s">
        <v>81</v>
      </c>
      <c r="AY153" s="188" t="s">
        <v>127</v>
      </c>
    </row>
    <row r="154" s="2" customFormat="1" ht="16.5" customHeight="1">
      <c r="A154" s="37"/>
      <c r="B154" s="171"/>
      <c r="C154" s="195" t="s">
        <v>8</v>
      </c>
      <c r="D154" s="195" t="s">
        <v>154</v>
      </c>
      <c r="E154" s="196" t="s">
        <v>721</v>
      </c>
      <c r="F154" s="197" t="s">
        <v>722</v>
      </c>
      <c r="G154" s="198" t="s">
        <v>133</v>
      </c>
      <c r="H154" s="199">
        <v>1</v>
      </c>
      <c r="I154" s="200"/>
      <c r="J154" s="201">
        <f>ROUND(I154*H154,2)</f>
        <v>0</v>
      </c>
      <c r="K154" s="202"/>
      <c r="L154" s="203"/>
      <c r="M154" s="204" t="s">
        <v>1</v>
      </c>
      <c r="N154" s="205" t="s">
        <v>38</v>
      </c>
      <c r="O154" s="76"/>
      <c r="P154" s="182">
        <f>O154*H154</f>
        <v>0</v>
      </c>
      <c r="Q154" s="182">
        <v>0.01524</v>
      </c>
      <c r="R154" s="182">
        <f>Q154*H154</f>
        <v>0.01524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157</v>
      </c>
      <c r="AT154" s="184" t="s">
        <v>154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134</v>
      </c>
      <c r="BM154" s="184" t="s">
        <v>723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81</v>
      </c>
      <c r="G155" s="13"/>
      <c r="H155" s="190">
        <v>1</v>
      </c>
      <c r="I155" s="191"/>
      <c r="J155" s="13"/>
      <c r="K155" s="13"/>
      <c r="L155" s="186"/>
      <c r="M155" s="192"/>
      <c r="N155" s="193"/>
      <c r="O155" s="193"/>
      <c r="P155" s="193"/>
      <c r="Q155" s="193"/>
      <c r="R155" s="193"/>
      <c r="S155" s="193"/>
      <c r="T155" s="19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81</v>
      </c>
      <c r="AY155" s="188" t="s">
        <v>127</v>
      </c>
    </row>
    <row r="156" s="2" customFormat="1" ht="24.15" customHeight="1">
      <c r="A156" s="37"/>
      <c r="B156" s="171"/>
      <c r="C156" s="172" t="s">
        <v>134</v>
      </c>
      <c r="D156" s="172" t="s">
        <v>130</v>
      </c>
      <c r="E156" s="173" t="s">
        <v>724</v>
      </c>
      <c r="F156" s="174" t="s">
        <v>725</v>
      </c>
      <c r="G156" s="175" t="s">
        <v>145</v>
      </c>
      <c r="H156" s="176">
        <v>0.024</v>
      </c>
      <c r="I156" s="177"/>
      <c r="J156" s="178">
        <f>ROUND(I156*H156,2)</f>
        <v>0</v>
      </c>
      <c r="K156" s="179"/>
      <c r="L156" s="38"/>
      <c r="M156" s="180" t="s">
        <v>1</v>
      </c>
      <c r="N156" s="181" t="s">
        <v>38</v>
      </c>
      <c r="O156" s="76"/>
      <c r="P156" s="182">
        <f>O156*H156</f>
        <v>0</v>
      </c>
      <c r="Q156" s="182">
        <v>0</v>
      </c>
      <c r="R156" s="182">
        <f>Q156*H156</f>
        <v>0</v>
      </c>
      <c r="S156" s="182">
        <v>0</v>
      </c>
      <c r="T156" s="18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4" t="s">
        <v>134</v>
      </c>
      <c r="AT156" s="184" t="s">
        <v>130</v>
      </c>
      <c r="AU156" s="184" t="s">
        <v>83</v>
      </c>
      <c r="AY156" s="18" t="s">
        <v>127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18" t="s">
        <v>81</v>
      </c>
      <c r="BK156" s="185">
        <f>ROUND(I156*H156,2)</f>
        <v>0</v>
      </c>
      <c r="BL156" s="18" t="s">
        <v>134</v>
      </c>
      <c r="BM156" s="184" t="s">
        <v>726</v>
      </c>
    </row>
    <row r="157" s="12" customFormat="1" ht="22.8" customHeight="1">
      <c r="A157" s="12"/>
      <c r="B157" s="158"/>
      <c r="C157" s="12"/>
      <c r="D157" s="159" t="s">
        <v>72</v>
      </c>
      <c r="E157" s="169" t="s">
        <v>727</v>
      </c>
      <c r="F157" s="169" t="s">
        <v>728</v>
      </c>
      <c r="G157" s="12"/>
      <c r="H157" s="12"/>
      <c r="I157" s="161"/>
      <c r="J157" s="170">
        <f>BK157</f>
        <v>0</v>
      </c>
      <c r="K157" s="12"/>
      <c r="L157" s="158"/>
      <c r="M157" s="163"/>
      <c r="N157" s="164"/>
      <c r="O157" s="164"/>
      <c r="P157" s="165">
        <f>SUM(P158:P252)</f>
        <v>0</v>
      </c>
      <c r="Q157" s="164"/>
      <c r="R157" s="165">
        <f>SUM(R158:R252)</f>
        <v>0.077339999999999992</v>
      </c>
      <c r="S157" s="164"/>
      <c r="T157" s="166">
        <f>SUM(T158:T252)</f>
        <v>0.053430000000000005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9" t="s">
        <v>83</v>
      </c>
      <c r="AT157" s="167" t="s">
        <v>72</v>
      </c>
      <c r="AU157" s="167" t="s">
        <v>81</v>
      </c>
      <c r="AY157" s="159" t="s">
        <v>127</v>
      </c>
      <c r="BK157" s="168">
        <f>SUM(BK158:BK252)</f>
        <v>0</v>
      </c>
    </row>
    <row r="158" s="2" customFormat="1" ht="16.5" customHeight="1">
      <c r="A158" s="37"/>
      <c r="B158" s="171"/>
      <c r="C158" s="172" t="s">
        <v>200</v>
      </c>
      <c r="D158" s="172" t="s">
        <v>130</v>
      </c>
      <c r="E158" s="173" t="s">
        <v>729</v>
      </c>
      <c r="F158" s="174" t="s">
        <v>730</v>
      </c>
      <c r="G158" s="175" t="s">
        <v>139</v>
      </c>
      <c r="H158" s="176">
        <v>9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38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0.00027999999999999998</v>
      </c>
      <c r="T158" s="183">
        <f>S158*H158</f>
        <v>0.0025199999999999997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134</v>
      </c>
      <c r="AT158" s="184" t="s">
        <v>130</v>
      </c>
      <c r="AU158" s="184" t="s">
        <v>83</v>
      </c>
      <c r="AY158" s="18" t="s">
        <v>127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81</v>
      </c>
      <c r="BK158" s="185">
        <f>ROUND(I158*H158,2)</f>
        <v>0</v>
      </c>
      <c r="BL158" s="18" t="s">
        <v>134</v>
      </c>
      <c r="BM158" s="184" t="s">
        <v>731</v>
      </c>
    </row>
    <row r="159" s="13" customFormat="1">
      <c r="A159" s="13"/>
      <c r="B159" s="186"/>
      <c r="C159" s="13"/>
      <c r="D159" s="187" t="s">
        <v>136</v>
      </c>
      <c r="E159" s="188" t="s">
        <v>1</v>
      </c>
      <c r="F159" s="189" t="s">
        <v>170</v>
      </c>
      <c r="G159" s="13"/>
      <c r="H159" s="190">
        <v>9</v>
      </c>
      <c r="I159" s="191"/>
      <c r="J159" s="13"/>
      <c r="K159" s="13"/>
      <c r="L159" s="186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136</v>
      </c>
      <c r="AU159" s="188" t="s">
        <v>83</v>
      </c>
      <c r="AV159" s="13" t="s">
        <v>83</v>
      </c>
      <c r="AW159" s="13" t="s">
        <v>30</v>
      </c>
      <c r="AX159" s="13" t="s">
        <v>81</v>
      </c>
      <c r="AY159" s="188" t="s">
        <v>127</v>
      </c>
    </row>
    <row r="160" s="2" customFormat="1" ht="16.5" customHeight="1">
      <c r="A160" s="37"/>
      <c r="B160" s="171"/>
      <c r="C160" s="172" t="s">
        <v>204</v>
      </c>
      <c r="D160" s="172" t="s">
        <v>130</v>
      </c>
      <c r="E160" s="173" t="s">
        <v>732</v>
      </c>
      <c r="F160" s="174" t="s">
        <v>733</v>
      </c>
      <c r="G160" s="175" t="s">
        <v>139</v>
      </c>
      <c r="H160" s="176">
        <v>14</v>
      </c>
      <c r="I160" s="177"/>
      <c r="J160" s="178">
        <f>ROUND(I160*H160,2)</f>
        <v>0</v>
      </c>
      <c r="K160" s="179"/>
      <c r="L160" s="38"/>
      <c r="M160" s="180" t="s">
        <v>1</v>
      </c>
      <c r="N160" s="181" t="s">
        <v>38</v>
      </c>
      <c r="O160" s="76"/>
      <c r="P160" s="182">
        <f>O160*H160</f>
        <v>0</v>
      </c>
      <c r="Q160" s="182">
        <v>0</v>
      </c>
      <c r="R160" s="182">
        <f>Q160*H160</f>
        <v>0</v>
      </c>
      <c r="S160" s="182">
        <v>0.00029</v>
      </c>
      <c r="T160" s="183">
        <f>S160*H160</f>
        <v>0.0040600000000000002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4" t="s">
        <v>134</v>
      </c>
      <c r="AT160" s="184" t="s">
        <v>130</v>
      </c>
      <c r="AU160" s="184" t="s">
        <v>83</v>
      </c>
      <c r="AY160" s="18" t="s">
        <v>127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18" t="s">
        <v>81</v>
      </c>
      <c r="BK160" s="185">
        <f>ROUND(I160*H160,2)</f>
        <v>0</v>
      </c>
      <c r="BL160" s="18" t="s">
        <v>134</v>
      </c>
      <c r="BM160" s="184" t="s">
        <v>734</v>
      </c>
    </row>
    <row r="161" s="13" customFormat="1">
      <c r="A161" s="13"/>
      <c r="B161" s="186"/>
      <c r="C161" s="13"/>
      <c r="D161" s="187" t="s">
        <v>136</v>
      </c>
      <c r="E161" s="188" t="s">
        <v>1</v>
      </c>
      <c r="F161" s="189" t="s">
        <v>735</v>
      </c>
      <c r="G161" s="13"/>
      <c r="H161" s="190">
        <v>14</v>
      </c>
      <c r="I161" s="191"/>
      <c r="J161" s="13"/>
      <c r="K161" s="13"/>
      <c r="L161" s="186"/>
      <c r="M161" s="192"/>
      <c r="N161" s="193"/>
      <c r="O161" s="193"/>
      <c r="P161" s="193"/>
      <c r="Q161" s="193"/>
      <c r="R161" s="193"/>
      <c r="S161" s="193"/>
      <c r="T161" s="19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8" t="s">
        <v>136</v>
      </c>
      <c r="AU161" s="188" t="s">
        <v>83</v>
      </c>
      <c r="AV161" s="13" t="s">
        <v>83</v>
      </c>
      <c r="AW161" s="13" t="s">
        <v>30</v>
      </c>
      <c r="AX161" s="13" t="s">
        <v>81</v>
      </c>
      <c r="AY161" s="188" t="s">
        <v>127</v>
      </c>
    </row>
    <row r="162" s="2" customFormat="1" ht="24.15" customHeight="1">
      <c r="A162" s="37"/>
      <c r="B162" s="171"/>
      <c r="C162" s="172" t="s">
        <v>210</v>
      </c>
      <c r="D162" s="172" t="s">
        <v>130</v>
      </c>
      <c r="E162" s="173" t="s">
        <v>736</v>
      </c>
      <c r="F162" s="174" t="s">
        <v>737</v>
      </c>
      <c r="G162" s="175" t="s">
        <v>133</v>
      </c>
      <c r="H162" s="176">
        <v>1</v>
      </c>
      <c r="I162" s="177"/>
      <c r="J162" s="178">
        <f>ROUND(I162*H162,2)</f>
        <v>0</v>
      </c>
      <c r="K162" s="179"/>
      <c r="L162" s="38"/>
      <c r="M162" s="180" t="s">
        <v>1</v>
      </c>
      <c r="N162" s="181" t="s">
        <v>38</v>
      </c>
      <c r="O162" s="76"/>
      <c r="P162" s="182">
        <f>O162*H162</f>
        <v>0</v>
      </c>
      <c r="Q162" s="182">
        <v>0</v>
      </c>
      <c r="R162" s="182">
        <f>Q162*H162</f>
        <v>0</v>
      </c>
      <c r="S162" s="182">
        <v>0.00068999999999999997</v>
      </c>
      <c r="T162" s="183">
        <f>S162*H162</f>
        <v>0.00068999999999999997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134</v>
      </c>
      <c r="AT162" s="184" t="s">
        <v>130</v>
      </c>
      <c r="AU162" s="184" t="s">
        <v>83</v>
      </c>
      <c r="AY162" s="18" t="s">
        <v>127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81</v>
      </c>
      <c r="BK162" s="185">
        <f>ROUND(I162*H162,2)</f>
        <v>0</v>
      </c>
      <c r="BL162" s="18" t="s">
        <v>134</v>
      </c>
      <c r="BM162" s="184" t="s">
        <v>738</v>
      </c>
    </row>
    <row r="163" s="13" customFormat="1">
      <c r="A163" s="13"/>
      <c r="B163" s="186"/>
      <c r="C163" s="13"/>
      <c r="D163" s="187" t="s">
        <v>136</v>
      </c>
      <c r="E163" s="188" t="s">
        <v>1</v>
      </c>
      <c r="F163" s="189" t="s">
        <v>81</v>
      </c>
      <c r="G163" s="13"/>
      <c r="H163" s="190">
        <v>1</v>
      </c>
      <c r="I163" s="191"/>
      <c r="J163" s="13"/>
      <c r="K163" s="13"/>
      <c r="L163" s="186"/>
      <c r="M163" s="192"/>
      <c r="N163" s="193"/>
      <c r="O163" s="193"/>
      <c r="P163" s="193"/>
      <c r="Q163" s="193"/>
      <c r="R163" s="193"/>
      <c r="S163" s="193"/>
      <c r="T163" s="19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136</v>
      </c>
      <c r="AU163" s="188" t="s">
        <v>83</v>
      </c>
      <c r="AV163" s="13" t="s">
        <v>83</v>
      </c>
      <c r="AW163" s="13" t="s">
        <v>30</v>
      </c>
      <c r="AX163" s="13" t="s">
        <v>81</v>
      </c>
      <c r="AY163" s="188" t="s">
        <v>127</v>
      </c>
    </row>
    <row r="164" s="2" customFormat="1" ht="24.15" customHeight="1">
      <c r="A164" s="37"/>
      <c r="B164" s="171"/>
      <c r="C164" s="172" t="s">
        <v>215</v>
      </c>
      <c r="D164" s="172" t="s">
        <v>130</v>
      </c>
      <c r="E164" s="173" t="s">
        <v>739</v>
      </c>
      <c r="F164" s="174" t="s">
        <v>740</v>
      </c>
      <c r="G164" s="175" t="s">
        <v>133</v>
      </c>
      <c r="H164" s="176">
        <v>1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38</v>
      </c>
      <c r="O164" s="76"/>
      <c r="P164" s="182">
        <f>O164*H164</f>
        <v>0</v>
      </c>
      <c r="Q164" s="182">
        <v>0</v>
      </c>
      <c r="R164" s="182">
        <f>Q164*H164</f>
        <v>0</v>
      </c>
      <c r="S164" s="182">
        <v>0.00132</v>
      </c>
      <c r="T164" s="183">
        <f>S164*H164</f>
        <v>0.00132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134</v>
      </c>
      <c r="AT164" s="184" t="s">
        <v>130</v>
      </c>
      <c r="AU164" s="184" t="s">
        <v>83</v>
      </c>
      <c r="AY164" s="18" t="s">
        <v>127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81</v>
      </c>
      <c r="BK164" s="185">
        <f>ROUND(I164*H164,2)</f>
        <v>0</v>
      </c>
      <c r="BL164" s="18" t="s">
        <v>134</v>
      </c>
      <c r="BM164" s="184" t="s">
        <v>741</v>
      </c>
    </row>
    <row r="165" s="13" customFormat="1">
      <c r="A165" s="13"/>
      <c r="B165" s="186"/>
      <c r="C165" s="13"/>
      <c r="D165" s="187" t="s">
        <v>136</v>
      </c>
      <c r="E165" s="188" t="s">
        <v>1</v>
      </c>
      <c r="F165" s="189" t="s">
        <v>81</v>
      </c>
      <c r="G165" s="13"/>
      <c r="H165" s="190">
        <v>1</v>
      </c>
      <c r="I165" s="191"/>
      <c r="J165" s="13"/>
      <c r="K165" s="13"/>
      <c r="L165" s="186"/>
      <c r="M165" s="192"/>
      <c r="N165" s="193"/>
      <c r="O165" s="193"/>
      <c r="P165" s="193"/>
      <c r="Q165" s="193"/>
      <c r="R165" s="193"/>
      <c r="S165" s="193"/>
      <c r="T165" s="19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136</v>
      </c>
      <c r="AU165" s="188" t="s">
        <v>83</v>
      </c>
      <c r="AV165" s="13" t="s">
        <v>83</v>
      </c>
      <c r="AW165" s="13" t="s">
        <v>30</v>
      </c>
      <c r="AX165" s="13" t="s">
        <v>81</v>
      </c>
      <c r="AY165" s="188" t="s">
        <v>127</v>
      </c>
    </row>
    <row r="166" s="2" customFormat="1" ht="21.75" customHeight="1">
      <c r="A166" s="37"/>
      <c r="B166" s="171"/>
      <c r="C166" s="172" t="s">
        <v>7</v>
      </c>
      <c r="D166" s="172" t="s">
        <v>130</v>
      </c>
      <c r="E166" s="173" t="s">
        <v>742</v>
      </c>
      <c r="F166" s="174" t="s">
        <v>743</v>
      </c>
      <c r="G166" s="175" t="s">
        <v>133</v>
      </c>
      <c r="H166" s="176">
        <v>3</v>
      </c>
      <c r="I166" s="177"/>
      <c r="J166" s="178">
        <f>ROUND(I166*H166,2)</f>
        <v>0</v>
      </c>
      <c r="K166" s="179"/>
      <c r="L166" s="38"/>
      <c r="M166" s="180" t="s">
        <v>1</v>
      </c>
      <c r="N166" s="181" t="s">
        <v>38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0.00052999999999999998</v>
      </c>
      <c r="T166" s="183">
        <f>S166*H166</f>
        <v>0.0015899999999999998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134</v>
      </c>
      <c r="AT166" s="184" t="s">
        <v>130</v>
      </c>
      <c r="AU166" s="184" t="s">
        <v>83</v>
      </c>
      <c r="AY166" s="18" t="s">
        <v>127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81</v>
      </c>
      <c r="BK166" s="185">
        <f>ROUND(I166*H166,2)</f>
        <v>0</v>
      </c>
      <c r="BL166" s="18" t="s">
        <v>134</v>
      </c>
      <c r="BM166" s="184" t="s">
        <v>744</v>
      </c>
    </row>
    <row r="167" s="13" customFormat="1">
      <c r="A167" s="13"/>
      <c r="B167" s="186"/>
      <c r="C167" s="13"/>
      <c r="D167" s="187" t="s">
        <v>136</v>
      </c>
      <c r="E167" s="188" t="s">
        <v>1</v>
      </c>
      <c r="F167" s="189" t="s">
        <v>142</v>
      </c>
      <c r="G167" s="13"/>
      <c r="H167" s="190">
        <v>3</v>
      </c>
      <c r="I167" s="191"/>
      <c r="J167" s="13"/>
      <c r="K167" s="13"/>
      <c r="L167" s="186"/>
      <c r="M167" s="192"/>
      <c r="N167" s="193"/>
      <c r="O167" s="193"/>
      <c r="P167" s="193"/>
      <c r="Q167" s="193"/>
      <c r="R167" s="193"/>
      <c r="S167" s="193"/>
      <c r="T167" s="19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136</v>
      </c>
      <c r="AU167" s="188" t="s">
        <v>83</v>
      </c>
      <c r="AV167" s="13" t="s">
        <v>83</v>
      </c>
      <c r="AW167" s="13" t="s">
        <v>30</v>
      </c>
      <c r="AX167" s="13" t="s">
        <v>81</v>
      </c>
      <c r="AY167" s="188" t="s">
        <v>127</v>
      </c>
    </row>
    <row r="168" s="2" customFormat="1" ht="21.75" customHeight="1">
      <c r="A168" s="37"/>
      <c r="B168" s="171"/>
      <c r="C168" s="172" t="s">
        <v>222</v>
      </c>
      <c r="D168" s="172" t="s">
        <v>130</v>
      </c>
      <c r="E168" s="173" t="s">
        <v>745</v>
      </c>
      <c r="F168" s="174" t="s">
        <v>746</v>
      </c>
      <c r="G168" s="175" t="s">
        <v>133</v>
      </c>
      <c r="H168" s="176">
        <v>14</v>
      </c>
      <c r="I168" s="177"/>
      <c r="J168" s="178">
        <f>ROUND(I168*H168,2)</f>
        <v>0</v>
      </c>
      <c r="K168" s="179"/>
      <c r="L168" s="38"/>
      <c r="M168" s="180" t="s">
        <v>1</v>
      </c>
      <c r="N168" s="181" t="s">
        <v>38</v>
      </c>
      <c r="O168" s="76"/>
      <c r="P168" s="182">
        <f>O168*H168</f>
        <v>0</v>
      </c>
      <c r="Q168" s="182">
        <v>0</v>
      </c>
      <c r="R168" s="182">
        <f>Q168*H168</f>
        <v>0</v>
      </c>
      <c r="S168" s="182">
        <v>0.0014599999999999999</v>
      </c>
      <c r="T168" s="183">
        <f>S168*H168</f>
        <v>0.02044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4" t="s">
        <v>134</v>
      </c>
      <c r="AT168" s="184" t="s">
        <v>130</v>
      </c>
      <c r="AU168" s="184" t="s">
        <v>83</v>
      </c>
      <c r="AY168" s="18" t="s">
        <v>127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18" t="s">
        <v>81</v>
      </c>
      <c r="BK168" s="185">
        <f>ROUND(I168*H168,2)</f>
        <v>0</v>
      </c>
      <c r="BL168" s="18" t="s">
        <v>134</v>
      </c>
      <c r="BM168" s="184" t="s">
        <v>747</v>
      </c>
    </row>
    <row r="169" s="13" customFormat="1">
      <c r="A169" s="13"/>
      <c r="B169" s="186"/>
      <c r="C169" s="13"/>
      <c r="D169" s="187" t="s">
        <v>136</v>
      </c>
      <c r="E169" s="188" t="s">
        <v>1</v>
      </c>
      <c r="F169" s="189" t="s">
        <v>748</v>
      </c>
      <c r="G169" s="13"/>
      <c r="H169" s="190">
        <v>14</v>
      </c>
      <c r="I169" s="191"/>
      <c r="J169" s="13"/>
      <c r="K169" s="13"/>
      <c r="L169" s="186"/>
      <c r="M169" s="192"/>
      <c r="N169" s="193"/>
      <c r="O169" s="193"/>
      <c r="P169" s="193"/>
      <c r="Q169" s="193"/>
      <c r="R169" s="193"/>
      <c r="S169" s="193"/>
      <c r="T169" s="19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136</v>
      </c>
      <c r="AU169" s="188" t="s">
        <v>83</v>
      </c>
      <c r="AV169" s="13" t="s">
        <v>83</v>
      </c>
      <c r="AW169" s="13" t="s">
        <v>30</v>
      </c>
      <c r="AX169" s="13" t="s">
        <v>81</v>
      </c>
      <c r="AY169" s="188" t="s">
        <v>127</v>
      </c>
    </row>
    <row r="170" s="2" customFormat="1" ht="16.5" customHeight="1">
      <c r="A170" s="37"/>
      <c r="B170" s="171"/>
      <c r="C170" s="172" t="s">
        <v>226</v>
      </c>
      <c r="D170" s="172" t="s">
        <v>130</v>
      </c>
      <c r="E170" s="173" t="s">
        <v>749</v>
      </c>
      <c r="F170" s="174" t="s">
        <v>750</v>
      </c>
      <c r="G170" s="175" t="s">
        <v>133</v>
      </c>
      <c r="H170" s="176">
        <v>1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38</v>
      </c>
      <c r="O170" s="76"/>
      <c r="P170" s="182">
        <f>O170*H170</f>
        <v>0</v>
      </c>
      <c r="Q170" s="182">
        <v>0</v>
      </c>
      <c r="R170" s="182">
        <f>Q170*H170</f>
        <v>0</v>
      </c>
      <c r="S170" s="182">
        <v>0.0054900000000000001</v>
      </c>
      <c r="T170" s="183">
        <f>S170*H170</f>
        <v>0.0054900000000000001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134</v>
      </c>
      <c r="AT170" s="184" t="s">
        <v>130</v>
      </c>
      <c r="AU170" s="184" t="s">
        <v>83</v>
      </c>
      <c r="AY170" s="18" t="s">
        <v>127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81</v>
      </c>
      <c r="BK170" s="185">
        <f>ROUND(I170*H170,2)</f>
        <v>0</v>
      </c>
      <c r="BL170" s="18" t="s">
        <v>134</v>
      </c>
      <c r="BM170" s="184" t="s">
        <v>751</v>
      </c>
    </row>
    <row r="171" s="13" customFormat="1">
      <c r="A171" s="13"/>
      <c r="B171" s="186"/>
      <c r="C171" s="13"/>
      <c r="D171" s="187" t="s">
        <v>136</v>
      </c>
      <c r="E171" s="188" t="s">
        <v>1</v>
      </c>
      <c r="F171" s="189" t="s">
        <v>81</v>
      </c>
      <c r="G171" s="13"/>
      <c r="H171" s="190">
        <v>1</v>
      </c>
      <c r="I171" s="191"/>
      <c r="J171" s="13"/>
      <c r="K171" s="13"/>
      <c r="L171" s="186"/>
      <c r="M171" s="192"/>
      <c r="N171" s="193"/>
      <c r="O171" s="193"/>
      <c r="P171" s="193"/>
      <c r="Q171" s="193"/>
      <c r="R171" s="193"/>
      <c r="S171" s="193"/>
      <c r="T171" s="19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8" t="s">
        <v>136</v>
      </c>
      <c r="AU171" s="188" t="s">
        <v>83</v>
      </c>
      <c r="AV171" s="13" t="s">
        <v>83</v>
      </c>
      <c r="AW171" s="13" t="s">
        <v>30</v>
      </c>
      <c r="AX171" s="13" t="s">
        <v>81</v>
      </c>
      <c r="AY171" s="188" t="s">
        <v>127</v>
      </c>
    </row>
    <row r="172" s="2" customFormat="1" ht="16.5" customHeight="1">
      <c r="A172" s="37"/>
      <c r="B172" s="171"/>
      <c r="C172" s="172" t="s">
        <v>231</v>
      </c>
      <c r="D172" s="172" t="s">
        <v>130</v>
      </c>
      <c r="E172" s="173" t="s">
        <v>752</v>
      </c>
      <c r="F172" s="174" t="s">
        <v>753</v>
      </c>
      <c r="G172" s="175" t="s">
        <v>133</v>
      </c>
      <c r="H172" s="176">
        <v>1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38</v>
      </c>
      <c r="O172" s="76"/>
      <c r="P172" s="182">
        <f>O172*H172</f>
        <v>0</v>
      </c>
      <c r="Q172" s="182">
        <v>0</v>
      </c>
      <c r="R172" s="182">
        <f>Q172*H172</f>
        <v>0</v>
      </c>
      <c r="S172" s="182">
        <v>0.0055999999999999999</v>
      </c>
      <c r="T172" s="183">
        <f>S172*H172</f>
        <v>0.0055999999999999999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134</v>
      </c>
      <c r="AT172" s="184" t="s">
        <v>130</v>
      </c>
      <c r="AU172" s="184" t="s">
        <v>83</v>
      </c>
      <c r="AY172" s="18" t="s">
        <v>127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81</v>
      </c>
      <c r="BK172" s="185">
        <f>ROUND(I172*H172,2)</f>
        <v>0</v>
      </c>
      <c r="BL172" s="18" t="s">
        <v>134</v>
      </c>
      <c r="BM172" s="184" t="s">
        <v>754</v>
      </c>
    </row>
    <row r="173" s="13" customFormat="1">
      <c r="A173" s="13"/>
      <c r="B173" s="186"/>
      <c r="C173" s="13"/>
      <c r="D173" s="187" t="s">
        <v>136</v>
      </c>
      <c r="E173" s="188" t="s">
        <v>1</v>
      </c>
      <c r="F173" s="189" t="s">
        <v>81</v>
      </c>
      <c r="G173" s="13"/>
      <c r="H173" s="190">
        <v>1</v>
      </c>
      <c r="I173" s="191"/>
      <c r="J173" s="13"/>
      <c r="K173" s="13"/>
      <c r="L173" s="186"/>
      <c r="M173" s="192"/>
      <c r="N173" s="193"/>
      <c r="O173" s="193"/>
      <c r="P173" s="193"/>
      <c r="Q173" s="193"/>
      <c r="R173" s="193"/>
      <c r="S173" s="193"/>
      <c r="T173" s="19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136</v>
      </c>
      <c r="AU173" s="188" t="s">
        <v>83</v>
      </c>
      <c r="AV173" s="13" t="s">
        <v>83</v>
      </c>
      <c r="AW173" s="13" t="s">
        <v>30</v>
      </c>
      <c r="AX173" s="13" t="s">
        <v>81</v>
      </c>
      <c r="AY173" s="188" t="s">
        <v>127</v>
      </c>
    </row>
    <row r="174" s="2" customFormat="1" ht="16.5" customHeight="1">
      <c r="A174" s="37"/>
      <c r="B174" s="171"/>
      <c r="C174" s="172" t="s">
        <v>236</v>
      </c>
      <c r="D174" s="172" t="s">
        <v>130</v>
      </c>
      <c r="E174" s="173" t="s">
        <v>755</v>
      </c>
      <c r="F174" s="174" t="s">
        <v>756</v>
      </c>
      <c r="G174" s="175" t="s">
        <v>133</v>
      </c>
      <c r="H174" s="176">
        <v>1</v>
      </c>
      <c r="I174" s="177"/>
      <c r="J174" s="178">
        <f>ROUND(I174*H174,2)</f>
        <v>0</v>
      </c>
      <c r="K174" s="179"/>
      <c r="L174" s="38"/>
      <c r="M174" s="180" t="s">
        <v>1</v>
      </c>
      <c r="N174" s="181" t="s">
        <v>38</v>
      </c>
      <c r="O174" s="76"/>
      <c r="P174" s="182">
        <f>O174*H174</f>
        <v>0</v>
      </c>
      <c r="Q174" s="182">
        <v>0</v>
      </c>
      <c r="R174" s="182">
        <f>Q174*H174</f>
        <v>0</v>
      </c>
      <c r="S174" s="182">
        <v>0.0072199999999999999</v>
      </c>
      <c r="T174" s="183">
        <f>S174*H174</f>
        <v>0.0072199999999999999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4" t="s">
        <v>134</v>
      </c>
      <c r="AT174" s="184" t="s">
        <v>130</v>
      </c>
      <c r="AU174" s="184" t="s">
        <v>83</v>
      </c>
      <c r="AY174" s="18" t="s">
        <v>127</v>
      </c>
      <c r="BE174" s="185">
        <f>IF(N174="základní",J174,0)</f>
        <v>0</v>
      </c>
      <c r="BF174" s="185">
        <f>IF(N174="snížená",J174,0)</f>
        <v>0</v>
      </c>
      <c r="BG174" s="185">
        <f>IF(N174="zákl. přenesená",J174,0)</f>
        <v>0</v>
      </c>
      <c r="BH174" s="185">
        <f>IF(N174="sníž. přenesená",J174,0)</f>
        <v>0</v>
      </c>
      <c r="BI174" s="185">
        <f>IF(N174="nulová",J174,0)</f>
        <v>0</v>
      </c>
      <c r="BJ174" s="18" t="s">
        <v>81</v>
      </c>
      <c r="BK174" s="185">
        <f>ROUND(I174*H174,2)</f>
        <v>0</v>
      </c>
      <c r="BL174" s="18" t="s">
        <v>134</v>
      </c>
      <c r="BM174" s="184" t="s">
        <v>757</v>
      </c>
    </row>
    <row r="175" s="13" customFormat="1">
      <c r="A175" s="13"/>
      <c r="B175" s="186"/>
      <c r="C175" s="13"/>
      <c r="D175" s="187" t="s">
        <v>136</v>
      </c>
      <c r="E175" s="188" t="s">
        <v>1</v>
      </c>
      <c r="F175" s="189" t="s">
        <v>81</v>
      </c>
      <c r="G175" s="13"/>
      <c r="H175" s="190">
        <v>1</v>
      </c>
      <c r="I175" s="191"/>
      <c r="J175" s="13"/>
      <c r="K175" s="13"/>
      <c r="L175" s="186"/>
      <c r="M175" s="192"/>
      <c r="N175" s="193"/>
      <c r="O175" s="193"/>
      <c r="P175" s="193"/>
      <c r="Q175" s="193"/>
      <c r="R175" s="193"/>
      <c r="S175" s="193"/>
      <c r="T175" s="19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8" t="s">
        <v>136</v>
      </c>
      <c r="AU175" s="188" t="s">
        <v>83</v>
      </c>
      <c r="AV175" s="13" t="s">
        <v>83</v>
      </c>
      <c r="AW175" s="13" t="s">
        <v>30</v>
      </c>
      <c r="AX175" s="13" t="s">
        <v>81</v>
      </c>
      <c r="AY175" s="188" t="s">
        <v>127</v>
      </c>
    </row>
    <row r="176" s="2" customFormat="1" ht="16.5" customHeight="1">
      <c r="A176" s="37"/>
      <c r="B176" s="171"/>
      <c r="C176" s="172" t="s">
        <v>240</v>
      </c>
      <c r="D176" s="172" t="s">
        <v>130</v>
      </c>
      <c r="E176" s="173" t="s">
        <v>758</v>
      </c>
      <c r="F176" s="174" t="s">
        <v>759</v>
      </c>
      <c r="G176" s="175" t="s">
        <v>133</v>
      </c>
      <c r="H176" s="176">
        <v>1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6.9999999999999994E-05</v>
      </c>
      <c r="R176" s="182">
        <f>Q176*H176</f>
        <v>6.9999999999999994E-05</v>
      </c>
      <c r="S176" s="182">
        <v>0.0044999999999999997</v>
      </c>
      <c r="T176" s="183">
        <f>S176*H176</f>
        <v>0.0044999999999999997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134</v>
      </c>
      <c r="AT176" s="184" t="s">
        <v>130</v>
      </c>
      <c r="AU176" s="184" t="s">
        <v>83</v>
      </c>
      <c r="AY176" s="18" t="s">
        <v>127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81</v>
      </c>
      <c r="BK176" s="185">
        <f>ROUND(I176*H176,2)</f>
        <v>0</v>
      </c>
      <c r="BL176" s="18" t="s">
        <v>134</v>
      </c>
      <c r="BM176" s="184" t="s">
        <v>760</v>
      </c>
    </row>
    <row r="177" s="13" customFormat="1">
      <c r="A177" s="13"/>
      <c r="B177" s="186"/>
      <c r="C177" s="13"/>
      <c r="D177" s="187" t="s">
        <v>136</v>
      </c>
      <c r="E177" s="188" t="s">
        <v>1</v>
      </c>
      <c r="F177" s="189" t="s">
        <v>81</v>
      </c>
      <c r="G177" s="13"/>
      <c r="H177" s="190">
        <v>1</v>
      </c>
      <c r="I177" s="191"/>
      <c r="J177" s="13"/>
      <c r="K177" s="13"/>
      <c r="L177" s="186"/>
      <c r="M177" s="192"/>
      <c r="N177" s="193"/>
      <c r="O177" s="193"/>
      <c r="P177" s="193"/>
      <c r="Q177" s="193"/>
      <c r="R177" s="193"/>
      <c r="S177" s="193"/>
      <c r="T177" s="19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8" t="s">
        <v>136</v>
      </c>
      <c r="AU177" s="188" t="s">
        <v>83</v>
      </c>
      <c r="AV177" s="13" t="s">
        <v>83</v>
      </c>
      <c r="AW177" s="13" t="s">
        <v>30</v>
      </c>
      <c r="AX177" s="13" t="s">
        <v>81</v>
      </c>
      <c r="AY177" s="188" t="s">
        <v>127</v>
      </c>
    </row>
    <row r="178" s="2" customFormat="1" ht="33" customHeight="1">
      <c r="A178" s="37"/>
      <c r="B178" s="171"/>
      <c r="C178" s="172" t="s">
        <v>244</v>
      </c>
      <c r="D178" s="172" t="s">
        <v>130</v>
      </c>
      <c r="E178" s="173" t="s">
        <v>761</v>
      </c>
      <c r="F178" s="174" t="s">
        <v>762</v>
      </c>
      <c r="G178" s="175" t="s">
        <v>145</v>
      </c>
      <c r="H178" s="176">
        <v>1</v>
      </c>
      <c r="I178" s="177"/>
      <c r="J178" s="178">
        <f>ROUND(I178*H178,2)</f>
        <v>0</v>
      </c>
      <c r="K178" s="179"/>
      <c r="L178" s="38"/>
      <c r="M178" s="180" t="s">
        <v>1</v>
      </c>
      <c r="N178" s="181" t="s">
        <v>38</v>
      </c>
      <c r="O178" s="76"/>
      <c r="P178" s="182">
        <f>O178*H178</f>
        <v>0</v>
      </c>
      <c r="Q178" s="182">
        <v>0</v>
      </c>
      <c r="R178" s="182">
        <f>Q178*H178</f>
        <v>0</v>
      </c>
      <c r="S178" s="182">
        <v>0</v>
      </c>
      <c r="T178" s="18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4" t="s">
        <v>134</v>
      </c>
      <c r="AT178" s="184" t="s">
        <v>130</v>
      </c>
      <c r="AU178" s="184" t="s">
        <v>83</v>
      </c>
      <c r="AY178" s="18" t="s">
        <v>127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8" t="s">
        <v>81</v>
      </c>
      <c r="BK178" s="185">
        <f>ROUND(I178*H178,2)</f>
        <v>0</v>
      </c>
      <c r="BL178" s="18" t="s">
        <v>134</v>
      </c>
      <c r="BM178" s="184" t="s">
        <v>763</v>
      </c>
    </row>
    <row r="179" s="13" customFormat="1">
      <c r="A179" s="13"/>
      <c r="B179" s="186"/>
      <c r="C179" s="13"/>
      <c r="D179" s="187" t="s">
        <v>136</v>
      </c>
      <c r="E179" s="188" t="s">
        <v>1</v>
      </c>
      <c r="F179" s="189" t="s">
        <v>81</v>
      </c>
      <c r="G179" s="13"/>
      <c r="H179" s="190">
        <v>1</v>
      </c>
      <c r="I179" s="191"/>
      <c r="J179" s="13"/>
      <c r="K179" s="13"/>
      <c r="L179" s="186"/>
      <c r="M179" s="192"/>
      <c r="N179" s="193"/>
      <c r="O179" s="193"/>
      <c r="P179" s="193"/>
      <c r="Q179" s="193"/>
      <c r="R179" s="193"/>
      <c r="S179" s="193"/>
      <c r="T179" s="19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136</v>
      </c>
      <c r="AU179" s="188" t="s">
        <v>83</v>
      </c>
      <c r="AV179" s="13" t="s">
        <v>83</v>
      </c>
      <c r="AW179" s="13" t="s">
        <v>30</v>
      </c>
      <c r="AX179" s="13" t="s">
        <v>81</v>
      </c>
      <c r="AY179" s="188" t="s">
        <v>127</v>
      </c>
    </row>
    <row r="180" s="2" customFormat="1" ht="24.15" customHeight="1">
      <c r="A180" s="37"/>
      <c r="B180" s="171"/>
      <c r="C180" s="172" t="s">
        <v>248</v>
      </c>
      <c r="D180" s="172" t="s">
        <v>130</v>
      </c>
      <c r="E180" s="173" t="s">
        <v>764</v>
      </c>
      <c r="F180" s="174" t="s">
        <v>765</v>
      </c>
      <c r="G180" s="175" t="s">
        <v>139</v>
      </c>
      <c r="H180" s="176">
        <v>5</v>
      </c>
      <c r="I180" s="177"/>
      <c r="J180" s="178">
        <f>ROUND(I180*H180,2)</f>
        <v>0</v>
      </c>
      <c r="K180" s="179"/>
      <c r="L180" s="38"/>
      <c r="M180" s="180" t="s">
        <v>1</v>
      </c>
      <c r="N180" s="181" t="s">
        <v>38</v>
      </c>
      <c r="O180" s="76"/>
      <c r="P180" s="182">
        <f>O180*H180</f>
        <v>0</v>
      </c>
      <c r="Q180" s="182">
        <v>0.00084000000000000003</v>
      </c>
      <c r="R180" s="182">
        <f>Q180*H180</f>
        <v>0.0042000000000000006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134</v>
      </c>
      <c r="AT180" s="184" t="s">
        <v>130</v>
      </c>
      <c r="AU180" s="184" t="s">
        <v>83</v>
      </c>
      <c r="AY180" s="18" t="s">
        <v>127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81</v>
      </c>
      <c r="BK180" s="185">
        <f>ROUND(I180*H180,2)</f>
        <v>0</v>
      </c>
      <c r="BL180" s="18" t="s">
        <v>134</v>
      </c>
      <c r="BM180" s="184" t="s">
        <v>766</v>
      </c>
    </row>
    <row r="181" s="13" customFormat="1">
      <c r="A181" s="13"/>
      <c r="B181" s="186"/>
      <c r="C181" s="13"/>
      <c r="D181" s="187" t="s">
        <v>136</v>
      </c>
      <c r="E181" s="188" t="s">
        <v>1</v>
      </c>
      <c r="F181" s="189" t="s">
        <v>153</v>
      </c>
      <c r="G181" s="13"/>
      <c r="H181" s="190">
        <v>5</v>
      </c>
      <c r="I181" s="191"/>
      <c r="J181" s="13"/>
      <c r="K181" s="13"/>
      <c r="L181" s="186"/>
      <c r="M181" s="192"/>
      <c r="N181" s="193"/>
      <c r="O181" s="193"/>
      <c r="P181" s="193"/>
      <c r="Q181" s="193"/>
      <c r="R181" s="193"/>
      <c r="S181" s="193"/>
      <c r="T181" s="19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8" t="s">
        <v>136</v>
      </c>
      <c r="AU181" s="188" t="s">
        <v>83</v>
      </c>
      <c r="AV181" s="13" t="s">
        <v>83</v>
      </c>
      <c r="AW181" s="13" t="s">
        <v>30</v>
      </c>
      <c r="AX181" s="13" t="s">
        <v>81</v>
      </c>
      <c r="AY181" s="188" t="s">
        <v>127</v>
      </c>
    </row>
    <row r="182" s="2" customFormat="1" ht="24.15" customHeight="1">
      <c r="A182" s="37"/>
      <c r="B182" s="171"/>
      <c r="C182" s="172" t="s">
        <v>252</v>
      </c>
      <c r="D182" s="172" t="s">
        <v>130</v>
      </c>
      <c r="E182" s="173" t="s">
        <v>767</v>
      </c>
      <c r="F182" s="174" t="s">
        <v>768</v>
      </c>
      <c r="G182" s="175" t="s">
        <v>139</v>
      </c>
      <c r="H182" s="176">
        <v>6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38</v>
      </c>
      <c r="O182" s="76"/>
      <c r="P182" s="182">
        <f>O182*H182</f>
        <v>0</v>
      </c>
      <c r="Q182" s="182">
        <v>0.00116</v>
      </c>
      <c r="R182" s="182">
        <f>Q182*H182</f>
        <v>0.00696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134</v>
      </c>
      <c r="AT182" s="184" t="s">
        <v>130</v>
      </c>
      <c r="AU182" s="184" t="s">
        <v>83</v>
      </c>
      <c r="AY182" s="18" t="s">
        <v>127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81</v>
      </c>
      <c r="BK182" s="185">
        <f>ROUND(I182*H182,2)</f>
        <v>0</v>
      </c>
      <c r="BL182" s="18" t="s">
        <v>134</v>
      </c>
      <c r="BM182" s="184" t="s">
        <v>769</v>
      </c>
    </row>
    <row r="183" s="13" customFormat="1">
      <c r="A183" s="13"/>
      <c r="B183" s="186"/>
      <c r="C183" s="13"/>
      <c r="D183" s="187" t="s">
        <v>136</v>
      </c>
      <c r="E183" s="188" t="s">
        <v>1</v>
      </c>
      <c r="F183" s="189" t="s">
        <v>141</v>
      </c>
      <c r="G183" s="13"/>
      <c r="H183" s="190">
        <v>6</v>
      </c>
      <c r="I183" s="191"/>
      <c r="J183" s="13"/>
      <c r="K183" s="13"/>
      <c r="L183" s="186"/>
      <c r="M183" s="192"/>
      <c r="N183" s="193"/>
      <c r="O183" s="193"/>
      <c r="P183" s="193"/>
      <c r="Q183" s="193"/>
      <c r="R183" s="193"/>
      <c r="S183" s="193"/>
      <c r="T183" s="19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136</v>
      </c>
      <c r="AU183" s="188" t="s">
        <v>83</v>
      </c>
      <c r="AV183" s="13" t="s">
        <v>83</v>
      </c>
      <c r="AW183" s="13" t="s">
        <v>30</v>
      </c>
      <c r="AX183" s="13" t="s">
        <v>81</v>
      </c>
      <c r="AY183" s="188" t="s">
        <v>127</v>
      </c>
    </row>
    <row r="184" s="2" customFormat="1" ht="24.15" customHeight="1">
      <c r="A184" s="37"/>
      <c r="B184" s="171"/>
      <c r="C184" s="172" t="s">
        <v>256</v>
      </c>
      <c r="D184" s="172" t="s">
        <v>130</v>
      </c>
      <c r="E184" s="173" t="s">
        <v>770</v>
      </c>
      <c r="F184" s="174" t="s">
        <v>771</v>
      </c>
      <c r="G184" s="175" t="s">
        <v>139</v>
      </c>
      <c r="H184" s="176">
        <v>12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38</v>
      </c>
      <c r="O184" s="76"/>
      <c r="P184" s="182">
        <f>O184*H184</f>
        <v>0</v>
      </c>
      <c r="Q184" s="182">
        <v>0.0014400000000000001</v>
      </c>
      <c r="R184" s="182">
        <f>Q184*H184</f>
        <v>0.01728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134</v>
      </c>
      <c r="AT184" s="184" t="s">
        <v>130</v>
      </c>
      <c r="AU184" s="184" t="s">
        <v>83</v>
      </c>
      <c r="AY184" s="18" t="s">
        <v>127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81</v>
      </c>
      <c r="BK184" s="185">
        <f>ROUND(I184*H184,2)</f>
        <v>0</v>
      </c>
      <c r="BL184" s="18" t="s">
        <v>134</v>
      </c>
      <c r="BM184" s="184" t="s">
        <v>772</v>
      </c>
    </row>
    <row r="185" s="13" customFormat="1">
      <c r="A185" s="13"/>
      <c r="B185" s="186"/>
      <c r="C185" s="13"/>
      <c r="D185" s="187" t="s">
        <v>136</v>
      </c>
      <c r="E185" s="188" t="s">
        <v>1</v>
      </c>
      <c r="F185" s="189" t="s">
        <v>182</v>
      </c>
      <c r="G185" s="13"/>
      <c r="H185" s="190">
        <v>12</v>
      </c>
      <c r="I185" s="191"/>
      <c r="J185" s="13"/>
      <c r="K185" s="13"/>
      <c r="L185" s="186"/>
      <c r="M185" s="192"/>
      <c r="N185" s="193"/>
      <c r="O185" s="193"/>
      <c r="P185" s="193"/>
      <c r="Q185" s="193"/>
      <c r="R185" s="193"/>
      <c r="S185" s="193"/>
      <c r="T185" s="19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8" t="s">
        <v>136</v>
      </c>
      <c r="AU185" s="188" t="s">
        <v>83</v>
      </c>
      <c r="AV185" s="13" t="s">
        <v>83</v>
      </c>
      <c r="AW185" s="13" t="s">
        <v>30</v>
      </c>
      <c r="AX185" s="13" t="s">
        <v>81</v>
      </c>
      <c r="AY185" s="188" t="s">
        <v>127</v>
      </c>
    </row>
    <row r="186" s="2" customFormat="1" ht="24.15" customHeight="1">
      <c r="A186" s="37"/>
      <c r="B186" s="171"/>
      <c r="C186" s="172" t="s">
        <v>260</v>
      </c>
      <c r="D186" s="172" t="s">
        <v>130</v>
      </c>
      <c r="E186" s="173" t="s">
        <v>773</v>
      </c>
      <c r="F186" s="174" t="s">
        <v>774</v>
      </c>
      <c r="G186" s="175" t="s">
        <v>139</v>
      </c>
      <c r="H186" s="176">
        <v>4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0.00281</v>
      </c>
      <c r="R186" s="182">
        <f>Q186*H186</f>
        <v>0.01124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134</v>
      </c>
      <c r="AT186" s="184" t="s">
        <v>130</v>
      </c>
      <c r="AU186" s="184" t="s">
        <v>83</v>
      </c>
      <c r="AY186" s="18" t="s">
        <v>127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81</v>
      </c>
      <c r="BK186" s="185">
        <f>ROUND(I186*H186,2)</f>
        <v>0</v>
      </c>
      <c r="BL186" s="18" t="s">
        <v>134</v>
      </c>
      <c r="BM186" s="184" t="s">
        <v>775</v>
      </c>
    </row>
    <row r="187" s="13" customFormat="1">
      <c r="A187" s="13"/>
      <c r="B187" s="186"/>
      <c r="C187" s="13"/>
      <c r="D187" s="187" t="s">
        <v>136</v>
      </c>
      <c r="E187" s="188" t="s">
        <v>1</v>
      </c>
      <c r="F187" s="189" t="s">
        <v>148</v>
      </c>
      <c r="G187" s="13"/>
      <c r="H187" s="190">
        <v>4</v>
      </c>
      <c r="I187" s="191"/>
      <c r="J187" s="13"/>
      <c r="K187" s="13"/>
      <c r="L187" s="186"/>
      <c r="M187" s="192"/>
      <c r="N187" s="193"/>
      <c r="O187" s="193"/>
      <c r="P187" s="193"/>
      <c r="Q187" s="193"/>
      <c r="R187" s="193"/>
      <c r="S187" s="193"/>
      <c r="T187" s="19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8" t="s">
        <v>136</v>
      </c>
      <c r="AU187" s="188" t="s">
        <v>83</v>
      </c>
      <c r="AV187" s="13" t="s">
        <v>83</v>
      </c>
      <c r="AW187" s="13" t="s">
        <v>30</v>
      </c>
      <c r="AX187" s="13" t="s">
        <v>81</v>
      </c>
      <c r="AY187" s="188" t="s">
        <v>127</v>
      </c>
    </row>
    <row r="188" s="2" customFormat="1" ht="24.15" customHeight="1">
      <c r="A188" s="37"/>
      <c r="B188" s="171"/>
      <c r="C188" s="172" t="s">
        <v>157</v>
      </c>
      <c r="D188" s="172" t="s">
        <v>130</v>
      </c>
      <c r="E188" s="173" t="s">
        <v>776</v>
      </c>
      <c r="F188" s="174" t="s">
        <v>777</v>
      </c>
      <c r="G188" s="175" t="s">
        <v>139</v>
      </c>
      <c r="H188" s="176">
        <v>27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38</v>
      </c>
      <c r="O188" s="76"/>
      <c r="P188" s="182">
        <f>O188*H188</f>
        <v>0</v>
      </c>
      <c r="Q188" s="182">
        <v>0.00019000000000000001</v>
      </c>
      <c r="R188" s="182">
        <f>Q188*H188</f>
        <v>0.00513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134</v>
      </c>
      <c r="AT188" s="184" t="s">
        <v>130</v>
      </c>
      <c r="AU188" s="184" t="s">
        <v>83</v>
      </c>
      <c r="AY188" s="18" t="s">
        <v>127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81</v>
      </c>
      <c r="BK188" s="185">
        <f>ROUND(I188*H188,2)</f>
        <v>0</v>
      </c>
      <c r="BL188" s="18" t="s">
        <v>134</v>
      </c>
      <c r="BM188" s="184" t="s">
        <v>778</v>
      </c>
    </row>
    <row r="189" s="13" customFormat="1">
      <c r="A189" s="13"/>
      <c r="B189" s="186"/>
      <c r="C189" s="13"/>
      <c r="D189" s="187" t="s">
        <v>136</v>
      </c>
      <c r="E189" s="188" t="s">
        <v>1</v>
      </c>
      <c r="F189" s="189" t="s">
        <v>779</v>
      </c>
      <c r="G189" s="13"/>
      <c r="H189" s="190">
        <v>27</v>
      </c>
      <c r="I189" s="191"/>
      <c r="J189" s="13"/>
      <c r="K189" s="13"/>
      <c r="L189" s="186"/>
      <c r="M189" s="192"/>
      <c r="N189" s="193"/>
      <c r="O189" s="193"/>
      <c r="P189" s="193"/>
      <c r="Q189" s="193"/>
      <c r="R189" s="193"/>
      <c r="S189" s="193"/>
      <c r="T189" s="19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136</v>
      </c>
      <c r="AU189" s="188" t="s">
        <v>83</v>
      </c>
      <c r="AV189" s="13" t="s">
        <v>83</v>
      </c>
      <c r="AW189" s="13" t="s">
        <v>30</v>
      </c>
      <c r="AX189" s="13" t="s">
        <v>81</v>
      </c>
      <c r="AY189" s="188" t="s">
        <v>127</v>
      </c>
    </row>
    <row r="190" s="2" customFormat="1" ht="21.75" customHeight="1">
      <c r="A190" s="37"/>
      <c r="B190" s="171"/>
      <c r="C190" s="172" t="s">
        <v>267</v>
      </c>
      <c r="D190" s="172" t="s">
        <v>130</v>
      </c>
      <c r="E190" s="173" t="s">
        <v>780</v>
      </c>
      <c r="F190" s="174" t="s">
        <v>781</v>
      </c>
      <c r="G190" s="175" t="s">
        <v>139</v>
      </c>
      <c r="H190" s="176">
        <v>27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38</v>
      </c>
      <c r="O190" s="76"/>
      <c r="P190" s="182">
        <f>O190*H190</f>
        <v>0</v>
      </c>
      <c r="Q190" s="182">
        <v>1.0000000000000001E-05</v>
      </c>
      <c r="R190" s="182">
        <f>Q190*H190</f>
        <v>0.00027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134</v>
      </c>
      <c r="AT190" s="184" t="s">
        <v>130</v>
      </c>
      <c r="AU190" s="184" t="s">
        <v>83</v>
      </c>
      <c r="AY190" s="18" t="s">
        <v>127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81</v>
      </c>
      <c r="BK190" s="185">
        <f>ROUND(I190*H190,2)</f>
        <v>0</v>
      </c>
      <c r="BL190" s="18" t="s">
        <v>134</v>
      </c>
      <c r="BM190" s="184" t="s">
        <v>782</v>
      </c>
    </row>
    <row r="191" s="13" customFormat="1">
      <c r="A191" s="13"/>
      <c r="B191" s="186"/>
      <c r="C191" s="13"/>
      <c r="D191" s="187" t="s">
        <v>136</v>
      </c>
      <c r="E191" s="188" t="s">
        <v>1</v>
      </c>
      <c r="F191" s="189" t="s">
        <v>779</v>
      </c>
      <c r="G191" s="13"/>
      <c r="H191" s="190">
        <v>27</v>
      </c>
      <c r="I191" s="191"/>
      <c r="J191" s="13"/>
      <c r="K191" s="13"/>
      <c r="L191" s="186"/>
      <c r="M191" s="192"/>
      <c r="N191" s="193"/>
      <c r="O191" s="193"/>
      <c r="P191" s="193"/>
      <c r="Q191" s="193"/>
      <c r="R191" s="193"/>
      <c r="S191" s="193"/>
      <c r="T191" s="19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8" t="s">
        <v>136</v>
      </c>
      <c r="AU191" s="188" t="s">
        <v>83</v>
      </c>
      <c r="AV191" s="13" t="s">
        <v>83</v>
      </c>
      <c r="AW191" s="13" t="s">
        <v>30</v>
      </c>
      <c r="AX191" s="13" t="s">
        <v>81</v>
      </c>
      <c r="AY191" s="188" t="s">
        <v>127</v>
      </c>
    </row>
    <row r="192" s="2" customFormat="1" ht="37.8" customHeight="1">
      <c r="A192" s="37"/>
      <c r="B192" s="171"/>
      <c r="C192" s="172" t="s">
        <v>271</v>
      </c>
      <c r="D192" s="172" t="s">
        <v>130</v>
      </c>
      <c r="E192" s="173" t="s">
        <v>783</v>
      </c>
      <c r="F192" s="174" t="s">
        <v>784</v>
      </c>
      <c r="G192" s="175" t="s">
        <v>139</v>
      </c>
      <c r="H192" s="176">
        <v>5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38</v>
      </c>
      <c r="O192" s="76"/>
      <c r="P192" s="182">
        <f>O192*H192</f>
        <v>0</v>
      </c>
      <c r="Q192" s="182">
        <v>6.9999999999999994E-05</v>
      </c>
      <c r="R192" s="182">
        <f>Q192*H192</f>
        <v>0.00034999999999999994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134</v>
      </c>
      <c r="AT192" s="184" t="s">
        <v>130</v>
      </c>
      <c r="AU192" s="184" t="s">
        <v>83</v>
      </c>
      <c r="AY192" s="18" t="s">
        <v>127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81</v>
      </c>
      <c r="BK192" s="185">
        <f>ROUND(I192*H192,2)</f>
        <v>0</v>
      </c>
      <c r="BL192" s="18" t="s">
        <v>134</v>
      </c>
      <c r="BM192" s="184" t="s">
        <v>785</v>
      </c>
    </row>
    <row r="193" s="13" customFormat="1">
      <c r="A193" s="13"/>
      <c r="B193" s="186"/>
      <c r="C193" s="13"/>
      <c r="D193" s="187" t="s">
        <v>136</v>
      </c>
      <c r="E193" s="188" t="s">
        <v>1</v>
      </c>
      <c r="F193" s="189" t="s">
        <v>153</v>
      </c>
      <c r="G193" s="13"/>
      <c r="H193" s="190">
        <v>5</v>
      </c>
      <c r="I193" s="191"/>
      <c r="J193" s="13"/>
      <c r="K193" s="13"/>
      <c r="L193" s="186"/>
      <c r="M193" s="192"/>
      <c r="N193" s="193"/>
      <c r="O193" s="193"/>
      <c r="P193" s="193"/>
      <c r="Q193" s="193"/>
      <c r="R193" s="193"/>
      <c r="S193" s="193"/>
      <c r="T193" s="19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8" t="s">
        <v>136</v>
      </c>
      <c r="AU193" s="188" t="s">
        <v>83</v>
      </c>
      <c r="AV193" s="13" t="s">
        <v>83</v>
      </c>
      <c r="AW193" s="13" t="s">
        <v>30</v>
      </c>
      <c r="AX193" s="13" t="s">
        <v>81</v>
      </c>
      <c r="AY193" s="188" t="s">
        <v>127</v>
      </c>
    </row>
    <row r="194" s="2" customFormat="1" ht="37.8" customHeight="1">
      <c r="A194" s="37"/>
      <c r="B194" s="171"/>
      <c r="C194" s="172" t="s">
        <v>275</v>
      </c>
      <c r="D194" s="172" t="s">
        <v>130</v>
      </c>
      <c r="E194" s="173" t="s">
        <v>786</v>
      </c>
      <c r="F194" s="174" t="s">
        <v>787</v>
      </c>
      <c r="G194" s="175" t="s">
        <v>139</v>
      </c>
      <c r="H194" s="176">
        <v>9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38</v>
      </c>
      <c r="O194" s="76"/>
      <c r="P194" s="182">
        <f>O194*H194</f>
        <v>0</v>
      </c>
      <c r="Q194" s="182">
        <v>9.0000000000000006E-05</v>
      </c>
      <c r="R194" s="182">
        <f>Q194*H194</f>
        <v>0.00081000000000000006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134</v>
      </c>
      <c r="AT194" s="184" t="s">
        <v>130</v>
      </c>
      <c r="AU194" s="184" t="s">
        <v>83</v>
      </c>
      <c r="AY194" s="18" t="s">
        <v>127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81</v>
      </c>
      <c r="BK194" s="185">
        <f>ROUND(I194*H194,2)</f>
        <v>0</v>
      </c>
      <c r="BL194" s="18" t="s">
        <v>134</v>
      </c>
      <c r="BM194" s="184" t="s">
        <v>788</v>
      </c>
    </row>
    <row r="195" s="13" customFormat="1">
      <c r="A195" s="13"/>
      <c r="B195" s="186"/>
      <c r="C195" s="13"/>
      <c r="D195" s="187" t="s">
        <v>136</v>
      </c>
      <c r="E195" s="188" t="s">
        <v>1</v>
      </c>
      <c r="F195" s="189" t="s">
        <v>789</v>
      </c>
      <c r="G195" s="13"/>
      <c r="H195" s="190">
        <v>9</v>
      </c>
      <c r="I195" s="191"/>
      <c r="J195" s="13"/>
      <c r="K195" s="13"/>
      <c r="L195" s="186"/>
      <c r="M195" s="192"/>
      <c r="N195" s="193"/>
      <c r="O195" s="193"/>
      <c r="P195" s="193"/>
      <c r="Q195" s="193"/>
      <c r="R195" s="193"/>
      <c r="S195" s="193"/>
      <c r="T195" s="19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136</v>
      </c>
      <c r="AU195" s="188" t="s">
        <v>83</v>
      </c>
      <c r="AV195" s="13" t="s">
        <v>83</v>
      </c>
      <c r="AW195" s="13" t="s">
        <v>30</v>
      </c>
      <c r="AX195" s="13" t="s">
        <v>81</v>
      </c>
      <c r="AY195" s="188" t="s">
        <v>127</v>
      </c>
    </row>
    <row r="196" s="2" customFormat="1" ht="37.8" customHeight="1">
      <c r="A196" s="37"/>
      <c r="B196" s="171"/>
      <c r="C196" s="172" t="s">
        <v>279</v>
      </c>
      <c r="D196" s="172" t="s">
        <v>130</v>
      </c>
      <c r="E196" s="173" t="s">
        <v>790</v>
      </c>
      <c r="F196" s="174" t="s">
        <v>791</v>
      </c>
      <c r="G196" s="175" t="s">
        <v>139</v>
      </c>
      <c r="H196" s="176">
        <v>13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38</v>
      </c>
      <c r="O196" s="76"/>
      <c r="P196" s="182">
        <f>O196*H196</f>
        <v>0</v>
      </c>
      <c r="Q196" s="182">
        <v>0.00027</v>
      </c>
      <c r="R196" s="182">
        <f>Q196*H196</f>
        <v>0.0035100000000000001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134</v>
      </c>
      <c r="AT196" s="184" t="s">
        <v>130</v>
      </c>
      <c r="AU196" s="184" t="s">
        <v>83</v>
      </c>
      <c r="AY196" s="18" t="s">
        <v>127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81</v>
      </c>
      <c r="BK196" s="185">
        <f>ROUND(I196*H196,2)</f>
        <v>0</v>
      </c>
      <c r="BL196" s="18" t="s">
        <v>134</v>
      </c>
      <c r="BM196" s="184" t="s">
        <v>792</v>
      </c>
    </row>
    <row r="197" s="13" customFormat="1">
      <c r="A197" s="13"/>
      <c r="B197" s="186"/>
      <c r="C197" s="13"/>
      <c r="D197" s="187" t="s">
        <v>136</v>
      </c>
      <c r="E197" s="188" t="s">
        <v>1</v>
      </c>
      <c r="F197" s="189" t="s">
        <v>793</v>
      </c>
      <c r="G197" s="13"/>
      <c r="H197" s="190">
        <v>13</v>
      </c>
      <c r="I197" s="191"/>
      <c r="J197" s="13"/>
      <c r="K197" s="13"/>
      <c r="L197" s="186"/>
      <c r="M197" s="192"/>
      <c r="N197" s="193"/>
      <c r="O197" s="193"/>
      <c r="P197" s="193"/>
      <c r="Q197" s="193"/>
      <c r="R197" s="193"/>
      <c r="S197" s="193"/>
      <c r="T197" s="19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8" t="s">
        <v>136</v>
      </c>
      <c r="AU197" s="188" t="s">
        <v>83</v>
      </c>
      <c r="AV197" s="13" t="s">
        <v>83</v>
      </c>
      <c r="AW197" s="13" t="s">
        <v>30</v>
      </c>
      <c r="AX197" s="13" t="s">
        <v>81</v>
      </c>
      <c r="AY197" s="188" t="s">
        <v>127</v>
      </c>
    </row>
    <row r="198" s="2" customFormat="1" ht="24.15" customHeight="1">
      <c r="A198" s="37"/>
      <c r="B198" s="171"/>
      <c r="C198" s="172" t="s">
        <v>283</v>
      </c>
      <c r="D198" s="172" t="s">
        <v>130</v>
      </c>
      <c r="E198" s="173" t="s">
        <v>794</v>
      </c>
      <c r="F198" s="174" t="s">
        <v>795</v>
      </c>
      <c r="G198" s="175" t="s">
        <v>133</v>
      </c>
      <c r="H198" s="176">
        <v>1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38</v>
      </c>
      <c r="O198" s="76"/>
      <c r="P198" s="182">
        <f>O198*H198</f>
        <v>0</v>
      </c>
      <c r="Q198" s="182">
        <v>0.00027</v>
      </c>
      <c r="R198" s="182">
        <f>Q198*H198</f>
        <v>0.00027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134</v>
      </c>
      <c r="AT198" s="184" t="s">
        <v>130</v>
      </c>
      <c r="AU198" s="184" t="s">
        <v>83</v>
      </c>
      <c r="AY198" s="18" t="s">
        <v>127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81</v>
      </c>
      <c r="BK198" s="185">
        <f>ROUND(I198*H198,2)</f>
        <v>0</v>
      </c>
      <c r="BL198" s="18" t="s">
        <v>134</v>
      </c>
      <c r="BM198" s="184" t="s">
        <v>796</v>
      </c>
    </row>
    <row r="199" s="13" customFormat="1">
      <c r="A199" s="13"/>
      <c r="B199" s="186"/>
      <c r="C199" s="13"/>
      <c r="D199" s="187" t="s">
        <v>136</v>
      </c>
      <c r="E199" s="188" t="s">
        <v>1</v>
      </c>
      <c r="F199" s="189" t="s">
        <v>81</v>
      </c>
      <c r="G199" s="13"/>
      <c r="H199" s="190">
        <v>1</v>
      </c>
      <c r="I199" s="191"/>
      <c r="J199" s="13"/>
      <c r="K199" s="13"/>
      <c r="L199" s="186"/>
      <c r="M199" s="192"/>
      <c r="N199" s="193"/>
      <c r="O199" s="193"/>
      <c r="P199" s="193"/>
      <c r="Q199" s="193"/>
      <c r="R199" s="193"/>
      <c r="S199" s="193"/>
      <c r="T199" s="19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8" t="s">
        <v>136</v>
      </c>
      <c r="AU199" s="188" t="s">
        <v>83</v>
      </c>
      <c r="AV199" s="13" t="s">
        <v>83</v>
      </c>
      <c r="AW199" s="13" t="s">
        <v>30</v>
      </c>
      <c r="AX199" s="13" t="s">
        <v>81</v>
      </c>
      <c r="AY199" s="188" t="s">
        <v>127</v>
      </c>
    </row>
    <row r="200" s="2" customFormat="1" ht="24.15" customHeight="1">
      <c r="A200" s="37"/>
      <c r="B200" s="171"/>
      <c r="C200" s="172" t="s">
        <v>287</v>
      </c>
      <c r="D200" s="172" t="s">
        <v>130</v>
      </c>
      <c r="E200" s="173" t="s">
        <v>797</v>
      </c>
      <c r="F200" s="174" t="s">
        <v>798</v>
      </c>
      <c r="G200" s="175" t="s">
        <v>133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38</v>
      </c>
      <c r="O200" s="76"/>
      <c r="P200" s="182">
        <f>O200*H200</f>
        <v>0</v>
      </c>
      <c r="Q200" s="182">
        <v>2.0000000000000002E-05</v>
      </c>
      <c r="R200" s="182">
        <f>Q200*H200</f>
        <v>2.0000000000000002E-05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134</v>
      </c>
      <c r="AT200" s="184" t="s">
        <v>130</v>
      </c>
      <c r="AU200" s="184" t="s">
        <v>83</v>
      </c>
      <c r="AY200" s="18" t="s">
        <v>127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81</v>
      </c>
      <c r="BK200" s="185">
        <f>ROUND(I200*H200,2)</f>
        <v>0</v>
      </c>
      <c r="BL200" s="18" t="s">
        <v>134</v>
      </c>
      <c r="BM200" s="184" t="s">
        <v>799</v>
      </c>
    </row>
    <row r="201" s="13" customFormat="1">
      <c r="A201" s="13"/>
      <c r="B201" s="186"/>
      <c r="C201" s="13"/>
      <c r="D201" s="187" t="s">
        <v>136</v>
      </c>
      <c r="E201" s="188" t="s">
        <v>1</v>
      </c>
      <c r="F201" s="189" t="s">
        <v>81</v>
      </c>
      <c r="G201" s="13"/>
      <c r="H201" s="190">
        <v>1</v>
      </c>
      <c r="I201" s="191"/>
      <c r="J201" s="13"/>
      <c r="K201" s="13"/>
      <c r="L201" s="186"/>
      <c r="M201" s="192"/>
      <c r="N201" s="193"/>
      <c r="O201" s="193"/>
      <c r="P201" s="193"/>
      <c r="Q201" s="193"/>
      <c r="R201" s="193"/>
      <c r="S201" s="193"/>
      <c r="T201" s="19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8" t="s">
        <v>136</v>
      </c>
      <c r="AU201" s="188" t="s">
        <v>83</v>
      </c>
      <c r="AV201" s="13" t="s">
        <v>83</v>
      </c>
      <c r="AW201" s="13" t="s">
        <v>30</v>
      </c>
      <c r="AX201" s="13" t="s">
        <v>81</v>
      </c>
      <c r="AY201" s="188" t="s">
        <v>127</v>
      </c>
    </row>
    <row r="202" s="2" customFormat="1" ht="16.5" customHeight="1">
      <c r="A202" s="37"/>
      <c r="B202" s="171"/>
      <c r="C202" s="195" t="s">
        <v>291</v>
      </c>
      <c r="D202" s="195" t="s">
        <v>154</v>
      </c>
      <c r="E202" s="196" t="s">
        <v>800</v>
      </c>
      <c r="F202" s="197" t="s">
        <v>801</v>
      </c>
      <c r="G202" s="198" t="s">
        <v>133</v>
      </c>
      <c r="H202" s="199">
        <v>1</v>
      </c>
      <c r="I202" s="200"/>
      <c r="J202" s="201">
        <f>ROUND(I202*H202,2)</f>
        <v>0</v>
      </c>
      <c r="K202" s="202"/>
      <c r="L202" s="203"/>
      <c r="M202" s="204" t="s">
        <v>1</v>
      </c>
      <c r="N202" s="205" t="s">
        <v>38</v>
      </c>
      <c r="O202" s="76"/>
      <c r="P202" s="182">
        <f>O202*H202</f>
        <v>0</v>
      </c>
      <c r="Q202" s="182">
        <v>0.00022000000000000001</v>
      </c>
      <c r="R202" s="182">
        <f>Q202*H202</f>
        <v>0.00022000000000000001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157</v>
      </c>
      <c r="AT202" s="184" t="s">
        <v>154</v>
      </c>
      <c r="AU202" s="184" t="s">
        <v>83</v>
      </c>
      <c r="AY202" s="18" t="s">
        <v>127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81</v>
      </c>
      <c r="BK202" s="185">
        <f>ROUND(I202*H202,2)</f>
        <v>0</v>
      </c>
      <c r="BL202" s="18" t="s">
        <v>134</v>
      </c>
      <c r="BM202" s="184" t="s">
        <v>802</v>
      </c>
    </row>
    <row r="203" s="13" customFormat="1">
      <c r="A203" s="13"/>
      <c r="B203" s="186"/>
      <c r="C203" s="13"/>
      <c r="D203" s="187" t="s">
        <v>136</v>
      </c>
      <c r="E203" s="188" t="s">
        <v>1</v>
      </c>
      <c r="F203" s="189" t="s">
        <v>81</v>
      </c>
      <c r="G203" s="13"/>
      <c r="H203" s="190">
        <v>1</v>
      </c>
      <c r="I203" s="191"/>
      <c r="J203" s="13"/>
      <c r="K203" s="13"/>
      <c r="L203" s="186"/>
      <c r="M203" s="192"/>
      <c r="N203" s="193"/>
      <c r="O203" s="193"/>
      <c r="P203" s="193"/>
      <c r="Q203" s="193"/>
      <c r="R203" s="193"/>
      <c r="S203" s="193"/>
      <c r="T203" s="19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8" t="s">
        <v>136</v>
      </c>
      <c r="AU203" s="188" t="s">
        <v>83</v>
      </c>
      <c r="AV203" s="13" t="s">
        <v>83</v>
      </c>
      <c r="AW203" s="13" t="s">
        <v>30</v>
      </c>
      <c r="AX203" s="13" t="s">
        <v>81</v>
      </c>
      <c r="AY203" s="188" t="s">
        <v>127</v>
      </c>
    </row>
    <row r="204" s="2" customFormat="1" ht="21.75" customHeight="1">
      <c r="A204" s="37"/>
      <c r="B204" s="171"/>
      <c r="C204" s="172" t="s">
        <v>295</v>
      </c>
      <c r="D204" s="172" t="s">
        <v>130</v>
      </c>
      <c r="E204" s="173" t="s">
        <v>803</v>
      </c>
      <c r="F204" s="174" t="s">
        <v>804</v>
      </c>
      <c r="G204" s="175" t="s">
        <v>133</v>
      </c>
      <c r="H204" s="176">
        <v>1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2.0000000000000002E-05</v>
      </c>
      <c r="R204" s="182">
        <f>Q204*H204</f>
        <v>2.0000000000000002E-05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134</v>
      </c>
      <c r="AT204" s="184" t="s">
        <v>130</v>
      </c>
      <c r="AU204" s="184" t="s">
        <v>83</v>
      </c>
      <c r="AY204" s="18" t="s">
        <v>127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81</v>
      </c>
      <c r="BK204" s="185">
        <f>ROUND(I204*H204,2)</f>
        <v>0</v>
      </c>
      <c r="BL204" s="18" t="s">
        <v>134</v>
      </c>
      <c r="BM204" s="184" t="s">
        <v>805</v>
      </c>
    </row>
    <row r="205" s="13" customFormat="1">
      <c r="A205" s="13"/>
      <c r="B205" s="186"/>
      <c r="C205" s="13"/>
      <c r="D205" s="187" t="s">
        <v>136</v>
      </c>
      <c r="E205" s="188" t="s">
        <v>1</v>
      </c>
      <c r="F205" s="189" t="s">
        <v>81</v>
      </c>
      <c r="G205" s="13"/>
      <c r="H205" s="190">
        <v>1</v>
      </c>
      <c r="I205" s="191"/>
      <c r="J205" s="13"/>
      <c r="K205" s="13"/>
      <c r="L205" s="186"/>
      <c r="M205" s="192"/>
      <c r="N205" s="193"/>
      <c r="O205" s="193"/>
      <c r="P205" s="193"/>
      <c r="Q205" s="193"/>
      <c r="R205" s="193"/>
      <c r="S205" s="193"/>
      <c r="T205" s="19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8" t="s">
        <v>136</v>
      </c>
      <c r="AU205" s="188" t="s">
        <v>83</v>
      </c>
      <c r="AV205" s="13" t="s">
        <v>83</v>
      </c>
      <c r="AW205" s="13" t="s">
        <v>30</v>
      </c>
      <c r="AX205" s="13" t="s">
        <v>81</v>
      </c>
      <c r="AY205" s="188" t="s">
        <v>127</v>
      </c>
    </row>
    <row r="206" s="2" customFormat="1" ht="24.15" customHeight="1">
      <c r="A206" s="37"/>
      <c r="B206" s="171"/>
      <c r="C206" s="195" t="s">
        <v>301</v>
      </c>
      <c r="D206" s="195" t="s">
        <v>154</v>
      </c>
      <c r="E206" s="196" t="s">
        <v>806</v>
      </c>
      <c r="F206" s="197" t="s">
        <v>807</v>
      </c>
      <c r="G206" s="198" t="s">
        <v>133</v>
      </c>
      <c r="H206" s="199">
        <v>1</v>
      </c>
      <c r="I206" s="200"/>
      <c r="J206" s="201">
        <f>ROUND(I206*H206,2)</f>
        <v>0</v>
      </c>
      <c r="K206" s="202"/>
      <c r="L206" s="203"/>
      <c r="M206" s="204" t="s">
        <v>1</v>
      </c>
      <c r="N206" s="205" t="s">
        <v>38</v>
      </c>
      <c r="O206" s="76"/>
      <c r="P206" s="182">
        <f>O206*H206</f>
        <v>0</v>
      </c>
      <c r="Q206" s="182">
        <v>0.00052999999999999998</v>
      </c>
      <c r="R206" s="182">
        <f>Q206*H206</f>
        <v>0.00052999999999999998</v>
      </c>
      <c r="S206" s="182">
        <v>0</v>
      </c>
      <c r="T206" s="18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157</v>
      </c>
      <c r="AT206" s="184" t="s">
        <v>154</v>
      </c>
      <c r="AU206" s="184" t="s">
        <v>83</v>
      </c>
      <c r="AY206" s="18" t="s">
        <v>127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81</v>
      </c>
      <c r="BK206" s="185">
        <f>ROUND(I206*H206,2)</f>
        <v>0</v>
      </c>
      <c r="BL206" s="18" t="s">
        <v>134</v>
      </c>
      <c r="BM206" s="184" t="s">
        <v>808</v>
      </c>
    </row>
    <row r="207" s="13" customFormat="1">
      <c r="A207" s="13"/>
      <c r="B207" s="186"/>
      <c r="C207" s="13"/>
      <c r="D207" s="187" t="s">
        <v>136</v>
      </c>
      <c r="E207" s="188" t="s">
        <v>1</v>
      </c>
      <c r="F207" s="189" t="s">
        <v>81</v>
      </c>
      <c r="G207" s="13"/>
      <c r="H207" s="190">
        <v>1</v>
      </c>
      <c r="I207" s="191"/>
      <c r="J207" s="13"/>
      <c r="K207" s="13"/>
      <c r="L207" s="186"/>
      <c r="M207" s="192"/>
      <c r="N207" s="193"/>
      <c r="O207" s="193"/>
      <c r="P207" s="193"/>
      <c r="Q207" s="193"/>
      <c r="R207" s="193"/>
      <c r="S207" s="193"/>
      <c r="T207" s="19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8" t="s">
        <v>136</v>
      </c>
      <c r="AU207" s="188" t="s">
        <v>83</v>
      </c>
      <c r="AV207" s="13" t="s">
        <v>83</v>
      </c>
      <c r="AW207" s="13" t="s">
        <v>30</v>
      </c>
      <c r="AX207" s="13" t="s">
        <v>81</v>
      </c>
      <c r="AY207" s="188" t="s">
        <v>127</v>
      </c>
    </row>
    <row r="208" s="2" customFormat="1" ht="21.75" customHeight="1">
      <c r="A208" s="37"/>
      <c r="B208" s="171"/>
      <c r="C208" s="172" t="s">
        <v>305</v>
      </c>
      <c r="D208" s="172" t="s">
        <v>130</v>
      </c>
      <c r="E208" s="173" t="s">
        <v>809</v>
      </c>
      <c r="F208" s="174" t="s">
        <v>810</v>
      </c>
      <c r="G208" s="175" t="s">
        <v>133</v>
      </c>
      <c r="H208" s="176">
        <v>1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38</v>
      </c>
      <c r="O208" s="76"/>
      <c r="P208" s="182">
        <f>O208*H208</f>
        <v>0</v>
      </c>
      <c r="Q208" s="182">
        <v>2.0000000000000002E-05</v>
      </c>
      <c r="R208" s="182">
        <f>Q208*H208</f>
        <v>2.0000000000000002E-05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134</v>
      </c>
      <c r="AT208" s="184" t="s">
        <v>130</v>
      </c>
      <c r="AU208" s="184" t="s">
        <v>83</v>
      </c>
      <c r="AY208" s="18" t="s">
        <v>127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81</v>
      </c>
      <c r="BK208" s="185">
        <f>ROUND(I208*H208,2)</f>
        <v>0</v>
      </c>
      <c r="BL208" s="18" t="s">
        <v>134</v>
      </c>
      <c r="BM208" s="184" t="s">
        <v>811</v>
      </c>
    </row>
    <row r="209" s="13" customFormat="1">
      <c r="A209" s="13"/>
      <c r="B209" s="186"/>
      <c r="C209" s="13"/>
      <c r="D209" s="187" t="s">
        <v>136</v>
      </c>
      <c r="E209" s="188" t="s">
        <v>1</v>
      </c>
      <c r="F209" s="189" t="s">
        <v>81</v>
      </c>
      <c r="G209" s="13"/>
      <c r="H209" s="190">
        <v>1</v>
      </c>
      <c r="I209" s="191"/>
      <c r="J209" s="13"/>
      <c r="K209" s="13"/>
      <c r="L209" s="186"/>
      <c r="M209" s="192"/>
      <c r="N209" s="193"/>
      <c r="O209" s="193"/>
      <c r="P209" s="193"/>
      <c r="Q209" s="193"/>
      <c r="R209" s="193"/>
      <c r="S209" s="193"/>
      <c r="T209" s="19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8" t="s">
        <v>136</v>
      </c>
      <c r="AU209" s="188" t="s">
        <v>83</v>
      </c>
      <c r="AV209" s="13" t="s">
        <v>83</v>
      </c>
      <c r="AW209" s="13" t="s">
        <v>30</v>
      </c>
      <c r="AX209" s="13" t="s">
        <v>81</v>
      </c>
      <c r="AY209" s="188" t="s">
        <v>127</v>
      </c>
    </row>
    <row r="210" s="2" customFormat="1" ht="21.75" customHeight="1">
      <c r="A210" s="37"/>
      <c r="B210" s="171"/>
      <c r="C210" s="195" t="s">
        <v>309</v>
      </c>
      <c r="D210" s="195" t="s">
        <v>154</v>
      </c>
      <c r="E210" s="196" t="s">
        <v>812</v>
      </c>
      <c r="F210" s="197" t="s">
        <v>813</v>
      </c>
      <c r="G210" s="198" t="s">
        <v>133</v>
      </c>
      <c r="H210" s="199">
        <v>1</v>
      </c>
      <c r="I210" s="200"/>
      <c r="J210" s="201">
        <f>ROUND(I210*H210,2)</f>
        <v>0</v>
      </c>
      <c r="K210" s="202"/>
      <c r="L210" s="203"/>
      <c r="M210" s="204" t="s">
        <v>1</v>
      </c>
      <c r="N210" s="205" t="s">
        <v>38</v>
      </c>
      <c r="O210" s="76"/>
      <c r="P210" s="182">
        <f>O210*H210</f>
        <v>0</v>
      </c>
      <c r="Q210" s="182">
        <v>0.0047999999999999996</v>
      </c>
      <c r="R210" s="182">
        <f>Q210*H210</f>
        <v>0.0047999999999999996</v>
      </c>
      <c r="S210" s="182">
        <v>0</v>
      </c>
      <c r="T210" s="18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157</v>
      </c>
      <c r="AT210" s="184" t="s">
        <v>154</v>
      </c>
      <c r="AU210" s="184" t="s">
        <v>83</v>
      </c>
      <c r="AY210" s="18" t="s">
        <v>127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81</v>
      </c>
      <c r="BK210" s="185">
        <f>ROUND(I210*H210,2)</f>
        <v>0</v>
      </c>
      <c r="BL210" s="18" t="s">
        <v>134</v>
      </c>
      <c r="BM210" s="184" t="s">
        <v>814</v>
      </c>
    </row>
    <row r="211" s="13" customFormat="1">
      <c r="A211" s="13"/>
      <c r="B211" s="186"/>
      <c r="C211" s="13"/>
      <c r="D211" s="187" t="s">
        <v>136</v>
      </c>
      <c r="E211" s="188" t="s">
        <v>1</v>
      </c>
      <c r="F211" s="189" t="s">
        <v>81</v>
      </c>
      <c r="G211" s="13"/>
      <c r="H211" s="190">
        <v>1</v>
      </c>
      <c r="I211" s="191"/>
      <c r="J211" s="13"/>
      <c r="K211" s="13"/>
      <c r="L211" s="186"/>
      <c r="M211" s="192"/>
      <c r="N211" s="193"/>
      <c r="O211" s="193"/>
      <c r="P211" s="193"/>
      <c r="Q211" s="193"/>
      <c r="R211" s="193"/>
      <c r="S211" s="193"/>
      <c r="T211" s="19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8" t="s">
        <v>136</v>
      </c>
      <c r="AU211" s="188" t="s">
        <v>83</v>
      </c>
      <c r="AV211" s="13" t="s">
        <v>83</v>
      </c>
      <c r="AW211" s="13" t="s">
        <v>30</v>
      </c>
      <c r="AX211" s="13" t="s">
        <v>81</v>
      </c>
      <c r="AY211" s="188" t="s">
        <v>127</v>
      </c>
    </row>
    <row r="212" s="2" customFormat="1" ht="21.75" customHeight="1">
      <c r="A212" s="37"/>
      <c r="B212" s="171"/>
      <c r="C212" s="172" t="s">
        <v>314</v>
      </c>
      <c r="D212" s="172" t="s">
        <v>130</v>
      </c>
      <c r="E212" s="173" t="s">
        <v>815</v>
      </c>
      <c r="F212" s="174" t="s">
        <v>816</v>
      </c>
      <c r="G212" s="175" t="s">
        <v>133</v>
      </c>
      <c r="H212" s="176">
        <v>1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38</v>
      </c>
      <c r="O212" s="76"/>
      <c r="P212" s="182">
        <f>O212*H212</f>
        <v>0</v>
      </c>
      <c r="Q212" s="182">
        <v>2.0000000000000002E-05</v>
      </c>
      <c r="R212" s="182">
        <f>Q212*H212</f>
        <v>2.0000000000000002E-05</v>
      </c>
      <c r="S212" s="182">
        <v>0</v>
      </c>
      <c r="T212" s="18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134</v>
      </c>
      <c r="AT212" s="184" t="s">
        <v>130</v>
      </c>
      <c r="AU212" s="184" t="s">
        <v>83</v>
      </c>
      <c r="AY212" s="18" t="s">
        <v>127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81</v>
      </c>
      <c r="BK212" s="185">
        <f>ROUND(I212*H212,2)</f>
        <v>0</v>
      </c>
      <c r="BL212" s="18" t="s">
        <v>134</v>
      </c>
      <c r="BM212" s="184" t="s">
        <v>817</v>
      </c>
    </row>
    <row r="213" s="13" customFormat="1">
      <c r="A213" s="13"/>
      <c r="B213" s="186"/>
      <c r="C213" s="13"/>
      <c r="D213" s="187" t="s">
        <v>136</v>
      </c>
      <c r="E213" s="188" t="s">
        <v>1</v>
      </c>
      <c r="F213" s="189" t="s">
        <v>81</v>
      </c>
      <c r="G213" s="13"/>
      <c r="H213" s="190">
        <v>1</v>
      </c>
      <c r="I213" s="191"/>
      <c r="J213" s="13"/>
      <c r="K213" s="13"/>
      <c r="L213" s="186"/>
      <c r="M213" s="192"/>
      <c r="N213" s="193"/>
      <c r="O213" s="193"/>
      <c r="P213" s="193"/>
      <c r="Q213" s="193"/>
      <c r="R213" s="193"/>
      <c r="S213" s="193"/>
      <c r="T213" s="19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8" t="s">
        <v>136</v>
      </c>
      <c r="AU213" s="188" t="s">
        <v>83</v>
      </c>
      <c r="AV213" s="13" t="s">
        <v>83</v>
      </c>
      <c r="AW213" s="13" t="s">
        <v>30</v>
      </c>
      <c r="AX213" s="13" t="s">
        <v>81</v>
      </c>
      <c r="AY213" s="188" t="s">
        <v>127</v>
      </c>
    </row>
    <row r="214" s="2" customFormat="1" ht="24.15" customHeight="1">
      <c r="A214" s="37"/>
      <c r="B214" s="171"/>
      <c r="C214" s="195" t="s">
        <v>318</v>
      </c>
      <c r="D214" s="195" t="s">
        <v>154</v>
      </c>
      <c r="E214" s="196" t="s">
        <v>818</v>
      </c>
      <c r="F214" s="197" t="s">
        <v>819</v>
      </c>
      <c r="G214" s="198" t="s">
        <v>133</v>
      </c>
      <c r="H214" s="199">
        <v>1</v>
      </c>
      <c r="I214" s="200"/>
      <c r="J214" s="201">
        <f>ROUND(I214*H214,2)</f>
        <v>0</v>
      </c>
      <c r="K214" s="202"/>
      <c r="L214" s="203"/>
      <c r="M214" s="204" t="s">
        <v>1</v>
      </c>
      <c r="N214" s="205" t="s">
        <v>38</v>
      </c>
      <c r="O214" s="76"/>
      <c r="P214" s="182">
        <f>O214*H214</f>
        <v>0</v>
      </c>
      <c r="Q214" s="182">
        <v>0.00040999999999999999</v>
      </c>
      <c r="R214" s="182">
        <f>Q214*H214</f>
        <v>0.00040999999999999999</v>
      </c>
      <c r="S214" s="182">
        <v>0</v>
      </c>
      <c r="T214" s="18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4" t="s">
        <v>157</v>
      </c>
      <c r="AT214" s="184" t="s">
        <v>154</v>
      </c>
      <c r="AU214" s="184" t="s">
        <v>83</v>
      </c>
      <c r="AY214" s="18" t="s">
        <v>127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8" t="s">
        <v>81</v>
      </c>
      <c r="BK214" s="185">
        <f>ROUND(I214*H214,2)</f>
        <v>0</v>
      </c>
      <c r="BL214" s="18" t="s">
        <v>134</v>
      </c>
      <c r="BM214" s="184" t="s">
        <v>820</v>
      </c>
    </row>
    <row r="215" s="13" customFormat="1">
      <c r="A215" s="13"/>
      <c r="B215" s="186"/>
      <c r="C215" s="13"/>
      <c r="D215" s="187" t="s">
        <v>136</v>
      </c>
      <c r="E215" s="188" t="s">
        <v>1</v>
      </c>
      <c r="F215" s="189" t="s">
        <v>81</v>
      </c>
      <c r="G215" s="13"/>
      <c r="H215" s="190">
        <v>1</v>
      </c>
      <c r="I215" s="191"/>
      <c r="J215" s="13"/>
      <c r="K215" s="13"/>
      <c r="L215" s="186"/>
      <c r="M215" s="192"/>
      <c r="N215" s="193"/>
      <c r="O215" s="193"/>
      <c r="P215" s="193"/>
      <c r="Q215" s="193"/>
      <c r="R215" s="193"/>
      <c r="S215" s="193"/>
      <c r="T215" s="19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8" t="s">
        <v>136</v>
      </c>
      <c r="AU215" s="188" t="s">
        <v>83</v>
      </c>
      <c r="AV215" s="13" t="s">
        <v>83</v>
      </c>
      <c r="AW215" s="13" t="s">
        <v>30</v>
      </c>
      <c r="AX215" s="13" t="s">
        <v>81</v>
      </c>
      <c r="AY215" s="188" t="s">
        <v>127</v>
      </c>
    </row>
    <row r="216" s="2" customFormat="1" ht="24.15" customHeight="1">
      <c r="A216" s="37"/>
      <c r="B216" s="171"/>
      <c r="C216" s="172" t="s">
        <v>322</v>
      </c>
      <c r="D216" s="172" t="s">
        <v>130</v>
      </c>
      <c r="E216" s="173" t="s">
        <v>821</v>
      </c>
      <c r="F216" s="174" t="s">
        <v>822</v>
      </c>
      <c r="G216" s="175" t="s">
        <v>133</v>
      </c>
      <c r="H216" s="176">
        <v>1</v>
      </c>
      <c r="I216" s="177"/>
      <c r="J216" s="178">
        <f>ROUND(I216*H216,2)</f>
        <v>0</v>
      </c>
      <c r="K216" s="179"/>
      <c r="L216" s="38"/>
      <c r="M216" s="180" t="s">
        <v>1</v>
      </c>
      <c r="N216" s="181" t="s">
        <v>38</v>
      </c>
      <c r="O216" s="76"/>
      <c r="P216" s="182">
        <f>O216*H216</f>
        <v>0</v>
      </c>
      <c r="Q216" s="182">
        <v>0.00012</v>
      </c>
      <c r="R216" s="182">
        <f>Q216*H216</f>
        <v>0.00012</v>
      </c>
      <c r="S216" s="182">
        <v>0</v>
      </c>
      <c r="T216" s="18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134</v>
      </c>
      <c r="AT216" s="184" t="s">
        <v>130</v>
      </c>
      <c r="AU216" s="184" t="s">
        <v>83</v>
      </c>
      <c r="AY216" s="18" t="s">
        <v>127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81</v>
      </c>
      <c r="BK216" s="185">
        <f>ROUND(I216*H216,2)</f>
        <v>0</v>
      </c>
      <c r="BL216" s="18" t="s">
        <v>134</v>
      </c>
      <c r="BM216" s="184" t="s">
        <v>823</v>
      </c>
    </row>
    <row r="217" s="13" customFormat="1">
      <c r="A217" s="13"/>
      <c r="B217" s="186"/>
      <c r="C217" s="13"/>
      <c r="D217" s="187" t="s">
        <v>136</v>
      </c>
      <c r="E217" s="188" t="s">
        <v>1</v>
      </c>
      <c r="F217" s="189" t="s">
        <v>81</v>
      </c>
      <c r="G217" s="13"/>
      <c r="H217" s="190">
        <v>1</v>
      </c>
      <c r="I217" s="191"/>
      <c r="J217" s="13"/>
      <c r="K217" s="13"/>
      <c r="L217" s="186"/>
      <c r="M217" s="192"/>
      <c r="N217" s="193"/>
      <c r="O217" s="193"/>
      <c r="P217" s="193"/>
      <c r="Q217" s="193"/>
      <c r="R217" s="193"/>
      <c r="S217" s="193"/>
      <c r="T217" s="19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8" t="s">
        <v>136</v>
      </c>
      <c r="AU217" s="188" t="s">
        <v>83</v>
      </c>
      <c r="AV217" s="13" t="s">
        <v>83</v>
      </c>
      <c r="AW217" s="13" t="s">
        <v>30</v>
      </c>
      <c r="AX217" s="13" t="s">
        <v>81</v>
      </c>
      <c r="AY217" s="188" t="s">
        <v>127</v>
      </c>
    </row>
    <row r="218" s="2" customFormat="1" ht="24.15" customHeight="1">
      <c r="A218" s="37"/>
      <c r="B218" s="171"/>
      <c r="C218" s="172" t="s">
        <v>327</v>
      </c>
      <c r="D218" s="172" t="s">
        <v>130</v>
      </c>
      <c r="E218" s="173" t="s">
        <v>824</v>
      </c>
      <c r="F218" s="174" t="s">
        <v>825</v>
      </c>
      <c r="G218" s="175" t="s">
        <v>133</v>
      </c>
      <c r="H218" s="176">
        <v>1</v>
      </c>
      <c r="I218" s="177"/>
      <c r="J218" s="178">
        <f>ROUND(I218*H218,2)</f>
        <v>0</v>
      </c>
      <c r="K218" s="179"/>
      <c r="L218" s="38"/>
      <c r="M218" s="180" t="s">
        <v>1</v>
      </c>
      <c r="N218" s="181" t="s">
        <v>38</v>
      </c>
      <c r="O218" s="76"/>
      <c r="P218" s="182">
        <f>O218*H218</f>
        <v>0</v>
      </c>
      <c r="Q218" s="182">
        <v>0.00017000000000000001</v>
      </c>
      <c r="R218" s="182">
        <f>Q218*H218</f>
        <v>0.00017000000000000001</v>
      </c>
      <c r="S218" s="182">
        <v>0</v>
      </c>
      <c r="T218" s="18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4" t="s">
        <v>134</v>
      </c>
      <c r="AT218" s="184" t="s">
        <v>130</v>
      </c>
      <c r="AU218" s="184" t="s">
        <v>83</v>
      </c>
      <c r="AY218" s="18" t="s">
        <v>127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8" t="s">
        <v>81</v>
      </c>
      <c r="BK218" s="185">
        <f>ROUND(I218*H218,2)</f>
        <v>0</v>
      </c>
      <c r="BL218" s="18" t="s">
        <v>134</v>
      </c>
      <c r="BM218" s="184" t="s">
        <v>826</v>
      </c>
    </row>
    <row r="219" s="13" customFormat="1">
      <c r="A219" s="13"/>
      <c r="B219" s="186"/>
      <c r="C219" s="13"/>
      <c r="D219" s="187" t="s">
        <v>136</v>
      </c>
      <c r="E219" s="188" t="s">
        <v>1</v>
      </c>
      <c r="F219" s="189" t="s">
        <v>81</v>
      </c>
      <c r="G219" s="13"/>
      <c r="H219" s="190">
        <v>1</v>
      </c>
      <c r="I219" s="191"/>
      <c r="J219" s="13"/>
      <c r="K219" s="13"/>
      <c r="L219" s="186"/>
      <c r="M219" s="192"/>
      <c r="N219" s="193"/>
      <c r="O219" s="193"/>
      <c r="P219" s="193"/>
      <c r="Q219" s="193"/>
      <c r="R219" s="193"/>
      <c r="S219" s="193"/>
      <c r="T219" s="19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8" t="s">
        <v>136</v>
      </c>
      <c r="AU219" s="188" t="s">
        <v>83</v>
      </c>
      <c r="AV219" s="13" t="s">
        <v>83</v>
      </c>
      <c r="AW219" s="13" t="s">
        <v>30</v>
      </c>
      <c r="AX219" s="13" t="s">
        <v>81</v>
      </c>
      <c r="AY219" s="188" t="s">
        <v>127</v>
      </c>
    </row>
    <row r="220" s="2" customFormat="1" ht="24.15" customHeight="1">
      <c r="A220" s="37"/>
      <c r="B220" s="171"/>
      <c r="C220" s="172" t="s">
        <v>331</v>
      </c>
      <c r="D220" s="172" t="s">
        <v>130</v>
      </c>
      <c r="E220" s="173" t="s">
        <v>827</v>
      </c>
      <c r="F220" s="174" t="s">
        <v>828</v>
      </c>
      <c r="G220" s="175" t="s">
        <v>133</v>
      </c>
      <c r="H220" s="176">
        <v>1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38</v>
      </c>
      <c r="O220" s="76"/>
      <c r="P220" s="182">
        <f>O220*H220</f>
        <v>0</v>
      </c>
      <c r="Q220" s="182">
        <v>0.00051999999999999995</v>
      </c>
      <c r="R220" s="182">
        <f>Q220*H220</f>
        <v>0.00051999999999999995</v>
      </c>
      <c r="S220" s="182">
        <v>0</v>
      </c>
      <c r="T220" s="18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134</v>
      </c>
      <c r="AT220" s="184" t="s">
        <v>130</v>
      </c>
      <c r="AU220" s="184" t="s">
        <v>83</v>
      </c>
      <c r="AY220" s="18" t="s">
        <v>127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81</v>
      </c>
      <c r="BK220" s="185">
        <f>ROUND(I220*H220,2)</f>
        <v>0</v>
      </c>
      <c r="BL220" s="18" t="s">
        <v>134</v>
      </c>
      <c r="BM220" s="184" t="s">
        <v>829</v>
      </c>
    </row>
    <row r="221" s="13" customFormat="1">
      <c r="A221" s="13"/>
      <c r="B221" s="186"/>
      <c r="C221" s="13"/>
      <c r="D221" s="187" t="s">
        <v>136</v>
      </c>
      <c r="E221" s="188" t="s">
        <v>1</v>
      </c>
      <c r="F221" s="189" t="s">
        <v>81</v>
      </c>
      <c r="G221" s="13"/>
      <c r="H221" s="190">
        <v>1</v>
      </c>
      <c r="I221" s="191"/>
      <c r="J221" s="13"/>
      <c r="K221" s="13"/>
      <c r="L221" s="186"/>
      <c r="M221" s="192"/>
      <c r="N221" s="193"/>
      <c r="O221" s="193"/>
      <c r="P221" s="193"/>
      <c r="Q221" s="193"/>
      <c r="R221" s="193"/>
      <c r="S221" s="193"/>
      <c r="T221" s="19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8" t="s">
        <v>136</v>
      </c>
      <c r="AU221" s="188" t="s">
        <v>83</v>
      </c>
      <c r="AV221" s="13" t="s">
        <v>83</v>
      </c>
      <c r="AW221" s="13" t="s">
        <v>30</v>
      </c>
      <c r="AX221" s="13" t="s">
        <v>81</v>
      </c>
      <c r="AY221" s="188" t="s">
        <v>127</v>
      </c>
    </row>
    <row r="222" s="2" customFormat="1" ht="21.75" customHeight="1">
      <c r="A222" s="37"/>
      <c r="B222" s="171"/>
      <c r="C222" s="172" t="s">
        <v>335</v>
      </c>
      <c r="D222" s="172" t="s">
        <v>130</v>
      </c>
      <c r="E222" s="173" t="s">
        <v>830</v>
      </c>
      <c r="F222" s="174" t="s">
        <v>831</v>
      </c>
      <c r="G222" s="175" t="s">
        <v>133</v>
      </c>
      <c r="H222" s="176">
        <v>3</v>
      </c>
      <c r="I222" s="177"/>
      <c r="J222" s="178">
        <f>ROUND(I222*H222,2)</f>
        <v>0</v>
      </c>
      <c r="K222" s="179"/>
      <c r="L222" s="38"/>
      <c r="M222" s="180" t="s">
        <v>1</v>
      </c>
      <c r="N222" s="181" t="s">
        <v>38</v>
      </c>
      <c r="O222" s="76"/>
      <c r="P222" s="182">
        <f>O222*H222</f>
        <v>0</v>
      </c>
      <c r="Q222" s="182">
        <v>0.00021000000000000001</v>
      </c>
      <c r="R222" s="182">
        <f>Q222*H222</f>
        <v>0.00063000000000000003</v>
      </c>
      <c r="S222" s="182">
        <v>0</v>
      </c>
      <c r="T222" s="18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4" t="s">
        <v>134</v>
      </c>
      <c r="AT222" s="184" t="s">
        <v>130</v>
      </c>
      <c r="AU222" s="184" t="s">
        <v>83</v>
      </c>
      <c r="AY222" s="18" t="s">
        <v>127</v>
      </c>
      <c r="BE222" s="185">
        <f>IF(N222="základní",J222,0)</f>
        <v>0</v>
      </c>
      <c r="BF222" s="185">
        <f>IF(N222="snížená",J222,0)</f>
        <v>0</v>
      </c>
      <c r="BG222" s="185">
        <f>IF(N222="zákl. přenesená",J222,0)</f>
        <v>0</v>
      </c>
      <c r="BH222" s="185">
        <f>IF(N222="sníž. přenesená",J222,0)</f>
        <v>0</v>
      </c>
      <c r="BI222" s="185">
        <f>IF(N222="nulová",J222,0)</f>
        <v>0</v>
      </c>
      <c r="BJ222" s="18" t="s">
        <v>81</v>
      </c>
      <c r="BK222" s="185">
        <f>ROUND(I222*H222,2)</f>
        <v>0</v>
      </c>
      <c r="BL222" s="18" t="s">
        <v>134</v>
      </c>
      <c r="BM222" s="184" t="s">
        <v>832</v>
      </c>
    </row>
    <row r="223" s="13" customFormat="1">
      <c r="A223" s="13"/>
      <c r="B223" s="186"/>
      <c r="C223" s="13"/>
      <c r="D223" s="187" t="s">
        <v>136</v>
      </c>
      <c r="E223" s="188" t="s">
        <v>1</v>
      </c>
      <c r="F223" s="189" t="s">
        <v>142</v>
      </c>
      <c r="G223" s="13"/>
      <c r="H223" s="190">
        <v>3</v>
      </c>
      <c r="I223" s="191"/>
      <c r="J223" s="13"/>
      <c r="K223" s="13"/>
      <c r="L223" s="186"/>
      <c r="M223" s="192"/>
      <c r="N223" s="193"/>
      <c r="O223" s="193"/>
      <c r="P223" s="193"/>
      <c r="Q223" s="193"/>
      <c r="R223" s="193"/>
      <c r="S223" s="193"/>
      <c r="T223" s="19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8" t="s">
        <v>136</v>
      </c>
      <c r="AU223" s="188" t="s">
        <v>83</v>
      </c>
      <c r="AV223" s="13" t="s">
        <v>83</v>
      </c>
      <c r="AW223" s="13" t="s">
        <v>30</v>
      </c>
      <c r="AX223" s="13" t="s">
        <v>81</v>
      </c>
      <c r="AY223" s="188" t="s">
        <v>127</v>
      </c>
    </row>
    <row r="224" s="2" customFormat="1" ht="21.75" customHeight="1">
      <c r="A224" s="37"/>
      <c r="B224" s="171"/>
      <c r="C224" s="172" t="s">
        <v>339</v>
      </c>
      <c r="D224" s="172" t="s">
        <v>130</v>
      </c>
      <c r="E224" s="173" t="s">
        <v>833</v>
      </c>
      <c r="F224" s="174" t="s">
        <v>834</v>
      </c>
      <c r="G224" s="175" t="s">
        <v>133</v>
      </c>
      <c r="H224" s="176">
        <v>2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38</v>
      </c>
      <c r="O224" s="76"/>
      <c r="P224" s="182">
        <f>O224*H224</f>
        <v>0</v>
      </c>
      <c r="Q224" s="182">
        <v>0.00034000000000000002</v>
      </c>
      <c r="R224" s="182">
        <f>Q224*H224</f>
        <v>0.00068000000000000005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134</v>
      </c>
      <c r="AT224" s="184" t="s">
        <v>130</v>
      </c>
      <c r="AU224" s="184" t="s">
        <v>83</v>
      </c>
      <c r="AY224" s="18" t="s">
        <v>127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81</v>
      </c>
      <c r="BK224" s="185">
        <f>ROUND(I224*H224,2)</f>
        <v>0</v>
      </c>
      <c r="BL224" s="18" t="s">
        <v>134</v>
      </c>
      <c r="BM224" s="184" t="s">
        <v>835</v>
      </c>
    </row>
    <row r="225" s="13" customFormat="1">
      <c r="A225" s="13"/>
      <c r="B225" s="186"/>
      <c r="C225" s="13"/>
      <c r="D225" s="187" t="s">
        <v>136</v>
      </c>
      <c r="E225" s="188" t="s">
        <v>1</v>
      </c>
      <c r="F225" s="189" t="s">
        <v>83</v>
      </c>
      <c r="G225" s="13"/>
      <c r="H225" s="190">
        <v>2</v>
      </c>
      <c r="I225" s="191"/>
      <c r="J225" s="13"/>
      <c r="K225" s="13"/>
      <c r="L225" s="186"/>
      <c r="M225" s="192"/>
      <c r="N225" s="193"/>
      <c r="O225" s="193"/>
      <c r="P225" s="193"/>
      <c r="Q225" s="193"/>
      <c r="R225" s="193"/>
      <c r="S225" s="193"/>
      <c r="T225" s="19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8" t="s">
        <v>136</v>
      </c>
      <c r="AU225" s="188" t="s">
        <v>83</v>
      </c>
      <c r="AV225" s="13" t="s">
        <v>83</v>
      </c>
      <c r="AW225" s="13" t="s">
        <v>30</v>
      </c>
      <c r="AX225" s="13" t="s">
        <v>81</v>
      </c>
      <c r="AY225" s="188" t="s">
        <v>127</v>
      </c>
    </row>
    <row r="226" s="2" customFormat="1" ht="21.75" customHeight="1">
      <c r="A226" s="37"/>
      <c r="B226" s="171"/>
      <c r="C226" s="172" t="s">
        <v>343</v>
      </c>
      <c r="D226" s="172" t="s">
        <v>130</v>
      </c>
      <c r="E226" s="173" t="s">
        <v>836</v>
      </c>
      <c r="F226" s="174" t="s">
        <v>837</v>
      </c>
      <c r="G226" s="175" t="s">
        <v>133</v>
      </c>
      <c r="H226" s="176">
        <v>3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0.00050000000000000001</v>
      </c>
      <c r="R226" s="182">
        <f>Q226*H226</f>
        <v>0.0015</v>
      </c>
      <c r="S226" s="182">
        <v>0</v>
      </c>
      <c r="T226" s="18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134</v>
      </c>
      <c r="AT226" s="184" t="s">
        <v>130</v>
      </c>
      <c r="AU226" s="184" t="s">
        <v>83</v>
      </c>
      <c r="AY226" s="18" t="s">
        <v>127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81</v>
      </c>
      <c r="BK226" s="185">
        <f>ROUND(I226*H226,2)</f>
        <v>0</v>
      </c>
      <c r="BL226" s="18" t="s">
        <v>134</v>
      </c>
      <c r="BM226" s="184" t="s">
        <v>838</v>
      </c>
    </row>
    <row r="227" s="13" customFormat="1">
      <c r="A227" s="13"/>
      <c r="B227" s="186"/>
      <c r="C227" s="13"/>
      <c r="D227" s="187" t="s">
        <v>136</v>
      </c>
      <c r="E227" s="188" t="s">
        <v>1</v>
      </c>
      <c r="F227" s="189" t="s">
        <v>142</v>
      </c>
      <c r="G227" s="13"/>
      <c r="H227" s="190">
        <v>3</v>
      </c>
      <c r="I227" s="191"/>
      <c r="J227" s="13"/>
      <c r="K227" s="13"/>
      <c r="L227" s="186"/>
      <c r="M227" s="192"/>
      <c r="N227" s="193"/>
      <c r="O227" s="193"/>
      <c r="P227" s="193"/>
      <c r="Q227" s="193"/>
      <c r="R227" s="193"/>
      <c r="S227" s="193"/>
      <c r="T227" s="19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8" t="s">
        <v>136</v>
      </c>
      <c r="AU227" s="188" t="s">
        <v>83</v>
      </c>
      <c r="AV227" s="13" t="s">
        <v>83</v>
      </c>
      <c r="AW227" s="13" t="s">
        <v>30</v>
      </c>
      <c r="AX227" s="13" t="s">
        <v>81</v>
      </c>
      <c r="AY227" s="188" t="s">
        <v>127</v>
      </c>
    </row>
    <row r="228" s="2" customFormat="1" ht="21.75" customHeight="1">
      <c r="A228" s="37"/>
      <c r="B228" s="171"/>
      <c r="C228" s="172" t="s">
        <v>347</v>
      </c>
      <c r="D228" s="172" t="s">
        <v>130</v>
      </c>
      <c r="E228" s="173" t="s">
        <v>839</v>
      </c>
      <c r="F228" s="174" t="s">
        <v>840</v>
      </c>
      <c r="G228" s="175" t="s">
        <v>133</v>
      </c>
      <c r="H228" s="176">
        <v>2</v>
      </c>
      <c r="I228" s="177"/>
      <c r="J228" s="178">
        <f>ROUND(I228*H228,2)</f>
        <v>0</v>
      </c>
      <c r="K228" s="179"/>
      <c r="L228" s="38"/>
      <c r="M228" s="180" t="s">
        <v>1</v>
      </c>
      <c r="N228" s="181" t="s">
        <v>38</v>
      </c>
      <c r="O228" s="76"/>
      <c r="P228" s="182">
        <f>O228*H228</f>
        <v>0</v>
      </c>
      <c r="Q228" s="182">
        <v>0.00069999999999999999</v>
      </c>
      <c r="R228" s="182">
        <f>Q228*H228</f>
        <v>0.0014</v>
      </c>
      <c r="S228" s="182">
        <v>0</v>
      </c>
      <c r="T228" s="18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4" t="s">
        <v>134</v>
      </c>
      <c r="AT228" s="184" t="s">
        <v>130</v>
      </c>
      <c r="AU228" s="184" t="s">
        <v>83</v>
      </c>
      <c r="AY228" s="18" t="s">
        <v>127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18" t="s">
        <v>81</v>
      </c>
      <c r="BK228" s="185">
        <f>ROUND(I228*H228,2)</f>
        <v>0</v>
      </c>
      <c r="BL228" s="18" t="s">
        <v>134</v>
      </c>
      <c r="BM228" s="184" t="s">
        <v>841</v>
      </c>
    </row>
    <row r="229" s="13" customFormat="1">
      <c r="A229" s="13"/>
      <c r="B229" s="186"/>
      <c r="C229" s="13"/>
      <c r="D229" s="187" t="s">
        <v>136</v>
      </c>
      <c r="E229" s="188" t="s">
        <v>1</v>
      </c>
      <c r="F229" s="189" t="s">
        <v>83</v>
      </c>
      <c r="G229" s="13"/>
      <c r="H229" s="190">
        <v>2</v>
      </c>
      <c r="I229" s="191"/>
      <c r="J229" s="13"/>
      <c r="K229" s="13"/>
      <c r="L229" s="186"/>
      <c r="M229" s="192"/>
      <c r="N229" s="193"/>
      <c r="O229" s="193"/>
      <c r="P229" s="193"/>
      <c r="Q229" s="193"/>
      <c r="R229" s="193"/>
      <c r="S229" s="193"/>
      <c r="T229" s="19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8" t="s">
        <v>136</v>
      </c>
      <c r="AU229" s="188" t="s">
        <v>83</v>
      </c>
      <c r="AV229" s="13" t="s">
        <v>83</v>
      </c>
      <c r="AW229" s="13" t="s">
        <v>30</v>
      </c>
      <c r="AX229" s="13" t="s">
        <v>81</v>
      </c>
      <c r="AY229" s="188" t="s">
        <v>127</v>
      </c>
    </row>
    <row r="230" s="2" customFormat="1" ht="24.15" customHeight="1">
      <c r="A230" s="37"/>
      <c r="B230" s="171"/>
      <c r="C230" s="172" t="s">
        <v>352</v>
      </c>
      <c r="D230" s="172" t="s">
        <v>130</v>
      </c>
      <c r="E230" s="173" t="s">
        <v>842</v>
      </c>
      <c r="F230" s="174" t="s">
        <v>843</v>
      </c>
      <c r="G230" s="175" t="s">
        <v>133</v>
      </c>
      <c r="H230" s="176">
        <v>1</v>
      </c>
      <c r="I230" s="177"/>
      <c r="J230" s="178">
        <f>ROUND(I230*H230,2)</f>
        <v>0</v>
      </c>
      <c r="K230" s="179"/>
      <c r="L230" s="38"/>
      <c r="M230" s="180" t="s">
        <v>1</v>
      </c>
      <c r="N230" s="181" t="s">
        <v>38</v>
      </c>
      <c r="O230" s="76"/>
      <c r="P230" s="182">
        <f>O230*H230</f>
        <v>0</v>
      </c>
      <c r="Q230" s="182">
        <v>0.00022000000000000001</v>
      </c>
      <c r="R230" s="182">
        <f>Q230*H230</f>
        <v>0.00022000000000000001</v>
      </c>
      <c r="S230" s="182">
        <v>0</v>
      </c>
      <c r="T230" s="18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4" t="s">
        <v>134</v>
      </c>
      <c r="AT230" s="184" t="s">
        <v>130</v>
      </c>
      <c r="AU230" s="184" t="s">
        <v>83</v>
      </c>
      <c r="AY230" s="18" t="s">
        <v>127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8" t="s">
        <v>81</v>
      </c>
      <c r="BK230" s="185">
        <f>ROUND(I230*H230,2)</f>
        <v>0</v>
      </c>
      <c r="BL230" s="18" t="s">
        <v>134</v>
      </c>
      <c r="BM230" s="184" t="s">
        <v>844</v>
      </c>
    </row>
    <row r="231" s="13" customFormat="1">
      <c r="A231" s="13"/>
      <c r="B231" s="186"/>
      <c r="C231" s="13"/>
      <c r="D231" s="187" t="s">
        <v>136</v>
      </c>
      <c r="E231" s="188" t="s">
        <v>1</v>
      </c>
      <c r="F231" s="189" t="s">
        <v>81</v>
      </c>
      <c r="G231" s="13"/>
      <c r="H231" s="190">
        <v>1</v>
      </c>
      <c r="I231" s="191"/>
      <c r="J231" s="13"/>
      <c r="K231" s="13"/>
      <c r="L231" s="186"/>
      <c r="M231" s="192"/>
      <c r="N231" s="193"/>
      <c r="O231" s="193"/>
      <c r="P231" s="193"/>
      <c r="Q231" s="193"/>
      <c r="R231" s="193"/>
      <c r="S231" s="193"/>
      <c r="T231" s="19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8" t="s">
        <v>136</v>
      </c>
      <c r="AU231" s="188" t="s">
        <v>83</v>
      </c>
      <c r="AV231" s="13" t="s">
        <v>83</v>
      </c>
      <c r="AW231" s="13" t="s">
        <v>30</v>
      </c>
      <c r="AX231" s="13" t="s">
        <v>81</v>
      </c>
      <c r="AY231" s="188" t="s">
        <v>127</v>
      </c>
    </row>
    <row r="232" s="2" customFormat="1" ht="21.75" customHeight="1">
      <c r="A232" s="37"/>
      <c r="B232" s="171"/>
      <c r="C232" s="172" t="s">
        <v>356</v>
      </c>
      <c r="D232" s="172" t="s">
        <v>130</v>
      </c>
      <c r="E232" s="173" t="s">
        <v>845</v>
      </c>
      <c r="F232" s="174" t="s">
        <v>804</v>
      </c>
      <c r="G232" s="175" t="s">
        <v>133</v>
      </c>
      <c r="H232" s="176">
        <v>3</v>
      </c>
      <c r="I232" s="177"/>
      <c r="J232" s="178">
        <f>ROUND(I232*H232,2)</f>
        <v>0</v>
      </c>
      <c r="K232" s="179"/>
      <c r="L232" s="38"/>
      <c r="M232" s="180" t="s">
        <v>1</v>
      </c>
      <c r="N232" s="181" t="s">
        <v>38</v>
      </c>
      <c r="O232" s="76"/>
      <c r="P232" s="182">
        <f>O232*H232</f>
        <v>0</v>
      </c>
      <c r="Q232" s="182">
        <v>2.0000000000000002E-05</v>
      </c>
      <c r="R232" s="182">
        <f>Q232*H232</f>
        <v>6.0000000000000008E-05</v>
      </c>
      <c r="S232" s="182">
        <v>0</v>
      </c>
      <c r="T232" s="18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4" t="s">
        <v>134</v>
      </c>
      <c r="AT232" s="184" t="s">
        <v>130</v>
      </c>
      <c r="AU232" s="184" t="s">
        <v>83</v>
      </c>
      <c r="AY232" s="18" t="s">
        <v>127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8" t="s">
        <v>81</v>
      </c>
      <c r="BK232" s="185">
        <f>ROUND(I232*H232,2)</f>
        <v>0</v>
      </c>
      <c r="BL232" s="18" t="s">
        <v>134</v>
      </c>
      <c r="BM232" s="184" t="s">
        <v>846</v>
      </c>
    </row>
    <row r="233" s="13" customFormat="1">
      <c r="A233" s="13"/>
      <c r="B233" s="186"/>
      <c r="C233" s="13"/>
      <c r="D233" s="187" t="s">
        <v>136</v>
      </c>
      <c r="E233" s="188" t="s">
        <v>1</v>
      </c>
      <c r="F233" s="189" t="s">
        <v>142</v>
      </c>
      <c r="G233" s="13"/>
      <c r="H233" s="190">
        <v>3</v>
      </c>
      <c r="I233" s="191"/>
      <c r="J233" s="13"/>
      <c r="K233" s="13"/>
      <c r="L233" s="186"/>
      <c r="M233" s="192"/>
      <c r="N233" s="193"/>
      <c r="O233" s="193"/>
      <c r="P233" s="193"/>
      <c r="Q233" s="193"/>
      <c r="R233" s="193"/>
      <c r="S233" s="193"/>
      <c r="T233" s="19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8" t="s">
        <v>136</v>
      </c>
      <c r="AU233" s="188" t="s">
        <v>83</v>
      </c>
      <c r="AV233" s="13" t="s">
        <v>83</v>
      </c>
      <c r="AW233" s="13" t="s">
        <v>30</v>
      </c>
      <c r="AX233" s="13" t="s">
        <v>81</v>
      </c>
      <c r="AY233" s="188" t="s">
        <v>127</v>
      </c>
    </row>
    <row r="234" s="2" customFormat="1" ht="33" customHeight="1">
      <c r="A234" s="37"/>
      <c r="B234" s="171"/>
      <c r="C234" s="195" t="s">
        <v>360</v>
      </c>
      <c r="D234" s="195" t="s">
        <v>154</v>
      </c>
      <c r="E234" s="196" t="s">
        <v>847</v>
      </c>
      <c r="F234" s="197" t="s">
        <v>848</v>
      </c>
      <c r="G234" s="198" t="s">
        <v>133</v>
      </c>
      <c r="H234" s="199">
        <v>1</v>
      </c>
      <c r="I234" s="200"/>
      <c r="J234" s="201">
        <f>ROUND(I234*H234,2)</f>
        <v>0</v>
      </c>
      <c r="K234" s="202"/>
      <c r="L234" s="203"/>
      <c r="M234" s="204" t="s">
        <v>1</v>
      </c>
      <c r="N234" s="205" t="s">
        <v>38</v>
      </c>
      <c r="O234" s="76"/>
      <c r="P234" s="182">
        <f>O234*H234</f>
        <v>0</v>
      </c>
      <c r="Q234" s="182">
        <v>0.0018400000000000001</v>
      </c>
      <c r="R234" s="182">
        <f>Q234*H234</f>
        <v>0.0018400000000000001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157</v>
      </c>
      <c r="AT234" s="184" t="s">
        <v>154</v>
      </c>
      <c r="AU234" s="184" t="s">
        <v>83</v>
      </c>
      <c r="AY234" s="18" t="s">
        <v>127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81</v>
      </c>
      <c r="BK234" s="185">
        <f>ROUND(I234*H234,2)</f>
        <v>0</v>
      </c>
      <c r="BL234" s="18" t="s">
        <v>134</v>
      </c>
      <c r="BM234" s="184" t="s">
        <v>849</v>
      </c>
    </row>
    <row r="235" s="13" customFormat="1">
      <c r="A235" s="13"/>
      <c r="B235" s="186"/>
      <c r="C235" s="13"/>
      <c r="D235" s="187" t="s">
        <v>136</v>
      </c>
      <c r="E235" s="188" t="s">
        <v>1</v>
      </c>
      <c r="F235" s="189" t="s">
        <v>81</v>
      </c>
      <c r="G235" s="13"/>
      <c r="H235" s="190">
        <v>1</v>
      </c>
      <c r="I235" s="191"/>
      <c r="J235" s="13"/>
      <c r="K235" s="13"/>
      <c r="L235" s="186"/>
      <c r="M235" s="192"/>
      <c r="N235" s="193"/>
      <c r="O235" s="193"/>
      <c r="P235" s="193"/>
      <c r="Q235" s="193"/>
      <c r="R235" s="193"/>
      <c r="S235" s="193"/>
      <c r="T235" s="19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8" t="s">
        <v>136</v>
      </c>
      <c r="AU235" s="188" t="s">
        <v>83</v>
      </c>
      <c r="AV235" s="13" t="s">
        <v>83</v>
      </c>
      <c r="AW235" s="13" t="s">
        <v>30</v>
      </c>
      <c r="AX235" s="13" t="s">
        <v>81</v>
      </c>
      <c r="AY235" s="188" t="s">
        <v>127</v>
      </c>
    </row>
    <row r="236" s="2" customFormat="1" ht="24.15" customHeight="1">
      <c r="A236" s="37"/>
      <c r="B236" s="171"/>
      <c r="C236" s="195" t="s">
        <v>364</v>
      </c>
      <c r="D236" s="195" t="s">
        <v>154</v>
      </c>
      <c r="E236" s="196" t="s">
        <v>850</v>
      </c>
      <c r="F236" s="197" t="s">
        <v>851</v>
      </c>
      <c r="G236" s="198" t="s">
        <v>133</v>
      </c>
      <c r="H236" s="199">
        <v>1</v>
      </c>
      <c r="I236" s="200"/>
      <c r="J236" s="201">
        <f>ROUND(I236*H236,2)</f>
        <v>0</v>
      </c>
      <c r="K236" s="202"/>
      <c r="L236" s="203"/>
      <c r="M236" s="204" t="s">
        <v>1</v>
      </c>
      <c r="N236" s="205" t="s">
        <v>38</v>
      </c>
      <c r="O236" s="76"/>
      <c r="P236" s="182">
        <f>O236*H236</f>
        <v>0</v>
      </c>
      <c r="Q236" s="182">
        <v>0.0018400000000000001</v>
      </c>
      <c r="R236" s="182">
        <f>Q236*H236</f>
        <v>0.0018400000000000001</v>
      </c>
      <c r="S236" s="182">
        <v>0</v>
      </c>
      <c r="T236" s="18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4" t="s">
        <v>157</v>
      </c>
      <c r="AT236" s="184" t="s">
        <v>154</v>
      </c>
      <c r="AU236" s="184" t="s">
        <v>83</v>
      </c>
      <c r="AY236" s="18" t="s">
        <v>127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8" t="s">
        <v>81</v>
      </c>
      <c r="BK236" s="185">
        <f>ROUND(I236*H236,2)</f>
        <v>0</v>
      </c>
      <c r="BL236" s="18" t="s">
        <v>134</v>
      </c>
      <c r="BM236" s="184" t="s">
        <v>852</v>
      </c>
    </row>
    <row r="237" s="13" customFormat="1">
      <c r="A237" s="13"/>
      <c r="B237" s="186"/>
      <c r="C237" s="13"/>
      <c r="D237" s="187" t="s">
        <v>136</v>
      </c>
      <c r="E237" s="188" t="s">
        <v>1</v>
      </c>
      <c r="F237" s="189" t="s">
        <v>81</v>
      </c>
      <c r="G237" s="13"/>
      <c r="H237" s="190">
        <v>1</v>
      </c>
      <c r="I237" s="191"/>
      <c r="J237" s="13"/>
      <c r="K237" s="13"/>
      <c r="L237" s="186"/>
      <c r="M237" s="192"/>
      <c r="N237" s="193"/>
      <c r="O237" s="193"/>
      <c r="P237" s="193"/>
      <c r="Q237" s="193"/>
      <c r="R237" s="193"/>
      <c r="S237" s="193"/>
      <c r="T237" s="19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8" t="s">
        <v>136</v>
      </c>
      <c r="AU237" s="188" t="s">
        <v>83</v>
      </c>
      <c r="AV237" s="13" t="s">
        <v>83</v>
      </c>
      <c r="AW237" s="13" t="s">
        <v>30</v>
      </c>
      <c r="AX237" s="13" t="s">
        <v>81</v>
      </c>
      <c r="AY237" s="188" t="s">
        <v>127</v>
      </c>
    </row>
    <row r="238" s="2" customFormat="1" ht="37.8" customHeight="1">
      <c r="A238" s="37"/>
      <c r="B238" s="171"/>
      <c r="C238" s="195" t="s">
        <v>368</v>
      </c>
      <c r="D238" s="195" t="s">
        <v>154</v>
      </c>
      <c r="E238" s="196" t="s">
        <v>853</v>
      </c>
      <c r="F238" s="197" t="s">
        <v>854</v>
      </c>
      <c r="G238" s="198" t="s">
        <v>133</v>
      </c>
      <c r="H238" s="199">
        <v>1</v>
      </c>
      <c r="I238" s="200"/>
      <c r="J238" s="201">
        <f>ROUND(I238*H238,2)</f>
        <v>0</v>
      </c>
      <c r="K238" s="202"/>
      <c r="L238" s="203"/>
      <c r="M238" s="204" t="s">
        <v>1</v>
      </c>
      <c r="N238" s="205" t="s">
        <v>38</v>
      </c>
      <c r="O238" s="76"/>
      <c r="P238" s="182">
        <f>O238*H238</f>
        <v>0</v>
      </c>
      <c r="Q238" s="182">
        <v>0.0018400000000000001</v>
      </c>
      <c r="R238" s="182">
        <f>Q238*H238</f>
        <v>0.0018400000000000001</v>
      </c>
      <c r="S238" s="182">
        <v>0</v>
      </c>
      <c r="T238" s="18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4" t="s">
        <v>157</v>
      </c>
      <c r="AT238" s="184" t="s">
        <v>154</v>
      </c>
      <c r="AU238" s="184" t="s">
        <v>83</v>
      </c>
      <c r="AY238" s="18" t="s">
        <v>127</v>
      </c>
      <c r="BE238" s="185">
        <f>IF(N238="základní",J238,0)</f>
        <v>0</v>
      </c>
      <c r="BF238" s="185">
        <f>IF(N238="snížená",J238,0)</f>
        <v>0</v>
      </c>
      <c r="BG238" s="185">
        <f>IF(N238="zákl. přenesená",J238,0)</f>
        <v>0</v>
      </c>
      <c r="BH238" s="185">
        <f>IF(N238="sníž. přenesená",J238,0)</f>
        <v>0</v>
      </c>
      <c r="BI238" s="185">
        <f>IF(N238="nulová",J238,0)</f>
        <v>0</v>
      </c>
      <c r="BJ238" s="18" t="s">
        <v>81</v>
      </c>
      <c r="BK238" s="185">
        <f>ROUND(I238*H238,2)</f>
        <v>0</v>
      </c>
      <c r="BL238" s="18" t="s">
        <v>134</v>
      </c>
      <c r="BM238" s="184" t="s">
        <v>855</v>
      </c>
    </row>
    <row r="239" s="13" customFormat="1">
      <c r="A239" s="13"/>
      <c r="B239" s="186"/>
      <c r="C239" s="13"/>
      <c r="D239" s="187" t="s">
        <v>136</v>
      </c>
      <c r="E239" s="188" t="s">
        <v>1</v>
      </c>
      <c r="F239" s="189" t="s">
        <v>81</v>
      </c>
      <c r="G239" s="13"/>
      <c r="H239" s="190">
        <v>1</v>
      </c>
      <c r="I239" s="191"/>
      <c r="J239" s="13"/>
      <c r="K239" s="13"/>
      <c r="L239" s="186"/>
      <c r="M239" s="192"/>
      <c r="N239" s="193"/>
      <c r="O239" s="193"/>
      <c r="P239" s="193"/>
      <c r="Q239" s="193"/>
      <c r="R239" s="193"/>
      <c r="S239" s="193"/>
      <c r="T239" s="19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8" t="s">
        <v>136</v>
      </c>
      <c r="AU239" s="188" t="s">
        <v>83</v>
      </c>
      <c r="AV239" s="13" t="s">
        <v>83</v>
      </c>
      <c r="AW239" s="13" t="s">
        <v>30</v>
      </c>
      <c r="AX239" s="13" t="s">
        <v>81</v>
      </c>
      <c r="AY239" s="188" t="s">
        <v>127</v>
      </c>
    </row>
    <row r="240" s="2" customFormat="1" ht="33" customHeight="1">
      <c r="A240" s="37"/>
      <c r="B240" s="171"/>
      <c r="C240" s="172" t="s">
        <v>372</v>
      </c>
      <c r="D240" s="172" t="s">
        <v>130</v>
      </c>
      <c r="E240" s="173" t="s">
        <v>856</v>
      </c>
      <c r="F240" s="174" t="s">
        <v>857</v>
      </c>
      <c r="G240" s="175" t="s">
        <v>151</v>
      </c>
      <c r="H240" s="176">
        <v>1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38</v>
      </c>
      <c r="O240" s="76"/>
      <c r="P240" s="182">
        <f>O240*H240</f>
        <v>0</v>
      </c>
      <c r="Q240" s="182">
        <v>0.00382</v>
      </c>
      <c r="R240" s="182">
        <f>Q240*H240</f>
        <v>0.00382</v>
      </c>
      <c r="S240" s="182">
        <v>0</v>
      </c>
      <c r="T240" s="18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134</v>
      </c>
      <c r="AT240" s="184" t="s">
        <v>130</v>
      </c>
      <c r="AU240" s="184" t="s">
        <v>83</v>
      </c>
      <c r="AY240" s="18" t="s">
        <v>127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81</v>
      </c>
      <c r="BK240" s="185">
        <f>ROUND(I240*H240,2)</f>
        <v>0</v>
      </c>
      <c r="BL240" s="18" t="s">
        <v>134</v>
      </c>
      <c r="BM240" s="184" t="s">
        <v>858</v>
      </c>
    </row>
    <row r="241" s="13" customFormat="1">
      <c r="A241" s="13"/>
      <c r="B241" s="186"/>
      <c r="C241" s="13"/>
      <c r="D241" s="187" t="s">
        <v>136</v>
      </c>
      <c r="E241" s="188" t="s">
        <v>1</v>
      </c>
      <c r="F241" s="189" t="s">
        <v>81</v>
      </c>
      <c r="G241" s="13"/>
      <c r="H241" s="190">
        <v>1</v>
      </c>
      <c r="I241" s="191"/>
      <c r="J241" s="13"/>
      <c r="K241" s="13"/>
      <c r="L241" s="186"/>
      <c r="M241" s="192"/>
      <c r="N241" s="193"/>
      <c r="O241" s="193"/>
      <c r="P241" s="193"/>
      <c r="Q241" s="193"/>
      <c r="R241" s="193"/>
      <c r="S241" s="193"/>
      <c r="T241" s="19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8" t="s">
        <v>136</v>
      </c>
      <c r="AU241" s="188" t="s">
        <v>83</v>
      </c>
      <c r="AV241" s="13" t="s">
        <v>83</v>
      </c>
      <c r="AW241" s="13" t="s">
        <v>30</v>
      </c>
      <c r="AX241" s="13" t="s">
        <v>81</v>
      </c>
      <c r="AY241" s="188" t="s">
        <v>127</v>
      </c>
    </row>
    <row r="242" s="2" customFormat="1" ht="24.15" customHeight="1">
      <c r="A242" s="37"/>
      <c r="B242" s="171"/>
      <c r="C242" s="172" t="s">
        <v>376</v>
      </c>
      <c r="D242" s="172" t="s">
        <v>130</v>
      </c>
      <c r="E242" s="173" t="s">
        <v>859</v>
      </c>
      <c r="F242" s="174" t="s">
        <v>860</v>
      </c>
      <c r="G242" s="175" t="s">
        <v>133</v>
      </c>
      <c r="H242" s="176">
        <v>1</v>
      </c>
      <c r="I242" s="177"/>
      <c r="J242" s="178">
        <f>ROUND(I242*H242,2)</f>
        <v>0</v>
      </c>
      <c r="K242" s="179"/>
      <c r="L242" s="38"/>
      <c r="M242" s="180" t="s">
        <v>1</v>
      </c>
      <c r="N242" s="181" t="s">
        <v>38</v>
      </c>
      <c r="O242" s="76"/>
      <c r="P242" s="182">
        <f>O242*H242</f>
        <v>0</v>
      </c>
      <c r="Q242" s="182">
        <v>0.00068000000000000005</v>
      </c>
      <c r="R242" s="182">
        <f>Q242*H242</f>
        <v>0.00068000000000000005</v>
      </c>
      <c r="S242" s="182">
        <v>0</v>
      </c>
      <c r="T242" s="18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84" t="s">
        <v>134</v>
      </c>
      <c r="AT242" s="184" t="s">
        <v>130</v>
      </c>
      <c r="AU242" s="184" t="s">
        <v>83</v>
      </c>
      <c r="AY242" s="18" t="s">
        <v>127</v>
      </c>
      <c r="BE242" s="185">
        <f>IF(N242="základní",J242,0)</f>
        <v>0</v>
      </c>
      <c r="BF242" s="185">
        <f>IF(N242="snížená",J242,0)</f>
        <v>0</v>
      </c>
      <c r="BG242" s="185">
        <f>IF(N242="zákl. přenesená",J242,0)</f>
        <v>0</v>
      </c>
      <c r="BH242" s="185">
        <f>IF(N242="sníž. přenesená",J242,0)</f>
        <v>0</v>
      </c>
      <c r="BI242" s="185">
        <f>IF(N242="nulová",J242,0)</f>
        <v>0</v>
      </c>
      <c r="BJ242" s="18" t="s">
        <v>81</v>
      </c>
      <c r="BK242" s="185">
        <f>ROUND(I242*H242,2)</f>
        <v>0</v>
      </c>
      <c r="BL242" s="18" t="s">
        <v>134</v>
      </c>
      <c r="BM242" s="184" t="s">
        <v>861</v>
      </c>
    </row>
    <row r="243" s="13" customFormat="1">
      <c r="A243" s="13"/>
      <c r="B243" s="186"/>
      <c r="C243" s="13"/>
      <c r="D243" s="187" t="s">
        <v>136</v>
      </c>
      <c r="E243" s="188" t="s">
        <v>1</v>
      </c>
      <c r="F243" s="189" t="s">
        <v>81</v>
      </c>
      <c r="G243" s="13"/>
      <c r="H243" s="190">
        <v>1</v>
      </c>
      <c r="I243" s="191"/>
      <c r="J243" s="13"/>
      <c r="K243" s="13"/>
      <c r="L243" s="186"/>
      <c r="M243" s="192"/>
      <c r="N243" s="193"/>
      <c r="O243" s="193"/>
      <c r="P243" s="193"/>
      <c r="Q243" s="193"/>
      <c r="R243" s="193"/>
      <c r="S243" s="193"/>
      <c r="T243" s="19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8" t="s">
        <v>136</v>
      </c>
      <c r="AU243" s="188" t="s">
        <v>83</v>
      </c>
      <c r="AV243" s="13" t="s">
        <v>83</v>
      </c>
      <c r="AW243" s="13" t="s">
        <v>30</v>
      </c>
      <c r="AX243" s="13" t="s">
        <v>81</v>
      </c>
      <c r="AY243" s="188" t="s">
        <v>127</v>
      </c>
    </row>
    <row r="244" s="2" customFormat="1" ht="24.15" customHeight="1">
      <c r="A244" s="37"/>
      <c r="B244" s="171"/>
      <c r="C244" s="172" t="s">
        <v>380</v>
      </c>
      <c r="D244" s="172" t="s">
        <v>130</v>
      </c>
      <c r="E244" s="173" t="s">
        <v>272</v>
      </c>
      <c r="F244" s="174" t="s">
        <v>273</v>
      </c>
      <c r="G244" s="175" t="s">
        <v>151</v>
      </c>
      <c r="H244" s="176">
        <v>1</v>
      </c>
      <c r="I244" s="177"/>
      <c r="J244" s="178">
        <f>ROUND(I244*H244,2)</f>
        <v>0</v>
      </c>
      <c r="K244" s="179"/>
      <c r="L244" s="38"/>
      <c r="M244" s="180" t="s">
        <v>1</v>
      </c>
      <c r="N244" s="181" t="s">
        <v>38</v>
      </c>
      <c r="O244" s="76"/>
      <c r="P244" s="182">
        <f>O244*H244</f>
        <v>0</v>
      </c>
      <c r="Q244" s="182">
        <v>0.00068000000000000005</v>
      </c>
      <c r="R244" s="182">
        <f>Q244*H244</f>
        <v>0.00068000000000000005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134</v>
      </c>
      <c r="AT244" s="184" t="s">
        <v>130</v>
      </c>
      <c r="AU244" s="184" t="s">
        <v>83</v>
      </c>
      <c r="AY244" s="18" t="s">
        <v>127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81</v>
      </c>
      <c r="BK244" s="185">
        <f>ROUND(I244*H244,2)</f>
        <v>0</v>
      </c>
      <c r="BL244" s="18" t="s">
        <v>134</v>
      </c>
      <c r="BM244" s="184" t="s">
        <v>862</v>
      </c>
    </row>
    <row r="245" s="13" customFormat="1">
      <c r="A245" s="13"/>
      <c r="B245" s="186"/>
      <c r="C245" s="13"/>
      <c r="D245" s="187" t="s">
        <v>136</v>
      </c>
      <c r="E245" s="188" t="s">
        <v>1</v>
      </c>
      <c r="F245" s="189" t="s">
        <v>81</v>
      </c>
      <c r="G245" s="13"/>
      <c r="H245" s="190">
        <v>1</v>
      </c>
      <c r="I245" s="191"/>
      <c r="J245" s="13"/>
      <c r="K245" s="13"/>
      <c r="L245" s="186"/>
      <c r="M245" s="192"/>
      <c r="N245" s="193"/>
      <c r="O245" s="193"/>
      <c r="P245" s="193"/>
      <c r="Q245" s="193"/>
      <c r="R245" s="193"/>
      <c r="S245" s="193"/>
      <c r="T245" s="19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8" t="s">
        <v>136</v>
      </c>
      <c r="AU245" s="188" t="s">
        <v>83</v>
      </c>
      <c r="AV245" s="13" t="s">
        <v>83</v>
      </c>
      <c r="AW245" s="13" t="s">
        <v>30</v>
      </c>
      <c r="AX245" s="13" t="s">
        <v>81</v>
      </c>
      <c r="AY245" s="188" t="s">
        <v>127</v>
      </c>
    </row>
    <row r="246" s="2" customFormat="1" ht="37.8" customHeight="1">
      <c r="A246" s="37"/>
      <c r="B246" s="171"/>
      <c r="C246" s="195" t="s">
        <v>385</v>
      </c>
      <c r="D246" s="195" t="s">
        <v>154</v>
      </c>
      <c r="E246" s="196" t="s">
        <v>863</v>
      </c>
      <c r="F246" s="197" t="s">
        <v>864</v>
      </c>
      <c r="G246" s="198" t="s">
        <v>133</v>
      </c>
      <c r="H246" s="199">
        <v>1</v>
      </c>
      <c r="I246" s="200"/>
      <c r="J246" s="201">
        <f>ROUND(I246*H246,2)</f>
        <v>0</v>
      </c>
      <c r="K246" s="202"/>
      <c r="L246" s="203"/>
      <c r="M246" s="204" t="s">
        <v>1</v>
      </c>
      <c r="N246" s="205" t="s">
        <v>38</v>
      </c>
      <c r="O246" s="76"/>
      <c r="P246" s="182">
        <f>O246*H246</f>
        <v>0</v>
      </c>
      <c r="Q246" s="182">
        <v>0.0025999999999999999</v>
      </c>
      <c r="R246" s="182">
        <f>Q246*H246</f>
        <v>0.0025999999999999999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157</v>
      </c>
      <c r="AT246" s="184" t="s">
        <v>154</v>
      </c>
      <c r="AU246" s="184" t="s">
        <v>83</v>
      </c>
      <c r="AY246" s="18" t="s">
        <v>127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81</v>
      </c>
      <c r="BK246" s="185">
        <f>ROUND(I246*H246,2)</f>
        <v>0</v>
      </c>
      <c r="BL246" s="18" t="s">
        <v>134</v>
      </c>
      <c r="BM246" s="184" t="s">
        <v>865</v>
      </c>
    </row>
    <row r="247" s="13" customFormat="1">
      <c r="A247" s="13"/>
      <c r="B247" s="186"/>
      <c r="C247" s="13"/>
      <c r="D247" s="187" t="s">
        <v>136</v>
      </c>
      <c r="E247" s="188" t="s">
        <v>1</v>
      </c>
      <c r="F247" s="189" t="s">
        <v>81</v>
      </c>
      <c r="G247" s="13"/>
      <c r="H247" s="190">
        <v>1</v>
      </c>
      <c r="I247" s="191"/>
      <c r="J247" s="13"/>
      <c r="K247" s="13"/>
      <c r="L247" s="186"/>
      <c r="M247" s="192"/>
      <c r="N247" s="193"/>
      <c r="O247" s="193"/>
      <c r="P247" s="193"/>
      <c r="Q247" s="193"/>
      <c r="R247" s="193"/>
      <c r="S247" s="193"/>
      <c r="T247" s="19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8" t="s">
        <v>136</v>
      </c>
      <c r="AU247" s="188" t="s">
        <v>83</v>
      </c>
      <c r="AV247" s="13" t="s">
        <v>83</v>
      </c>
      <c r="AW247" s="13" t="s">
        <v>30</v>
      </c>
      <c r="AX247" s="13" t="s">
        <v>81</v>
      </c>
      <c r="AY247" s="188" t="s">
        <v>127</v>
      </c>
    </row>
    <row r="248" s="2" customFormat="1" ht="24.15" customHeight="1">
      <c r="A248" s="37"/>
      <c r="B248" s="171"/>
      <c r="C248" s="172" t="s">
        <v>389</v>
      </c>
      <c r="D248" s="172" t="s">
        <v>130</v>
      </c>
      <c r="E248" s="173" t="s">
        <v>866</v>
      </c>
      <c r="F248" s="174" t="s">
        <v>867</v>
      </c>
      <c r="G248" s="175" t="s">
        <v>133</v>
      </c>
      <c r="H248" s="176">
        <v>2</v>
      </c>
      <c r="I248" s="177"/>
      <c r="J248" s="178">
        <f>ROUND(I248*H248,2)</f>
        <v>0</v>
      </c>
      <c r="K248" s="179"/>
      <c r="L248" s="38"/>
      <c r="M248" s="180" t="s">
        <v>1</v>
      </c>
      <c r="N248" s="181" t="s">
        <v>38</v>
      </c>
      <c r="O248" s="76"/>
      <c r="P248" s="182">
        <f>O248*H248</f>
        <v>0</v>
      </c>
      <c r="Q248" s="182">
        <v>0.00056999999999999998</v>
      </c>
      <c r="R248" s="182">
        <f>Q248*H248</f>
        <v>0.00114</v>
      </c>
      <c r="S248" s="182">
        <v>0</v>
      </c>
      <c r="T248" s="18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4" t="s">
        <v>134</v>
      </c>
      <c r="AT248" s="184" t="s">
        <v>130</v>
      </c>
      <c r="AU248" s="184" t="s">
        <v>83</v>
      </c>
      <c r="AY248" s="18" t="s">
        <v>127</v>
      </c>
      <c r="BE248" s="185">
        <f>IF(N248="základní",J248,0)</f>
        <v>0</v>
      </c>
      <c r="BF248" s="185">
        <f>IF(N248="snížená",J248,0)</f>
        <v>0</v>
      </c>
      <c r="BG248" s="185">
        <f>IF(N248="zákl. přenesená",J248,0)</f>
        <v>0</v>
      </c>
      <c r="BH248" s="185">
        <f>IF(N248="sníž. přenesená",J248,0)</f>
        <v>0</v>
      </c>
      <c r="BI248" s="185">
        <f>IF(N248="nulová",J248,0)</f>
        <v>0</v>
      </c>
      <c r="BJ248" s="18" t="s">
        <v>81</v>
      </c>
      <c r="BK248" s="185">
        <f>ROUND(I248*H248,2)</f>
        <v>0</v>
      </c>
      <c r="BL248" s="18" t="s">
        <v>134</v>
      </c>
      <c r="BM248" s="184" t="s">
        <v>868</v>
      </c>
    </row>
    <row r="249" s="13" customFormat="1">
      <c r="A249" s="13"/>
      <c r="B249" s="186"/>
      <c r="C249" s="13"/>
      <c r="D249" s="187" t="s">
        <v>136</v>
      </c>
      <c r="E249" s="188" t="s">
        <v>1</v>
      </c>
      <c r="F249" s="189" t="s">
        <v>83</v>
      </c>
      <c r="G249" s="13"/>
      <c r="H249" s="190">
        <v>2</v>
      </c>
      <c r="I249" s="191"/>
      <c r="J249" s="13"/>
      <c r="K249" s="13"/>
      <c r="L249" s="186"/>
      <c r="M249" s="192"/>
      <c r="N249" s="193"/>
      <c r="O249" s="193"/>
      <c r="P249" s="193"/>
      <c r="Q249" s="193"/>
      <c r="R249" s="193"/>
      <c r="S249" s="193"/>
      <c r="T249" s="19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8" t="s">
        <v>136</v>
      </c>
      <c r="AU249" s="188" t="s">
        <v>83</v>
      </c>
      <c r="AV249" s="13" t="s">
        <v>83</v>
      </c>
      <c r="AW249" s="13" t="s">
        <v>30</v>
      </c>
      <c r="AX249" s="13" t="s">
        <v>81</v>
      </c>
      <c r="AY249" s="188" t="s">
        <v>127</v>
      </c>
    </row>
    <row r="250" s="2" customFormat="1" ht="24.15" customHeight="1">
      <c r="A250" s="37"/>
      <c r="B250" s="171"/>
      <c r="C250" s="172" t="s">
        <v>393</v>
      </c>
      <c r="D250" s="172" t="s">
        <v>130</v>
      </c>
      <c r="E250" s="173" t="s">
        <v>869</v>
      </c>
      <c r="F250" s="174" t="s">
        <v>870</v>
      </c>
      <c r="G250" s="175" t="s">
        <v>133</v>
      </c>
      <c r="H250" s="176">
        <v>1</v>
      </c>
      <c r="I250" s="177"/>
      <c r="J250" s="178">
        <f>ROUND(I250*H250,2)</f>
        <v>0</v>
      </c>
      <c r="K250" s="179"/>
      <c r="L250" s="38"/>
      <c r="M250" s="180" t="s">
        <v>1</v>
      </c>
      <c r="N250" s="181" t="s">
        <v>38</v>
      </c>
      <c r="O250" s="76"/>
      <c r="P250" s="182">
        <f>O250*H250</f>
        <v>0</v>
      </c>
      <c r="Q250" s="182">
        <v>0.00147</v>
      </c>
      <c r="R250" s="182">
        <f>Q250*H250</f>
        <v>0.00147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134</v>
      </c>
      <c r="AT250" s="184" t="s">
        <v>130</v>
      </c>
      <c r="AU250" s="184" t="s">
        <v>83</v>
      </c>
      <c r="AY250" s="18" t="s">
        <v>127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81</v>
      </c>
      <c r="BK250" s="185">
        <f>ROUND(I250*H250,2)</f>
        <v>0</v>
      </c>
      <c r="BL250" s="18" t="s">
        <v>134</v>
      </c>
      <c r="BM250" s="184" t="s">
        <v>871</v>
      </c>
    </row>
    <row r="251" s="13" customFormat="1">
      <c r="A251" s="13"/>
      <c r="B251" s="186"/>
      <c r="C251" s="13"/>
      <c r="D251" s="187" t="s">
        <v>136</v>
      </c>
      <c r="E251" s="188" t="s">
        <v>1</v>
      </c>
      <c r="F251" s="189" t="s">
        <v>81</v>
      </c>
      <c r="G251" s="13"/>
      <c r="H251" s="190">
        <v>1</v>
      </c>
      <c r="I251" s="191"/>
      <c r="J251" s="13"/>
      <c r="K251" s="13"/>
      <c r="L251" s="186"/>
      <c r="M251" s="192"/>
      <c r="N251" s="193"/>
      <c r="O251" s="193"/>
      <c r="P251" s="193"/>
      <c r="Q251" s="193"/>
      <c r="R251" s="193"/>
      <c r="S251" s="193"/>
      <c r="T251" s="19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8" t="s">
        <v>136</v>
      </c>
      <c r="AU251" s="188" t="s">
        <v>83</v>
      </c>
      <c r="AV251" s="13" t="s">
        <v>83</v>
      </c>
      <c r="AW251" s="13" t="s">
        <v>30</v>
      </c>
      <c r="AX251" s="13" t="s">
        <v>81</v>
      </c>
      <c r="AY251" s="188" t="s">
        <v>127</v>
      </c>
    </row>
    <row r="252" s="2" customFormat="1" ht="24.15" customHeight="1">
      <c r="A252" s="37"/>
      <c r="B252" s="171"/>
      <c r="C252" s="172" t="s">
        <v>397</v>
      </c>
      <c r="D252" s="172" t="s">
        <v>130</v>
      </c>
      <c r="E252" s="173" t="s">
        <v>872</v>
      </c>
      <c r="F252" s="174" t="s">
        <v>873</v>
      </c>
      <c r="G252" s="175" t="s">
        <v>145</v>
      </c>
      <c r="H252" s="176">
        <v>0.076999999999999999</v>
      </c>
      <c r="I252" s="177"/>
      <c r="J252" s="178">
        <f>ROUND(I252*H252,2)</f>
        <v>0</v>
      </c>
      <c r="K252" s="179"/>
      <c r="L252" s="38"/>
      <c r="M252" s="180" t="s">
        <v>1</v>
      </c>
      <c r="N252" s="181" t="s">
        <v>38</v>
      </c>
      <c r="O252" s="76"/>
      <c r="P252" s="182">
        <f>O252*H252</f>
        <v>0</v>
      </c>
      <c r="Q252" s="182">
        <v>0</v>
      </c>
      <c r="R252" s="182">
        <f>Q252*H252</f>
        <v>0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134</v>
      </c>
      <c r="AT252" s="184" t="s">
        <v>130</v>
      </c>
      <c r="AU252" s="184" t="s">
        <v>83</v>
      </c>
      <c r="AY252" s="18" t="s">
        <v>127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81</v>
      </c>
      <c r="BK252" s="185">
        <f>ROUND(I252*H252,2)</f>
        <v>0</v>
      </c>
      <c r="BL252" s="18" t="s">
        <v>134</v>
      </c>
      <c r="BM252" s="184" t="s">
        <v>874</v>
      </c>
    </row>
    <row r="253" s="12" customFormat="1" ht="25.92" customHeight="1">
      <c r="A253" s="12"/>
      <c r="B253" s="158"/>
      <c r="C253" s="12"/>
      <c r="D253" s="159" t="s">
        <v>72</v>
      </c>
      <c r="E253" s="160" t="s">
        <v>648</v>
      </c>
      <c r="F253" s="160" t="s">
        <v>649</v>
      </c>
      <c r="G253" s="12"/>
      <c r="H253" s="12"/>
      <c r="I253" s="161"/>
      <c r="J253" s="162">
        <f>BK253</f>
        <v>0</v>
      </c>
      <c r="K253" s="12"/>
      <c r="L253" s="158"/>
      <c r="M253" s="163"/>
      <c r="N253" s="164"/>
      <c r="O253" s="164"/>
      <c r="P253" s="165">
        <f>P254</f>
        <v>0</v>
      </c>
      <c r="Q253" s="164"/>
      <c r="R253" s="165">
        <f>R254</f>
        <v>0.33000000000000002</v>
      </c>
      <c r="S253" s="164"/>
      <c r="T253" s="166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59" t="s">
        <v>153</v>
      </c>
      <c r="AT253" s="167" t="s">
        <v>72</v>
      </c>
      <c r="AU253" s="167" t="s">
        <v>73</v>
      </c>
      <c r="AY253" s="159" t="s">
        <v>127</v>
      </c>
      <c r="BK253" s="168">
        <f>BK254</f>
        <v>0</v>
      </c>
    </row>
    <row r="254" s="12" customFormat="1" ht="22.8" customHeight="1">
      <c r="A254" s="12"/>
      <c r="B254" s="158"/>
      <c r="C254" s="12"/>
      <c r="D254" s="159" t="s">
        <v>72</v>
      </c>
      <c r="E254" s="169" t="s">
        <v>650</v>
      </c>
      <c r="F254" s="169" t="s">
        <v>651</v>
      </c>
      <c r="G254" s="12"/>
      <c r="H254" s="12"/>
      <c r="I254" s="161"/>
      <c r="J254" s="170">
        <f>BK254</f>
        <v>0</v>
      </c>
      <c r="K254" s="12"/>
      <c r="L254" s="158"/>
      <c r="M254" s="163"/>
      <c r="N254" s="164"/>
      <c r="O254" s="164"/>
      <c r="P254" s="165">
        <f>SUM(P255:P264)</f>
        <v>0</v>
      </c>
      <c r="Q254" s="164"/>
      <c r="R254" s="165">
        <f>SUM(R255:R264)</f>
        <v>0.33000000000000002</v>
      </c>
      <c r="S254" s="164"/>
      <c r="T254" s="166">
        <f>SUM(T255:T264)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9" t="s">
        <v>153</v>
      </c>
      <c r="AT254" s="167" t="s">
        <v>72</v>
      </c>
      <c r="AU254" s="167" t="s">
        <v>81</v>
      </c>
      <c r="AY254" s="159" t="s">
        <v>127</v>
      </c>
      <c r="BK254" s="168">
        <f>SUM(BK255:BK264)</f>
        <v>0</v>
      </c>
    </row>
    <row r="255" s="2" customFormat="1" ht="24.15" customHeight="1">
      <c r="A255" s="37"/>
      <c r="B255" s="171"/>
      <c r="C255" s="172" t="s">
        <v>401</v>
      </c>
      <c r="D255" s="172" t="s">
        <v>130</v>
      </c>
      <c r="E255" s="173" t="s">
        <v>658</v>
      </c>
      <c r="F255" s="174" t="s">
        <v>659</v>
      </c>
      <c r="G255" s="175" t="s">
        <v>151</v>
      </c>
      <c r="H255" s="176">
        <v>1</v>
      </c>
      <c r="I255" s="177"/>
      <c r="J255" s="178">
        <f>ROUND(I255*H255,2)</f>
        <v>0</v>
      </c>
      <c r="K255" s="179"/>
      <c r="L255" s="38"/>
      <c r="M255" s="180" t="s">
        <v>1</v>
      </c>
      <c r="N255" s="181" t="s">
        <v>38</v>
      </c>
      <c r="O255" s="76"/>
      <c r="P255" s="182">
        <f>O255*H255</f>
        <v>0</v>
      </c>
      <c r="Q255" s="182">
        <v>0</v>
      </c>
      <c r="R255" s="182">
        <f>Q255*H255</f>
        <v>0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655</v>
      </c>
      <c r="AT255" s="184" t="s">
        <v>130</v>
      </c>
      <c r="AU255" s="184" t="s">
        <v>83</v>
      </c>
      <c r="AY255" s="18" t="s">
        <v>127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81</v>
      </c>
      <c r="BK255" s="185">
        <f>ROUND(I255*H255,2)</f>
        <v>0</v>
      </c>
      <c r="BL255" s="18" t="s">
        <v>655</v>
      </c>
      <c r="BM255" s="184" t="s">
        <v>875</v>
      </c>
    </row>
    <row r="256" s="13" customFormat="1">
      <c r="A256" s="13"/>
      <c r="B256" s="186"/>
      <c r="C256" s="13"/>
      <c r="D256" s="187" t="s">
        <v>136</v>
      </c>
      <c r="E256" s="188" t="s">
        <v>1</v>
      </c>
      <c r="F256" s="189" t="s">
        <v>81</v>
      </c>
      <c r="G256" s="13"/>
      <c r="H256" s="190">
        <v>1</v>
      </c>
      <c r="I256" s="191"/>
      <c r="J256" s="13"/>
      <c r="K256" s="13"/>
      <c r="L256" s="186"/>
      <c r="M256" s="192"/>
      <c r="N256" s="193"/>
      <c r="O256" s="193"/>
      <c r="P256" s="193"/>
      <c r="Q256" s="193"/>
      <c r="R256" s="193"/>
      <c r="S256" s="193"/>
      <c r="T256" s="19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8" t="s">
        <v>136</v>
      </c>
      <c r="AU256" s="188" t="s">
        <v>83</v>
      </c>
      <c r="AV256" s="13" t="s">
        <v>83</v>
      </c>
      <c r="AW256" s="13" t="s">
        <v>30</v>
      </c>
      <c r="AX256" s="13" t="s">
        <v>73</v>
      </c>
      <c r="AY256" s="188" t="s">
        <v>127</v>
      </c>
    </row>
    <row r="257" s="2" customFormat="1" ht="16.5" customHeight="1">
      <c r="A257" s="37"/>
      <c r="B257" s="171"/>
      <c r="C257" s="172" t="s">
        <v>405</v>
      </c>
      <c r="D257" s="172" t="s">
        <v>130</v>
      </c>
      <c r="E257" s="173" t="s">
        <v>662</v>
      </c>
      <c r="F257" s="174" t="s">
        <v>663</v>
      </c>
      <c r="G257" s="175" t="s">
        <v>151</v>
      </c>
      <c r="H257" s="176">
        <v>1</v>
      </c>
      <c r="I257" s="177"/>
      <c r="J257" s="178">
        <f>ROUND(I257*H257,2)</f>
        <v>0</v>
      </c>
      <c r="K257" s="179"/>
      <c r="L257" s="38"/>
      <c r="M257" s="180" t="s">
        <v>1</v>
      </c>
      <c r="N257" s="181" t="s">
        <v>38</v>
      </c>
      <c r="O257" s="76"/>
      <c r="P257" s="182">
        <f>O257*H257</f>
        <v>0</v>
      </c>
      <c r="Q257" s="182">
        <v>0</v>
      </c>
      <c r="R257" s="182">
        <f>Q257*H257</f>
        <v>0</v>
      </c>
      <c r="S257" s="182">
        <v>0</v>
      </c>
      <c r="T257" s="183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4" t="s">
        <v>655</v>
      </c>
      <c r="AT257" s="184" t="s">
        <v>130</v>
      </c>
      <c r="AU257" s="184" t="s">
        <v>83</v>
      </c>
      <c r="AY257" s="18" t="s">
        <v>127</v>
      </c>
      <c r="BE257" s="185">
        <f>IF(N257="základní",J257,0)</f>
        <v>0</v>
      </c>
      <c r="BF257" s="185">
        <f>IF(N257="snížená",J257,0)</f>
        <v>0</v>
      </c>
      <c r="BG257" s="185">
        <f>IF(N257="zákl. přenesená",J257,0)</f>
        <v>0</v>
      </c>
      <c r="BH257" s="185">
        <f>IF(N257="sníž. přenesená",J257,0)</f>
        <v>0</v>
      </c>
      <c r="BI257" s="185">
        <f>IF(N257="nulová",J257,0)</f>
        <v>0</v>
      </c>
      <c r="BJ257" s="18" t="s">
        <v>81</v>
      </c>
      <c r="BK257" s="185">
        <f>ROUND(I257*H257,2)</f>
        <v>0</v>
      </c>
      <c r="BL257" s="18" t="s">
        <v>655</v>
      </c>
      <c r="BM257" s="184" t="s">
        <v>876</v>
      </c>
    </row>
    <row r="258" s="13" customFormat="1">
      <c r="A258" s="13"/>
      <c r="B258" s="186"/>
      <c r="C258" s="13"/>
      <c r="D258" s="187" t="s">
        <v>136</v>
      </c>
      <c r="E258" s="188" t="s">
        <v>1</v>
      </c>
      <c r="F258" s="189" t="s">
        <v>81</v>
      </c>
      <c r="G258" s="13"/>
      <c r="H258" s="190">
        <v>1</v>
      </c>
      <c r="I258" s="191"/>
      <c r="J258" s="13"/>
      <c r="K258" s="13"/>
      <c r="L258" s="186"/>
      <c r="M258" s="192"/>
      <c r="N258" s="193"/>
      <c r="O258" s="193"/>
      <c r="P258" s="193"/>
      <c r="Q258" s="193"/>
      <c r="R258" s="193"/>
      <c r="S258" s="193"/>
      <c r="T258" s="19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88" t="s">
        <v>136</v>
      </c>
      <c r="AU258" s="188" t="s">
        <v>83</v>
      </c>
      <c r="AV258" s="13" t="s">
        <v>83</v>
      </c>
      <c r="AW258" s="13" t="s">
        <v>30</v>
      </c>
      <c r="AX258" s="13" t="s">
        <v>73</v>
      </c>
      <c r="AY258" s="188" t="s">
        <v>127</v>
      </c>
    </row>
    <row r="259" s="2" customFormat="1" ht="16.5" customHeight="1">
      <c r="A259" s="37"/>
      <c r="B259" s="171"/>
      <c r="C259" s="172" t="s">
        <v>411</v>
      </c>
      <c r="D259" s="172" t="s">
        <v>130</v>
      </c>
      <c r="E259" s="173" t="s">
        <v>666</v>
      </c>
      <c r="F259" s="174" t="s">
        <v>667</v>
      </c>
      <c r="G259" s="175" t="s">
        <v>145</v>
      </c>
      <c r="H259" s="176">
        <v>1.1000000000000001</v>
      </c>
      <c r="I259" s="177"/>
      <c r="J259" s="178">
        <f>ROUND(I259*H259,2)</f>
        <v>0</v>
      </c>
      <c r="K259" s="179"/>
      <c r="L259" s="38"/>
      <c r="M259" s="180" t="s">
        <v>1</v>
      </c>
      <c r="N259" s="181" t="s">
        <v>38</v>
      </c>
      <c r="O259" s="76"/>
      <c r="P259" s="182">
        <f>O259*H259</f>
        <v>0</v>
      </c>
      <c r="Q259" s="182">
        <v>0</v>
      </c>
      <c r="R259" s="182">
        <f>Q259*H259</f>
        <v>0</v>
      </c>
      <c r="S259" s="182">
        <v>0</v>
      </c>
      <c r="T259" s="18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4" t="s">
        <v>134</v>
      </c>
      <c r="AT259" s="184" t="s">
        <v>130</v>
      </c>
      <c r="AU259" s="184" t="s">
        <v>83</v>
      </c>
      <c r="AY259" s="18" t="s">
        <v>127</v>
      </c>
      <c r="BE259" s="185">
        <f>IF(N259="základní",J259,0)</f>
        <v>0</v>
      </c>
      <c r="BF259" s="185">
        <f>IF(N259="snížená",J259,0)</f>
        <v>0</v>
      </c>
      <c r="BG259" s="185">
        <f>IF(N259="zákl. přenesená",J259,0)</f>
        <v>0</v>
      </c>
      <c r="BH259" s="185">
        <f>IF(N259="sníž. přenesená",J259,0)</f>
        <v>0</v>
      </c>
      <c r="BI259" s="185">
        <f>IF(N259="nulová",J259,0)</f>
        <v>0</v>
      </c>
      <c r="BJ259" s="18" t="s">
        <v>81</v>
      </c>
      <c r="BK259" s="185">
        <f>ROUND(I259*H259,2)</f>
        <v>0</v>
      </c>
      <c r="BL259" s="18" t="s">
        <v>134</v>
      </c>
      <c r="BM259" s="184" t="s">
        <v>877</v>
      </c>
    </row>
    <row r="260" s="13" customFormat="1">
      <c r="A260" s="13"/>
      <c r="B260" s="186"/>
      <c r="C260" s="13"/>
      <c r="D260" s="187" t="s">
        <v>136</v>
      </c>
      <c r="E260" s="188" t="s">
        <v>1</v>
      </c>
      <c r="F260" s="189" t="s">
        <v>878</v>
      </c>
      <c r="G260" s="13"/>
      <c r="H260" s="190">
        <v>1.1000000000000001</v>
      </c>
      <c r="I260" s="191"/>
      <c r="J260" s="13"/>
      <c r="K260" s="13"/>
      <c r="L260" s="186"/>
      <c r="M260" s="192"/>
      <c r="N260" s="193"/>
      <c r="O260" s="193"/>
      <c r="P260" s="193"/>
      <c r="Q260" s="193"/>
      <c r="R260" s="193"/>
      <c r="S260" s="193"/>
      <c r="T260" s="19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8" t="s">
        <v>136</v>
      </c>
      <c r="AU260" s="188" t="s">
        <v>83</v>
      </c>
      <c r="AV260" s="13" t="s">
        <v>83</v>
      </c>
      <c r="AW260" s="13" t="s">
        <v>30</v>
      </c>
      <c r="AX260" s="13" t="s">
        <v>81</v>
      </c>
      <c r="AY260" s="188" t="s">
        <v>127</v>
      </c>
    </row>
    <row r="261" s="2" customFormat="1" ht="16.5" customHeight="1">
      <c r="A261" s="37"/>
      <c r="B261" s="171"/>
      <c r="C261" s="172" t="s">
        <v>416</v>
      </c>
      <c r="D261" s="172" t="s">
        <v>130</v>
      </c>
      <c r="E261" s="173" t="s">
        <v>670</v>
      </c>
      <c r="F261" s="174" t="s">
        <v>671</v>
      </c>
      <c r="G261" s="175" t="s">
        <v>145</v>
      </c>
      <c r="H261" s="176">
        <v>1.1000000000000001</v>
      </c>
      <c r="I261" s="177"/>
      <c r="J261" s="178">
        <f>ROUND(I261*H261,2)</f>
        <v>0</v>
      </c>
      <c r="K261" s="179"/>
      <c r="L261" s="38"/>
      <c r="M261" s="180" t="s">
        <v>1</v>
      </c>
      <c r="N261" s="181" t="s">
        <v>38</v>
      </c>
      <c r="O261" s="76"/>
      <c r="P261" s="182">
        <f>O261*H261</f>
        <v>0</v>
      </c>
      <c r="Q261" s="182">
        <v>0.29999999999999999</v>
      </c>
      <c r="R261" s="182">
        <f>Q261*H261</f>
        <v>0.33000000000000002</v>
      </c>
      <c r="S261" s="182">
        <v>0</v>
      </c>
      <c r="T261" s="183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4" t="s">
        <v>134</v>
      </c>
      <c r="AT261" s="184" t="s">
        <v>130</v>
      </c>
      <c r="AU261" s="184" t="s">
        <v>83</v>
      </c>
      <c r="AY261" s="18" t="s">
        <v>127</v>
      </c>
      <c r="BE261" s="185">
        <f>IF(N261="základní",J261,0)</f>
        <v>0</v>
      </c>
      <c r="BF261" s="185">
        <f>IF(N261="snížená",J261,0)</f>
        <v>0</v>
      </c>
      <c r="BG261" s="185">
        <f>IF(N261="zákl. přenesená",J261,0)</f>
        <v>0</v>
      </c>
      <c r="BH261" s="185">
        <f>IF(N261="sníž. přenesená",J261,0)</f>
        <v>0</v>
      </c>
      <c r="BI261" s="185">
        <f>IF(N261="nulová",J261,0)</f>
        <v>0</v>
      </c>
      <c r="BJ261" s="18" t="s">
        <v>81</v>
      </c>
      <c r="BK261" s="185">
        <f>ROUND(I261*H261,2)</f>
        <v>0</v>
      </c>
      <c r="BL261" s="18" t="s">
        <v>134</v>
      </c>
      <c r="BM261" s="184" t="s">
        <v>879</v>
      </c>
    </row>
    <row r="262" s="13" customFormat="1">
      <c r="A262" s="13"/>
      <c r="B262" s="186"/>
      <c r="C262" s="13"/>
      <c r="D262" s="187" t="s">
        <v>136</v>
      </c>
      <c r="E262" s="188" t="s">
        <v>1</v>
      </c>
      <c r="F262" s="189" t="s">
        <v>878</v>
      </c>
      <c r="G262" s="13"/>
      <c r="H262" s="190">
        <v>1.1000000000000001</v>
      </c>
      <c r="I262" s="191"/>
      <c r="J262" s="13"/>
      <c r="K262" s="13"/>
      <c r="L262" s="186"/>
      <c r="M262" s="192"/>
      <c r="N262" s="193"/>
      <c r="O262" s="193"/>
      <c r="P262" s="193"/>
      <c r="Q262" s="193"/>
      <c r="R262" s="193"/>
      <c r="S262" s="193"/>
      <c r="T262" s="19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88" t="s">
        <v>136</v>
      </c>
      <c r="AU262" s="188" t="s">
        <v>83</v>
      </c>
      <c r="AV262" s="13" t="s">
        <v>83</v>
      </c>
      <c r="AW262" s="13" t="s">
        <v>30</v>
      </c>
      <c r="AX262" s="13" t="s">
        <v>81</v>
      </c>
      <c r="AY262" s="188" t="s">
        <v>127</v>
      </c>
    </row>
    <row r="263" s="2" customFormat="1" ht="16.5" customHeight="1">
      <c r="A263" s="37"/>
      <c r="B263" s="171"/>
      <c r="C263" s="172" t="s">
        <v>420</v>
      </c>
      <c r="D263" s="172" t="s">
        <v>130</v>
      </c>
      <c r="E263" s="173" t="s">
        <v>674</v>
      </c>
      <c r="F263" s="174" t="s">
        <v>675</v>
      </c>
      <c r="G263" s="175" t="s">
        <v>151</v>
      </c>
      <c r="H263" s="176">
        <v>1</v>
      </c>
      <c r="I263" s="177"/>
      <c r="J263" s="178">
        <f>ROUND(I263*H263,2)</f>
        <v>0</v>
      </c>
      <c r="K263" s="179"/>
      <c r="L263" s="38"/>
      <c r="M263" s="180" t="s">
        <v>1</v>
      </c>
      <c r="N263" s="181" t="s">
        <v>38</v>
      </c>
      <c r="O263" s="76"/>
      <c r="P263" s="182">
        <f>O263*H263</f>
        <v>0</v>
      </c>
      <c r="Q263" s="182">
        <v>0</v>
      </c>
      <c r="R263" s="182">
        <f>Q263*H263</f>
        <v>0</v>
      </c>
      <c r="S263" s="182">
        <v>0</v>
      </c>
      <c r="T263" s="183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4" t="s">
        <v>655</v>
      </c>
      <c r="AT263" s="184" t="s">
        <v>130</v>
      </c>
      <c r="AU263" s="184" t="s">
        <v>83</v>
      </c>
      <c r="AY263" s="18" t="s">
        <v>127</v>
      </c>
      <c r="BE263" s="185">
        <f>IF(N263="základní",J263,0)</f>
        <v>0</v>
      </c>
      <c r="BF263" s="185">
        <f>IF(N263="snížená",J263,0)</f>
        <v>0</v>
      </c>
      <c r="BG263" s="185">
        <f>IF(N263="zákl. přenesená",J263,0)</f>
        <v>0</v>
      </c>
      <c r="BH263" s="185">
        <f>IF(N263="sníž. přenesená",J263,0)</f>
        <v>0</v>
      </c>
      <c r="BI263" s="185">
        <f>IF(N263="nulová",J263,0)</f>
        <v>0</v>
      </c>
      <c r="BJ263" s="18" t="s">
        <v>81</v>
      </c>
      <c r="BK263" s="185">
        <f>ROUND(I263*H263,2)</f>
        <v>0</v>
      </c>
      <c r="BL263" s="18" t="s">
        <v>655</v>
      </c>
      <c r="BM263" s="184" t="s">
        <v>880</v>
      </c>
    </row>
    <row r="264" s="13" customFormat="1">
      <c r="A264" s="13"/>
      <c r="B264" s="186"/>
      <c r="C264" s="13"/>
      <c r="D264" s="187" t="s">
        <v>136</v>
      </c>
      <c r="E264" s="188" t="s">
        <v>1</v>
      </c>
      <c r="F264" s="189" t="s">
        <v>81</v>
      </c>
      <c r="G264" s="13"/>
      <c r="H264" s="190">
        <v>1</v>
      </c>
      <c r="I264" s="191"/>
      <c r="J264" s="13"/>
      <c r="K264" s="13"/>
      <c r="L264" s="186"/>
      <c r="M264" s="214"/>
      <c r="N264" s="215"/>
      <c r="O264" s="215"/>
      <c r="P264" s="215"/>
      <c r="Q264" s="215"/>
      <c r="R264" s="215"/>
      <c r="S264" s="215"/>
      <c r="T264" s="21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8" t="s">
        <v>136</v>
      </c>
      <c r="AU264" s="188" t="s">
        <v>83</v>
      </c>
      <c r="AV264" s="13" t="s">
        <v>83</v>
      </c>
      <c r="AW264" s="13" t="s">
        <v>30</v>
      </c>
      <c r="AX264" s="13" t="s">
        <v>73</v>
      </c>
      <c r="AY264" s="188" t="s">
        <v>127</v>
      </c>
    </row>
    <row r="265" s="2" customFormat="1" ht="6.96" customHeight="1">
      <c r="A265" s="37"/>
      <c r="B265" s="59"/>
      <c r="C265" s="60"/>
      <c r="D265" s="60"/>
      <c r="E265" s="60"/>
      <c r="F265" s="60"/>
      <c r="G265" s="60"/>
      <c r="H265" s="60"/>
      <c r="I265" s="60"/>
      <c r="J265" s="60"/>
      <c r="K265" s="60"/>
      <c r="L265" s="38"/>
      <c r="M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</row>
  </sheetData>
  <autoFilter ref="C121:K26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1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881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26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 xml:space="preserve"> </v>
      </c>
      <c r="F21" s="37"/>
      <c r="G21" s="37"/>
      <c r="H21" s="37"/>
      <c r="I21" s="31" t="s">
        <v>26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26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ROUND((SUM(BE120:BE155)),  2)</f>
        <v>0</v>
      </c>
      <c r="G33" s="37"/>
      <c r="H33" s="37"/>
      <c r="I33" s="127">
        <v>0.20999999999999999</v>
      </c>
      <c r="J33" s="126">
        <f>ROUND(((SUM(BE120:BE155))*I33),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ROUND((SUM(BF120:BF155)),  2)</f>
        <v>0</v>
      </c>
      <c r="G34" s="37"/>
      <c r="H34" s="37"/>
      <c r="I34" s="127">
        <v>0.14999999999999999</v>
      </c>
      <c r="J34" s="126">
        <f>ROUND(((SUM(BF120:BF155))*I34),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ROUND((SUM(BG120:BG155)),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ROUND((SUM(BH120:BH155)),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ROUND((SUM(BI120:BI155)),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1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D1_01_4c - Plynová odběrná zařízení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29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J121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882</v>
      </c>
      <c r="E98" s="145"/>
      <c r="F98" s="145"/>
      <c r="G98" s="145"/>
      <c r="H98" s="145"/>
      <c r="I98" s="145"/>
      <c r="J98" s="146">
        <f>J122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39"/>
      <c r="C99" s="9"/>
      <c r="D99" s="140" t="s">
        <v>110</v>
      </c>
      <c r="E99" s="141"/>
      <c r="F99" s="141"/>
      <c r="G99" s="141"/>
      <c r="H99" s="141"/>
      <c r="I99" s="141"/>
      <c r="J99" s="142">
        <f>J144</f>
        <v>0</v>
      </c>
      <c r="K99" s="9"/>
      <c r="L99" s="13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3"/>
      <c r="C100" s="10"/>
      <c r="D100" s="144" t="s">
        <v>111</v>
      </c>
      <c r="E100" s="145"/>
      <c r="F100" s="145"/>
      <c r="G100" s="145"/>
      <c r="H100" s="145"/>
      <c r="I100" s="145"/>
      <c r="J100" s="146">
        <f>J145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112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0" t="str">
        <f>E7</f>
        <v>Hluboká 109, Jihlava - Oprava plynové kotelny 1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94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D1_01_4c - Plynová odběrná zařízení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 xml:space="preserve"> </v>
      </c>
      <c r="G114" s="37"/>
      <c r="H114" s="37"/>
      <c r="I114" s="31" t="s">
        <v>22</v>
      </c>
      <c r="J114" s="68" t="str">
        <f>IF(J12="","",J12)</f>
        <v>16. 12. 2024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7"/>
      <c r="E116" s="37"/>
      <c r="F116" s="26" t="str">
        <f>E15</f>
        <v xml:space="preserve"> </v>
      </c>
      <c r="G116" s="37"/>
      <c r="H116" s="37"/>
      <c r="I116" s="31" t="s">
        <v>29</v>
      </c>
      <c r="J116" s="35" t="str">
        <f>E21</f>
        <v xml:space="preserve"> 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7"/>
      <c r="E117" s="37"/>
      <c r="F117" s="26" t="str">
        <f>IF(E18="","",E18)</f>
        <v>Vyplň údaj</v>
      </c>
      <c r="G117" s="37"/>
      <c r="H117" s="37"/>
      <c r="I117" s="31" t="s">
        <v>31</v>
      </c>
      <c r="J117" s="35" t="str">
        <f>E24</f>
        <v xml:space="preserve"> 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47"/>
      <c r="B119" s="148"/>
      <c r="C119" s="149" t="s">
        <v>113</v>
      </c>
      <c r="D119" s="150" t="s">
        <v>58</v>
      </c>
      <c r="E119" s="150" t="s">
        <v>54</v>
      </c>
      <c r="F119" s="150" t="s">
        <v>55</v>
      </c>
      <c r="G119" s="150" t="s">
        <v>114</v>
      </c>
      <c r="H119" s="150" t="s">
        <v>115</v>
      </c>
      <c r="I119" s="150" t="s">
        <v>116</v>
      </c>
      <c r="J119" s="151" t="s">
        <v>98</v>
      </c>
      <c r="K119" s="152" t="s">
        <v>117</v>
      </c>
      <c r="L119" s="153"/>
      <c r="M119" s="85" t="s">
        <v>1</v>
      </c>
      <c r="N119" s="86" t="s">
        <v>37</v>
      </c>
      <c r="O119" s="86" t="s">
        <v>118</v>
      </c>
      <c r="P119" s="86" t="s">
        <v>119</v>
      </c>
      <c r="Q119" s="86" t="s">
        <v>120</v>
      </c>
      <c r="R119" s="86" t="s">
        <v>121</v>
      </c>
      <c r="S119" s="86" t="s">
        <v>122</v>
      </c>
      <c r="T119" s="87" t="s">
        <v>123</v>
      </c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</row>
    <row r="120" s="2" customFormat="1" ht="22.8" customHeight="1">
      <c r="A120" s="37"/>
      <c r="B120" s="38"/>
      <c r="C120" s="92" t="s">
        <v>124</v>
      </c>
      <c r="D120" s="37"/>
      <c r="E120" s="37"/>
      <c r="F120" s="37"/>
      <c r="G120" s="37"/>
      <c r="H120" s="37"/>
      <c r="I120" s="37"/>
      <c r="J120" s="154">
        <f>BK120</f>
        <v>0</v>
      </c>
      <c r="K120" s="37"/>
      <c r="L120" s="38"/>
      <c r="M120" s="88"/>
      <c r="N120" s="72"/>
      <c r="O120" s="89"/>
      <c r="P120" s="155">
        <f>P121+P144</f>
        <v>0</v>
      </c>
      <c r="Q120" s="89"/>
      <c r="R120" s="155">
        <f>R121+R144</f>
        <v>0.10031</v>
      </c>
      <c r="S120" s="89"/>
      <c r="T120" s="156">
        <f>T121+T144</f>
        <v>0.02052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72</v>
      </c>
      <c r="AU120" s="18" t="s">
        <v>100</v>
      </c>
      <c r="BK120" s="157">
        <f>BK121+BK144</f>
        <v>0</v>
      </c>
    </row>
    <row r="121" s="12" customFormat="1" ht="25.92" customHeight="1">
      <c r="A121" s="12"/>
      <c r="B121" s="158"/>
      <c r="C121" s="12"/>
      <c r="D121" s="159" t="s">
        <v>72</v>
      </c>
      <c r="E121" s="160" t="s">
        <v>125</v>
      </c>
      <c r="F121" s="160" t="s">
        <v>126</v>
      </c>
      <c r="G121" s="12"/>
      <c r="H121" s="12"/>
      <c r="I121" s="161"/>
      <c r="J121" s="162">
        <f>BK121</f>
        <v>0</v>
      </c>
      <c r="K121" s="12"/>
      <c r="L121" s="158"/>
      <c r="M121" s="163"/>
      <c r="N121" s="164"/>
      <c r="O121" s="164"/>
      <c r="P121" s="165">
        <f>P122</f>
        <v>0</v>
      </c>
      <c r="Q121" s="164"/>
      <c r="R121" s="165">
        <f>R122</f>
        <v>0.025309999999999999</v>
      </c>
      <c r="S121" s="164"/>
      <c r="T121" s="166">
        <f>T122</f>
        <v>0.02052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9" t="s">
        <v>83</v>
      </c>
      <c r="AT121" s="167" t="s">
        <v>72</v>
      </c>
      <c r="AU121" s="167" t="s">
        <v>73</v>
      </c>
      <c r="AY121" s="159" t="s">
        <v>127</v>
      </c>
      <c r="BK121" s="168">
        <f>BK122</f>
        <v>0</v>
      </c>
    </row>
    <row r="122" s="12" customFormat="1" ht="22.8" customHeight="1">
      <c r="A122" s="12"/>
      <c r="B122" s="158"/>
      <c r="C122" s="12"/>
      <c r="D122" s="159" t="s">
        <v>72</v>
      </c>
      <c r="E122" s="169" t="s">
        <v>883</v>
      </c>
      <c r="F122" s="169" t="s">
        <v>884</v>
      </c>
      <c r="G122" s="12"/>
      <c r="H122" s="12"/>
      <c r="I122" s="161"/>
      <c r="J122" s="170">
        <f>BK122</f>
        <v>0</v>
      </c>
      <c r="K122" s="12"/>
      <c r="L122" s="158"/>
      <c r="M122" s="163"/>
      <c r="N122" s="164"/>
      <c r="O122" s="164"/>
      <c r="P122" s="165">
        <f>SUM(P123:P143)</f>
        <v>0</v>
      </c>
      <c r="Q122" s="164"/>
      <c r="R122" s="165">
        <f>SUM(R123:R143)</f>
        <v>0.025309999999999999</v>
      </c>
      <c r="S122" s="164"/>
      <c r="T122" s="166">
        <f>SUM(T123:T143)</f>
        <v>0.02052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83</v>
      </c>
      <c r="AT122" s="167" t="s">
        <v>72</v>
      </c>
      <c r="AU122" s="167" t="s">
        <v>81</v>
      </c>
      <c r="AY122" s="159" t="s">
        <v>127</v>
      </c>
      <c r="BK122" s="168">
        <f>SUM(BK123:BK143)</f>
        <v>0</v>
      </c>
    </row>
    <row r="123" s="2" customFormat="1" ht="24.15" customHeight="1">
      <c r="A123" s="37"/>
      <c r="B123" s="171"/>
      <c r="C123" s="172" t="s">
        <v>81</v>
      </c>
      <c r="D123" s="172" t="s">
        <v>130</v>
      </c>
      <c r="E123" s="173" t="s">
        <v>885</v>
      </c>
      <c r="F123" s="174" t="s">
        <v>886</v>
      </c>
      <c r="G123" s="175" t="s">
        <v>139</v>
      </c>
      <c r="H123" s="176">
        <v>6</v>
      </c>
      <c r="I123" s="177"/>
      <c r="J123" s="178">
        <f>ROUND(I123*H123,2)</f>
        <v>0</v>
      </c>
      <c r="K123" s="179"/>
      <c r="L123" s="38"/>
      <c r="M123" s="180" t="s">
        <v>1</v>
      </c>
      <c r="N123" s="181" t="s">
        <v>38</v>
      </c>
      <c r="O123" s="76"/>
      <c r="P123" s="182">
        <f>O123*H123</f>
        <v>0</v>
      </c>
      <c r="Q123" s="182">
        <v>0.00038999999999999999</v>
      </c>
      <c r="R123" s="182">
        <f>Q123*H123</f>
        <v>0.0023400000000000001</v>
      </c>
      <c r="S123" s="182">
        <v>0.0034199999999999999</v>
      </c>
      <c r="T123" s="183">
        <f>S123*H123</f>
        <v>0.02052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4" t="s">
        <v>134</v>
      </c>
      <c r="AT123" s="184" t="s">
        <v>130</v>
      </c>
      <c r="AU123" s="184" t="s">
        <v>83</v>
      </c>
      <c r="AY123" s="18" t="s">
        <v>127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18" t="s">
        <v>81</v>
      </c>
      <c r="BK123" s="185">
        <f>ROUND(I123*H123,2)</f>
        <v>0</v>
      </c>
      <c r="BL123" s="18" t="s">
        <v>134</v>
      </c>
      <c r="BM123" s="184" t="s">
        <v>887</v>
      </c>
    </row>
    <row r="124" s="13" customFormat="1">
      <c r="A124" s="13"/>
      <c r="B124" s="186"/>
      <c r="C124" s="13"/>
      <c r="D124" s="187" t="s">
        <v>136</v>
      </c>
      <c r="E124" s="188" t="s">
        <v>1</v>
      </c>
      <c r="F124" s="189" t="s">
        <v>141</v>
      </c>
      <c r="G124" s="13"/>
      <c r="H124" s="190">
        <v>6</v>
      </c>
      <c r="I124" s="191"/>
      <c r="J124" s="13"/>
      <c r="K124" s="13"/>
      <c r="L124" s="186"/>
      <c r="M124" s="192"/>
      <c r="N124" s="193"/>
      <c r="O124" s="193"/>
      <c r="P124" s="193"/>
      <c r="Q124" s="193"/>
      <c r="R124" s="193"/>
      <c r="S124" s="193"/>
      <c r="T124" s="19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8" t="s">
        <v>136</v>
      </c>
      <c r="AU124" s="188" t="s">
        <v>83</v>
      </c>
      <c r="AV124" s="13" t="s">
        <v>83</v>
      </c>
      <c r="AW124" s="13" t="s">
        <v>30</v>
      </c>
      <c r="AX124" s="13" t="s">
        <v>81</v>
      </c>
      <c r="AY124" s="188" t="s">
        <v>127</v>
      </c>
    </row>
    <row r="125" s="2" customFormat="1" ht="33" customHeight="1">
      <c r="A125" s="37"/>
      <c r="B125" s="171"/>
      <c r="C125" s="172" t="s">
        <v>83</v>
      </c>
      <c r="D125" s="172" t="s">
        <v>130</v>
      </c>
      <c r="E125" s="173" t="s">
        <v>888</v>
      </c>
      <c r="F125" s="174" t="s">
        <v>889</v>
      </c>
      <c r="G125" s="175" t="s">
        <v>145</v>
      </c>
      <c r="H125" s="176">
        <v>0.021000000000000001</v>
      </c>
      <c r="I125" s="177"/>
      <c r="J125" s="178">
        <f>ROUND(I125*H125,2)</f>
        <v>0</v>
      </c>
      <c r="K125" s="179"/>
      <c r="L125" s="38"/>
      <c r="M125" s="180" t="s">
        <v>1</v>
      </c>
      <c r="N125" s="181" t="s">
        <v>38</v>
      </c>
      <c r="O125" s="76"/>
      <c r="P125" s="182">
        <f>O125*H125</f>
        <v>0</v>
      </c>
      <c r="Q125" s="182">
        <v>0</v>
      </c>
      <c r="R125" s="182">
        <f>Q125*H125</f>
        <v>0</v>
      </c>
      <c r="S125" s="182">
        <v>0</v>
      </c>
      <c r="T125" s="18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4" t="s">
        <v>134</v>
      </c>
      <c r="AT125" s="184" t="s">
        <v>130</v>
      </c>
      <c r="AU125" s="184" t="s">
        <v>83</v>
      </c>
      <c r="AY125" s="18" t="s">
        <v>127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8" t="s">
        <v>81</v>
      </c>
      <c r="BK125" s="185">
        <f>ROUND(I125*H125,2)</f>
        <v>0</v>
      </c>
      <c r="BL125" s="18" t="s">
        <v>134</v>
      </c>
      <c r="BM125" s="184" t="s">
        <v>890</v>
      </c>
    </row>
    <row r="126" s="13" customFormat="1">
      <c r="A126" s="13"/>
      <c r="B126" s="186"/>
      <c r="C126" s="13"/>
      <c r="D126" s="187" t="s">
        <v>136</v>
      </c>
      <c r="E126" s="188" t="s">
        <v>1</v>
      </c>
      <c r="F126" s="189" t="s">
        <v>891</v>
      </c>
      <c r="G126" s="13"/>
      <c r="H126" s="190">
        <v>0.021000000000000001</v>
      </c>
      <c r="I126" s="191"/>
      <c r="J126" s="13"/>
      <c r="K126" s="13"/>
      <c r="L126" s="186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136</v>
      </c>
      <c r="AU126" s="188" t="s">
        <v>83</v>
      </c>
      <c r="AV126" s="13" t="s">
        <v>83</v>
      </c>
      <c r="AW126" s="13" t="s">
        <v>30</v>
      </c>
      <c r="AX126" s="13" t="s">
        <v>81</v>
      </c>
      <c r="AY126" s="188" t="s">
        <v>127</v>
      </c>
    </row>
    <row r="127" s="2" customFormat="1" ht="24.15" customHeight="1">
      <c r="A127" s="37"/>
      <c r="B127" s="171"/>
      <c r="C127" s="172" t="s">
        <v>142</v>
      </c>
      <c r="D127" s="172" t="s">
        <v>130</v>
      </c>
      <c r="E127" s="173" t="s">
        <v>892</v>
      </c>
      <c r="F127" s="174" t="s">
        <v>893</v>
      </c>
      <c r="G127" s="175" t="s">
        <v>139</v>
      </c>
      <c r="H127" s="176">
        <v>7</v>
      </c>
      <c r="I127" s="177"/>
      <c r="J127" s="178">
        <f>ROUND(I127*H127,2)</f>
        <v>0</v>
      </c>
      <c r="K127" s="179"/>
      <c r="L127" s="38"/>
      <c r="M127" s="180" t="s">
        <v>1</v>
      </c>
      <c r="N127" s="181" t="s">
        <v>38</v>
      </c>
      <c r="O127" s="76"/>
      <c r="P127" s="182">
        <f>O127*H127</f>
        <v>0</v>
      </c>
      <c r="Q127" s="182">
        <v>0.0027000000000000001</v>
      </c>
      <c r="R127" s="182">
        <f>Q127*H127</f>
        <v>0.0189</v>
      </c>
      <c r="S127" s="182">
        <v>0</v>
      </c>
      <c r="T127" s="18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4" t="s">
        <v>134</v>
      </c>
      <c r="AT127" s="184" t="s">
        <v>130</v>
      </c>
      <c r="AU127" s="184" t="s">
        <v>83</v>
      </c>
      <c r="AY127" s="18" t="s">
        <v>127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8" t="s">
        <v>81</v>
      </c>
      <c r="BK127" s="185">
        <f>ROUND(I127*H127,2)</f>
        <v>0</v>
      </c>
      <c r="BL127" s="18" t="s">
        <v>134</v>
      </c>
      <c r="BM127" s="184" t="s">
        <v>894</v>
      </c>
    </row>
    <row r="128" s="13" customFormat="1">
      <c r="A128" s="13"/>
      <c r="B128" s="186"/>
      <c r="C128" s="13"/>
      <c r="D128" s="187" t="s">
        <v>136</v>
      </c>
      <c r="E128" s="188" t="s">
        <v>1</v>
      </c>
      <c r="F128" s="189" t="s">
        <v>162</v>
      </c>
      <c r="G128" s="13"/>
      <c r="H128" s="190">
        <v>7</v>
      </c>
      <c r="I128" s="191"/>
      <c r="J128" s="13"/>
      <c r="K128" s="13"/>
      <c r="L128" s="186"/>
      <c r="M128" s="192"/>
      <c r="N128" s="193"/>
      <c r="O128" s="193"/>
      <c r="P128" s="193"/>
      <c r="Q128" s="193"/>
      <c r="R128" s="193"/>
      <c r="S128" s="193"/>
      <c r="T128" s="19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8" t="s">
        <v>136</v>
      </c>
      <c r="AU128" s="188" t="s">
        <v>83</v>
      </c>
      <c r="AV128" s="13" t="s">
        <v>83</v>
      </c>
      <c r="AW128" s="13" t="s">
        <v>30</v>
      </c>
      <c r="AX128" s="13" t="s">
        <v>81</v>
      </c>
      <c r="AY128" s="188" t="s">
        <v>127</v>
      </c>
    </row>
    <row r="129" s="2" customFormat="1" ht="16.5" customHeight="1">
      <c r="A129" s="37"/>
      <c r="B129" s="171"/>
      <c r="C129" s="172" t="s">
        <v>148</v>
      </c>
      <c r="D129" s="172" t="s">
        <v>130</v>
      </c>
      <c r="E129" s="173" t="s">
        <v>895</v>
      </c>
      <c r="F129" s="174" t="s">
        <v>896</v>
      </c>
      <c r="G129" s="175" t="s">
        <v>139</v>
      </c>
      <c r="H129" s="176">
        <v>7</v>
      </c>
      <c r="I129" s="177"/>
      <c r="J129" s="178">
        <f>ROUND(I129*H129,2)</f>
        <v>0</v>
      </c>
      <c r="K129" s="179"/>
      <c r="L129" s="38"/>
      <c r="M129" s="180" t="s">
        <v>1</v>
      </c>
      <c r="N129" s="181" t="s">
        <v>38</v>
      </c>
      <c r="O129" s="76"/>
      <c r="P129" s="182">
        <f>O129*H129</f>
        <v>0</v>
      </c>
      <c r="Q129" s="182">
        <v>0</v>
      </c>
      <c r="R129" s="182">
        <f>Q129*H129</f>
        <v>0</v>
      </c>
      <c r="S129" s="182">
        <v>0</v>
      </c>
      <c r="T129" s="18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4" t="s">
        <v>134</v>
      </c>
      <c r="AT129" s="184" t="s">
        <v>130</v>
      </c>
      <c r="AU129" s="184" t="s">
        <v>83</v>
      </c>
      <c r="AY129" s="18" t="s">
        <v>127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8" t="s">
        <v>81</v>
      </c>
      <c r="BK129" s="185">
        <f>ROUND(I129*H129,2)</f>
        <v>0</v>
      </c>
      <c r="BL129" s="18" t="s">
        <v>134</v>
      </c>
      <c r="BM129" s="184" t="s">
        <v>897</v>
      </c>
    </row>
    <row r="130" s="13" customFormat="1">
      <c r="A130" s="13"/>
      <c r="B130" s="186"/>
      <c r="C130" s="13"/>
      <c r="D130" s="187" t="s">
        <v>136</v>
      </c>
      <c r="E130" s="188" t="s">
        <v>1</v>
      </c>
      <c r="F130" s="189" t="s">
        <v>162</v>
      </c>
      <c r="G130" s="13"/>
      <c r="H130" s="190">
        <v>7</v>
      </c>
      <c r="I130" s="191"/>
      <c r="J130" s="13"/>
      <c r="K130" s="13"/>
      <c r="L130" s="186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136</v>
      </c>
      <c r="AU130" s="188" t="s">
        <v>83</v>
      </c>
      <c r="AV130" s="13" t="s">
        <v>83</v>
      </c>
      <c r="AW130" s="13" t="s">
        <v>30</v>
      </c>
      <c r="AX130" s="13" t="s">
        <v>81</v>
      </c>
      <c r="AY130" s="188" t="s">
        <v>127</v>
      </c>
    </row>
    <row r="131" s="2" customFormat="1" ht="16.5" customHeight="1">
      <c r="A131" s="37"/>
      <c r="B131" s="171"/>
      <c r="C131" s="172" t="s">
        <v>153</v>
      </c>
      <c r="D131" s="172" t="s">
        <v>130</v>
      </c>
      <c r="E131" s="173" t="s">
        <v>898</v>
      </c>
      <c r="F131" s="174" t="s">
        <v>899</v>
      </c>
      <c r="G131" s="175" t="s">
        <v>139</v>
      </c>
      <c r="H131" s="176">
        <v>7</v>
      </c>
      <c r="I131" s="177"/>
      <c r="J131" s="178">
        <f>ROUND(I131*H131,2)</f>
        <v>0</v>
      </c>
      <c r="K131" s="179"/>
      <c r="L131" s="38"/>
      <c r="M131" s="180" t="s">
        <v>1</v>
      </c>
      <c r="N131" s="181" t="s">
        <v>38</v>
      </c>
      <c r="O131" s="76"/>
      <c r="P131" s="182">
        <f>O131*H131</f>
        <v>0</v>
      </c>
      <c r="Q131" s="182">
        <v>0</v>
      </c>
      <c r="R131" s="182">
        <f>Q131*H131</f>
        <v>0</v>
      </c>
      <c r="S131" s="182">
        <v>0</v>
      </c>
      <c r="T131" s="18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4" t="s">
        <v>134</v>
      </c>
      <c r="AT131" s="184" t="s">
        <v>130</v>
      </c>
      <c r="AU131" s="184" t="s">
        <v>83</v>
      </c>
      <c r="AY131" s="18" t="s">
        <v>127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8" t="s">
        <v>81</v>
      </c>
      <c r="BK131" s="185">
        <f>ROUND(I131*H131,2)</f>
        <v>0</v>
      </c>
      <c r="BL131" s="18" t="s">
        <v>134</v>
      </c>
      <c r="BM131" s="184" t="s">
        <v>900</v>
      </c>
    </row>
    <row r="132" s="13" customFormat="1">
      <c r="A132" s="13"/>
      <c r="B132" s="186"/>
      <c r="C132" s="13"/>
      <c r="D132" s="187" t="s">
        <v>136</v>
      </c>
      <c r="E132" s="188" t="s">
        <v>1</v>
      </c>
      <c r="F132" s="189" t="s">
        <v>162</v>
      </c>
      <c r="G132" s="13"/>
      <c r="H132" s="190">
        <v>7</v>
      </c>
      <c r="I132" s="191"/>
      <c r="J132" s="13"/>
      <c r="K132" s="13"/>
      <c r="L132" s="186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136</v>
      </c>
      <c r="AU132" s="188" t="s">
        <v>83</v>
      </c>
      <c r="AV132" s="13" t="s">
        <v>83</v>
      </c>
      <c r="AW132" s="13" t="s">
        <v>30</v>
      </c>
      <c r="AX132" s="13" t="s">
        <v>81</v>
      </c>
      <c r="AY132" s="188" t="s">
        <v>127</v>
      </c>
    </row>
    <row r="133" s="2" customFormat="1" ht="16.5" customHeight="1">
      <c r="A133" s="37"/>
      <c r="B133" s="171"/>
      <c r="C133" s="172" t="s">
        <v>141</v>
      </c>
      <c r="D133" s="172" t="s">
        <v>130</v>
      </c>
      <c r="E133" s="173" t="s">
        <v>901</v>
      </c>
      <c r="F133" s="174" t="s">
        <v>902</v>
      </c>
      <c r="G133" s="175" t="s">
        <v>133</v>
      </c>
      <c r="H133" s="176">
        <v>1</v>
      </c>
      <c r="I133" s="177"/>
      <c r="J133" s="178">
        <f>ROUND(I133*H133,2)</f>
        <v>0</v>
      </c>
      <c r="K133" s="179"/>
      <c r="L133" s="38"/>
      <c r="M133" s="180" t="s">
        <v>1</v>
      </c>
      <c r="N133" s="181" t="s">
        <v>38</v>
      </c>
      <c r="O133" s="76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4" t="s">
        <v>134</v>
      </c>
      <c r="AT133" s="184" t="s">
        <v>130</v>
      </c>
      <c r="AU133" s="184" t="s">
        <v>83</v>
      </c>
      <c r="AY133" s="18" t="s">
        <v>127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8" t="s">
        <v>81</v>
      </c>
      <c r="BK133" s="185">
        <f>ROUND(I133*H133,2)</f>
        <v>0</v>
      </c>
      <c r="BL133" s="18" t="s">
        <v>134</v>
      </c>
      <c r="BM133" s="184" t="s">
        <v>903</v>
      </c>
    </row>
    <row r="134" s="13" customFormat="1">
      <c r="A134" s="13"/>
      <c r="B134" s="186"/>
      <c r="C134" s="13"/>
      <c r="D134" s="187" t="s">
        <v>136</v>
      </c>
      <c r="E134" s="188" t="s">
        <v>1</v>
      </c>
      <c r="F134" s="189" t="s">
        <v>81</v>
      </c>
      <c r="G134" s="13"/>
      <c r="H134" s="190">
        <v>1</v>
      </c>
      <c r="I134" s="191"/>
      <c r="J134" s="13"/>
      <c r="K134" s="13"/>
      <c r="L134" s="186"/>
      <c r="M134" s="192"/>
      <c r="N134" s="193"/>
      <c r="O134" s="193"/>
      <c r="P134" s="193"/>
      <c r="Q134" s="193"/>
      <c r="R134" s="193"/>
      <c r="S134" s="193"/>
      <c r="T134" s="19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8" t="s">
        <v>136</v>
      </c>
      <c r="AU134" s="188" t="s">
        <v>83</v>
      </c>
      <c r="AV134" s="13" t="s">
        <v>83</v>
      </c>
      <c r="AW134" s="13" t="s">
        <v>30</v>
      </c>
      <c r="AX134" s="13" t="s">
        <v>81</v>
      </c>
      <c r="AY134" s="188" t="s">
        <v>127</v>
      </c>
    </row>
    <row r="135" s="2" customFormat="1" ht="24.15" customHeight="1">
      <c r="A135" s="37"/>
      <c r="B135" s="171"/>
      <c r="C135" s="172" t="s">
        <v>162</v>
      </c>
      <c r="D135" s="172" t="s">
        <v>130</v>
      </c>
      <c r="E135" s="173" t="s">
        <v>904</v>
      </c>
      <c r="F135" s="174" t="s">
        <v>905</v>
      </c>
      <c r="G135" s="175" t="s">
        <v>133</v>
      </c>
      <c r="H135" s="176">
        <v>2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38</v>
      </c>
      <c r="O135" s="76"/>
      <c r="P135" s="182">
        <f>O135*H135</f>
        <v>0</v>
      </c>
      <c r="Q135" s="182">
        <v>0.00060999999999999997</v>
      </c>
      <c r="R135" s="182">
        <f>Q135*H135</f>
        <v>0.00122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134</v>
      </c>
      <c r="AT135" s="184" t="s">
        <v>130</v>
      </c>
      <c r="AU135" s="184" t="s">
        <v>83</v>
      </c>
      <c r="AY135" s="18" t="s">
        <v>127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81</v>
      </c>
      <c r="BK135" s="185">
        <f>ROUND(I135*H135,2)</f>
        <v>0</v>
      </c>
      <c r="BL135" s="18" t="s">
        <v>134</v>
      </c>
      <c r="BM135" s="184" t="s">
        <v>906</v>
      </c>
    </row>
    <row r="136" s="13" customFormat="1">
      <c r="A136" s="13"/>
      <c r="B136" s="186"/>
      <c r="C136" s="13"/>
      <c r="D136" s="187" t="s">
        <v>136</v>
      </c>
      <c r="E136" s="188" t="s">
        <v>1</v>
      </c>
      <c r="F136" s="189" t="s">
        <v>83</v>
      </c>
      <c r="G136" s="13"/>
      <c r="H136" s="190">
        <v>2</v>
      </c>
      <c r="I136" s="191"/>
      <c r="J136" s="13"/>
      <c r="K136" s="13"/>
      <c r="L136" s="186"/>
      <c r="M136" s="192"/>
      <c r="N136" s="193"/>
      <c r="O136" s="193"/>
      <c r="P136" s="193"/>
      <c r="Q136" s="193"/>
      <c r="R136" s="193"/>
      <c r="S136" s="193"/>
      <c r="T136" s="19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8" t="s">
        <v>136</v>
      </c>
      <c r="AU136" s="188" t="s">
        <v>83</v>
      </c>
      <c r="AV136" s="13" t="s">
        <v>83</v>
      </c>
      <c r="AW136" s="13" t="s">
        <v>30</v>
      </c>
      <c r="AX136" s="13" t="s">
        <v>81</v>
      </c>
      <c r="AY136" s="188" t="s">
        <v>127</v>
      </c>
    </row>
    <row r="137" s="2" customFormat="1" ht="24.15" customHeight="1">
      <c r="A137" s="37"/>
      <c r="B137" s="171"/>
      <c r="C137" s="172" t="s">
        <v>166</v>
      </c>
      <c r="D137" s="172" t="s">
        <v>130</v>
      </c>
      <c r="E137" s="173" t="s">
        <v>510</v>
      </c>
      <c r="F137" s="174" t="s">
        <v>907</v>
      </c>
      <c r="G137" s="175" t="s">
        <v>133</v>
      </c>
      <c r="H137" s="176">
        <v>1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0.00147</v>
      </c>
      <c r="R137" s="182">
        <f>Q137*H137</f>
        <v>0.00147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134</v>
      </c>
      <c r="AT137" s="184" t="s">
        <v>130</v>
      </c>
      <c r="AU137" s="184" t="s">
        <v>83</v>
      </c>
      <c r="AY137" s="18" t="s">
        <v>127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81</v>
      </c>
      <c r="BK137" s="185">
        <f>ROUND(I137*H137,2)</f>
        <v>0</v>
      </c>
      <c r="BL137" s="18" t="s">
        <v>134</v>
      </c>
      <c r="BM137" s="184" t="s">
        <v>908</v>
      </c>
    </row>
    <row r="138" s="13" customFormat="1">
      <c r="A138" s="13"/>
      <c r="B138" s="186"/>
      <c r="C138" s="13"/>
      <c r="D138" s="187" t="s">
        <v>136</v>
      </c>
      <c r="E138" s="188" t="s">
        <v>1</v>
      </c>
      <c r="F138" s="189" t="s">
        <v>81</v>
      </c>
      <c r="G138" s="13"/>
      <c r="H138" s="190">
        <v>1</v>
      </c>
      <c r="I138" s="191"/>
      <c r="J138" s="13"/>
      <c r="K138" s="13"/>
      <c r="L138" s="186"/>
      <c r="M138" s="192"/>
      <c r="N138" s="193"/>
      <c r="O138" s="193"/>
      <c r="P138" s="193"/>
      <c r="Q138" s="193"/>
      <c r="R138" s="193"/>
      <c r="S138" s="193"/>
      <c r="T138" s="19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136</v>
      </c>
      <c r="AU138" s="188" t="s">
        <v>83</v>
      </c>
      <c r="AV138" s="13" t="s">
        <v>83</v>
      </c>
      <c r="AW138" s="13" t="s">
        <v>30</v>
      </c>
      <c r="AX138" s="13" t="s">
        <v>81</v>
      </c>
      <c r="AY138" s="188" t="s">
        <v>127</v>
      </c>
    </row>
    <row r="139" s="2" customFormat="1" ht="24.15" customHeight="1">
      <c r="A139" s="37"/>
      <c r="B139" s="171"/>
      <c r="C139" s="172" t="s">
        <v>170</v>
      </c>
      <c r="D139" s="172" t="s">
        <v>130</v>
      </c>
      <c r="E139" s="173" t="s">
        <v>514</v>
      </c>
      <c r="F139" s="174" t="s">
        <v>515</v>
      </c>
      <c r="G139" s="175" t="s">
        <v>133</v>
      </c>
      <c r="H139" s="176">
        <v>1</v>
      </c>
      <c r="I139" s="177"/>
      <c r="J139" s="178">
        <f>ROUND(I139*H139,2)</f>
        <v>0</v>
      </c>
      <c r="K139" s="179"/>
      <c r="L139" s="38"/>
      <c r="M139" s="180" t="s">
        <v>1</v>
      </c>
      <c r="N139" s="181" t="s">
        <v>38</v>
      </c>
      <c r="O139" s="76"/>
      <c r="P139" s="182">
        <f>O139*H139</f>
        <v>0</v>
      </c>
      <c r="Q139" s="182">
        <v>0.00075000000000000002</v>
      </c>
      <c r="R139" s="182">
        <f>Q139*H139</f>
        <v>0.00075000000000000002</v>
      </c>
      <c r="S139" s="182">
        <v>0</v>
      </c>
      <c r="T139" s="18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4" t="s">
        <v>134</v>
      </c>
      <c r="AT139" s="184" t="s">
        <v>130</v>
      </c>
      <c r="AU139" s="184" t="s">
        <v>83</v>
      </c>
      <c r="AY139" s="18" t="s">
        <v>127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8" t="s">
        <v>81</v>
      </c>
      <c r="BK139" s="185">
        <f>ROUND(I139*H139,2)</f>
        <v>0</v>
      </c>
      <c r="BL139" s="18" t="s">
        <v>134</v>
      </c>
      <c r="BM139" s="184" t="s">
        <v>909</v>
      </c>
    </row>
    <row r="140" s="13" customFormat="1">
      <c r="A140" s="13"/>
      <c r="B140" s="186"/>
      <c r="C140" s="13"/>
      <c r="D140" s="187" t="s">
        <v>136</v>
      </c>
      <c r="E140" s="188" t="s">
        <v>1</v>
      </c>
      <c r="F140" s="189" t="s">
        <v>81</v>
      </c>
      <c r="G140" s="13"/>
      <c r="H140" s="190">
        <v>1</v>
      </c>
      <c r="I140" s="191"/>
      <c r="J140" s="13"/>
      <c r="K140" s="13"/>
      <c r="L140" s="186"/>
      <c r="M140" s="192"/>
      <c r="N140" s="193"/>
      <c r="O140" s="193"/>
      <c r="P140" s="193"/>
      <c r="Q140" s="193"/>
      <c r="R140" s="193"/>
      <c r="S140" s="193"/>
      <c r="T140" s="19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8" t="s">
        <v>136</v>
      </c>
      <c r="AU140" s="188" t="s">
        <v>83</v>
      </c>
      <c r="AV140" s="13" t="s">
        <v>83</v>
      </c>
      <c r="AW140" s="13" t="s">
        <v>30</v>
      </c>
      <c r="AX140" s="13" t="s">
        <v>81</v>
      </c>
      <c r="AY140" s="188" t="s">
        <v>127</v>
      </c>
    </row>
    <row r="141" s="2" customFormat="1" ht="16.5" customHeight="1">
      <c r="A141" s="37"/>
      <c r="B141" s="171"/>
      <c r="C141" s="172" t="s">
        <v>174</v>
      </c>
      <c r="D141" s="172" t="s">
        <v>130</v>
      </c>
      <c r="E141" s="173" t="s">
        <v>910</v>
      </c>
      <c r="F141" s="174" t="s">
        <v>911</v>
      </c>
      <c r="G141" s="175" t="s">
        <v>139</v>
      </c>
      <c r="H141" s="176">
        <v>7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38</v>
      </c>
      <c r="O141" s="76"/>
      <c r="P141" s="182">
        <f>O141*H141</f>
        <v>0</v>
      </c>
      <c r="Q141" s="182">
        <v>9.0000000000000006E-05</v>
      </c>
      <c r="R141" s="182">
        <f>Q141*H141</f>
        <v>0.00063000000000000003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134</v>
      </c>
      <c r="AT141" s="184" t="s">
        <v>130</v>
      </c>
      <c r="AU141" s="184" t="s">
        <v>83</v>
      </c>
      <c r="AY141" s="18" t="s">
        <v>127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81</v>
      </c>
      <c r="BK141" s="185">
        <f>ROUND(I141*H141,2)</f>
        <v>0</v>
      </c>
      <c r="BL141" s="18" t="s">
        <v>134</v>
      </c>
      <c r="BM141" s="184" t="s">
        <v>912</v>
      </c>
    </row>
    <row r="142" s="13" customFormat="1">
      <c r="A142" s="13"/>
      <c r="B142" s="186"/>
      <c r="C142" s="13"/>
      <c r="D142" s="187" t="s">
        <v>136</v>
      </c>
      <c r="E142" s="188" t="s">
        <v>1</v>
      </c>
      <c r="F142" s="189" t="s">
        <v>162</v>
      </c>
      <c r="G142" s="13"/>
      <c r="H142" s="190">
        <v>7</v>
      </c>
      <c r="I142" s="191"/>
      <c r="J142" s="13"/>
      <c r="K142" s="13"/>
      <c r="L142" s="186"/>
      <c r="M142" s="192"/>
      <c r="N142" s="193"/>
      <c r="O142" s="193"/>
      <c r="P142" s="193"/>
      <c r="Q142" s="193"/>
      <c r="R142" s="193"/>
      <c r="S142" s="193"/>
      <c r="T142" s="19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8" t="s">
        <v>136</v>
      </c>
      <c r="AU142" s="188" t="s">
        <v>83</v>
      </c>
      <c r="AV142" s="13" t="s">
        <v>83</v>
      </c>
      <c r="AW142" s="13" t="s">
        <v>30</v>
      </c>
      <c r="AX142" s="13" t="s">
        <v>81</v>
      </c>
      <c r="AY142" s="188" t="s">
        <v>127</v>
      </c>
    </row>
    <row r="143" s="2" customFormat="1" ht="24.15" customHeight="1">
      <c r="A143" s="37"/>
      <c r="B143" s="171"/>
      <c r="C143" s="172" t="s">
        <v>178</v>
      </c>
      <c r="D143" s="172" t="s">
        <v>130</v>
      </c>
      <c r="E143" s="173" t="s">
        <v>913</v>
      </c>
      <c r="F143" s="174" t="s">
        <v>914</v>
      </c>
      <c r="G143" s="175" t="s">
        <v>145</v>
      </c>
      <c r="H143" s="176">
        <v>0.025000000000000001</v>
      </c>
      <c r="I143" s="177"/>
      <c r="J143" s="178">
        <f>ROUND(I143*H143,2)</f>
        <v>0</v>
      </c>
      <c r="K143" s="179"/>
      <c r="L143" s="38"/>
      <c r="M143" s="180" t="s">
        <v>1</v>
      </c>
      <c r="N143" s="181" t="s">
        <v>38</v>
      </c>
      <c r="O143" s="76"/>
      <c r="P143" s="182">
        <f>O143*H143</f>
        <v>0</v>
      </c>
      <c r="Q143" s="182">
        <v>0</v>
      </c>
      <c r="R143" s="182">
        <f>Q143*H143</f>
        <v>0</v>
      </c>
      <c r="S143" s="182">
        <v>0</v>
      </c>
      <c r="T143" s="18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4" t="s">
        <v>134</v>
      </c>
      <c r="AT143" s="184" t="s">
        <v>130</v>
      </c>
      <c r="AU143" s="184" t="s">
        <v>83</v>
      </c>
      <c r="AY143" s="18" t="s">
        <v>127</v>
      </c>
      <c r="BE143" s="185">
        <f>IF(N143="základní",J143,0)</f>
        <v>0</v>
      </c>
      <c r="BF143" s="185">
        <f>IF(N143="snížená",J143,0)</f>
        <v>0</v>
      </c>
      <c r="BG143" s="185">
        <f>IF(N143="zákl. přenesená",J143,0)</f>
        <v>0</v>
      </c>
      <c r="BH143" s="185">
        <f>IF(N143="sníž. přenesená",J143,0)</f>
        <v>0</v>
      </c>
      <c r="BI143" s="185">
        <f>IF(N143="nulová",J143,0)</f>
        <v>0</v>
      </c>
      <c r="BJ143" s="18" t="s">
        <v>81</v>
      </c>
      <c r="BK143" s="185">
        <f>ROUND(I143*H143,2)</f>
        <v>0</v>
      </c>
      <c r="BL143" s="18" t="s">
        <v>134</v>
      </c>
      <c r="BM143" s="184" t="s">
        <v>915</v>
      </c>
    </row>
    <row r="144" s="12" customFormat="1" ht="25.92" customHeight="1">
      <c r="A144" s="12"/>
      <c r="B144" s="158"/>
      <c r="C144" s="12"/>
      <c r="D144" s="159" t="s">
        <v>72</v>
      </c>
      <c r="E144" s="160" t="s">
        <v>648</v>
      </c>
      <c r="F144" s="160" t="s">
        <v>649</v>
      </c>
      <c r="G144" s="12"/>
      <c r="H144" s="12"/>
      <c r="I144" s="161"/>
      <c r="J144" s="162">
        <f>BK144</f>
        <v>0</v>
      </c>
      <c r="K144" s="12"/>
      <c r="L144" s="158"/>
      <c r="M144" s="163"/>
      <c r="N144" s="164"/>
      <c r="O144" s="164"/>
      <c r="P144" s="165">
        <f>P145</f>
        <v>0</v>
      </c>
      <c r="Q144" s="164"/>
      <c r="R144" s="165">
        <f>R145</f>
        <v>0.074999999999999997</v>
      </c>
      <c r="S144" s="164"/>
      <c r="T144" s="166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9" t="s">
        <v>153</v>
      </c>
      <c r="AT144" s="167" t="s">
        <v>72</v>
      </c>
      <c r="AU144" s="167" t="s">
        <v>73</v>
      </c>
      <c r="AY144" s="159" t="s">
        <v>127</v>
      </c>
      <c r="BK144" s="168">
        <f>BK145</f>
        <v>0</v>
      </c>
    </row>
    <row r="145" s="12" customFormat="1" ht="22.8" customHeight="1">
      <c r="A145" s="12"/>
      <c r="B145" s="158"/>
      <c r="C145" s="12"/>
      <c r="D145" s="159" t="s">
        <v>72</v>
      </c>
      <c r="E145" s="169" t="s">
        <v>650</v>
      </c>
      <c r="F145" s="169" t="s">
        <v>651</v>
      </c>
      <c r="G145" s="12"/>
      <c r="H145" s="12"/>
      <c r="I145" s="161"/>
      <c r="J145" s="170">
        <f>BK145</f>
        <v>0</v>
      </c>
      <c r="K145" s="12"/>
      <c r="L145" s="158"/>
      <c r="M145" s="163"/>
      <c r="N145" s="164"/>
      <c r="O145" s="164"/>
      <c r="P145" s="165">
        <f>SUM(P146:P155)</f>
        <v>0</v>
      </c>
      <c r="Q145" s="164"/>
      <c r="R145" s="165">
        <f>SUM(R146:R155)</f>
        <v>0.074999999999999997</v>
      </c>
      <c r="S145" s="164"/>
      <c r="T145" s="166">
        <f>SUM(T146:T155)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9" t="s">
        <v>153</v>
      </c>
      <c r="AT145" s="167" t="s">
        <v>72</v>
      </c>
      <c r="AU145" s="167" t="s">
        <v>81</v>
      </c>
      <c r="AY145" s="159" t="s">
        <v>127</v>
      </c>
      <c r="BK145" s="168">
        <f>SUM(BK146:BK155)</f>
        <v>0</v>
      </c>
    </row>
    <row r="146" s="2" customFormat="1" ht="24.15" customHeight="1">
      <c r="A146" s="37"/>
      <c r="B146" s="171"/>
      <c r="C146" s="172" t="s">
        <v>182</v>
      </c>
      <c r="D146" s="172" t="s">
        <v>130</v>
      </c>
      <c r="E146" s="173" t="s">
        <v>658</v>
      </c>
      <c r="F146" s="174" t="s">
        <v>659</v>
      </c>
      <c r="G146" s="175" t="s">
        <v>151</v>
      </c>
      <c r="H146" s="176">
        <v>1</v>
      </c>
      <c r="I146" s="177"/>
      <c r="J146" s="178">
        <f>ROUND(I146*H146,2)</f>
        <v>0</v>
      </c>
      <c r="K146" s="179"/>
      <c r="L146" s="38"/>
      <c r="M146" s="180" t="s">
        <v>1</v>
      </c>
      <c r="N146" s="181" t="s">
        <v>38</v>
      </c>
      <c r="O146" s="76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655</v>
      </c>
      <c r="AT146" s="184" t="s">
        <v>130</v>
      </c>
      <c r="AU146" s="184" t="s">
        <v>83</v>
      </c>
      <c r="AY146" s="18" t="s">
        <v>127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81</v>
      </c>
      <c r="BK146" s="185">
        <f>ROUND(I146*H146,2)</f>
        <v>0</v>
      </c>
      <c r="BL146" s="18" t="s">
        <v>655</v>
      </c>
      <c r="BM146" s="184" t="s">
        <v>916</v>
      </c>
    </row>
    <row r="147" s="13" customFormat="1">
      <c r="A147" s="13"/>
      <c r="B147" s="186"/>
      <c r="C147" s="13"/>
      <c r="D147" s="187" t="s">
        <v>136</v>
      </c>
      <c r="E147" s="188" t="s">
        <v>1</v>
      </c>
      <c r="F147" s="189" t="s">
        <v>81</v>
      </c>
      <c r="G147" s="13"/>
      <c r="H147" s="190">
        <v>1</v>
      </c>
      <c r="I147" s="191"/>
      <c r="J147" s="13"/>
      <c r="K147" s="13"/>
      <c r="L147" s="186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136</v>
      </c>
      <c r="AU147" s="188" t="s">
        <v>83</v>
      </c>
      <c r="AV147" s="13" t="s">
        <v>83</v>
      </c>
      <c r="AW147" s="13" t="s">
        <v>30</v>
      </c>
      <c r="AX147" s="13" t="s">
        <v>73</v>
      </c>
      <c r="AY147" s="188" t="s">
        <v>127</v>
      </c>
    </row>
    <row r="148" s="2" customFormat="1" ht="16.5" customHeight="1">
      <c r="A148" s="37"/>
      <c r="B148" s="171"/>
      <c r="C148" s="172" t="s">
        <v>186</v>
      </c>
      <c r="D148" s="172" t="s">
        <v>130</v>
      </c>
      <c r="E148" s="173" t="s">
        <v>662</v>
      </c>
      <c r="F148" s="174" t="s">
        <v>663</v>
      </c>
      <c r="G148" s="175" t="s">
        <v>151</v>
      </c>
      <c r="H148" s="176">
        <v>1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655</v>
      </c>
      <c r="AT148" s="184" t="s">
        <v>130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655</v>
      </c>
      <c r="BM148" s="184" t="s">
        <v>917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81</v>
      </c>
      <c r="G149" s="13"/>
      <c r="H149" s="190">
        <v>1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73</v>
      </c>
      <c r="AY149" s="188" t="s">
        <v>127</v>
      </c>
    </row>
    <row r="150" s="2" customFormat="1" ht="16.5" customHeight="1">
      <c r="A150" s="37"/>
      <c r="B150" s="171"/>
      <c r="C150" s="172" t="s">
        <v>190</v>
      </c>
      <c r="D150" s="172" t="s">
        <v>130</v>
      </c>
      <c r="E150" s="173" t="s">
        <v>666</v>
      </c>
      <c r="F150" s="174" t="s">
        <v>667</v>
      </c>
      <c r="G150" s="175" t="s">
        <v>145</v>
      </c>
      <c r="H150" s="176">
        <v>0.25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38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134</v>
      </c>
      <c r="AT150" s="184" t="s">
        <v>130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134</v>
      </c>
      <c r="BM150" s="184" t="s">
        <v>918</v>
      </c>
    </row>
    <row r="151" s="13" customFormat="1">
      <c r="A151" s="13"/>
      <c r="B151" s="186"/>
      <c r="C151" s="13"/>
      <c r="D151" s="187" t="s">
        <v>136</v>
      </c>
      <c r="E151" s="188" t="s">
        <v>1</v>
      </c>
      <c r="F151" s="189" t="s">
        <v>919</v>
      </c>
      <c r="G151" s="13"/>
      <c r="H151" s="190">
        <v>0.25</v>
      </c>
      <c r="I151" s="191"/>
      <c r="J151" s="13"/>
      <c r="K151" s="13"/>
      <c r="L151" s="186"/>
      <c r="M151" s="192"/>
      <c r="N151" s="193"/>
      <c r="O151" s="193"/>
      <c r="P151" s="193"/>
      <c r="Q151" s="193"/>
      <c r="R151" s="193"/>
      <c r="S151" s="193"/>
      <c r="T151" s="19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8" t="s">
        <v>136</v>
      </c>
      <c r="AU151" s="188" t="s">
        <v>83</v>
      </c>
      <c r="AV151" s="13" t="s">
        <v>83</v>
      </c>
      <c r="AW151" s="13" t="s">
        <v>30</v>
      </c>
      <c r="AX151" s="13" t="s">
        <v>81</v>
      </c>
      <c r="AY151" s="188" t="s">
        <v>127</v>
      </c>
    </row>
    <row r="152" s="2" customFormat="1" ht="16.5" customHeight="1">
      <c r="A152" s="37"/>
      <c r="B152" s="171"/>
      <c r="C152" s="172" t="s">
        <v>8</v>
      </c>
      <c r="D152" s="172" t="s">
        <v>130</v>
      </c>
      <c r="E152" s="173" t="s">
        <v>670</v>
      </c>
      <c r="F152" s="174" t="s">
        <v>671</v>
      </c>
      <c r="G152" s="175" t="s">
        <v>145</v>
      </c>
      <c r="H152" s="176">
        <v>0.25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38</v>
      </c>
      <c r="O152" s="76"/>
      <c r="P152" s="182">
        <f>O152*H152</f>
        <v>0</v>
      </c>
      <c r="Q152" s="182">
        <v>0.29999999999999999</v>
      </c>
      <c r="R152" s="182">
        <f>Q152*H152</f>
        <v>0.074999999999999997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134</v>
      </c>
      <c r="AT152" s="184" t="s">
        <v>130</v>
      </c>
      <c r="AU152" s="184" t="s">
        <v>83</v>
      </c>
      <c r="AY152" s="18" t="s">
        <v>127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81</v>
      </c>
      <c r="BK152" s="185">
        <f>ROUND(I152*H152,2)</f>
        <v>0</v>
      </c>
      <c r="BL152" s="18" t="s">
        <v>134</v>
      </c>
      <c r="BM152" s="184" t="s">
        <v>920</v>
      </c>
    </row>
    <row r="153" s="13" customFormat="1">
      <c r="A153" s="13"/>
      <c r="B153" s="186"/>
      <c r="C153" s="13"/>
      <c r="D153" s="187" t="s">
        <v>136</v>
      </c>
      <c r="E153" s="188" t="s">
        <v>1</v>
      </c>
      <c r="F153" s="189" t="s">
        <v>919</v>
      </c>
      <c r="G153" s="13"/>
      <c r="H153" s="190">
        <v>0.25</v>
      </c>
      <c r="I153" s="191"/>
      <c r="J153" s="13"/>
      <c r="K153" s="13"/>
      <c r="L153" s="186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136</v>
      </c>
      <c r="AU153" s="188" t="s">
        <v>83</v>
      </c>
      <c r="AV153" s="13" t="s">
        <v>83</v>
      </c>
      <c r="AW153" s="13" t="s">
        <v>30</v>
      </c>
      <c r="AX153" s="13" t="s">
        <v>81</v>
      </c>
      <c r="AY153" s="188" t="s">
        <v>127</v>
      </c>
    </row>
    <row r="154" s="2" customFormat="1" ht="16.5" customHeight="1">
      <c r="A154" s="37"/>
      <c r="B154" s="171"/>
      <c r="C154" s="172" t="s">
        <v>134</v>
      </c>
      <c r="D154" s="172" t="s">
        <v>130</v>
      </c>
      <c r="E154" s="173" t="s">
        <v>674</v>
      </c>
      <c r="F154" s="174" t="s">
        <v>675</v>
      </c>
      <c r="G154" s="175" t="s">
        <v>151</v>
      </c>
      <c r="H154" s="176">
        <v>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655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655</v>
      </c>
      <c r="BM154" s="184" t="s">
        <v>921</v>
      </c>
    </row>
    <row r="155" s="13" customFormat="1">
      <c r="A155" s="13"/>
      <c r="B155" s="186"/>
      <c r="C155" s="13"/>
      <c r="D155" s="187" t="s">
        <v>136</v>
      </c>
      <c r="E155" s="188" t="s">
        <v>1</v>
      </c>
      <c r="F155" s="189" t="s">
        <v>81</v>
      </c>
      <c r="G155" s="13"/>
      <c r="H155" s="190">
        <v>1</v>
      </c>
      <c r="I155" s="191"/>
      <c r="J155" s="13"/>
      <c r="K155" s="13"/>
      <c r="L155" s="186"/>
      <c r="M155" s="214"/>
      <c r="N155" s="215"/>
      <c r="O155" s="215"/>
      <c r="P155" s="215"/>
      <c r="Q155" s="215"/>
      <c r="R155" s="215"/>
      <c r="S155" s="215"/>
      <c r="T155" s="21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136</v>
      </c>
      <c r="AU155" s="188" t="s">
        <v>83</v>
      </c>
      <c r="AV155" s="13" t="s">
        <v>83</v>
      </c>
      <c r="AW155" s="13" t="s">
        <v>30</v>
      </c>
      <c r="AX155" s="13" t="s">
        <v>73</v>
      </c>
      <c r="AY155" s="188" t="s">
        <v>127</v>
      </c>
    </row>
    <row r="156" s="2" customFormat="1" ht="6.96" customHeight="1">
      <c r="A156" s="37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38"/>
      <c r="M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</sheetData>
  <autoFilter ref="C119:K15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Hluboká 109, Jihlava - Oprava plynové kotelny 1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922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923</v>
      </c>
      <c r="G12" s="37"/>
      <c r="H12" s="37"/>
      <c r="I12" s="31" t="s">
        <v>22</v>
      </c>
      <c r="J12" s="68" t="str">
        <f>'Rekapitulace stavby'!AN8</f>
        <v>16. 12. 2024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924</v>
      </c>
      <c r="F15" s="37"/>
      <c r="G15" s="37"/>
      <c r="H15" s="37"/>
      <c r="I15" s="31" t="s">
        <v>26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26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925</v>
      </c>
      <c r="F21" s="37"/>
      <c r="G21" s="37"/>
      <c r="H21" s="37"/>
      <c r="I21" s="31" t="s">
        <v>26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31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926</v>
      </c>
      <c r="F24" s="37"/>
      <c r="G24" s="37"/>
      <c r="H24" s="37"/>
      <c r="I24" s="31" t="s">
        <v>26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32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33</v>
      </c>
      <c r="E30" s="37"/>
      <c r="F30" s="37"/>
      <c r="G30" s="37"/>
      <c r="H30" s="37"/>
      <c r="I30" s="37"/>
      <c r="J30" s="95">
        <f>ROUND(J134,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35</v>
      </c>
      <c r="G32" s="37"/>
      <c r="H32" s="37"/>
      <c r="I32" s="42" t="s">
        <v>34</v>
      </c>
      <c r="J32" s="42" t="s">
        <v>36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37</v>
      </c>
      <c r="E33" s="31" t="s">
        <v>38</v>
      </c>
      <c r="F33" s="126">
        <f>ROUND((SUM(BE134:BE275)),  2)</f>
        <v>0</v>
      </c>
      <c r="G33" s="37"/>
      <c r="H33" s="37"/>
      <c r="I33" s="127">
        <v>0.20999999999999999</v>
      </c>
      <c r="J33" s="126">
        <f>ROUND(((SUM(BE134:BE275))*I33),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39</v>
      </c>
      <c r="F34" s="126">
        <f>ROUND((SUM(BF134:BF275)),  2)</f>
        <v>0</v>
      </c>
      <c r="G34" s="37"/>
      <c r="H34" s="37"/>
      <c r="I34" s="127">
        <v>0.14999999999999999</v>
      </c>
      <c r="J34" s="126">
        <f>ROUND(((SUM(BF134:BF275))*I34),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40</v>
      </c>
      <c r="F35" s="126">
        <f>ROUND((SUM(BG134:BG275)),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41</v>
      </c>
      <c r="F36" s="126">
        <f>ROUND((SUM(BH134:BH275)),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42</v>
      </c>
      <c r="F37" s="126">
        <f>ROUND((SUM(BI134:BI275)),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43</v>
      </c>
      <c r="E39" s="80"/>
      <c r="F39" s="80"/>
      <c r="G39" s="130" t="s">
        <v>44</v>
      </c>
      <c r="H39" s="131" t="s">
        <v>45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34" t="s">
        <v>49</v>
      </c>
      <c r="G61" s="57" t="s">
        <v>48</v>
      </c>
      <c r="H61" s="40"/>
      <c r="I61" s="40"/>
      <c r="J61" s="135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34" t="s">
        <v>49</v>
      </c>
      <c r="G76" s="57" t="s">
        <v>48</v>
      </c>
      <c r="H76" s="40"/>
      <c r="I76" s="40"/>
      <c r="J76" s="135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Hluboká 109, Jihlava - Oprava plynové kotelny 1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D1_01_4e - Stavební část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Hluboká</v>
      </c>
      <c r="G89" s="37"/>
      <c r="H89" s="37"/>
      <c r="I89" s="31" t="s">
        <v>22</v>
      </c>
      <c r="J89" s="68" t="str">
        <f>IF(J12="","",J12)</f>
        <v>16. 12. 2024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Magistrát města Jihlavy</v>
      </c>
      <c r="G91" s="37"/>
      <c r="H91" s="37"/>
      <c r="I91" s="31" t="s">
        <v>29</v>
      </c>
      <c r="J91" s="35" t="str">
        <f>E21</f>
        <v>DP projekt s.r.o., Jihlava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31</v>
      </c>
      <c r="J92" s="35" t="str">
        <f>E24</f>
        <v>Ing. Avuk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J134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927</v>
      </c>
      <c r="E97" s="141"/>
      <c r="F97" s="141"/>
      <c r="G97" s="141"/>
      <c r="H97" s="141"/>
      <c r="I97" s="141"/>
      <c r="J97" s="142">
        <f>J135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928</v>
      </c>
      <c r="E98" s="145"/>
      <c r="F98" s="145"/>
      <c r="G98" s="145"/>
      <c r="H98" s="145"/>
      <c r="I98" s="145"/>
      <c r="J98" s="146">
        <f>J136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929</v>
      </c>
      <c r="E99" s="145"/>
      <c r="F99" s="145"/>
      <c r="G99" s="145"/>
      <c r="H99" s="145"/>
      <c r="I99" s="145"/>
      <c r="J99" s="146">
        <f>J166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930</v>
      </c>
      <c r="E100" s="145"/>
      <c r="F100" s="145"/>
      <c r="G100" s="145"/>
      <c r="H100" s="145"/>
      <c r="I100" s="145"/>
      <c r="J100" s="146">
        <f>J171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3"/>
      <c r="C101" s="10"/>
      <c r="D101" s="144" t="s">
        <v>931</v>
      </c>
      <c r="E101" s="145"/>
      <c r="F101" s="145"/>
      <c r="G101" s="145"/>
      <c r="H101" s="145"/>
      <c r="I101" s="145"/>
      <c r="J101" s="146">
        <f>J172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43"/>
      <c r="C102" s="10"/>
      <c r="D102" s="144" t="s">
        <v>932</v>
      </c>
      <c r="E102" s="145"/>
      <c r="F102" s="145"/>
      <c r="G102" s="145"/>
      <c r="H102" s="145"/>
      <c r="I102" s="145"/>
      <c r="J102" s="146">
        <f>J181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933</v>
      </c>
      <c r="E103" s="145"/>
      <c r="F103" s="145"/>
      <c r="G103" s="145"/>
      <c r="H103" s="145"/>
      <c r="I103" s="145"/>
      <c r="J103" s="146">
        <f>J199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43"/>
      <c r="C104" s="10"/>
      <c r="D104" s="144" t="s">
        <v>934</v>
      </c>
      <c r="E104" s="145"/>
      <c r="F104" s="145"/>
      <c r="G104" s="145"/>
      <c r="H104" s="145"/>
      <c r="I104" s="145"/>
      <c r="J104" s="146">
        <f>J200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43"/>
      <c r="C105" s="10"/>
      <c r="D105" s="144" t="s">
        <v>935</v>
      </c>
      <c r="E105" s="145"/>
      <c r="F105" s="145"/>
      <c r="G105" s="145"/>
      <c r="H105" s="145"/>
      <c r="I105" s="145"/>
      <c r="J105" s="146">
        <f>J202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43"/>
      <c r="C106" s="10"/>
      <c r="D106" s="144" t="s">
        <v>936</v>
      </c>
      <c r="E106" s="145"/>
      <c r="F106" s="145"/>
      <c r="G106" s="145"/>
      <c r="H106" s="145"/>
      <c r="I106" s="145"/>
      <c r="J106" s="146">
        <f>J205</f>
        <v>0</v>
      </c>
      <c r="K106" s="10"/>
      <c r="L106" s="14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43"/>
      <c r="C107" s="10"/>
      <c r="D107" s="144" t="s">
        <v>937</v>
      </c>
      <c r="E107" s="145"/>
      <c r="F107" s="145"/>
      <c r="G107" s="145"/>
      <c r="H107" s="145"/>
      <c r="I107" s="145"/>
      <c r="J107" s="146">
        <f>J231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39"/>
      <c r="C108" s="9"/>
      <c r="D108" s="140" t="s">
        <v>101</v>
      </c>
      <c r="E108" s="141"/>
      <c r="F108" s="141"/>
      <c r="G108" s="141"/>
      <c r="H108" s="141"/>
      <c r="I108" s="141"/>
      <c r="J108" s="142">
        <f>J238</f>
        <v>0</v>
      </c>
      <c r="K108" s="9"/>
      <c r="L108" s="13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43"/>
      <c r="C109" s="10"/>
      <c r="D109" s="144" t="s">
        <v>938</v>
      </c>
      <c r="E109" s="145"/>
      <c r="F109" s="145"/>
      <c r="G109" s="145"/>
      <c r="H109" s="145"/>
      <c r="I109" s="145"/>
      <c r="J109" s="146">
        <f>J239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3"/>
      <c r="C110" s="10"/>
      <c r="D110" s="144" t="s">
        <v>678</v>
      </c>
      <c r="E110" s="145"/>
      <c r="F110" s="145"/>
      <c r="G110" s="145"/>
      <c r="H110" s="145"/>
      <c r="I110" s="145"/>
      <c r="J110" s="146">
        <f>J253</f>
        <v>0</v>
      </c>
      <c r="K110" s="10"/>
      <c r="L110" s="14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3"/>
      <c r="C111" s="10"/>
      <c r="D111" s="144" t="s">
        <v>939</v>
      </c>
      <c r="E111" s="145"/>
      <c r="F111" s="145"/>
      <c r="G111" s="145"/>
      <c r="H111" s="145"/>
      <c r="I111" s="145"/>
      <c r="J111" s="146">
        <f>J257</f>
        <v>0</v>
      </c>
      <c r="K111" s="10"/>
      <c r="L111" s="14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3"/>
      <c r="C112" s="10"/>
      <c r="D112" s="144" t="s">
        <v>940</v>
      </c>
      <c r="E112" s="145"/>
      <c r="F112" s="145"/>
      <c r="G112" s="145"/>
      <c r="H112" s="145"/>
      <c r="I112" s="145"/>
      <c r="J112" s="146">
        <f>J264</f>
        <v>0</v>
      </c>
      <c r="K112" s="10"/>
      <c r="L112" s="14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39"/>
      <c r="C113" s="9"/>
      <c r="D113" s="140" t="s">
        <v>110</v>
      </c>
      <c r="E113" s="141"/>
      <c r="F113" s="141"/>
      <c r="G113" s="141"/>
      <c r="H113" s="141"/>
      <c r="I113" s="141"/>
      <c r="J113" s="142">
        <f>J271</f>
        <v>0</v>
      </c>
      <c r="K113" s="9"/>
      <c r="L113" s="13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43"/>
      <c r="C114" s="10"/>
      <c r="D114" s="144" t="s">
        <v>111</v>
      </c>
      <c r="E114" s="145"/>
      <c r="F114" s="145"/>
      <c r="G114" s="145"/>
      <c r="H114" s="145"/>
      <c r="I114" s="145"/>
      <c r="J114" s="146">
        <f>J272</f>
        <v>0</v>
      </c>
      <c r="K114" s="10"/>
      <c r="L114" s="14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20" s="2" customFormat="1" ht="6.96" customHeight="1">
      <c r="A120" s="37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112</v>
      </c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7"/>
      <c r="D124" s="37"/>
      <c r="E124" s="120" t="str">
        <f>E7</f>
        <v>Hluboká 109, Jihlava - Oprava plynové kotelny 1</v>
      </c>
      <c r="F124" s="31"/>
      <c r="G124" s="31"/>
      <c r="H124" s="31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94</v>
      </c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7"/>
      <c r="D126" s="37"/>
      <c r="E126" s="66" t="str">
        <f>E9</f>
        <v>D1_01_4e - Stavební část</v>
      </c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7"/>
      <c r="E128" s="37"/>
      <c r="F128" s="26" t="str">
        <f>F12</f>
        <v>Hluboká</v>
      </c>
      <c r="G128" s="37"/>
      <c r="H128" s="37"/>
      <c r="I128" s="31" t="s">
        <v>22</v>
      </c>
      <c r="J128" s="68" t="str">
        <f>IF(J12="","",J12)</f>
        <v>16. 12. 2024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25.65" customHeight="1">
      <c r="A130" s="37"/>
      <c r="B130" s="38"/>
      <c r="C130" s="31" t="s">
        <v>24</v>
      </c>
      <c r="D130" s="37"/>
      <c r="E130" s="37"/>
      <c r="F130" s="26" t="str">
        <f>E15</f>
        <v>Magistrát města Jihlavy</v>
      </c>
      <c r="G130" s="37"/>
      <c r="H130" s="37"/>
      <c r="I130" s="31" t="s">
        <v>29</v>
      </c>
      <c r="J130" s="35" t="str">
        <f>E21</f>
        <v>DP projekt s.r.o., Jihlava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27</v>
      </c>
      <c r="D131" s="37"/>
      <c r="E131" s="37"/>
      <c r="F131" s="26" t="str">
        <f>IF(E18="","",E18)</f>
        <v>Vyplň údaj</v>
      </c>
      <c r="G131" s="37"/>
      <c r="H131" s="37"/>
      <c r="I131" s="31" t="s">
        <v>31</v>
      </c>
      <c r="J131" s="35" t="str">
        <f>E24</f>
        <v>Ing. Avuk</v>
      </c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47"/>
      <c r="B133" s="148"/>
      <c r="C133" s="149" t="s">
        <v>113</v>
      </c>
      <c r="D133" s="150" t="s">
        <v>58</v>
      </c>
      <c r="E133" s="150" t="s">
        <v>54</v>
      </c>
      <c r="F133" s="150" t="s">
        <v>55</v>
      </c>
      <c r="G133" s="150" t="s">
        <v>114</v>
      </c>
      <c r="H133" s="150" t="s">
        <v>115</v>
      </c>
      <c r="I133" s="150" t="s">
        <v>116</v>
      </c>
      <c r="J133" s="151" t="s">
        <v>98</v>
      </c>
      <c r="K133" s="152" t="s">
        <v>117</v>
      </c>
      <c r="L133" s="153"/>
      <c r="M133" s="85" t="s">
        <v>1</v>
      </c>
      <c r="N133" s="86" t="s">
        <v>37</v>
      </c>
      <c r="O133" s="86" t="s">
        <v>118</v>
      </c>
      <c r="P133" s="86" t="s">
        <v>119</v>
      </c>
      <c r="Q133" s="86" t="s">
        <v>120</v>
      </c>
      <c r="R133" s="86" t="s">
        <v>121</v>
      </c>
      <c r="S133" s="86" t="s">
        <v>122</v>
      </c>
      <c r="T133" s="87" t="s">
        <v>123</v>
      </c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</row>
    <row r="134" s="2" customFormat="1" ht="22.8" customHeight="1">
      <c r="A134" s="37"/>
      <c r="B134" s="38"/>
      <c r="C134" s="92" t="s">
        <v>124</v>
      </c>
      <c r="D134" s="37"/>
      <c r="E134" s="37"/>
      <c r="F134" s="37"/>
      <c r="G134" s="37"/>
      <c r="H134" s="37"/>
      <c r="I134" s="37"/>
      <c r="J134" s="154">
        <f>BK134</f>
        <v>0</v>
      </c>
      <c r="K134" s="37"/>
      <c r="L134" s="38"/>
      <c r="M134" s="88"/>
      <c r="N134" s="72"/>
      <c r="O134" s="89"/>
      <c r="P134" s="155">
        <f>P135+P238+P271</f>
        <v>0</v>
      </c>
      <c r="Q134" s="89"/>
      <c r="R134" s="155">
        <f>R135+R238+R271</f>
        <v>3.3348490699999997</v>
      </c>
      <c r="S134" s="89"/>
      <c r="T134" s="156">
        <f>T135+T238+T271</f>
        <v>0.56828699999999999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72</v>
      </c>
      <c r="AU134" s="18" t="s">
        <v>100</v>
      </c>
      <c r="BK134" s="157">
        <f>BK135+BK238+BK271</f>
        <v>0</v>
      </c>
    </row>
    <row r="135" s="12" customFormat="1" ht="25.92" customHeight="1">
      <c r="A135" s="12"/>
      <c r="B135" s="158"/>
      <c r="C135" s="12"/>
      <c r="D135" s="159" t="s">
        <v>72</v>
      </c>
      <c r="E135" s="160" t="s">
        <v>941</v>
      </c>
      <c r="F135" s="160" t="s">
        <v>942</v>
      </c>
      <c r="G135" s="12"/>
      <c r="H135" s="12"/>
      <c r="I135" s="161"/>
      <c r="J135" s="162">
        <f>BK135</f>
        <v>0</v>
      </c>
      <c r="K135" s="12"/>
      <c r="L135" s="158"/>
      <c r="M135" s="163"/>
      <c r="N135" s="164"/>
      <c r="O135" s="164"/>
      <c r="P135" s="165">
        <f>P136+P166+P171+P199</f>
        <v>0</v>
      </c>
      <c r="Q135" s="164"/>
      <c r="R135" s="165">
        <f>R136+R166+R171+R199</f>
        <v>3.2793718699999999</v>
      </c>
      <c r="S135" s="164"/>
      <c r="T135" s="166">
        <f>T136+T166+T171+T199</f>
        <v>0.56828699999999999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81</v>
      </c>
      <c r="AT135" s="167" t="s">
        <v>72</v>
      </c>
      <c r="AU135" s="167" t="s">
        <v>73</v>
      </c>
      <c r="AY135" s="159" t="s">
        <v>127</v>
      </c>
      <c r="BK135" s="168">
        <f>BK136+BK166+BK171+BK199</f>
        <v>0</v>
      </c>
    </row>
    <row r="136" s="12" customFormat="1" ht="22.8" customHeight="1">
      <c r="A136" s="12"/>
      <c r="B136" s="158"/>
      <c r="C136" s="12"/>
      <c r="D136" s="159" t="s">
        <v>72</v>
      </c>
      <c r="E136" s="169" t="s">
        <v>81</v>
      </c>
      <c r="F136" s="169" t="s">
        <v>943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SUM(P137:P165)</f>
        <v>0</v>
      </c>
      <c r="Q136" s="164"/>
      <c r="R136" s="165">
        <f>SUM(R137:R165)</f>
        <v>0.49332004000000002</v>
      </c>
      <c r="S136" s="164"/>
      <c r="T136" s="166">
        <f>SUM(T137:T165)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81</v>
      </c>
      <c r="AT136" s="167" t="s">
        <v>72</v>
      </c>
      <c r="AU136" s="167" t="s">
        <v>81</v>
      </c>
      <c r="AY136" s="159" t="s">
        <v>127</v>
      </c>
      <c r="BK136" s="168">
        <f>SUM(BK137:BK165)</f>
        <v>0</v>
      </c>
    </row>
    <row r="137" s="2" customFormat="1" ht="33" customHeight="1">
      <c r="A137" s="37"/>
      <c r="B137" s="171"/>
      <c r="C137" s="172" t="s">
        <v>81</v>
      </c>
      <c r="D137" s="172" t="s">
        <v>130</v>
      </c>
      <c r="E137" s="173" t="s">
        <v>944</v>
      </c>
      <c r="F137" s="174" t="s">
        <v>945</v>
      </c>
      <c r="G137" s="175" t="s">
        <v>946</v>
      </c>
      <c r="H137" s="176">
        <v>0.26000000000000001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38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148</v>
      </c>
      <c r="AT137" s="184" t="s">
        <v>130</v>
      </c>
      <c r="AU137" s="184" t="s">
        <v>83</v>
      </c>
      <c r="AY137" s="18" t="s">
        <v>127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81</v>
      </c>
      <c r="BK137" s="185">
        <f>ROUND(I137*H137,2)</f>
        <v>0</v>
      </c>
      <c r="BL137" s="18" t="s">
        <v>148</v>
      </c>
      <c r="BM137" s="184" t="s">
        <v>947</v>
      </c>
    </row>
    <row r="138" s="15" customFormat="1">
      <c r="A138" s="15"/>
      <c r="B138" s="217"/>
      <c r="C138" s="15"/>
      <c r="D138" s="187" t="s">
        <v>136</v>
      </c>
      <c r="E138" s="218" t="s">
        <v>1</v>
      </c>
      <c r="F138" s="219" t="s">
        <v>948</v>
      </c>
      <c r="G138" s="15"/>
      <c r="H138" s="218" t="s">
        <v>1</v>
      </c>
      <c r="I138" s="220"/>
      <c r="J138" s="15"/>
      <c r="K138" s="15"/>
      <c r="L138" s="217"/>
      <c r="M138" s="221"/>
      <c r="N138" s="222"/>
      <c r="O138" s="222"/>
      <c r="P138" s="222"/>
      <c r="Q138" s="222"/>
      <c r="R138" s="222"/>
      <c r="S138" s="222"/>
      <c r="T138" s="22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8" t="s">
        <v>136</v>
      </c>
      <c r="AU138" s="218" t="s">
        <v>83</v>
      </c>
      <c r="AV138" s="15" t="s">
        <v>81</v>
      </c>
      <c r="AW138" s="15" t="s">
        <v>30</v>
      </c>
      <c r="AX138" s="15" t="s">
        <v>73</v>
      </c>
      <c r="AY138" s="218" t="s">
        <v>127</v>
      </c>
    </row>
    <row r="139" s="13" customFormat="1">
      <c r="A139" s="13"/>
      <c r="B139" s="186"/>
      <c r="C139" s="13"/>
      <c r="D139" s="187" t="s">
        <v>136</v>
      </c>
      <c r="E139" s="188" t="s">
        <v>1</v>
      </c>
      <c r="F139" s="189" t="s">
        <v>949</v>
      </c>
      <c r="G139" s="13"/>
      <c r="H139" s="190">
        <v>0.26000000000000001</v>
      </c>
      <c r="I139" s="191"/>
      <c r="J139" s="13"/>
      <c r="K139" s="13"/>
      <c r="L139" s="186"/>
      <c r="M139" s="192"/>
      <c r="N139" s="193"/>
      <c r="O139" s="193"/>
      <c r="P139" s="193"/>
      <c r="Q139" s="193"/>
      <c r="R139" s="193"/>
      <c r="S139" s="193"/>
      <c r="T139" s="19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8" t="s">
        <v>136</v>
      </c>
      <c r="AU139" s="188" t="s">
        <v>83</v>
      </c>
      <c r="AV139" s="13" t="s">
        <v>83</v>
      </c>
      <c r="AW139" s="13" t="s">
        <v>30</v>
      </c>
      <c r="AX139" s="13" t="s">
        <v>73</v>
      </c>
      <c r="AY139" s="188" t="s">
        <v>127</v>
      </c>
    </row>
    <row r="140" s="14" customFormat="1">
      <c r="A140" s="14"/>
      <c r="B140" s="206"/>
      <c r="C140" s="14"/>
      <c r="D140" s="187" t="s">
        <v>136</v>
      </c>
      <c r="E140" s="207" t="s">
        <v>1</v>
      </c>
      <c r="F140" s="208" t="s">
        <v>544</v>
      </c>
      <c r="G140" s="14"/>
      <c r="H140" s="209">
        <v>0.26000000000000001</v>
      </c>
      <c r="I140" s="210"/>
      <c r="J140" s="14"/>
      <c r="K140" s="14"/>
      <c r="L140" s="206"/>
      <c r="M140" s="211"/>
      <c r="N140" s="212"/>
      <c r="O140" s="212"/>
      <c r="P140" s="212"/>
      <c r="Q140" s="212"/>
      <c r="R140" s="212"/>
      <c r="S140" s="212"/>
      <c r="T140" s="21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7" t="s">
        <v>136</v>
      </c>
      <c r="AU140" s="207" t="s">
        <v>83</v>
      </c>
      <c r="AV140" s="14" t="s">
        <v>148</v>
      </c>
      <c r="AW140" s="14" t="s">
        <v>3</v>
      </c>
      <c r="AX140" s="14" t="s">
        <v>81</v>
      </c>
      <c r="AY140" s="207" t="s">
        <v>127</v>
      </c>
    </row>
    <row r="141" s="2" customFormat="1" ht="37.8" customHeight="1">
      <c r="A141" s="37"/>
      <c r="B141" s="171"/>
      <c r="C141" s="172" t="s">
        <v>83</v>
      </c>
      <c r="D141" s="172" t="s">
        <v>130</v>
      </c>
      <c r="E141" s="173" t="s">
        <v>950</v>
      </c>
      <c r="F141" s="174" t="s">
        <v>951</v>
      </c>
      <c r="G141" s="175" t="s">
        <v>946</v>
      </c>
      <c r="H141" s="176">
        <v>0.26000000000000001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38</v>
      </c>
      <c r="O141" s="76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148</v>
      </c>
      <c r="AT141" s="184" t="s">
        <v>130</v>
      </c>
      <c r="AU141" s="184" t="s">
        <v>83</v>
      </c>
      <c r="AY141" s="18" t="s">
        <v>127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81</v>
      </c>
      <c r="BK141" s="185">
        <f>ROUND(I141*H141,2)</f>
        <v>0</v>
      </c>
      <c r="BL141" s="18" t="s">
        <v>148</v>
      </c>
      <c r="BM141" s="184" t="s">
        <v>952</v>
      </c>
    </row>
    <row r="142" s="15" customFormat="1">
      <c r="A142" s="15"/>
      <c r="B142" s="217"/>
      <c r="C142" s="15"/>
      <c r="D142" s="187" t="s">
        <v>136</v>
      </c>
      <c r="E142" s="218" t="s">
        <v>1</v>
      </c>
      <c r="F142" s="219" t="s">
        <v>948</v>
      </c>
      <c r="G142" s="15"/>
      <c r="H142" s="218" t="s">
        <v>1</v>
      </c>
      <c r="I142" s="220"/>
      <c r="J142" s="15"/>
      <c r="K142" s="15"/>
      <c r="L142" s="217"/>
      <c r="M142" s="221"/>
      <c r="N142" s="222"/>
      <c r="O142" s="222"/>
      <c r="P142" s="222"/>
      <c r="Q142" s="222"/>
      <c r="R142" s="222"/>
      <c r="S142" s="222"/>
      <c r="T142" s="223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18" t="s">
        <v>136</v>
      </c>
      <c r="AU142" s="218" t="s">
        <v>83</v>
      </c>
      <c r="AV142" s="15" t="s">
        <v>81</v>
      </c>
      <c r="AW142" s="15" t="s">
        <v>30</v>
      </c>
      <c r="AX142" s="15" t="s">
        <v>73</v>
      </c>
      <c r="AY142" s="218" t="s">
        <v>127</v>
      </c>
    </row>
    <row r="143" s="13" customFormat="1">
      <c r="A143" s="13"/>
      <c r="B143" s="186"/>
      <c r="C143" s="13"/>
      <c r="D143" s="187" t="s">
        <v>136</v>
      </c>
      <c r="E143" s="188" t="s">
        <v>1</v>
      </c>
      <c r="F143" s="189" t="s">
        <v>953</v>
      </c>
      <c r="G143" s="13"/>
      <c r="H143" s="190">
        <v>0.26000000000000001</v>
      </c>
      <c r="I143" s="191"/>
      <c r="J143" s="13"/>
      <c r="K143" s="13"/>
      <c r="L143" s="186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136</v>
      </c>
      <c r="AU143" s="188" t="s">
        <v>83</v>
      </c>
      <c r="AV143" s="13" t="s">
        <v>83</v>
      </c>
      <c r="AW143" s="13" t="s">
        <v>30</v>
      </c>
      <c r="AX143" s="13" t="s">
        <v>73</v>
      </c>
      <c r="AY143" s="188" t="s">
        <v>127</v>
      </c>
    </row>
    <row r="144" s="14" customFormat="1">
      <c r="A144" s="14"/>
      <c r="B144" s="206"/>
      <c r="C144" s="14"/>
      <c r="D144" s="187" t="s">
        <v>136</v>
      </c>
      <c r="E144" s="207" t="s">
        <v>1</v>
      </c>
      <c r="F144" s="208" t="s">
        <v>544</v>
      </c>
      <c r="G144" s="14"/>
      <c r="H144" s="209">
        <v>0.26000000000000001</v>
      </c>
      <c r="I144" s="210"/>
      <c r="J144" s="14"/>
      <c r="K144" s="14"/>
      <c r="L144" s="206"/>
      <c r="M144" s="211"/>
      <c r="N144" s="212"/>
      <c r="O144" s="212"/>
      <c r="P144" s="212"/>
      <c r="Q144" s="212"/>
      <c r="R144" s="212"/>
      <c r="S144" s="212"/>
      <c r="T144" s="21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7" t="s">
        <v>136</v>
      </c>
      <c r="AU144" s="207" t="s">
        <v>83</v>
      </c>
      <c r="AV144" s="14" t="s">
        <v>148</v>
      </c>
      <c r="AW144" s="14" t="s">
        <v>3</v>
      </c>
      <c r="AX144" s="14" t="s">
        <v>81</v>
      </c>
      <c r="AY144" s="207" t="s">
        <v>127</v>
      </c>
    </row>
    <row r="145" s="2" customFormat="1" ht="37.8" customHeight="1">
      <c r="A145" s="37"/>
      <c r="B145" s="171"/>
      <c r="C145" s="172" t="s">
        <v>142</v>
      </c>
      <c r="D145" s="172" t="s">
        <v>130</v>
      </c>
      <c r="E145" s="173" t="s">
        <v>954</v>
      </c>
      <c r="F145" s="174" t="s">
        <v>955</v>
      </c>
      <c r="G145" s="175" t="s">
        <v>946</v>
      </c>
      <c r="H145" s="176">
        <v>0.52000000000000002</v>
      </c>
      <c r="I145" s="177"/>
      <c r="J145" s="178">
        <f>ROUND(I145*H145,2)</f>
        <v>0</v>
      </c>
      <c r="K145" s="179"/>
      <c r="L145" s="38"/>
      <c r="M145" s="180" t="s">
        <v>1</v>
      </c>
      <c r="N145" s="181" t="s">
        <v>38</v>
      </c>
      <c r="O145" s="76"/>
      <c r="P145" s="182">
        <f>O145*H145</f>
        <v>0</v>
      </c>
      <c r="Q145" s="182">
        <v>0</v>
      </c>
      <c r="R145" s="182">
        <f>Q145*H145</f>
        <v>0</v>
      </c>
      <c r="S145" s="182">
        <v>0</v>
      </c>
      <c r="T145" s="18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4" t="s">
        <v>148</v>
      </c>
      <c r="AT145" s="184" t="s">
        <v>130</v>
      </c>
      <c r="AU145" s="184" t="s">
        <v>83</v>
      </c>
      <c r="AY145" s="18" t="s">
        <v>127</v>
      </c>
      <c r="BE145" s="185">
        <f>IF(N145="základní",J145,0)</f>
        <v>0</v>
      </c>
      <c r="BF145" s="185">
        <f>IF(N145="snížená",J145,0)</f>
        <v>0</v>
      </c>
      <c r="BG145" s="185">
        <f>IF(N145="zákl. přenesená",J145,0)</f>
        <v>0</v>
      </c>
      <c r="BH145" s="185">
        <f>IF(N145="sníž. přenesená",J145,0)</f>
        <v>0</v>
      </c>
      <c r="BI145" s="185">
        <f>IF(N145="nulová",J145,0)</f>
        <v>0</v>
      </c>
      <c r="BJ145" s="18" t="s">
        <v>81</v>
      </c>
      <c r="BK145" s="185">
        <f>ROUND(I145*H145,2)</f>
        <v>0</v>
      </c>
      <c r="BL145" s="18" t="s">
        <v>148</v>
      </c>
      <c r="BM145" s="184" t="s">
        <v>956</v>
      </c>
    </row>
    <row r="146" s="13" customFormat="1">
      <c r="A146" s="13"/>
      <c r="B146" s="186"/>
      <c r="C146" s="13"/>
      <c r="D146" s="187" t="s">
        <v>136</v>
      </c>
      <c r="E146" s="188" t="s">
        <v>1</v>
      </c>
      <c r="F146" s="189" t="s">
        <v>957</v>
      </c>
      <c r="G146" s="13"/>
      <c r="H146" s="190">
        <v>0.52000000000000002</v>
      </c>
      <c r="I146" s="191"/>
      <c r="J146" s="13"/>
      <c r="K146" s="13"/>
      <c r="L146" s="186"/>
      <c r="M146" s="192"/>
      <c r="N146" s="193"/>
      <c r="O146" s="193"/>
      <c r="P146" s="193"/>
      <c r="Q146" s="193"/>
      <c r="R146" s="193"/>
      <c r="S146" s="193"/>
      <c r="T146" s="19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8" t="s">
        <v>136</v>
      </c>
      <c r="AU146" s="188" t="s">
        <v>83</v>
      </c>
      <c r="AV146" s="13" t="s">
        <v>83</v>
      </c>
      <c r="AW146" s="13" t="s">
        <v>30</v>
      </c>
      <c r="AX146" s="13" t="s">
        <v>81</v>
      </c>
      <c r="AY146" s="188" t="s">
        <v>127</v>
      </c>
    </row>
    <row r="147" s="2" customFormat="1" ht="37.8" customHeight="1">
      <c r="A147" s="37"/>
      <c r="B147" s="171"/>
      <c r="C147" s="172" t="s">
        <v>148</v>
      </c>
      <c r="D147" s="172" t="s">
        <v>130</v>
      </c>
      <c r="E147" s="173" t="s">
        <v>958</v>
      </c>
      <c r="F147" s="174" t="s">
        <v>959</v>
      </c>
      <c r="G147" s="175" t="s">
        <v>946</v>
      </c>
      <c r="H147" s="176">
        <v>0.26000000000000001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38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148</v>
      </c>
      <c r="AT147" s="184" t="s">
        <v>130</v>
      </c>
      <c r="AU147" s="184" t="s">
        <v>83</v>
      </c>
      <c r="AY147" s="18" t="s">
        <v>127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81</v>
      </c>
      <c r="BK147" s="185">
        <f>ROUND(I147*H147,2)</f>
        <v>0</v>
      </c>
      <c r="BL147" s="18" t="s">
        <v>148</v>
      </c>
      <c r="BM147" s="184" t="s">
        <v>960</v>
      </c>
    </row>
    <row r="148" s="2" customFormat="1" ht="37.8" customHeight="1">
      <c r="A148" s="37"/>
      <c r="B148" s="171"/>
      <c r="C148" s="172" t="s">
        <v>153</v>
      </c>
      <c r="D148" s="172" t="s">
        <v>130</v>
      </c>
      <c r="E148" s="173" t="s">
        <v>961</v>
      </c>
      <c r="F148" s="174" t="s">
        <v>962</v>
      </c>
      <c r="G148" s="175" t="s">
        <v>946</v>
      </c>
      <c r="H148" s="176">
        <v>5.2000000000000002</v>
      </c>
      <c r="I148" s="177"/>
      <c r="J148" s="178">
        <f>ROUND(I148*H148,2)</f>
        <v>0</v>
      </c>
      <c r="K148" s="179"/>
      <c r="L148" s="38"/>
      <c r="M148" s="180" t="s">
        <v>1</v>
      </c>
      <c r="N148" s="181" t="s">
        <v>38</v>
      </c>
      <c r="O148" s="76"/>
      <c r="P148" s="182">
        <f>O148*H148</f>
        <v>0</v>
      </c>
      <c r="Q148" s="182">
        <v>0</v>
      </c>
      <c r="R148" s="182">
        <f>Q148*H148</f>
        <v>0</v>
      </c>
      <c r="S148" s="182">
        <v>0</v>
      </c>
      <c r="T148" s="18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4" t="s">
        <v>148</v>
      </c>
      <c r="AT148" s="184" t="s">
        <v>130</v>
      </c>
      <c r="AU148" s="184" t="s">
        <v>83</v>
      </c>
      <c r="AY148" s="18" t="s">
        <v>127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8" t="s">
        <v>81</v>
      </c>
      <c r="BK148" s="185">
        <f>ROUND(I148*H148,2)</f>
        <v>0</v>
      </c>
      <c r="BL148" s="18" t="s">
        <v>148</v>
      </c>
      <c r="BM148" s="184" t="s">
        <v>963</v>
      </c>
    </row>
    <row r="149" s="13" customFormat="1">
      <c r="A149" s="13"/>
      <c r="B149" s="186"/>
      <c r="C149" s="13"/>
      <c r="D149" s="187" t="s">
        <v>136</v>
      </c>
      <c r="E149" s="188" t="s">
        <v>1</v>
      </c>
      <c r="F149" s="189" t="s">
        <v>964</v>
      </c>
      <c r="G149" s="13"/>
      <c r="H149" s="190">
        <v>5.2000000000000002</v>
      </c>
      <c r="I149" s="191"/>
      <c r="J149" s="13"/>
      <c r="K149" s="13"/>
      <c r="L149" s="186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136</v>
      </c>
      <c r="AU149" s="188" t="s">
        <v>83</v>
      </c>
      <c r="AV149" s="13" t="s">
        <v>83</v>
      </c>
      <c r="AW149" s="13" t="s">
        <v>30</v>
      </c>
      <c r="AX149" s="13" t="s">
        <v>81</v>
      </c>
      <c r="AY149" s="188" t="s">
        <v>127</v>
      </c>
    </row>
    <row r="150" s="2" customFormat="1" ht="24.15" customHeight="1">
      <c r="A150" s="37"/>
      <c r="B150" s="171"/>
      <c r="C150" s="172" t="s">
        <v>141</v>
      </c>
      <c r="D150" s="172" t="s">
        <v>130</v>
      </c>
      <c r="E150" s="173" t="s">
        <v>965</v>
      </c>
      <c r="F150" s="174" t="s">
        <v>966</v>
      </c>
      <c r="G150" s="175" t="s">
        <v>946</v>
      </c>
      <c r="H150" s="176">
        <v>0.26000000000000001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38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148</v>
      </c>
      <c r="AT150" s="184" t="s">
        <v>130</v>
      </c>
      <c r="AU150" s="184" t="s">
        <v>83</v>
      </c>
      <c r="AY150" s="18" t="s">
        <v>127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81</v>
      </c>
      <c r="BK150" s="185">
        <f>ROUND(I150*H150,2)</f>
        <v>0</v>
      </c>
      <c r="BL150" s="18" t="s">
        <v>148</v>
      </c>
      <c r="BM150" s="184" t="s">
        <v>967</v>
      </c>
    </row>
    <row r="151" s="2" customFormat="1" ht="33" customHeight="1">
      <c r="A151" s="37"/>
      <c r="B151" s="171"/>
      <c r="C151" s="172" t="s">
        <v>162</v>
      </c>
      <c r="D151" s="172" t="s">
        <v>130</v>
      </c>
      <c r="E151" s="173" t="s">
        <v>968</v>
      </c>
      <c r="F151" s="174" t="s">
        <v>969</v>
      </c>
      <c r="G151" s="175" t="s">
        <v>145</v>
      </c>
      <c r="H151" s="176">
        <v>0.49399999999999999</v>
      </c>
      <c r="I151" s="177"/>
      <c r="J151" s="178">
        <f>ROUND(I151*H151,2)</f>
        <v>0</v>
      </c>
      <c r="K151" s="179"/>
      <c r="L151" s="38"/>
      <c r="M151" s="180" t="s">
        <v>1</v>
      </c>
      <c r="N151" s="181" t="s">
        <v>38</v>
      </c>
      <c r="O151" s="7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4" t="s">
        <v>148</v>
      </c>
      <c r="AT151" s="184" t="s">
        <v>130</v>
      </c>
      <c r="AU151" s="184" t="s">
        <v>83</v>
      </c>
      <c r="AY151" s="18" t="s">
        <v>127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8" t="s">
        <v>81</v>
      </c>
      <c r="BK151" s="185">
        <f>ROUND(I151*H151,2)</f>
        <v>0</v>
      </c>
      <c r="BL151" s="18" t="s">
        <v>148</v>
      </c>
      <c r="BM151" s="184" t="s">
        <v>970</v>
      </c>
    </row>
    <row r="152" s="13" customFormat="1">
      <c r="A152" s="13"/>
      <c r="B152" s="186"/>
      <c r="C152" s="13"/>
      <c r="D152" s="187" t="s">
        <v>136</v>
      </c>
      <c r="E152" s="188" t="s">
        <v>1</v>
      </c>
      <c r="F152" s="189" t="s">
        <v>971</v>
      </c>
      <c r="G152" s="13"/>
      <c r="H152" s="190">
        <v>0.49399999999999999</v>
      </c>
      <c r="I152" s="191"/>
      <c r="J152" s="13"/>
      <c r="K152" s="13"/>
      <c r="L152" s="186"/>
      <c r="M152" s="192"/>
      <c r="N152" s="193"/>
      <c r="O152" s="193"/>
      <c r="P152" s="193"/>
      <c r="Q152" s="193"/>
      <c r="R152" s="193"/>
      <c r="S152" s="193"/>
      <c r="T152" s="19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8" t="s">
        <v>136</v>
      </c>
      <c r="AU152" s="188" t="s">
        <v>83</v>
      </c>
      <c r="AV152" s="13" t="s">
        <v>83</v>
      </c>
      <c r="AW152" s="13" t="s">
        <v>30</v>
      </c>
      <c r="AX152" s="13" t="s">
        <v>73</v>
      </c>
      <c r="AY152" s="188" t="s">
        <v>127</v>
      </c>
    </row>
    <row r="153" s="14" customFormat="1">
      <c r="A153" s="14"/>
      <c r="B153" s="206"/>
      <c r="C153" s="14"/>
      <c r="D153" s="187" t="s">
        <v>136</v>
      </c>
      <c r="E153" s="207" t="s">
        <v>1</v>
      </c>
      <c r="F153" s="208" t="s">
        <v>544</v>
      </c>
      <c r="G153" s="14"/>
      <c r="H153" s="209">
        <v>0.49399999999999999</v>
      </c>
      <c r="I153" s="210"/>
      <c r="J153" s="14"/>
      <c r="K153" s="14"/>
      <c r="L153" s="206"/>
      <c r="M153" s="211"/>
      <c r="N153" s="212"/>
      <c r="O153" s="212"/>
      <c r="P153" s="212"/>
      <c r="Q153" s="212"/>
      <c r="R153" s="212"/>
      <c r="S153" s="212"/>
      <c r="T153" s="21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7" t="s">
        <v>136</v>
      </c>
      <c r="AU153" s="207" t="s">
        <v>83</v>
      </c>
      <c r="AV153" s="14" t="s">
        <v>148</v>
      </c>
      <c r="AW153" s="14" t="s">
        <v>3</v>
      </c>
      <c r="AX153" s="14" t="s">
        <v>81</v>
      </c>
      <c r="AY153" s="207" t="s">
        <v>127</v>
      </c>
    </row>
    <row r="154" s="2" customFormat="1" ht="16.5" customHeight="1">
      <c r="A154" s="37"/>
      <c r="B154" s="171"/>
      <c r="C154" s="172" t="s">
        <v>166</v>
      </c>
      <c r="D154" s="172" t="s">
        <v>130</v>
      </c>
      <c r="E154" s="173" t="s">
        <v>972</v>
      </c>
      <c r="F154" s="174" t="s">
        <v>973</v>
      </c>
      <c r="G154" s="175" t="s">
        <v>946</v>
      </c>
      <c r="H154" s="176">
        <v>0.26000000000000001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38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148</v>
      </c>
      <c r="AT154" s="184" t="s">
        <v>130</v>
      </c>
      <c r="AU154" s="184" t="s">
        <v>83</v>
      </c>
      <c r="AY154" s="18" t="s">
        <v>127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81</v>
      </c>
      <c r="BK154" s="185">
        <f>ROUND(I154*H154,2)</f>
        <v>0</v>
      </c>
      <c r="BL154" s="18" t="s">
        <v>148</v>
      </c>
      <c r="BM154" s="184" t="s">
        <v>974</v>
      </c>
    </row>
    <row r="155" s="2" customFormat="1" ht="24.15" customHeight="1">
      <c r="A155" s="37"/>
      <c r="B155" s="171"/>
      <c r="C155" s="172" t="s">
        <v>170</v>
      </c>
      <c r="D155" s="172" t="s">
        <v>130</v>
      </c>
      <c r="E155" s="173" t="s">
        <v>975</v>
      </c>
      <c r="F155" s="174" t="s">
        <v>976</v>
      </c>
      <c r="G155" s="175" t="s">
        <v>946</v>
      </c>
      <c r="H155" s="176">
        <v>0.20799999999999999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38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148</v>
      </c>
      <c r="AT155" s="184" t="s">
        <v>130</v>
      </c>
      <c r="AU155" s="184" t="s">
        <v>83</v>
      </c>
      <c r="AY155" s="18" t="s">
        <v>127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81</v>
      </c>
      <c r="BK155" s="185">
        <f>ROUND(I155*H155,2)</f>
        <v>0</v>
      </c>
      <c r="BL155" s="18" t="s">
        <v>148</v>
      </c>
      <c r="BM155" s="184" t="s">
        <v>977</v>
      </c>
    </row>
    <row r="156" s="15" customFormat="1">
      <c r="A156" s="15"/>
      <c r="B156" s="217"/>
      <c r="C156" s="15"/>
      <c r="D156" s="187" t="s">
        <v>136</v>
      </c>
      <c r="E156" s="218" t="s">
        <v>1</v>
      </c>
      <c r="F156" s="219" t="s">
        <v>948</v>
      </c>
      <c r="G156" s="15"/>
      <c r="H156" s="218" t="s">
        <v>1</v>
      </c>
      <c r="I156" s="220"/>
      <c r="J156" s="15"/>
      <c r="K156" s="15"/>
      <c r="L156" s="217"/>
      <c r="M156" s="221"/>
      <c r="N156" s="222"/>
      <c r="O156" s="222"/>
      <c r="P156" s="222"/>
      <c r="Q156" s="222"/>
      <c r="R156" s="222"/>
      <c r="S156" s="222"/>
      <c r="T156" s="22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18" t="s">
        <v>136</v>
      </c>
      <c r="AU156" s="218" t="s">
        <v>83</v>
      </c>
      <c r="AV156" s="15" t="s">
        <v>81</v>
      </c>
      <c r="AW156" s="15" t="s">
        <v>30</v>
      </c>
      <c r="AX156" s="15" t="s">
        <v>73</v>
      </c>
      <c r="AY156" s="218" t="s">
        <v>127</v>
      </c>
    </row>
    <row r="157" s="13" customFormat="1">
      <c r="A157" s="13"/>
      <c r="B157" s="186"/>
      <c r="C157" s="13"/>
      <c r="D157" s="187" t="s">
        <v>136</v>
      </c>
      <c r="E157" s="188" t="s">
        <v>1</v>
      </c>
      <c r="F157" s="189" t="s">
        <v>978</v>
      </c>
      <c r="G157" s="13"/>
      <c r="H157" s="190">
        <v>0.20799999999999999</v>
      </c>
      <c r="I157" s="191"/>
      <c r="J157" s="13"/>
      <c r="K157" s="13"/>
      <c r="L157" s="186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136</v>
      </c>
      <c r="AU157" s="188" t="s">
        <v>83</v>
      </c>
      <c r="AV157" s="13" t="s">
        <v>83</v>
      </c>
      <c r="AW157" s="13" t="s">
        <v>30</v>
      </c>
      <c r="AX157" s="13" t="s">
        <v>73</v>
      </c>
      <c r="AY157" s="188" t="s">
        <v>127</v>
      </c>
    </row>
    <row r="158" s="14" customFormat="1">
      <c r="A158" s="14"/>
      <c r="B158" s="206"/>
      <c r="C158" s="14"/>
      <c r="D158" s="187" t="s">
        <v>136</v>
      </c>
      <c r="E158" s="207" t="s">
        <v>1</v>
      </c>
      <c r="F158" s="208" t="s">
        <v>544</v>
      </c>
      <c r="G158" s="14"/>
      <c r="H158" s="209">
        <v>0.20799999999999999</v>
      </c>
      <c r="I158" s="210"/>
      <c r="J158" s="14"/>
      <c r="K158" s="14"/>
      <c r="L158" s="206"/>
      <c r="M158" s="211"/>
      <c r="N158" s="212"/>
      <c r="O158" s="212"/>
      <c r="P158" s="212"/>
      <c r="Q158" s="212"/>
      <c r="R158" s="212"/>
      <c r="S158" s="212"/>
      <c r="T158" s="21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7" t="s">
        <v>136</v>
      </c>
      <c r="AU158" s="207" t="s">
        <v>83</v>
      </c>
      <c r="AV158" s="14" t="s">
        <v>148</v>
      </c>
      <c r="AW158" s="14" t="s">
        <v>3</v>
      </c>
      <c r="AX158" s="14" t="s">
        <v>81</v>
      </c>
      <c r="AY158" s="207" t="s">
        <v>127</v>
      </c>
    </row>
    <row r="159" s="2" customFormat="1" ht="16.5" customHeight="1">
      <c r="A159" s="37"/>
      <c r="B159" s="171"/>
      <c r="C159" s="195" t="s">
        <v>174</v>
      </c>
      <c r="D159" s="195" t="s">
        <v>154</v>
      </c>
      <c r="E159" s="196" t="s">
        <v>979</v>
      </c>
      <c r="F159" s="197" t="s">
        <v>980</v>
      </c>
      <c r="G159" s="198" t="s">
        <v>145</v>
      </c>
      <c r="H159" s="199">
        <v>0.39500000000000002</v>
      </c>
      <c r="I159" s="200"/>
      <c r="J159" s="201">
        <f>ROUND(I159*H159,2)</f>
        <v>0</v>
      </c>
      <c r="K159" s="202"/>
      <c r="L159" s="203"/>
      <c r="M159" s="204" t="s">
        <v>1</v>
      </c>
      <c r="N159" s="205" t="s">
        <v>38</v>
      </c>
      <c r="O159" s="76"/>
      <c r="P159" s="182">
        <f>O159*H159</f>
        <v>0</v>
      </c>
      <c r="Q159" s="182">
        <v>1</v>
      </c>
      <c r="R159" s="182">
        <f>Q159*H159</f>
        <v>0.39500000000000002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166</v>
      </c>
      <c r="AT159" s="184" t="s">
        <v>154</v>
      </c>
      <c r="AU159" s="184" t="s">
        <v>83</v>
      </c>
      <c r="AY159" s="18" t="s">
        <v>127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81</v>
      </c>
      <c r="BK159" s="185">
        <f>ROUND(I159*H159,2)</f>
        <v>0</v>
      </c>
      <c r="BL159" s="18" t="s">
        <v>148</v>
      </c>
      <c r="BM159" s="184" t="s">
        <v>981</v>
      </c>
    </row>
    <row r="160" s="13" customFormat="1">
      <c r="A160" s="13"/>
      <c r="B160" s="186"/>
      <c r="C160" s="13"/>
      <c r="D160" s="187" t="s">
        <v>136</v>
      </c>
      <c r="E160" s="188" t="s">
        <v>1</v>
      </c>
      <c r="F160" s="189" t="s">
        <v>982</v>
      </c>
      <c r="G160" s="13"/>
      <c r="H160" s="190">
        <v>0.39500000000000002</v>
      </c>
      <c r="I160" s="191"/>
      <c r="J160" s="13"/>
      <c r="K160" s="13"/>
      <c r="L160" s="186"/>
      <c r="M160" s="192"/>
      <c r="N160" s="193"/>
      <c r="O160" s="193"/>
      <c r="P160" s="193"/>
      <c r="Q160" s="193"/>
      <c r="R160" s="193"/>
      <c r="S160" s="193"/>
      <c r="T160" s="19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136</v>
      </c>
      <c r="AU160" s="188" t="s">
        <v>83</v>
      </c>
      <c r="AV160" s="13" t="s">
        <v>83</v>
      </c>
      <c r="AW160" s="13" t="s">
        <v>30</v>
      </c>
      <c r="AX160" s="13" t="s">
        <v>81</v>
      </c>
      <c r="AY160" s="188" t="s">
        <v>127</v>
      </c>
    </row>
    <row r="161" s="2" customFormat="1" ht="16.5" customHeight="1">
      <c r="A161" s="37"/>
      <c r="B161" s="171"/>
      <c r="C161" s="172" t="s">
        <v>178</v>
      </c>
      <c r="D161" s="172" t="s">
        <v>130</v>
      </c>
      <c r="E161" s="173" t="s">
        <v>983</v>
      </c>
      <c r="F161" s="174" t="s">
        <v>984</v>
      </c>
      <c r="G161" s="175" t="s">
        <v>946</v>
      </c>
      <c r="H161" s="176">
        <v>0.051999999999999998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38</v>
      </c>
      <c r="O161" s="76"/>
      <c r="P161" s="182">
        <f>O161*H161</f>
        <v>0</v>
      </c>
      <c r="Q161" s="182">
        <v>1.8907700000000001</v>
      </c>
      <c r="R161" s="182">
        <f>Q161*H161</f>
        <v>0.098320039999999997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148</v>
      </c>
      <c r="AT161" s="184" t="s">
        <v>130</v>
      </c>
      <c r="AU161" s="184" t="s">
        <v>83</v>
      </c>
      <c r="AY161" s="18" t="s">
        <v>127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81</v>
      </c>
      <c r="BK161" s="185">
        <f>ROUND(I161*H161,2)</f>
        <v>0</v>
      </c>
      <c r="BL161" s="18" t="s">
        <v>148</v>
      </c>
      <c r="BM161" s="184" t="s">
        <v>985</v>
      </c>
    </row>
    <row r="162" s="15" customFormat="1">
      <c r="A162" s="15"/>
      <c r="B162" s="217"/>
      <c r="C162" s="15"/>
      <c r="D162" s="187" t="s">
        <v>136</v>
      </c>
      <c r="E162" s="218" t="s">
        <v>1</v>
      </c>
      <c r="F162" s="219" t="s">
        <v>986</v>
      </c>
      <c r="G162" s="15"/>
      <c r="H162" s="218" t="s">
        <v>1</v>
      </c>
      <c r="I162" s="220"/>
      <c r="J162" s="15"/>
      <c r="K162" s="15"/>
      <c r="L162" s="217"/>
      <c r="M162" s="221"/>
      <c r="N162" s="222"/>
      <c r="O162" s="222"/>
      <c r="P162" s="222"/>
      <c r="Q162" s="222"/>
      <c r="R162" s="222"/>
      <c r="S162" s="222"/>
      <c r="T162" s="22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18" t="s">
        <v>136</v>
      </c>
      <c r="AU162" s="218" t="s">
        <v>83</v>
      </c>
      <c r="AV162" s="15" t="s">
        <v>81</v>
      </c>
      <c r="AW162" s="15" t="s">
        <v>30</v>
      </c>
      <c r="AX162" s="15" t="s">
        <v>73</v>
      </c>
      <c r="AY162" s="218" t="s">
        <v>127</v>
      </c>
    </row>
    <row r="163" s="15" customFormat="1">
      <c r="A163" s="15"/>
      <c r="B163" s="217"/>
      <c r="C163" s="15"/>
      <c r="D163" s="187" t="s">
        <v>136</v>
      </c>
      <c r="E163" s="218" t="s">
        <v>1</v>
      </c>
      <c r="F163" s="219" t="s">
        <v>948</v>
      </c>
      <c r="G163" s="15"/>
      <c r="H163" s="218" t="s">
        <v>1</v>
      </c>
      <c r="I163" s="220"/>
      <c r="J163" s="15"/>
      <c r="K163" s="15"/>
      <c r="L163" s="217"/>
      <c r="M163" s="221"/>
      <c r="N163" s="222"/>
      <c r="O163" s="222"/>
      <c r="P163" s="222"/>
      <c r="Q163" s="222"/>
      <c r="R163" s="222"/>
      <c r="S163" s="222"/>
      <c r="T163" s="223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18" t="s">
        <v>136</v>
      </c>
      <c r="AU163" s="218" t="s">
        <v>83</v>
      </c>
      <c r="AV163" s="15" t="s">
        <v>81</v>
      </c>
      <c r="AW163" s="15" t="s">
        <v>30</v>
      </c>
      <c r="AX163" s="15" t="s">
        <v>73</v>
      </c>
      <c r="AY163" s="218" t="s">
        <v>127</v>
      </c>
    </row>
    <row r="164" s="13" customFormat="1">
      <c r="A164" s="13"/>
      <c r="B164" s="186"/>
      <c r="C164" s="13"/>
      <c r="D164" s="187" t="s">
        <v>136</v>
      </c>
      <c r="E164" s="188" t="s">
        <v>1</v>
      </c>
      <c r="F164" s="189" t="s">
        <v>987</v>
      </c>
      <c r="G164" s="13"/>
      <c r="H164" s="190">
        <v>0.051999999999999998</v>
      </c>
      <c r="I164" s="191"/>
      <c r="J164" s="13"/>
      <c r="K164" s="13"/>
      <c r="L164" s="186"/>
      <c r="M164" s="192"/>
      <c r="N164" s="193"/>
      <c r="O164" s="193"/>
      <c r="P164" s="193"/>
      <c r="Q164" s="193"/>
      <c r="R164" s="193"/>
      <c r="S164" s="193"/>
      <c r="T164" s="19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8" t="s">
        <v>136</v>
      </c>
      <c r="AU164" s="188" t="s">
        <v>83</v>
      </c>
      <c r="AV164" s="13" t="s">
        <v>83</v>
      </c>
      <c r="AW164" s="13" t="s">
        <v>30</v>
      </c>
      <c r="AX164" s="13" t="s">
        <v>73</v>
      </c>
      <c r="AY164" s="188" t="s">
        <v>127</v>
      </c>
    </row>
    <row r="165" s="14" customFormat="1">
      <c r="A165" s="14"/>
      <c r="B165" s="206"/>
      <c r="C165" s="14"/>
      <c r="D165" s="187" t="s">
        <v>136</v>
      </c>
      <c r="E165" s="207" t="s">
        <v>1</v>
      </c>
      <c r="F165" s="208" t="s">
        <v>544</v>
      </c>
      <c r="G165" s="14"/>
      <c r="H165" s="209">
        <v>0.051999999999999998</v>
      </c>
      <c r="I165" s="210"/>
      <c r="J165" s="14"/>
      <c r="K165" s="14"/>
      <c r="L165" s="206"/>
      <c r="M165" s="211"/>
      <c r="N165" s="212"/>
      <c r="O165" s="212"/>
      <c r="P165" s="212"/>
      <c r="Q165" s="212"/>
      <c r="R165" s="212"/>
      <c r="S165" s="212"/>
      <c r="T165" s="21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7" t="s">
        <v>136</v>
      </c>
      <c r="AU165" s="207" t="s">
        <v>83</v>
      </c>
      <c r="AV165" s="14" t="s">
        <v>148</v>
      </c>
      <c r="AW165" s="14" t="s">
        <v>3</v>
      </c>
      <c r="AX165" s="14" t="s">
        <v>81</v>
      </c>
      <c r="AY165" s="207" t="s">
        <v>127</v>
      </c>
    </row>
    <row r="166" s="12" customFormat="1" ht="22.8" customHeight="1">
      <c r="A166" s="12"/>
      <c r="B166" s="158"/>
      <c r="C166" s="12"/>
      <c r="D166" s="159" t="s">
        <v>72</v>
      </c>
      <c r="E166" s="169" t="s">
        <v>142</v>
      </c>
      <c r="F166" s="169" t="s">
        <v>988</v>
      </c>
      <c r="G166" s="12"/>
      <c r="H166" s="12"/>
      <c r="I166" s="161"/>
      <c r="J166" s="170">
        <f>BK166</f>
        <v>0</v>
      </c>
      <c r="K166" s="12"/>
      <c r="L166" s="158"/>
      <c r="M166" s="163"/>
      <c r="N166" s="164"/>
      <c r="O166" s="164"/>
      <c r="P166" s="165">
        <f>SUM(P167:P170)</f>
        <v>0</v>
      </c>
      <c r="Q166" s="164"/>
      <c r="R166" s="165">
        <f>SUM(R167:R170)</f>
        <v>1.2106199999999998</v>
      </c>
      <c r="S166" s="164"/>
      <c r="T166" s="166">
        <f>SUM(T167:T170)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9" t="s">
        <v>81</v>
      </c>
      <c r="AT166" s="167" t="s">
        <v>72</v>
      </c>
      <c r="AU166" s="167" t="s">
        <v>81</v>
      </c>
      <c r="AY166" s="159" t="s">
        <v>127</v>
      </c>
      <c r="BK166" s="168">
        <f>SUM(BK167:BK170)</f>
        <v>0</v>
      </c>
    </row>
    <row r="167" s="2" customFormat="1" ht="16.5" customHeight="1">
      <c r="A167" s="37"/>
      <c r="B167" s="171"/>
      <c r="C167" s="172" t="s">
        <v>182</v>
      </c>
      <c r="D167" s="172" t="s">
        <v>130</v>
      </c>
      <c r="E167" s="173" t="s">
        <v>989</v>
      </c>
      <c r="F167" s="174" t="s">
        <v>990</v>
      </c>
      <c r="G167" s="175" t="s">
        <v>133</v>
      </c>
      <c r="H167" s="176">
        <v>6</v>
      </c>
      <c r="I167" s="177"/>
      <c r="J167" s="178">
        <f>ROUND(I167*H167,2)</f>
        <v>0</v>
      </c>
      <c r="K167" s="179"/>
      <c r="L167" s="38"/>
      <c r="M167" s="180" t="s">
        <v>1</v>
      </c>
      <c r="N167" s="181" t="s">
        <v>38</v>
      </c>
      <c r="O167" s="76"/>
      <c r="P167" s="182">
        <f>O167*H167</f>
        <v>0</v>
      </c>
      <c r="Q167" s="182">
        <v>0.18142</v>
      </c>
      <c r="R167" s="182">
        <f>Q167*H167</f>
        <v>1.0885199999999999</v>
      </c>
      <c r="S167" s="182">
        <v>0</v>
      </c>
      <c r="T167" s="18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4" t="s">
        <v>148</v>
      </c>
      <c r="AT167" s="184" t="s">
        <v>130</v>
      </c>
      <c r="AU167" s="184" t="s">
        <v>83</v>
      </c>
      <c r="AY167" s="18" t="s">
        <v>127</v>
      </c>
      <c r="BE167" s="185">
        <f>IF(N167="základní",J167,0)</f>
        <v>0</v>
      </c>
      <c r="BF167" s="185">
        <f>IF(N167="snížená",J167,0)</f>
        <v>0</v>
      </c>
      <c r="BG167" s="185">
        <f>IF(N167="zákl. přenesená",J167,0)</f>
        <v>0</v>
      </c>
      <c r="BH167" s="185">
        <f>IF(N167="sníž. přenesená",J167,0)</f>
        <v>0</v>
      </c>
      <c r="BI167" s="185">
        <f>IF(N167="nulová",J167,0)</f>
        <v>0</v>
      </c>
      <c r="BJ167" s="18" t="s">
        <v>81</v>
      </c>
      <c r="BK167" s="185">
        <f>ROUND(I167*H167,2)</f>
        <v>0</v>
      </c>
      <c r="BL167" s="18" t="s">
        <v>148</v>
      </c>
      <c r="BM167" s="184" t="s">
        <v>991</v>
      </c>
    </row>
    <row r="168" s="13" customFormat="1">
      <c r="A168" s="13"/>
      <c r="B168" s="186"/>
      <c r="C168" s="13"/>
      <c r="D168" s="187" t="s">
        <v>136</v>
      </c>
      <c r="E168" s="188" t="s">
        <v>1</v>
      </c>
      <c r="F168" s="189" t="s">
        <v>992</v>
      </c>
      <c r="G168" s="13"/>
      <c r="H168" s="190">
        <v>6</v>
      </c>
      <c r="I168" s="191"/>
      <c r="J168" s="13"/>
      <c r="K168" s="13"/>
      <c r="L168" s="186"/>
      <c r="M168" s="192"/>
      <c r="N168" s="193"/>
      <c r="O168" s="193"/>
      <c r="P168" s="193"/>
      <c r="Q168" s="193"/>
      <c r="R168" s="193"/>
      <c r="S168" s="193"/>
      <c r="T168" s="19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136</v>
      </c>
      <c r="AU168" s="188" t="s">
        <v>83</v>
      </c>
      <c r="AV168" s="13" t="s">
        <v>83</v>
      </c>
      <c r="AW168" s="13" t="s">
        <v>30</v>
      </c>
      <c r="AX168" s="13" t="s">
        <v>81</v>
      </c>
      <c r="AY168" s="188" t="s">
        <v>127</v>
      </c>
    </row>
    <row r="169" s="2" customFormat="1" ht="24.15" customHeight="1">
      <c r="A169" s="37"/>
      <c r="B169" s="171"/>
      <c r="C169" s="172" t="s">
        <v>186</v>
      </c>
      <c r="D169" s="172" t="s">
        <v>130</v>
      </c>
      <c r="E169" s="173" t="s">
        <v>993</v>
      </c>
      <c r="F169" s="174" t="s">
        <v>994</v>
      </c>
      <c r="G169" s="175" t="s">
        <v>133</v>
      </c>
      <c r="H169" s="176">
        <v>2</v>
      </c>
      <c r="I169" s="177"/>
      <c r="J169" s="178">
        <f>ROUND(I169*H169,2)</f>
        <v>0</v>
      </c>
      <c r="K169" s="179"/>
      <c r="L169" s="38"/>
      <c r="M169" s="180" t="s">
        <v>1</v>
      </c>
      <c r="N169" s="181" t="s">
        <v>38</v>
      </c>
      <c r="O169" s="76"/>
      <c r="P169" s="182">
        <f>O169*H169</f>
        <v>0</v>
      </c>
      <c r="Q169" s="182">
        <v>0.012619999999999999</v>
      </c>
      <c r="R169" s="182">
        <f>Q169*H169</f>
        <v>0.025239999999999999</v>
      </c>
      <c r="S169" s="182">
        <v>0</v>
      </c>
      <c r="T169" s="18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4" t="s">
        <v>148</v>
      </c>
      <c r="AT169" s="184" t="s">
        <v>130</v>
      </c>
      <c r="AU169" s="184" t="s">
        <v>83</v>
      </c>
      <c r="AY169" s="18" t="s">
        <v>127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8" t="s">
        <v>81</v>
      </c>
      <c r="BK169" s="185">
        <f>ROUND(I169*H169,2)</f>
        <v>0</v>
      </c>
      <c r="BL169" s="18" t="s">
        <v>148</v>
      </c>
      <c r="BM169" s="184" t="s">
        <v>995</v>
      </c>
    </row>
    <row r="170" s="2" customFormat="1" ht="37.8" customHeight="1">
      <c r="A170" s="37"/>
      <c r="B170" s="171"/>
      <c r="C170" s="172" t="s">
        <v>190</v>
      </c>
      <c r="D170" s="172" t="s">
        <v>130</v>
      </c>
      <c r="E170" s="173" t="s">
        <v>996</v>
      </c>
      <c r="F170" s="174" t="s">
        <v>997</v>
      </c>
      <c r="G170" s="175" t="s">
        <v>133</v>
      </c>
      <c r="H170" s="176">
        <v>1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38</v>
      </c>
      <c r="O170" s="76"/>
      <c r="P170" s="182">
        <f>O170*H170</f>
        <v>0</v>
      </c>
      <c r="Q170" s="182">
        <v>0.096860000000000002</v>
      </c>
      <c r="R170" s="182">
        <f>Q170*H170</f>
        <v>0.096860000000000002</v>
      </c>
      <c r="S170" s="182">
        <v>0</v>
      </c>
      <c r="T170" s="18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148</v>
      </c>
      <c r="AT170" s="184" t="s">
        <v>130</v>
      </c>
      <c r="AU170" s="184" t="s">
        <v>83</v>
      </c>
      <c r="AY170" s="18" t="s">
        <v>127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81</v>
      </c>
      <c r="BK170" s="185">
        <f>ROUND(I170*H170,2)</f>
        <v>0</v>
      </c>
      <c r="BL170" s="18" t="s">
        <v>148</v>
      </c>
      <c r="BM170" s="184" t="s">
        <v>998</v>
      </c>
    </row>
    <row r="171" s="12" customFormat="1" ht="22.8" customHeight="1">
      <c r="A171" s="12"/>
      <c r="B171" s="158"/>
      <c r="C171" s="12"/>
      <c r="D171" s="159" t="s">
        <v>72</v>
      </c>
      <c r="E171" s="169" t="s">
        <v>141</v>
      </c>
      <c r="F171" s="169" t="s">
        <v>999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P172+P181</f>
        <v>0</v>
      </c>
      <c r="Q171" s="164"/>
      <c r="R171" s="165">
        <f>R172+R181</f>
        <v>0.84685783000000003</v>
      </c>
      <c r="S171" s="164"/>
      <c r="T171" s="166">
        <f>T172+T181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81</v>
      </c>
      <c r="AT171" s="167" t="s">
        <v>72</v>
      </c>
      <c r="AU171" s="167" t="s">
        <v>81</v>
      </c>
      <c r="AY171" s="159" t="s">
        <v>127</v>
      </c>
      <c r="BK171" s="168">
        <f>BK172+BK181</f>
        <v>0</v>
      </c>
    </row>
    <row r="172" s="12" customFormat="1" ht="20.88" customHeight="1">
      <c r="A172" s="12"/>
      <c r="B172" s="158"/>
      <c r="C172" s="12"/>
      <c r="D172" s="159" t="s">
        <v>72</v>
      </c>
      <c r="E172" s="169" t="s">
        <v>385</v>
      </c>
      <c r="F172" s="169" t="s">
        <v>1000</v>
      </c>
      <c r="G172" s="12"/>
      <c r="H172" s="12"/>
      <c r="I172" s="161"/>
      <c r="J172" s="170">
        <f>BK172</f>
        <v>0</v>
      </c>
      <c r="K172" s="12"/>
      <c r="L172" s="158"/>
      <c r="M172" s="163"/>
      <c r="N172" s="164"/>
      <c r="O172" s="164"/>
      <c r="P172" s="165">
        <f>SUM(P173:P180)</f>
        <v>0</v>
      </c>
      <c r="Q172" s="164"/>
      <c r="R172" s="165">
        <f>SUM(R173:R180)</f>
        <v>0.45165400000000006</v>
      </c>
      <c r="S172" s="164"/>
      <c r="T172" s="166">
        <f>SUM(T173:T180)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9" t="s">
        <v>81</v>
      </c>
      <c r="AT172" s="167" t="s">
        <v>72</v>
      </c>
      <c r="AU172" s="167" t="s">
        <v>83</v>
      </c>
      <c r="AY172" s="159" t="s">
        <v>127</v>
      </c>
      <c r="BK172" s="168">
        <f>SUM(BK173:BK180)</f>
        <v>0</v>
      </c>
    </row>
    <row r="173" s="2" customFormat="1" ht="24.15" customHeight="1">
      <c r="A173" s="37"/>
      <c r="B173" s="171"/>
      <c r="C173" s="172" t="s">
        <v>8</v>
      </c>
      <c r="D173" s="172" t="s">
        <v>130</v>
      </c>
      <c r="E173" s="173" t="s">
        <v>1001</v>
      </c>
      <c r="F173" s="174" t="s">
        <v>1002</v>
      </c>
      <c r="G173" s="175" t="s">
        <v>587</v>
      </c>
      <c r="H173" s="176">
        <v>16.600000000000001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38</v>
      </c>
      <c r="O173" s="76"/>
      <c r="P173" s="182">
        <f>O173*H173</f>
        <v>0</v>
      </c>
      <c r="Q173" s="182">
        <v>0.0057000000000000002</v>
      </c>
      <c r="R173" s="182">
        <f>Q173*H173</f>
        <v>0.09462000000000001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148</v>
      </c>
      <c r="AT173" s="184" t="s">
        <v>130</v>
      </c>
      <c r="AU173" s="184" t="s">
        <v>142</v>
      </c>
      <c r="AY173" s="18" t="s">
        <v>127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81</v>
      </c>
      <c r="BK173" s="185">
        <f>ROUND(I173*H173,2)</f>
        <v>0</v>
      </c>
      <c r="BL173" s="18" t="s">
        <v>148</v>
      </c>
      <c r="BM173" s="184" t="s">
        <v>1003</v>
      </c>
    </row>
    <row r="174" s="13" customFormat="1">
      <c r="A174" s="13"/>
      <c r="B174" s="186"/>
      <c r="C174" s="13"/>
      <c r="D174" s="187" t="s">
        <v>136</v>
      </c>
      <c r="E174" s="188" t="s">
        <v>1</v>
      </c>
      <c r="F174" s="189" t="s">
        <v>1004</v>
      </c>
      <c r="G174" s="13"/>
      <c r="H174" s="190">
        <v>16.600000000000001</v>
      </c>
      <c r="I174" s="191"/>
      <c r="J174" s="13"/>
      <c r="K174" s="13"/>
      <c r="L174" s="186"/>
      <c r="M174" s="192"/>
      <c r="N174" s="193"/>
      <c r="O174" s="193"/>
      <c r="P174" s="193"/>
      <c r="Q174" s="193"/>
      <c r="R174" s="193"/>
      <c r="S174" s="193"/>
      <c r="T174" s="19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8" t="s">
        <v>136</v>
      </c>
      <c r="AU174" s="188" t="s">
        <v>142</v>
      </c>
      <c r="AV174" s="13" t="s">
        <v>83</v>
      </c>
      <c r="AW174" s="13" t="s">
        <v>30</v>
      </c>
      <c r="AX174" s="13" t="s">
        <v>73</v>
      </c>
      <c r="AY174" s="188" t="s">
        <v>127</v>
      </c>
    </row>
    <row r="175" s="14" customFormat="1">
      <c r="A175" s="14"/>
      <c r="B175" s="206"/>
      <c r="C175" s="14"/>
      <c r="D175" s="187" t="s">
        <v>136</v>
      </c>
      <c r="E175" s="207" t="s">
        <v>1</v>
      </c>
      <c r="F175" s="208" t="s">
        <v>544</v>
      </c>
      <c r="G175" s="14"/>
      <c r="H175" s="209">
        <v>16.600000000000001</v>
      </c>
      <c r="I175" s="210"/>
      <c r="J175" s="14"/>
      <c r="K175" s="14"/>
      <c r="L175" s="206"/>
      <c r="M175" s="211"/>
      <c r="N175" s="212"/>
      <c r="O175" s="212"/>
      <c r="P175" s="212"/>
      <c r="Q175" s="212"/>
      <c r="R175" s="212"/>
      <c r="S175" s="212"/>
      <c r="T175" s="21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07" t="s">
        <v>136</v>
      </c>
      <c r="AU175" s="207" t="s">
        <v>142</v>
      </c>
      <c r="AV175" s="14" t="s">
        <v>148</v>
      </c>
      <c r="AW175" s="14" t="s">
        <v>3</v>
      </c>
      <c r="AX175" s="14" t="s">
        <v>81</v>
      </c>
      <c r="AY175" s="207" t="s">
        <v>127</v>
      </c>
    </row>
    <row r="176" s="2" customFormat="1" ht="24.15" customHeight="1">
      <c r="A176" s="37"/>
      <c r="B176" s="171"/>
      <c r="C176" s="172" t="s">
        <v>134</v>
      </c>
      <c r="D176" s="172" t="s">
        <v>130</v>
      </c>
      <c r="E176" s="173" t="s">
        <v>1005</v>
      </c>
      <c r="F176" s="174" t="s">
        <v>1006</v>
      </c>
      <c r="G176" s="175" t="s">
        <v>133</v>
      </c>
      <c r="H176" s="176">
        <v>4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38</v>
      </c>
      <c r="O176" s="76"/>
      <c r="P176" s="182">
        <f>O176*H176</f>
        <v>0</v>
      </c>
      <c r="Q176" s="182">
        <v>0.0037599999999999999</v>
      </c>
      <c r="R176" s="182">
        <f>Q176*H176</f>
        <v>0.01504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148</v>
      </c>
      <c r="AT176" s="184" t="s">
        <v>130</v>
      </c>
      <c r="AU176" s="184" t="s">
        <v>142</v>
      </c>
      <c r="AY176" s="18" t="s">
        <v>127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81</v>
      </c>
      <c r="BK176" s="185">
        <f>ROUND(I176*H176,2)</f>
        <v>0</v>
      </c>
      <c r="BL176" s="18" t="s">
        <v>148</v>
      </c>
      <c r="BM176" s="184" t="s">
        <v>1007</v>
      </c>
    </row>
    <row r="177" s="2" customFormat="1" ht="24.15" customHeight="1">
      <c r="A177" s="37"/>
      <c r="B177" s="171"/>
      <c r="C177" s="172" t="s">
        <v>200</v>
      </c>
      <c r="D177" s="172" t="s">
        <v>130</v>
      </c>
      <c r="E177" s="173" t="s">
        <v>1008</v>
      </c>
      <c r="F177" s="174" t="s">
        <v>1009</v>
      </c>
      <c r="G177" s="175" t="s">
        <v>133</v>
      </c>
      <c r="H177" s="176">
        <v>2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38</v>
      </c>
      <c r="O177" s="76"/>
      <c r="P177" s="182">
        <f>O177*H177</f>
        <v>0</v>
      </c>
      <c r="Q177" s="182">
        <v>0.010200000000000001</v>
      </c>
      <c r="R177" s="182">
        <f>Q177*H177</f>
        <v>0.020400000000000001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148</v>
      </c>
      <c r="AT177" s="184" t="s">
        <v>130</v>
      </c>
      <c r="AU177" s="184" t="s">
        <v>142</v>
      </c>
      <c r="AY177" s="18" t="s">
        <v>127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81</v>
      </c>
      <c r="BK177" s="185">
        <f>ROUND(I177*H177,2)</f>
        <v>0</v>
      </c>
      <c r="BL177" s="18" t="s">
        <v>148</v>
      </c>
      <c r="BM177" s="184" t="s">
        <v>1010</v>
      </c>
    </row>
    <row r="178" s="2" customFormat="1" ht="24.15" customHeight="1">
      <c r="A178" s="37"/>
      <c r="B178" s="171"/>
      <c r="C178" s="172" t="s">
        <v>204</v>
      </c>
      <c r="D178" s="172" t="s">
        <v>130</v>
      </c>
      <c r="E178" s="173" t="s">
        <v>1011</v>
      </c>
      <c r="F178" s="174" t="s">
        <v>1012</v>
      </c>
      <c r="G178" s="175" t="s">
        <v>587</v>
      </c>
      <c r="H178" s="176">
        <v>56.420000000000002</v>
      </c>
      <c r="I178" s="177"/>
      <c r="J178" s="178">
        <f>ROUND(I178*H178,2)</f>
        <v>0</v>
      </c>
      <c r="K178" s="179"/>
      <c r="L178" s="38"/>
      <c r="M178" s="180" t="s">
        <v>1</v>
      </c>
      <c r="N178" s="181" t="s">
        <v>38</v>
      </c>
      <c r="O178" s="76"/>
      <c r="P178" s="182">
        <f>O178*H178</f>
        <v>0</v>
      </c>
      <c r="Q178" s="182">
        <v>0.0057000000000000002</v>
      </c>
      <c r="R178" s="182">
        <f>Q178*H178</f>
        <v>0.32159400000000005</v>
      </c>
      <c r="S178" s="182">
        <v>0</v>
      </c>
      <c r="T178" s="18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4" t="s">
        <v>148</v>
      </c>
      <c r="AT178" s="184" t="s">
        <v>130</v>
      </c>
      <c r="AU178" s="184" t="s">
        <v>142</v>
      </c>
      <c r="AY178" s="18" t="s">
        <v>127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8" t="s">
        <v>81</v>
      </c>
      <c r="BK178" s="185">
        <f>ROUND(I178*H178,2)</f>
        <v>0</v>
      </c>
      <c r="BL178" s="18" t="s">
        <v>148</v>
      </c>
      <c r="BM178" s="184" t="s">
        <v>1013</v>
      </c>
    </row>
    <row r="179" s="13" customFormat="1">
      <c r="A179" s="13"/>
      <c r="B179" s="186"/>
      <c r="C179" s="13"/>
      <c r="D179" s="187" t="s">
        <v>136</v>
      </c>
      <c r="E179" s="188" t="s">
        <v>1</v>
      </c>
      <c r="F179" s="189" t="s">
        <v>1014</v>
      </c>
      <c r="G179" s="13"/>
      <c r="H179" s="190">
        <v>56.420000000000002</v>
      </c>
      <c r="I179" s="191"/>
      <c r="J179" s="13"/>
      <c r="K179" s="13"/>
      <c r="L179" s="186"/>
      <c r="M179" s="192"/>
      <c r="N179" s="193"/>
      <c r="O179" s="193"/>
      <c r="P179" s="193"/>
      <c r="Q179" s="193"/>
      <c r="R179" s="193"/>
      <c r="S179" s="193"/>
      <c r="T179" s="19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136</v>
      </c>
      <c r="AU179" s="188" t="s">
        <v>142</v>
      </c>
      <c r="AV179" s="13" t="s">
        <v>83</v>
      </c>
      <c r="AW179" s="13" t="s">
        <v>30</v>
      </c>
      <c r="AX179" s="13" t="s">
        <v>73</v>
      </c>
      <c r="AY179" s="188" t="s">
        <v>127</v>
      </c>
    </row>
    <row r="180" s="14" customFormat="1">
      <c r="A180" s="14"/>
      <c r="B180" s="206"/>
      <c r="C180" s="14"/>
      <c r="D180" s="187" t="s">
        <v>136</v>
      </c>
      <c r="E180" s="207" t="s">
        <v>1</v>
      </c>
      <c r="F180" s="208" t="s">
        <v>544</v>
      </c>
      <c r="G180" s="14"/>
      <c r="H180" s="209">
        <v>56.420000000000002</v>
      </c>
      <c r="I180" s="210"/>
      <c r="J180" s="14"/>
      <c r="K180" s="14"/>
      <c r="L180" s="206"/>
      <c r="M180" s="211"/>
      <c r="N180" s="212"/>
      <c r="O180" s="212"/>
      <c r="P180" s="212"/>
      <c r="Q180" s="212"/>
      <c r="R180" s="212"/>
      <c r="S180" s="212"/>
      <c r="T180" s="21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7" t="s">
        <v>136</v>
      </c>
      <c r="AU180" s="207" t="s">
        <v>142</v>
      </c>
      <c r="AV180" s="14" t="s">
        <v>148</v>
      </c>
      <c r="AW180" s="14" t="s">
        <v>3</v>
      </c>
      <c r="AX180" s="14" t="s">
        <v>81</v>
      </c>
      <c r="AY180" s="207" t="s">
        <v>127</v>
      </c>
    </row>
    <row r="181" s="12" customFormat="1" ht="20.88" customHeight="1">
      <c r="A181" s="12"/>
      <c r="B181" s="158"/>
      <c r="C181" s="12"/>
      <c r="D181" s="159" t="s">
        <v>72</v>
      </c>
      <c r="E181" s="169" t="s">
        <v>393</v>
      </c>
      <c r="F181" s="169" t="s">
        <v>1015</v>
      </c>
      <c r="G181" s="12"/>
      <c r="H181" s="12"/>
      <c r="I181" s="161"/>
      <c r="J181" s="170">
        <f>BK181</f>
        <v>0</v>
      </c>
      <c r="K181" s="12"/>
      <c r="L181" s="158"/>
      <c r="M181" s="163"/>
      <c r="N181" s="164"/>
      <c r="O181" s="164"/>
      <c r="P181" s="165">
        <f>SUM(P182:P198)</f>
        <v>0</v>
      </c>
      <c r="Q181" s="164"/>
      <c r="R181" s="165">
        <f>SUM(R182:R198)</f>
        <v>0.39520382999999992</v>
      </c>
      <c r="S181" s="164"/>
      <c r="T181" s="166">
        <f>SUM(T182:T198)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59" t="s">
        <v>81</v>
      </c>
      <c r="AT181" s="167" t="s">
        <v>72</v>
      </c>
      <c r="AU181" s="167" t="s">
        <v>83</v>
      </c>
      <c r="AY181" s="159" t="s">
        <v>127</v>
      </c>
      <c r="BK181" s="168">
        <f>SUM(BK182:BK198)</f>
        <v>0</v>
      </c>
    </row>
    <row r="182" s="2" customFormat="1" ht="33" customHeight="1">
      <c r="A182" s="37"/>
      <c r="B182" s="171"/>
      <c r="C182" s="172" t="s">
        <v>210</v>
      </c>
      <c r="D182" s="172" t="s">
        <v>130</v>
      </c>
      <c r="E182" s="173" t="s">
        <v>1016</v>
      </c>
      <c r="F182" s="174" t="s">
        <v>1017</v>
      </c>
      <c r="G182" s="175" t="s">
        <v>946</v>
      </c>
      <c r="H182" s="176">
        <v>0.156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38</v>
      </c>
      <c r="O182" s="76"/>
      <c r="P182" s="182">
        <f>O182*H182</f>
        <v>0</v>
      </c>
      <c r="Q182" s="182">
        <v>2.5018699999999998</v>
      </c>
      <c r="R182" s="182">
        <f>Q182*H182</f>
        <v>0.39029171999999995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148</v>
      </c>
      <c r="AT182" s="184" t="s">
        <v>130</v>
      </c>
      <c r="AU182" s="184" t="s">
        <v>142</v>
      </c>
      <c r="AY182" s="18" t="s">
        <v>127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81</v>
      </c>
      <c r="BK182" s="185">
        <f>ROUND(I182*H182,2)</f>
        <v>0</v>
      </c>
      <c r="BL182" s="18" t="s">
        <v>148</v>
      </c>
      <c r="BM182" s="184" t="s">
        <v>1018</v>
      </c>
    </row>
    <row r="183" s="15" customFormat="1">
      <c r="A183" s="15"/>
      <c r="B183" s="217"/>
      <c r="C183" s="15"/>
      <c r="D183" s="187" t="s">
        <v>136</v>
      </c>
      <c r="E183" s="218" t="s">
        <v>1</v>
      </c>
      <c r="F183" s="219" t="s">
        <v>948</v>
      </c>
      <c r="G183" s="15"/>
      <c r="H183" s="218" t="s">
        <v>1</v>
      </c>
      <c r="I183" s="220"/>
      <c r="J183" s="15"/>
      <c r="K183" s="15"/>
      <c r="L183" s="217"/>
      <c r="M183" s="221"/>
      <c r="N183" s="222"/>
      <c r="O183" s="222"/>
      <c r="P183" s="222"/>
      <c r="Q183" s="222"/>
      <c r="R183" s="222"/>
      <c r="S183" s="222"/>
      <c r="T183" s="223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18" t="s">
        <v>136</v>
      </c>
      <c r="AU183" s="218" t="s">
        <v>142</v>
      </c>
      <c r="AV183" s="15" t="s">
        <v>81</v>
      </c>
      <c r="AW183" s="15" t="s">
        <v>30</v>
      </c>
      <c r="AX183" s="15" t="s">
        <v>73</v>
      </c>
      <c r="AY183" s="218" t="s">
        <v>127</v>
      </c>
    </row>
    <row r="184" s="13" customFormat="1">
      <c r="A184" s="13"/>
      <c r="B184" s="186"/>
      <c r="C184" s="13"/>
      <c r="D184" s="187" t="s">
        <v>136</v>
      </c>
      <c r="E184" s="188" t="s">
        <v>1</v>
      </c>
      <c r="F184" s="189" t="s">
        <v>1019</v>
      </c>
      <c r="G184" s="13"/>
      <c r="H184" s="190">
        <v>0.156</v>
      </c>
      <c r="I184" s="191"/>
      <c r="J184" s="13"/>
      <c r="K184" s="13"/>
      <c r="L184" s="186"/>
      <c r="M184" s="192"/>
      <c r="N184" s="193"/>
      <c r="O184" s="193"/>
      <c r="P184" s="193"/>
      <c r="Q184" s="193"/>
      <c r="R184" s="193"/>
      <c r="S184" s="193"/>
      <c r="T184" s="19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8" t="s">
        <v>136</v>
      </c>
      <c r="AU184" s="188" t="s">
        <v>142</v>
      </c>
      <c r="AV184" s="13" t="s">
        <v>83</v>
      </c>
      <c r="AW184" s="13" t="s">
        <v>30</v>
      </c>
      <c r="AX184" s="13" t="s">
        <v>73</v>
      </c>
      <c r="AY184" s="188" t="s">
        <v>127</v>
      </c>
    </row>
    <row r="185" s="14" customFormat="1">
      <c r="A185" s="14"/>
      <c r="B185" s="206"/>
      <c r="C185" s="14"/>
      <c r="D185" s="187" t="s">
        <v>136</v>
      </c>
      <c r="E185" s="207" t="s">
        <v>1</v>
      </c>
      <c r="F185" s="208" t="s">
        <v>544</v>
      </c>
      <c r="G185" s="14"/>
      <c r="H185" s="209">
        <v>0.156</v>
      </c>
      <c r="I185" s="210"/>
      <c r="J185" s="14"/>
      <c r="K185" s="14"/>
      <c r="L185" s="206"/>
      <c r="M185" s="211"/>
      <c r="N185" s="212"/>
      <c r="O185" s="212"/>
      <c r="P185" s="212"/>
      <c r="Q185" s="212"/>
      <c r="R185" s="212"/>
      <c r="S185" s="212"/>
      <c r="T185" s="21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7" t="s">
        <v>136</v>
      </c>
      <c r="AU185" s="207" t="s">
        <v>142</v>
      </c>
      <c r="AV185" s="14" t="s">
        <v>148</v>
      </c>
      <c r="AW185" s="14" t="s">
        <v>3</v>
      </c>
      <c r="AX185" s="14" t="s">
        <v>81</v>
      </c>
      <c r="AY185" s="207" t="s">
        <v>127</v>
      </c>
    </row>
    <row r="186" s="2" customFormat="1" ht="24.15" customHeight="1">
      <c r="A186" s="37"/>
      <c r="B186" s="171"/>
      <c r="C186" s="172" t="s">
        <v>215</v>
      </c>
      <c r="D186" s="172" t="s">
        <v>130</v>
      </c>
      <c r="E186" s="173" t="s">
        <v>1020</v>
      </c>
      <c r="F186" s="174" t="s">
        <v>1021</v>
      </c>
      <c r="G186" s="175" t="s">
        <v>946</v>
      </c>
      <c r="H186" s="176">
        <v>0.156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38</v>
      </c>
      <c r="O186" s="76"/>
      <c r="P186" s="182">
        <f>O186*H186</f>
        <v>0</v>
      </c>
      <c r="Q186" s="182">
        <v>0.01</v>
      </c>
      <c r="R186" s="182">
        <f>Q186*H186</f>
        <v>0.00156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148</v>
      </c>
      <c r="AT186" s="184" t="s">
        <v>130</v>
      </c>
      <c r="AU186" s="184" t="s">
        <v>142</v>
      </c>
      <c r="AY186" s="18" t="s">
        <v>127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81</v>
      </c>
      <c r="BK186" s="185">
        <f>ROUND(I186*H186,2)</f>
        <v>0</v>
      </c>
      <c r="BL186" s="18" t="s">
        <v>148</v>
      </c>
      <c r="BM186" s="184" t="s">
        <v>1022</v>
      </c>
    </row>
    <row r="187" s="2" customFormat="1" ht="33" customHeight="1">
      <c r="A187" s="37"/>
      <c r="B187" s="171"/>
      <c r="C187" s="172" t="s">
        <v>7</v>
      </c>
      <c r="D187" s="172" t="s">
        <v>130</v>
      </c>
      <c r="E187" s="173" t="s">
        <v>1023</v>
      </c>
      <c r="F187" s="174" t="s">
        <v>1024</v>
      </c>
      <c r="G187" s="175" t="s">
        <v>946</v>
      </c>
      <c r="H187" s="176">
        <v>0.156</v>
      </c>
      <c r="I187" s="177"/>
      <c r="J187" s="178">
        <f>ROUND(I187*H187,2)</f>
        <v>0</v>
      </c>
      <c r="K187" s="179"/>
      <c r="L187" s="38"/>
      <c r="M187" s="180" t="s">
        <v>1</v>
      </c>
      <c r="N187" s="181" t="s">
        <v>38</v>
      </c>
      <c r="O187" s="76"/>
      <c r="P187" s="182">
        <f>O187*H187</f>
        <v>0</v>
      </c>
      <c r="Q187" s="182">
        <v>0</v>
      </c>
      <c r="R187" s="182">
        <f>Q187*H187</f>
        <v>0</v>
      </c>
      <c r="S187" s="182">
        <v>0</v>
      </c>
      <c r="T187" s="18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4" t="s">
        <v>148</v>
      </c>
      <c r="AT187" s="184" t="s">
        <v>130</v>
      </c>
      <c r="AU187" s="184" t="s">
        <v>142</v>
      </c>
      <c r="AY187" s="18" t="s">
        <v>127</v>
      </c>
      <c r="BE187" s="185">
        <f>IF(N187="základní",J187,0)</f>
        <v>0</v>
      </c>
      <c r="BF187" s="185">
        <f>IF(N187="snížená",J187,0)</f>
        <v>0</v>
      </c>
      <c r="BG187" s="185">
        <f>IF(N187="zákl. přenesená",J187,0)</f>
        <v>0</v>
      </c>
      <c r="BH187" s="185">
        <f>IF(N187="sníž. přenesená",J187,0)</f>
        <v>0</v>
      </c>
      <c r="BI187" s="185">
        <f>IF(N187="nulová",J187,0)</f>
        <v>0</v>
      </c>
      <c r="BJ187" s="18" t="s">
        <v>81</v>
      </c>
      <c r="BK187" s="185">
        <f>ROUND(I187*H187,2)</f>
        <v>0</v>
      </c>
      <c r="BL187" s="18" t="s">
        <v>148</v>
      </c>
      <c r="BM187" s="184" t="s">
        <v>1025</v>
      </c>
    </row>
    <row r="188" s="15" customFormat="1">
      <c r="A188" s="15"/>
      <c r="B188" s="217"/>
      <c r="C188" s="15"/>
      <c r="D188" s="187" t="s">
        <v>136</v>
      </c>
      <c r="E188" s="218" t="s">
        <v>1</v>
      </c>
      <c r="F188" s="219" t="s">
        <v>948</v>
      </c>
      <c r="G188" s="15"/>
      <c r="H188" s="218" t="s">
        <v>1</v>
      </c>
      <c r="I188" s="220"/>
      <c r="J188" s="15"/>
      <c r="K188" s="15"/>
      <c r="L188" s="217"/>
      <c r="M188" s="221"/>
      <c r="N188" s="222"/>
      <c r="O188" s="222"/>
      <c r="P188" s="222"/>
      <c r="Q188" s="222"/>
      <c r="R188" s="222"/>
      <c r="S188" s="222"/>
      <c r="T188" s="223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18" t="s">
        <v>136</v>
      </c>
      <c r="AU188" s="218" t="s">
        <v>142</v>
      </c>
      <c r="AV188" s="15" t="s">
        <v>81</v>
      </c>
      <c r="AW188" s="15" t="s">
        <v>30</v>
      </c>
      <c r="AX188" s="15" t="s">
        <v>73</v>
      </c>
      <c r="AY188" s="218" t="s">
        <v>127</v>
      </c>
    </row>
    <row r="189" s="13" customFormat="1">
      <c r="A189" s="13"/>
      <c r="B189" s="186"/>
      <c r="C189" s="13"/>
      <c r="D189" s="187" t="s">
        <v>136</v>
      </c>
      <c r="E189" s="188" t="s">
        <v>1</v>
      </c>
      <c r="F189" s="189" t="s">
        <v>1019</v>
      </c>
      <c r="G189" s="13"/>
      <c r="H189" s="190">
        <v>0.156</v>
      </c>
      <c r="I189" s="191"/>
      <c r="J189" s="13"/>
      <c r="K189" s="13"/>
      <c r="L189" s="186"/>
      <c r="M189" s="192"/>
      <c r="N189" s="193"/>
      <c r="O189" s="193"/>
      <c r="P189" s="193"/>
      <c r="Q189" s="193"/>
      <c r="R189" s="193"/>
      <c r="S189" s="193"/>
      <c r="T189" s="19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136</v>
      </c>
      <c r="AU189" s="188" t="s">
        <v>142</v>
      </c>
      <c r="AV189" s="13" t="s">
        <v>83</v>
      </c>
      <c r="AW189" s="13" t="s">
        <v>30</v>
      </c>
      <c r="AX189" s="13" t="s">
        <v>73</v>
      </c>
      <c r="AY189" s="188" t="s">
        <v>127</v>
      </c>
    </row>
    <row r="190" s="14" customFormat="1">
      <c r="A190" s="14"/>
      <c r="B190" s="206"/>
      <c r="C190" s="14"/>
      <c r="D190" s="187" t="s">
        <v>136</v>
      </c>
      <c r="E190" s="207" t="s">
        <v>1</v>
      </c>
      <c r="F190" s="208" t="s">
        <v>544</v>
      </c>
      <c r="G190" s="14"/>
      <c r="H190" s="209">
        <v>0.156</v>
      </c>
      <c r="I190" s="210"/>
      <c r="J190" s="14"/>
      <c r="K190" s="14"/>
      <c r="L190" s="206"/>
      <c r="M190" s="211"/>
      <c r="N190" s="212"/>
      <c r="O190" s="212"/>
      <c r="P190" s="212"/>
      <c r="Q190" s="212"/>
      <c r="R190" s="212"/>
      <c r="S190" s="212"/>
      <c r="T190" s="21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07" t="s">
        <v>136</v>
      </c>
      <c r="AU190" s="207" t="s">
        <v>142</v>
      </c>
      <c r="AV190" s="14" t="s">
        <v>148</v>
      </c>
      <c r="AW190" s="14" t="s">
        <v>3</v>
      </c>
      <c r="AX190" s="14" t="s">
        <v>81</v>
      </c>
      <c r="AY190" s="207" t="s">
        <v>127</v>
      </c>
    </row>
    <row r="191" s="2" customFormat="1" ht="16.5" customHeight="1">
      <c r="A191" s="37"/>
      <c r="B191" s="171"/>
      <c r="C191" s="172" t="s">
        <v>222</v>
      </c>
      <c r="D191" s="172" t="s">
        <v>130</v>
      </c>
      <c r="E191" s="173" t="s">
        <v>1026</v>
      </c>
      <c r="F191" s="174" t="s">
        <v>1027</v>
      </c>
      <c r="G191" s="175" t="s">
        <v>145</v>
      </c>
      <c r="H191" s="176">
        <v>0.0030000000000000001</v>
      </c>
      <c r="I191" s="177"/>
      <c r="J191" s="178">
        <f>ROUND(I191*H191,2)</f>
        <v>0</v>
      </c>
      <c r="K191" s="179"/>
      <c r="L191" s="38"/>
      <c r="M191" s="180" t="s">
        <v>1</v>
      </c>
      <c r="N191" s="181" t="s">
        <v>38</v>
      </c>
      <c r="O191" s="76"/>
      <c r="P191" s="182">
        <f>O191*H191</f>
        <v>0</v>
      </c>
      <c r="Q191" s="182">
        <v>1.06277</v>
      </c>
      <c r="R191" s="182">
        <f>Q191*H191</f>
        <v>0.0031883100000000002</v>
      </c>
      <c r="S191" s="182">
        <v>0</v>
      </c>
      <c r="T191" s="183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4" t="s">
        <v>148</v>
      </c>
      <c r="AT191" s="184" t="s">
        <v>130</v>
      </c>
      <c r="AU191" s="184" t="s">
        <v>142</v>
      </c>
      <c r="AY191" s="18" t="s">
        <v>127</v>
      </c>
      <c r="BE191" s="185">
        <f>IF(N191="základní",J191,0)</f>
        <v>0</v>
      </c>
      <c r="BF191" s="185">
        <f>IF(N191="snížená",J191,0)</f>
        <v>0</v>
      </c>
      <c r="BG191" s="185">
        <f>IF(N191="zákl. přenesená",J191,0)</f>
        <v>0</v>
      </c>
      <c r="BH191" s="185">
        <f>IF(N191="sníž. přenesená",J191,0)</f>
        <v>0</v>
      </c>
      <c r="BI191" s="185">
        <f>IF(N191="nulová",J191,0)</f>
        <v>0</v>
      </c>
      <c r="BJ191" s="18" t="s">
        <v>81</v>
      </c>
      <c r="BK191" s="185">
        <f>ROUND(I191*H191,2)</f>
        <v>0</v>
      </c>
      <c r="BL191" s="18" t="s">
        <v>148</v>
      </c>
      <c r="BM191" s="184" t="s">
        <v>1028</v>
      </c>
    </row>
    <row r="192" s="15" customFormat="1">
      <c r="A192" s="15"/>
      <c r="B192" s="217"/>
      <c r="C192" s="15"/>
      <c r="D192" s="187" t="s">
        <v>136</v>
      </c>
      <c r="E192" s="218" t="s">
        <v>1</v>
      </c>
      <c r="F192" s="219" t="s">
        <v>948</v>
      </c>
      <c r="G192" s="15"/>
      <c r="H192" s="218" t="s">
        <v>1</v>
      </c>
      <c r="I192" s="220"/>
      <c r="J192" s="15"/>
      <c r="K192" s="15"/>
      <c r="L192" s="217"/>
      <c r="M192" s="221"/>
      <c r="N192" s="222"/>
      <c r="O192" s="222"/>
      <c r="P192" s="222"/>
      <c r="Q192" s="222"/>
      <c r="R192" s="222"/>
      <c r="S192" s="222"/>
      <c r="T192" s="223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18" t="s">
        <v>136</v>
      </c>
      <c r="AU192" s="218" t="s">
        <v>142</v>
      </c>
      <c r="AV192" s="15" t="s">
        <v>81</v>
      </c>
      <c r="AW192" s="15" t="s">
        <v>30</v>
      </c>
      <c r="AX192" s="15" t="s">
        <v>73</v>
      </c>
      <c r="AY192" s="218" t="s">
        <v>127</v>
      </c>
    </row>
    <row r="193" s="13" customFormat="1">
      <c r="A193" s="13"/>
      <c r="B193" s="186"/>
      <c r="C193" s="13"/>
      <c r="D193" s="187" t="s">
        <v>136</v>
      </c>
      <c r="E193" s="188" t="s">
        <v>1</v>
      </c>
      <c r="F193" s="189" t="s">
        <v>1029</v>
      </c>
      <c r="G193" s="13"/>
      <c r="H193" s="190">
        <v>0.0030000000000000001</v>
      </c>
      <c r="I193" s="191"/>
      <c r="J193" s="13"/>
      <c r="K193" s="13"/>
      <c r="L193" s="186"/>
      <c r="M193" s="192"/>
      <c r="N193" s="193"/>
      <c r="O193" s="193"/>
      <c r="P193" s="193"/>
      <c r="Q193" s="193"/>
      <c r="R193" s="193"/>
      <c r="S193" s="193"/>
      <c r="T193" s="19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8" t="s">
        <v>136</v>
      </c>
      <c r="AU193" s="188" t="s">
        <v>142</v>
      </c>
      <c r="AV193" s="13" t="s">
        <v>83</v>
      </c>
      <c r="AW193" s="13" t="s">
        <v>30</v>
      </c>
      <c r="AX193" s="13" t="s">
        <v>73</v>
      </c>
      <c r="AY193" s="188" t="s">
        <v>127</v>
      </c>
    </row>
    <row r="194" s="14" customFormat="1">
      <c r="A194" s="14"/>
      <c r="B194" s="206"/>
      <c r="C194" s="14"/>
      <c r="D194" s="187" t="s">
        <v>136</v>
      </c>
      <c r="E194" s="207" t="s">
        <v>1</v>
      </c>
      <c r="F194" s="208" t="s">
        <v>544</v>
      </c>
      <c r="G194" s="14"/>
      <c r="H194" s="209">
        <v>0.0030000000000000001</v>
      </c>
      <c r="I194" s="210"/>
      <c r="J194" s="14"/>
      <c r="K194" s="14"/>
      <c r="L194" s="206"/>
      <c r="M194" s="211"/>
      <c r="N194" s="212"/>
      <c r="O194" s="212"/>
      <c r="P194" s="212"/>
      <c r="Q194" s="212"/>
      <c r="R194" s="212"/>
      <c r="S194" s="212"/>
      <c r="T194" s="21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7" t="s">
        <v>136</v>
      </c>
      <c r="AU194" s="207" t="s">
        <v>142</v>
      </c>
      <c r="AV194" s="14" t="s">
        <v>148</v>
      </c>
      <c r="AW194" s="14" t="s">
        <v>3</v>
      </c>
      <c r="AX194" s="14" t="s">
        <v>81</v>
      </c>
      <c r="AY194" s="207" t="s">
        <v>127</v>
      </c>
    </row>
    <row r="195" s="2" customFormat="1" ht="24.15" customHeight="1">
      <c r="A195" s="37"/>
      <c r="B195" s="171"/>
      <c r="C195" s="172" t="s">
        <v>226</v>
      </c>
      <c r="D195" s="172" t="s">
        <v>130</v>
      </c>
      <c r="E195" s="173" t="s">
        <v>1030</v>
      </c>
      <c r="F195" s="174" t="s">
        <v>1031</v>
      </c>
      <c r="G195" s="175" t="s">
        <v>587</v>
      </c>
      <c r="H195" s="176">
        <v>0.78000000000000003</v>
      </c>
      <c r="I195" s="177"/>
      <c r="J195" s="178">
        <f>ROUND(I195*H195,2)</f>
        <v>0</v>
      </c>
      <c r="K195" s="179"/>
      <c r="L195" s="38"/>
      <c r="M195" s="180" t="s">
        <v>1</v>
      </c>
      <c r="N195" s="181" t="s">
        <v>38</v>
      </c>
      <c r="O195" s="76"/>
      <c r="P195" s="182">
        <f>O195*H195</f>
        <v>0</v>
      </c>
      <c r="Q195" s="182">
        <v>0.00021000000000000001</v>
      </c>
      <c r="R195" s="182">
        <f>Q195*H195</f>
        <v>0.00016380000000000002</v>
      </c>
      <c r="S195" s="182">
        <v>0</v>
      </c>
      <c r="T195" s="18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4" t="s">
        <v>148</v>
      </c>
      <c r="AT195" s="184" t="s">
        <v>130</v>
      </c>
      <c r="AU195" s="184" t="s">
        <v>142</v>
      </c>
      <c r="AY195" s="18" t="s">
        <v>127</v>
      </c>
      <c r="BE195" s="185">
        <f>IF(N195="základní",J195,0)</f>
        <v>0</v>
      </c>
      <c r="BF195" s="185">
        <f>IF(N195="snížená",J195,0)</f>
        <v>0</v>
      </c>
      <c r="BG195" s="185">
        <f>IF(N195="zákl. přenesená",J195,0)</f>
        <v>0</v>
      </c>
      <c r="BH195" s="185">
        <f>IF(N195="sníž. přenesená",J195,0)</f>
        <v>0</v>
      </c>
      <c r="BI195" s="185">
        <f>IF(N195="nulová",J195,0)</f>
        <v>0</v>
      </c>
      <c r="BJ195" s="18" t="s">
        <v>81</v>
      </c>
      <c r="BK195" s="185">
        <f>ROUND(I195*H195,2)</f>
        <v>0</v>
      </c>
      <c r="BL195" s="18" t="s">
        <v>148</v>
      </c>
      <c r="BM195" s="184" t="s">
        <v>1032</v>
      </c>
    </row>
    <row r="196" s="15" customFormat="1">
      <c r="A196" s="15"/>
      <c r="B196" s="217"/>
      <c r="C196" s="15"/>
      <c r="D196" s="187" t="s">
        <v>136</v>
      </c>
      <c r="E196" s="218" t="s">
        <v>1</v>
      </c>
      <c r="F196" s="219" t="s">
        <v>948</v>
      </c>
      <c r="G196" s="15"/>
      <c r="H196" s="218" t="s">
        <v>1</v>
      </c>
      <c r="I196" s="220"/>
      <c r="J196" s="15"/>
      <c r="K196" s="15"/>
      <c r="L196" s="217"/>
      <c r="M196" s="221"/>
      <c r="N196" s="222"/>
      <c r="O196" s="222"/>
      <c r="P196" s="222"/>
      <c r="Q196" s="222"/>
      <c r="R196" s="222"/>
      <c r="S196" s="222"/>
      <c r="T196" s="223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18" t="s">
        <v>136</v>
      </c>
      <c r="AU196" s="218" t="s">
        <v>142</v>
      </c>
      <c r="AV196" s="15" t="s">
        <v>81</v>
      </c>
      <c r="AW196" s="15" t="s">
        <v>30</v>
      </c>
      <c r="AX196" s="15" t="s">
        <v>73</v>
      </c>
      <c r="AY196" s="218" t="s">
        <v>127</v>
      </c>
    </row>
    <row r="197" s="13" customFormat="1">
      <c r="A197" s="13"/>
      <c r="B197" s="186"/>
      <c r="C197" s="13"/>
      <c r="D197" s="187" t="s">
        <v>136</v>
      </c>
      <c r="E197" s="188" t="s">
        <v>1</v>
      </c>
      <c r="F197" s="189" t="s">
        <v>1033</v>
      </c>
      <c r="G197" s="13"/>
      <c r="H197" s="190">
        <v>0.78000000000000003</v>
      </c>
      <c r="I197" s="191"/>
      <c r="J197" s="13"/>
      <c r="K197" s="13"/>
      <c r="L197" s="186"/>
      <c r="M197" s="192"/>
      <c r="N197" s="193"/>
      <c r="O197" s="193"/>
      <c r="P197" s="193"/>
      <c r="Q197" s="193"/>
      <c r="R197" s="193"/>
      <c r="S197" s="193"/>
      <c r="T197" s="19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8" t="s">
        <v>136</v>
      </c>
      <c r="AU197" s="188" t="s">
        <v>142</v>
      </c>
      <c r="AV197" s="13" t="s">
        <v>83</v>
      </c>
      <c r="AW197" s="13" t="s">
        <v>30</v>
      </c>
      <c r="AX197" s="13" t="s">
        <v>73</v>
      </c>
      <c r="AY197" s="188" t="s">
        <v>127</v>
      </c>
    </row>
    <row r="198" s="14" customFormat="1">
      <c r="A198" s="14"/>
      <c r="B198" s="206"/>
      <c r="C198" s="14"/>
      <c r="D198" s="187" t="s">
        <v>136</v>
      </c>
      <c r="E198" s="207" t="s">
        <v>1</v>
      </c>
      <c r="F198" s="208" t="s">
        <v>544</v>
      </c>
      <c r="G198" s="14"/>
      <c r="H198" s="209">
        <v>0.78000000000000003</v>
      </c>
      <c r="I198" s="210"/>
      <c r="J198" s="14"/>
      <c r="K198" s="14"/>
      <c r="L198" s="206"/>
      <c r="M198" s="211"/>
      <c r="N198" s="212"/>
      <c r="O198" s="212"/>
      <c r="P198" s="212"/>
      <c r="Q198" s="212"/>
      <c r="R198" s="212"/>
      <c r="S198" s="212"/>
      <c r="T198" s="21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7" t="s">
        <v>136</v>
      </c>
      <c r="AU198" s="207" t="s">
        <v>142</v>
      </c>
      <c r="AV198" s="14" t="s">
        <v>148</v>
      </c>
      <c r="AW198" s="14" t="s">
        <v>3</v>
      </c>
      <c r="AX198" s="14" t="s">
        <v>81</v>
      </c>
      <c r="AY198" s="207" t="s">
        <v>127</v>
      </c>
    </row>
    <row r="199" s="12" customFormat="1" ht="22.8" customHeight="1">
      <c r="A199" s="12"/>
      <c r="B199" s="158"/>
      <c r="C199" s="12"/>
      <c r="D199" s="159" t="s">
        <v>72</v>
      </c>
      <c r="E199" s="169" t="s">
        <v>170</v>
      </c>
      <c r="F199" s="169" t="s">
        <v>1034</v>
      </c>
      <c r="G199" s="12"/>
      <c r="H199" s="12"/>
      <c r="I199" s="161"/>
      <c r="J199" s="170">
        <f>BK199</f>
        <v>0</v>
      </c>
      <c r="K199" s="12"/>
      <c r="L199" s="158"/>
      <c r="M199" s="163"/>
      <c r="N199" s="164"/>
      <c r="O199" s="164"/>
      <c r="P199" s="165">
        <f>P200+P202+P205+P231</f>
        <v>0</v>
      </c>
      <c r="Q199" s="164"/>
      <c r="R199" s="165">
        <f>R200+R202+R205+R231</f>
        <v>0.72857399999999994</v>
      </c>
      <c r="S199" s="164"/>
      <c r="T199" s="166">
        <f>T200+T202+T205+T231</f>
        <v>0.56828699999999999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59" t="s">
        <v>81</v>
      </c>
      <c r="AT199" s="167" t="s">
        <v>72</v>
      </c>
      <c r="AU199" s="167" t="s">
        <v>81</v>
      </c>
      <c r="AY199" s="159" t="s">
        <v>127</v>
      </c>
      <c r="BK199" s="168">
        <f>BK200+BK202+BK205+BK231</f>
        <v>0</v>
      </c>
    </row>
    <row r="200" s="12" customFormat="1" ht="20.88" customHeight="1">
      <c r="A200" s="12"/>
      <c r="B200" s="158"/>
      <c r="C200" s="12"/>
      <c r="D200" s="159" t="s">
        <v>72</v>
      </c>
      <c r="E200" s="169" t="s">
        <v>521</v>
      </c>
      <c r="F200" s="169" t="s">
        <v>1035</v>
      </c>
      <c r="G200" s="12"/>
      <c r="H200" s="12"/>
      <c r="I200" s="161"/>
      <c r="J200" s="170">
        <f>BK200</f>
        <v>0</v>
      </c>
      <c r="K200" s="12"/>
      <c r="L200" s="158"/>
      <c r="M200" s="163"/>
      <c r="N200" s="164"/>
      <c r="O200" s="164"/>
      <c r="P200" s="165">
        <f>P201</f>
        <v>0</v>
      </c>
      <c r="Q200" s="164"/>
      <c r="R200" s="165">
        <f>R201</f>
        <v>0.0021580000000000002</v>
      </c>
      <c r="S200" s="164"/>
      <c r="T200" s="166">
        <f>T201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59" t="s">
        <v>81</v>
      </c>
      <c r="AT200" s="167" t="s">
        <v>72</v>
      </c>
      <c r="AU200" s="167" t="s">
        <v>83</v>
      </c>
      <c r="AY200" s="159" t="s">
        <v>127</v>
      </c>
      <c r="BK200" s="168">
        <f>BK201</f>
        <v>0</v>
      </c>
    </row>
    <row r="201" s="2" customFormat="1" ht="33" customHeight="1">
      <c r="A201" s="37"/>
      <c r="B201" s="171"/>
      <c r="C201" s="172" t="s">
        <v>231</v>
      </c>
      <c r="D201" s="172" t="s">
        <v>130</v>
      </c>
      <c r="E201" s="173" t="s">
        <v>1036</v>
      </c>
      <c r="F201" s="174" t="s">
        <v>1037</v>
      </c>
      <c r="G201" s="175" t="s">
        <v>587</v>
      </c>
      <c r="H201" s="176">
        <v>16.600000000000001</v>
      </c>
      <c r="I201" s="177"/>
      <c r="J201" s="178">
        <f>ROUND(I201*H201,2)</f>
        <v>0</v>
      </c>
      <c r="K201" s="179"/>
      <c r="L201" s="38"/>
      <c r="M201" s="180" t="s">
        <v>1</v>
      </c>
      <c r="N201" s="181" t="s">
        <v>38</v>
      </c>
      <c r="O201" s="76"/>
      <c r="P201" s="182">
        <f>O201*H201</f>
        <v>0</v>
      </c>
      <c r="Q201" s="182">
        <v>0.00012999999999999999</v>
      </c>
      <c r="R201" s="182">
        <f>Q201*H201</f>
        <v>0.0021580000000000002</v>
      </c>
      <c r="S201" s="182">
        <v>0</v>
      </c>
      <c r="T201" s="183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4" t="s">
        <v>148</v>
      </c>
      <c r="AT201" s="184" t="s">
        <v>130</v>
      </c>
      <c r="AU201" s="184" t="s">
        <v>142</v>
      </c>
      <c r="AY201" s="18" t="s">
        <v>127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18" t="s">
        <v>81</v>
      </c>
      <c r="BK201" s="185">
        <f>ROUND(I201*H201,2)</f>
        <v>0</v>
      </c>
      <c r="BL201" s="18" t="s">
        <v>148</v>
      </c>
      <c r="BM201" s="184" t="s">
        <v>1038</v>
      </c>
    </row>
    <row r="202" s="12" customFormat="1" ht="20.88" customHeight="1">
      <c r="A202" s="12"/>
      <c r="B202" s="158"/>
      <c r="C202" s="12"/>
      <c r="D202" s="159" t="s">
        <v>72</v>
      </c>
      <c r="E202" s="169" t="s">
        <v>525</v>
      </c>
      <c r="F202" s="169" t="s">
        <v>1039</v>
      </c>
      <c r="G202" s="12"/>
      <c r="H202" s="12"/>
      <c r="I202" s="161"/>
      <c r="J202" s="170">
        <f>BK202</f>
        <v>0</v>
      </c>
      <c r="K202" s="12"/>
      <c r="L202" s="158"/>
      <c r="M202" s="163"/>
      <c r="N202" s="164"/>
      <c r="O202" s="164"/>
      <c r="P202" s="165">
        <f>SUM(P203:P204)</f>
        <v>0</v>
      </c>
      <c r="Q202" s="164"/>
      <c r="R202" s="165">
        <f>SUM(R203:R204)</f>
        <v>0.72634399999999999</v>
      </c>
      <c r="S202" s="164"/>
      <c r="T202" s="166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9" t="s">
        <v>81</v>
      </c>
      <c r="AT202" s="167" t="s">
        <v>72</v>
      </c>
      <c r="AU202" s="167" t="s">
        <v>83</v>
      </c>
      <c r="AY202" s="159" t="s">
        <v>127</v>
      </c>
      <c r="BK202" s="168">
        <f>SUM(BK203:BK204)</f>
        <v>0</v>
      </c>
    </row>
    <row r="203" s="2" customFormat="1" ht="24.15" customHeight="1">
      <c r="A203" s="37"/>
      <c r="B203" s="171"/>
      <c r="C203" s="172" t="s">
        <v>236</v>
      </c>
      <c r="D203" s="172" t="s">
        <v>130</v>
      </c>
      <c r="E203" s="173" t="s">
        <v>1040</v>
      </c>
      <c r="F203" s="174" t="s">
        <v>1041</v>
      </c>
      <c r="G203" s="175" t="s">
        <v>587</v>
      </c>
      <c r="H203" s="176">
        <v>16.600000000000001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38</v>
      </c>
      <c r="O203" s="76"/>
      <c r="P203" s="182">
        <f>O203*H203</f>
        <v>0</v>
      </c>
      <c r="Q203" s="182">
        <v>4.0000000000000003E-05</v>
      </c>
      <c r="R203" s="182">
        <f>Q203*H203</f>
        <v>0.00066400000000000009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148</v>
      </c>
      <c r="AT203" s="184" t="s">
        <v>130</v>
      </c>
      <c r="AU203" s="184" t="s">
        <v>142</v>
      </c>
      <c r="AY203" s="18" t="s">
        <v>127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81</v>
      </c>
      <c r="BK203" s="185">
        <f>ROUND(I203*H203,2)</f>
        <v>0</v>
      </c>
      <c r="BL203" s="18" t="s">
        <v>148</v>
      </c>
      <c r="BM203" s="184" t="s">
        <v>1042</v>
      </c>
    </row>
    <row r="204" s="2" customFormat="1" ht="16.5" customHeight="1">
      <c r="A204" s="37"/>
      <c r="B204" s="171"/>
      <c r="C204" s="172" t="s">
        <v>240</v>
      </c>
      <c r="D204" s="172" t="s">
        <v>130</v>
      </c>
      <c r="E204" s="173" t="s">
        <v>1043</v>
      </c>
      <c r="F204" s="174" t="s">
        <v>1044</v>
      </c>
      <c r="G204" s="175" t="s">
        <v>133</v>
      </c>
      <c r="H204" s="176">
        <v>4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38</v>
      </c>
      <c r="O204" s="76"/>
      <c r="P204" s="182">
        <f>O204*H204</f>
        <v>0</v>
      </c>
      <c r="Q204" s="182">
        <v>0.18142</v>
      </c>
      <c r="R204" s="182">
        <f>Q204*H204</f>
        <v>0.72567999999999999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148</v>
      </c>
      <c r="AT204" s="184" t="s">
        <v>130</v>
      </c>
      <c r="AU204" s="184" t="s">
        <v>142</v>
      </c>
      <c r="AY204" s="18" t="s">
        <v>127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81</v>
      </c>
      <c r="BK204" s="185">
        <f>ROUND(I204*H204,2)</f>
        <v>0</v>
      </c>
      <c r="BL204" s="18" t="s">
        <v>148</v>
      </c>
      <c r="BM204" s="184" t="s">
        <v>1045</v>
      </c>
    </row>
    <row r="205" s="12" customFormat="1" ht="20.88" customHeight="1">
      <c r="A205" s="12"/>
      <c r="B205" s="158"/>
      <c r="C205" s="12"/>
      <c r="D205" s="159" t="s">
        <v>72</v>
      </c>
      <c r="E205" s="169" t="s">
        <v>531</v>
      </c>
      <c r="F205" s="169" t="s">
        <v>1046</v>
      </c>
      <c r="G205" s="12"/>
      <c r="H205" s="12"/>
      <c r="I205" s="161"/>
      <c r="J205" s="170">
        <f>BK205</f>
        <v>0</v>
      </c>
      <c r="K205" s="12"/>
      <c r="L205" s="158"/>
      <c r="M205" s="163"/>
      <c r="N205" s="164"/>
      <c r="O205" s="164"/>
      <c r="P205" s="165">
        <f>SUM(P206:P230)</f>
        <v>0</v>
      </c>
      <c r="Q205" s="164"/>
      <c r="R205" s="165">
        <f>SUM(R206:R230)</f>
        <v>7.2000000000000002E-05</v>
      </c>
      <c r="S205" s="164"/>
      <c r="T205" s="166">
        <f>SUM(T206:T230)</f>
        <v>0.56828699999999999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59" t="s">
        <v>81</v>
      </c>
      <c r="AT205" s="167" t="s">
        <v>72</v>
      </c>
      <c r="AU205" s="167" t="s">
        <v>83</v>
      </c>
      <c r="AY205" s="159" t="s">
        <v>127</v>
      </c>
      <c r="BK205" s="168">
        <f>SUM(BK206:BK230)</f>
        <v>0</v>
      </c>
    </row>
    <row r="206" s="2" customFormat="1" ht="16.5" customHeight="1">
      <c r="A206" s="37"/>
      <c r="B206" s="171"/>
      <c r="C206" s="172" t="s">
        <v>244</v>
      </c>
      <c r="D206" s="172" t="s">
        <v>130</v>
      </c>
      <c r="E206" s="173" t="s">
        <v>1047</v>
      </c>
      <c r="F206" s="174" t="s">
        <v>1048</v>
      </c>
      <c r="G206" s="175" t="s">
        <v>587</v>
      </c>
      <c r="H206" s="176">
        <v>0.52000000000000002</v>
      </c>
      <c r="I206" s="177"/>
      <c r="J206" s="178">
        <f>ROUND(I206*H206,2)</f>
        <v>0</v>
      </c>
      <c r="K206" s="179"/>
      <c r="L206" s="38"/>
      <c r="M206" s="180" t="s">
        <v>1</v>
      </c>
      <c r="N206" s="181" t="s">
        <v>38</v>
      </c>
      <c r="O206" s="76"/>
      <c r="P206" s="182">
        <f>O206*H206</f>
        <v>0</v>
      </c>
      <c r="Q206" s="182">
        <v>0</v>
      </c>
      <c r="R206" s="182">
        <f>Q206*H206</f>
        <v>0</v>
      </c>
      <c r="S206" s="182">
        <v>0.0040000000000000001</v>
      </c>
      <c r="T206" s="183">
        <f>S206*H206</f>
        <v>0.0020800000000000003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134</v>
      </c>
      <c r="AT206" s="184" t="s">
        <v>130</v>
      </c>
      <c r="AU206" s="184" t="s">
        <v>142</v>
      </c>
      <c r="AY206" s="18" t="s">
        <v>127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81</v>
      </c>
      <c r="BK206" s="185">
        <f>ROUND(I206*H206,2)</f>
        <v>0</v>
      </c>
      <c r="BL206" s="18" t="s">
        <v>134</v>
      </c>
      <c r="BM206" s="184" t="s">
        <v>1049</v>
      </c>
    </row>
    <row r="207" s="15" customFormat="1">
      <c r="A207" s="15"/>
      <c r="B207" s="217"/>
      <c r="C207" s="15"/>
      <c r="D207" s="187" t="s">
        <v>136</v>
      </c>
      <c r="E207" s="218" t="s">
        <v>1</v>
      </c>
      <c r="F207" s="219" t="s">
        <v>948</v>
      </c>
      <c r="G207" s="15"/>
      <c r="H207" s="218" t="s">
        <v>1</v>
      </c>
      <c r="I207" s="220"/>
      <c r="J207" s="15"/>
      <c r="K207" s="15"/>
      <c r="L207" s="217"/>
      <c r="M207" s="221"/>
      <c r="N207" s="222"/>
      <c r="O207" s="222"/>
      <c r="P207" s="222"/>
      <c r="Q207" s="222"/>
      <c r="R207" s="222"/>
      <c r="S207" s="222"/>
      <c r="T207" s="223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18" t="s">
        <v>136</v>
      </c>
      <c r="AU207" s="218" t="s">
        <v>142</v>
      </c>
      <c r="AV207" s="15" t="s">
        <v>81</v>
      </c>
      <c r="AW207" s="15" t="s">
        <v>30</v>
      </c>
      <c r="AX207" s="15" t="s">
        <v>73</v>
      </c>
      <c r="AY207" s="218" t="s">
        <v>127</v>
      </c>
    </row>
    <row r="208" s="13" customFormat="1">
      <c r="A208" s="13"/>
      <c r="B208" s="186"/>
      <c r="C208" s="13"/>
      <c r="D208" s="187" t="s">
        <v>136</v>
      </c>
      <c r="E208" s="188" t="s">
        <v>1</v>
      </c>
      <c r="F208" s="189" t="s">
        <v>1050</v>
      </c>
      <c r="G208" s="13"/>
      <c r="H208" s="190">
        <v>0.52000000000000002</v>
      </c>
      <c r="I208" s="191"/>
      <c r="J208" s="13"/>
      <c r="K208" s="13"/>
      <c r="L208" s="186"/>
      <c r="M208" s="192"/>
      <c r="N208" s="193"/>
      <c r="O208" s="193"/>
      <c r="P208" s="193"/>
      <c r="Q208" s="193"/>
      <c r="R208" s="193"/>
      <c r="S208" s="193"/>
      <c r="T208" s="19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8" t="s">
        <v>136</v>
      </c>
      <c r="AU208" s="188" t="s">
        <v>142</v>
      </c>
      <c r="AV208" s="13" t="s">
        <v>83</v>
      </c>
      <c r="AW208" s="13" t="s">
        <v>30</v>
      </c>
      <c r="AX208" s="13" t="s">
        <v>73</v>
      </c>
      <c r="AY208" s="188" t="s">
        <v>127</v>
      </c>
    </row>
    <row r="209" s="14" customFormat="1">
      <c r="A209" s="14"/>
      <c r="B209" s="206"/>
      <c r="C209" s="14"/>
      <c r="D209" s="187" t="s">
        <v>136</v>
      </c>
      <c r="E209" s="207" t="s">
        <v>1</v>
      </c>
      <c r="F209" s="208" t="s">
        <v>544</v>
      </c>
      <c r="G209" s="14"/>
      <c r="H209" s="209">
        <v>0.52000000000000002</v>
      </c>
      <c r="I209" s="210"/>
      <c r="J209" s="14"/>
      <c r="K209" s="14"/>
      <c r="L209" s="206"/>
      <c r="M209" s="211"/>
      <c r="N209" s="212"/>
      <c r="O209" s="212"/>
      <c r="P209" s="212"/>
      <c r="Q209" s="212"/>
      <c r="R209" s="212"/>
      <c r="S209" s="212"/>
      <c r="T209" s="21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07" t="s">
        <v>136</v>
      </c>
      <c r="AU209" s="207" t="s">
        <v>142</v>
      </c>
      <c r="AV209" s="14" t="s">
        <v>148</v>
      </c>
      <c r="AW209" s="14" t="s">
        <v>3</v>
      </c>
      <c r="AX209" s="14" t="s">
        <v>81</v>
      </c>
      <c r="AY209" s="207" t="s">
        <v>127</v>
      </c>
    </row>
    <row r="210" s="2" customFormat="1" ht="24.15" customHeight="1">
      <c r="A210" s="37"/>
      <c r="B210" s="171"/>
      <c r="C210" s="172" t="s">
        <v>248</v>
      </c>
      <c r="D210" s="172" t="s">
        <v>130</v>
      </c>
      <c r="E210" s="173" t="s">
        <v>1051</v>
      </c>
      <c r="F210" s="174" t="s">
        <v>1052</v>
      </c>
      <c r="G210" s="175" t="s">
        <v>139</v>
      </c>
      <c r="H210" s="176">
        <v>7.2000000000000002</v>
      </c>
      <c r="I210" s="177"/>
      <c r="J210" s="178">
        <f>ROUND(I210*H210,2)</f>
        <v>0</v>
      </c>
      <c r="K210" s="179"/>
      <c r="L210" s="38"/>
      <c r="M210" s="180" t="s">
        <v>1</v>
      </c>
      <c r="N210" s="181" t="s">
        <v>38</v>
      </c>
      <c r="O210" s="76"/>
      <c r="P210" s="182">
        <f>O210*H210</f>
        <v>0</v>
      </c>
      <c r="Q210" s="182">
        <v>1.0000000000000001E-05</v>
      </c>
      <c r="R210" s="182">
        <f>Q210*H210</f>
        <v>7.2000000000000002E-05</v>
      </c>
      <c r="S210" s="182">
        <v>0</v>
      </c>
      <c r="T210" s="18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134</v>
      </c>
      <c r="AT210" s="184" t="s">
        <v>130</v>
      </c>
      <c r="AU210" s="184" t="s">
        <v>142</v>
      </c>
      <c r="AY210" s="18" t="s">
        <v>127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81</v>
      </c>
      <c r="BK210" s="185">
        <f>ROUND(I210*H210,2)</f>
        <v>0</v>
      </c>
      <c r="BL210" s="18" t="s">
        <v>134</v>
      </c>
      <c r="BM210" s="184" t="s">
        <v>1053</v>
      </c>
    </row>
    <row r="211" s="15" customFormat="1">
      <c r="A211" s="15"/>
      <c r="B211" s="217"/>
      <c r="C211" s="15"/>
      <c r="D211" s="187" t="s">
        <v>136</v>
      </c>
      <c r="E211" s="218" t="s">
        <v>1</v>
      </c>
      <c r="F211" s="219" t="s">
        <v>948</v>
      </c>
      <c r="G211" s="15"/>
      <c r="H211" s="218" t="s">
        <v>1</v>
      </c>
      <c r="I211" s="220"/>
      <c r="J211" s="15"/>
      <c r="K211" s="15"/>
      <c r="L211" s="217"/>
      <c r="M211" s="221"/>
      <c r="N211" s="222"/>
      <c r="O211" s="222"/>
      <c r="P211" s="222"/>
      <c r="Q211" s="222"/>
      <c r="R211" s="222"/>
      <c r="S211" s="222"/>
      <c r="T211" s="223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18" t="s">
        <v>136</v>
      </c>
      <c r="AU211" s="218" t="s">
        <v>142</v>
      </c>
      <c r="AV211" s="15" t="s">
        <v>81</v>
      </c>
      <c r="AW211" s="15" t="s">
        <v>30</v>
      </c>
      <c r="AX211" s="15" t="s">
        <v>73</v>
      </c>
      <c r="AY211" s="218" t="s">
        <v>127</v>
      </c>
    </row>
    <row r="212" s="13" customFormat="1">
      <c r="A212" s="13"/>
      <c r="B212" s="186"/>
      <c r="C212" s="13"/>
      <c r="D212" s="187" t="s">
        <v>136</v>
      </c>
      <c r="E212" s="188" t="s">
        <v>1</v>
      </c>
      <c r="F212" s="189" t="s">
        <v>1054</v>
      </c>
      <c r="G212" s="13"/>
      <c r="H212" s="190">
        <v>3.3999999999999999</v>
      </c>
      <c r="I212" s="191"/>
      <c r="J212" s="13"/>
      <c r="K212" s="13"/>
      <c r="L212" s="186"/>
      <c r="M212" s="192"/>
      <c r="N212" s="193"/>
      <c r="O212" s="193"/>
      <c r="P212" s="193"/>
      <c r="Q212" s="193"/>
      <c r="R212" s="193"/>
      <c r="S212" s="193"/>
      <c r="T212" s="19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8" t="s">
        <v>136</v>
      </c>
      <c r="AU212" s="188" t="s">
        <v>142</v>
      </c>
      <c r="AV212" s="13" t="s">
        <v>83</v>
      </c>
      <c r="AW212" s="13" t="s">
        <v>30</v>
      </c>
      <c r="AX212" s="13" t="s">
        <v>73</v>
      </c>
      <c r="AY212" s="188" t="s">
        <v>127</v>
      </c>
    </row>
    <row r="213" s="13" customFormat="1">
      <c r="A213" s="13"/>
      <c r="B213" s="186"/>
      <c r="C213" s="13"/>
      <c r="D213" s="187" t="s">
        <v>136</v>
      </c>
      <c r="E213" s="188" t="s">
        <v>1</v>
      </c>
      <c r="F213" s="189" t="s">
        <v>1055</v>
      </c>
      <c r="G213" s="13"/>
      <c r="H213" s="190">
        <v>3.7999999999999998</v>
      </c>
      <c r="I213" s="191"/>
      <c r="J213" s="13"/>
      <c r="K213" s="13"/>
      <c r="L213" s="186"/>
      <c r="M213" s="192"/>
      <c r="N213" s="193"/>
      <c r="O213" s="193"/>
      <c r="P213" s="193"/>
      <c r="Q213" s="193"/>
      <c r="R213" s="193"/>
      <c r="S213" s="193"/>
      <c r="T213" s="19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8" t="s">
        <v>136</v>
      </c>
      <c r="AU213" s="188" t="s">
        <v>142</v>
      </c>
      <c r="AV213" s="13" t="s">
        <v>83</v>
      </c>
      <c r="AW213" s="13" t="s">
        <v>30</v>
      </c>
      <c r="AX213" s="13" t="s">
        <v>73</v>
      </c>
      <c r="AY213" s="188" t="s">
        <v>127</v>
      </c>
    </row>
    <row r="214" s="14" customFormat="1">
      <c r="A214" s="14"/>
      <c r="B214" s="206"/>
      <c r="C214" s="14"/>
      <c r="D214" s="187" t="s">
        <v>136</v>
      </c>
      <c r="E214" s="207" t="s">
        <v>1</v>
      </c>
      <c r="F214" s="208" t="s">
        <v>544</v>
      </c>
      <c r="G214" s="14"/>
      <c r="H214" s="209">
        <v>7.1999999999999993</v>
      </c>
      <c r="I214" s="210"/>
      <c r="J214" s="14"/>
      <c r="K214" s="14"/>
      <c r="L214" s="206"/>
      <c r="M214" s="211"/>
      <c r="N214" s="212"/>
      <c r="O214" s="212"/>
      <c r="P214" s="212"/>
      <c r="Q214" s="212"/>
      <c r="R214" s="212"/>
      <c r="S214" s="212"/>
      <c r="T214" s="21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7" t="s">
        <v>136</v>
      </c>
      <c r="AU214" s="207" t="s">
        <v>142</v>
      </c>
      <c r="AV214" s="14" t="s">
        <v>148</v>
      </c>
      <c r="AW214" s="14" t="s">
        <v>3</v>
      </c>
      <c r="AX214" s="14" t="s">
        <v>81</v>
      </c>
      <c r="AY214" s="207" t="s">
        <v>127</v>
      </c>
    </row>
    <row r="215" s="2" customFormat="1" ht="37.8" customHeight="1">
      <c r="A215" s="37"/>
      <c r="B215" s="171"/>
      <c r="C215" s="172" t="s">
        <v>252</v>
      </c>
      <c r="D215" s="172" t="s">
        <v>130</v>
      </c>
      <c r="E215" s="173" t="s">
        <v>1056</v>
      </c>
      <c r="F215" s="174" t="s">
        <v>1057</v>
      </c>
      <c r="G215" s="175" t="s">
        <v>946</v>
      </c>
      <c r="H215" s="176">
        <v>0.183</v>
      </c>
      <c r="I215" s="177"/>
      <c r="J215" s="178">
        <f>ROUND(I215*H215,2)</f>
        <v>0</v>
      </c>
      <c r="K215" s="179"/>
      <c r="L215" s="38"/>
      <c r="M215" s="180" t="s">
        <v>1</v>
      </c>
      <c r="N215" s="181" t="s">
        <v>38</v>
      </c>
      <c r="O215" s="76"/>
      <c r="P215" s="182">
        <f>O215*H215</f>
        <v>0</v>
      </c>
      <c r="Q215" s="182">
        <v>0</v>
      </c>
      <c r="R215" s="182">
        <f>Q215*H215</f>
        <v>0</v>
      </c>
      <c r="S215" s="182">
        <v>2.2000000000000002</v>
      </c>
      <c r="T215" s="183">
        <f>S215*H215</f>
        <v>0.40260000000000001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4" t="s">
        <v>148</v>
      </c>
      <c r="AT215" s="184" t="s">
        <v>130</v>
      </c>
      <c r="AU215" s="184" t="s">
        <v>142</v>
      </c>
      <c r="AY215" s="18" t="s">
        <v>127</v>
      </c>
      <c r="BE215" s="185">
        <f>IF(N215="základní",J215,0)</f>
        <v>0</v>
      </c>
      <c r="BF215" s="185">
        <f>IF(N215="snížená",J215,0)</f>
        <v>0</v>
      </c>
      <c r="BG215" s="185">
        <f>IF(N215="zákl. přenesená",J215,0)</f>
        <v>0</v>
      </c>
      <c r="BH215" s="185">
        <f>IF(N215="sníž. přenesená",J215,0)</f>
        <v>0</v>
      </c>
      <c r="BI215" s="185">
        <f>IF(N215="nulová",J215,0)</f>
        <v>0</v>
      </c>
      <c r="BJ215" s="18" t="s">
        <v>81</v>
      </c>
      <c r="BK215" s="185">
        <f>ROUND(I215*H215,2)</f>
        <v>0</v>
      </c>
      <c r="BL215" s="18" t="s">
        <v>148</v>
      </c>
      <c r="BM215" s="184" t="s">
        <v>1058</v>
      </c>
    </row>
    <row r="216" s="15" customFormat="1">
      <c r="A216" s="15"/>
      <c r="B216" s="217"/>
      <c r="C216" s="15"/>
      <c r="D216" s="187" t="s">
        <v>136</v>
      </c>
      <c r="E216" s="218" t="s">
        <v>1</v>
      </c>
      <c r="F216" s="219" t="s">
        <v>948</v>
      </c>
      <c r="G216" s="15"/>
      <c r="H216" s="218" t="s">
        <v>1</v>
      </c>
      <c r="I216" s="220"/>
      <c r="J216" s="15"/>
      <c r="K216" s="15"/>
      <c r="L216" s="217"/>
      <c r="M216" s="221"/>
      <c r="N216" s="222"/>
      <c r="O216" s="222"/>
      <c r="P216" s="222"/>
      <c r="Q216" s="222"/>
      <c r="R216" s="222"/>
      <c r="S216" s="222"/>
      <c r="T216" s="223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18" t="s">
        <v>136</v>
      </c>
      <c r="AU216" s="218" t="s">
        <v>142</v>
      </c>
      <c r="AV216" s="15" t="s">
        <v>81</v>
      </c>
      <c r="AW216" s="15" t="s">
        <v>30</v>
      </c>
      <c r="AX216" s="15" t="s">
        <v>73</v>
      </c>
      <c r="AY216" s="218" t="s">
        <v>127</v>
      </c>
    </row>
    <row r="217" s="13" customFormat="1">
      <c r="A217" s="13"/>
      <c r="B217" s="186"/>
      <c r="C217" s="13"/>
      <c r="D217" s="187" t="s">
        <v>136</v>
      </c>
      <c r="E217" s="188" t="s">
        <v>1</v>
      </c>
      <c r="F217" s="189" t="s">
        <v>1059</v>
      </c>
      <c r="G217" s="13"/>
      <c r="H217" s="190">
        <v>0.078</v>
      </c>
      <c r="I217" s="191"/>
      <c r="J217" s="13"/>
      <c r="K217" s="13"/>
      <c r="L217" s="186"/>
      <c r="M217" s="192"/>
      <c r="N217" s="193"/>
      <c r="O217" s="193"/>
      <c r="P217" s="193"/>
      <c r="Q217" s="193"/>
      <c r="R217" s="193"/>
      <c r="S217" s="193"/>
      <c r="T217" s="19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8" t="s">
        <v>136</v>
      </c>
      <c r="AU217" s="188" t="s">
        <v>142</v>
      </c>
      <c r="AV217" s="13" t="s">
        <v>83</v>
      </c>
      <c r="AW217" s="13" t="s">
        <v>30</v>
      </c>
      <c r="AX217" s="13" t="s">
        <v>73</v>
      </c>
      <c r="AY217" s="188" t="s">
        <v>127</v>
      </c>
    </row>
    <row r="218" s="13" customFormat="1">
      <c r="A218" s="13"/>
      <c r="B218" s="186"/>
      <c r="C218" s="13"/>
      <c r="D218" s="187" t="s">
        <v>136</v>
      </c>
      <c r="E218" s="188" t="s">
        <v>1</v>
      </c>
      <c r="F218" s="189" t="s">
        <v>1060</v>
      </c>
      <c r="G218" s="13"/>
      <c r="H218" s="190">
        <v>0.105</v>
      </c>
      <c r="I218" s="191"/>
      <c r="J218" s="13"/>
      <c r="K218" s="13"/>
      <c r="L218" s="186"/>
      <c r="M218" s="192"/>
      <c r="N218" s="193"/>
      <c r="O218" s="193"/>
      <c r="P218" s="193"/>
      <c r="Q218" s="193"/>
      <c r="R218" s="193"/>
      <c r="S218" s="193"/>
      <c r="T218" s="19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8" t="s">
        <v>136</v>
      </c>
      <c r="AU218" s="188" t="s">
        <v>142</v>
      </c>
      <c r="AV218" s="13" t="s">
        <v>83</v>
      </c>
      <c r="AW218" s="13" t="s">
        <v>30</v>
      </c>
      <c r="AX218" s="13" t="s">
        <v>73</v>
      </c>
      <c r="AY218" s="188" t="s">
        <v>127</v>
      </c>
    </row>
    <row r="219" s="14" customFormat="1">
      <c r="A219" s="14"/>
      <c r="B219" s="206"/>
      <c r="C219" s="14"/>
      <c r="D219" s="187" t="s">
        <v>136</v>
      </c>
      <c r="E219" s="207" t="s">
        <v>1</v>
      </c>
      <c r="F219" s="208" t="s">
        <v>544</v>
      </c>
      <c r="G219" s="14"/>
      <c r="H219" s="209">
        <v>0.183</v>
      </c>
      <c r="I219" s="210"/>
      <c r="J219" s="14"/>
      <c r="K219" s="14"/>
      <c r="L219" s="206"/>
      <c r="M219" s="211"/>
      <c r="N219" s="212"/>
      <c r="O219" s="212"/>
      <c r="P219" s="212"/>
      <c r="Q219" s="212"/>
      <c r="R219" s="212"/>
      <c r="S219" s="212"/>
      <c r="T219" s="21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07" t="s">
        <v>136</v>
      </c>
      <c r="AU219" s="207" t="s">
        <v>142</v>
      </c>
      <c r="AV219" s="14" t="s">
        <v>148</v>
      </c>
      <c r="AW219" s="14" t="s">
        <v>3</v>
      </c>
      <c r="AX219" s="14" t="s">
        <v>81</v>
      </c>
      <c r="AY219" s="207" t="s">
        <v>127</v>
      </c>
    </row>
    <row r="220" s="2" customFormat="1" ht="24.15" customHeight="1">
      <c r="A220" s="37"/>
      <c r="B220" s="171"/>
      <c r="C220" s="172" t="s">
        <v>256</v>
      </c>
      <c r="D220" s="172" t="s">
        <v>130</v>
      </c>
      <c r="E220" s="173" t="s">
        <v>1061</v>
      </c>
      <c r="F220" s="174" t="s">
        <v>1062</v>
      </c>
      <c r="G220" s="175" t="s">
        <v>587</v>
      </c>
      <c r="H220" s="176">
        <v>0.90000000000000002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38</v>
      </c>
      <c r="O220" s="76"/>
      <c r="P220" s="182">
        <f>O220*H220</f>
        <v>0</v>
      </c>
      <c r="Q220" s="182">
        <v>0</v>
      </c>
      <c r="R220" s="182">
        <f>Q220*H220</f>
        <v>0</v>
      </c>
      <c r="S220" s="182">
        <v>0.057000000000000002</v>
      </c>
      <c r="T220" s="183">
        <f>S220*H220</f>
        <v>0.051300000000000005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148</v>
      </c>
      <c r="AT220" s="184" t="s">
        <v>130</v>
      </c>
      <c r="AU220" s="184" t="s">
        <v>142</v>
      </c>
      <c r="AY220" s="18" t="s">
        <v>127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81</v>
      </c>
      <c r="BK220" s="185">
        <f>ROUND(I220*H220,2)</f>
        <v>0</v>
      </c>
      <c r="BL220" s="18" t="s">
        <v>148</v>
      </c>
      <c r="BM220" s="184" t="s">
        <v>1063</v>
      </c>
    </row>
    <row r="221" s="15" customFormat="1">
      <c r="A221" s="15"/>
      <c r="B221" s="217"/>
      <c r="C221" s="15"/>
      <c r="D221" s="187" t="s">
        <v>136</v>
      </c>
      <c r="E221" s="218" t="s">
        <v>1</v>
      </c>
      <c r="F221" s="219" t="s">
        <v>948</v>
      </c>
      <c r="G221" s="15"/>
      <c r="H221" s="218" t="s">
        <v>1</v>
      </c>
      <c r="I221" s="220"/>
      <c r="J221" s="15"/>
      <c r="K221" s="15"/>
      <c r="L221" s="217"/>
      <c r="M221" s="221"/>
      <c r="N221" s="222"/>
      <c r="O221" s="222"/>
      <c r="P221" s="222"/>
      <c r="Q221" s="222"/>
      <c r="R221" s="222"/>
      <c r="S221" s="222"/>
      <c r="T221" s="223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18" t="s">
        <v>136</v>
      </c>
      <c r="AU221" s="218" t="s">
        <v>142</v>
      </c>
      <c r="AV221" s="15" t="s">
        <v>81</v>
      </c>
      <c r="AW221" s="15" t="s">
        <v>30</v>
      </c>
      <c r="AX221" s="15" t="s">
        <v>73</v>
      </c>
      <c r="AY221" s="218" t="s">
        <v>127</v>
      </c>
    </row>
    <row r="222" s="13" customFormat="1">
      <c r="A222" s="13"/>
      <c r="B222" s="186"/>
      <c r="C222" s="13"/>
      <c r="D222" s="187" t="s">
        <v>136</v>
      </c>
      <c r="E222" s="188" t="s">
        <v>1</v>
      </c>
      <c r="F222" s="189" t="s">
        <v>1064</v>
      </c>
      <c r="G222" s="13"/>
      <c r="H222" s="190">
        <v>0.90000000000000002</v>
      </c>
      <c r="I222" s="191"/>
      <c r="J222" s="13"/>
      <c r="K222" s="13"/>
      <c r="L222" s="186"/>
      <c r="M222" s="192"/>
      <c r="N222" s="193"/>
      <c r="O222" s="193"/>
      <c r="P222" s="193"/>
      <c r="Q222" s="193"/>
      <c r="R222" s="193"/>
      <c r="S222" s="193"/>
      <c r="T222" s="19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88" t="s">
        <v>136</v>
      </c>
      <c r="AU222" s="188" t="s">
        <v>142</v>
      </c>
      <c r="AV222" s="13" t="s">
        <v>83</v>
      </c>
      <c r="AW222" s="13" t="s">
        <v>30</v>
      </c>
      <c r="AX222" s="13" t="s">
        <v>73</v>
      </c>
      <c r="AY222" s="188" t="s">
        <v>127</v>
      </c>
    </row>
    <row r="223" s="14" customFormat="1">
      <c r="A223" s="14"/>
      <c r="B223" s="206"/>
      <c r="C223" s="14"/>
      <c r="D223" s="187" t="s">
        <v>136</v>
      </c>
      <c r="E223" s="207" t="s">
        <v>1</v>
      </c>
      <c r="F223" s="208" t="s">
        <v>544</v>
      </c>
      <c r="G223" s="14"/>
      <c r="H223" s="209">
        <v>0.90000000000000002</v>
      </c>
      <c r="I223" s="210"/>
      <c r="J223" s="14"/>
      <c r="K223" s="14"/>
      <c r="L223" s="206"/>
      <c r="M223" s="211"/>
      <c r="N223" s="212"/>
      <c r="O223" s="212"/>
      <c r="P223" s="212"/>
      <c r="Q223" s="212"/>
      <c r="R223" s="212"/>
      <c r="S223" s="212"/>
      <c r="T223" s="21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07" t="s">
        <v>136</v>
      </c>
      <c r="AU223" s="207" t="s">
        <v>142</v>
      </c>
      <c r="AV223" s="14" t="s">
        <v>148</v>
      </c>
      <c r="AW223" s="14" t="s">
        <v>3</v>
      </c>
      <c r="AX223" s="14" t="s">
        <v>81</v>
      </c>
      <c r="AY223" s="207" t="s">
        <v>127</v>
      </c>
    </row>
    <row r="224" s="2" customFormat="1" ht="24.15" customHeight="1">
      <c r="A224" s="37"/>
      <c r="B224" s="171"/>
      <c r="C224" s="172" t="s">
        <v>260</v>
      </c>
      <c r="D224" s="172" t="s">
        <v>130</v>
      </c>
      <c r="E224" s="173" t="s">
        <v>1065</v>
      </c>
      <c r="F224" s="174" t="s">
        <v>1066</v>
      </c>
      <c r="G224" s="175" t="s">
        <v>133</v>
      </c>
      <c r="H224" s="176">
        <v>2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38</v>
      </c>
      <c r="O224" s="76"/>
      <c r="P224" s="182">
        <f>O224*H224</f>
        <v>0</v>
      </c>
      <c r="Q224" s="182">
        <v>0</v>
      </c>
      <c r="R224" s="182">
        <f>Q224*H224</f>
        <v>0</v>
      </c>
      <c r="S224" s="182">
        <v>0.0040000000000000001</v>
      </c>
      <c r="T224" s="183">
        <f>S224*H224</f>
        <v>0.0080000000000000002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134</v>
      </c>
      <c r="AT224" s="184" t="s">
        <v>130</v>
      </c>
      <c r="AU224" s="184" t="s">
        <v>142</v>
      </c>
      <c r="AY224" s="18" t="s">
        <v>127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81</v>
      </c>
      <c r="BK224" s="185">
        <f>ROUND(I224*H224,2)</f>
        <v>0</v>
      </c>
      <c r="BL224" s="18" t="s">
        <v>134</v>
      </c>
      <c r="BM224" s="184" t="s">
        <v>1067</v>
      </c>
    </row>
    <row r="225" s="2" customFormat="1" ht="24.15" customHeight="1">
      <c r="A225" s="37"/>
      <c r="B225" s="171"/>
      <c r="C225" s="172" t="s">
        <v>157</v>
      </c>
      <c r="D225" s="172" t="s">
        <v>130</v>
      </c>
      <c r="E225" s="173" t="s">
        <v>1068</v>
      </c>
      <c r="F225" s="174" t="s">
        <v>1069</v>
      </c>
      <c r="G225" s="175" t="s">
        <v>133</v>
      </c>
      <c r="H225" s="176">
        <v>1</v>
      </c>
      <c r="I225" s="177"/>
      <c r="J225" s="178">
        <f>ROUND(I225*H225,2)</f>
        <v>0</v>
      </c>
      <c r="K225" s="179"/>
      <c r="L225" s="38"/>
      <c r="M225" s="180" t="s">
        <v>1</v>
      </c>
      <c r="N225" s="181" t="s">
        <v>38</v>
      </c>
      <c r="O225" s="76"/>
      <c r="P225" s="182">
        <f>O225*H225</f>
        <v>0</v>
      </c>
      <c r="Q225" s="182">
        <v>0</v>
      </c>
      <c r="R225" s="182">
        <f>Q225*H225</f>
        <v>0</v>
      </c>
      <c r="S225" s="182">
        <v>0.099000000000000005</v>
      </c>
      <c r="T225" s="183">
        <f>S225*H225</f>
        <v>0.099000000000000005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4" t="s">
        <v>134</v>
      </c>
      <c r="AT225" s="184" t="s">
        <v>130</v>
      </c>
      <c r="AU225" s="184" t="s">
        <v>142</v>
      </c>
      <c r="AY225" s="18" t="s">
        <v>127</v>
      </c>
      <c r="BE225" s="185">
        <f>IF(N225="základní",J225,0)</f>
        <v>0</v>
      </c>
      <c r="BF225" s="185">
        <f>IF(N225="snížená",J225,0)</f>
        <v>0</v>
      </c>
      <c r="BG225" s="185">
        <f>IF(N225="zákl. přenesená",J225,0)</f>
        <v>0</v>
      </c>
      <c r="BH225" s="185">
        <f>IF(N225="sníž. přenesená",J225,0)</f>
        <v>0</v>
      </c>
      <c r="BI225" s="185">
        <f>IF(N225="nulová",J225,0)</f>
        <v>0</v>
      </c>
      <c r="BJ225" s="18" t="s">
        <v>81</v>
      </c>
      <c r="BK225" s="185">
        <f>ROUND(I225*H225,2)</f>
        <v>0</v>
      </c>
      <c r="BL225" s="18" t="s">
        <v>134</v>
      </c>
      <c r="BM225" s="184" t="s">
        <v>1070</v>
      </c>
    </row>
    <row r="226" s="2" customFormat="1" ht="33" customHeight="1">
      <c r="A226" s="37"/>
      <c r="B226" s="171"/>
      <c r="C226" s="172" t="s">
        <v>267</v>
      </c>
      <c r="D226" s="172" t="s">
        <v>130</v>
      </c>
      <c r="E226" s="173" t="s">
        <v>1071</v>
      </c>
      <c r="F226" s="174" t="s">
        <v>1072</v>
      </c>
      <c r="G226" s="175" t="s">
        <v>946</v>
      </c>
      <c r="H226" s="176">
        <v>0.183</v>
      </c>
      <c r="I226" s="177"/>
      <c r="J226" s="178">
        <f>ROUND(I226*H226,2)</f>
        <v>0</v>
      </c>
      <c r="K226" s="179"/>
      <c r="L226" s="38"/>
      <c r="M226" s="180" t="s">
        <v>1</v>
      </c>
      <c r="N226" s="181" t="s">
        <v>38</v>
      </c>
      <c r="O226" s="76"/>
      <c r="P226" s="182">
        <f>O226*H226</f>
        <v>0</v>
      </c>
      <c r="Q226" s="182">
        <v>0</v>
      </c>
      <c r="R226" s="182">
        <f>Q226*H226</f>
        <v>0</v>
      </c>
      <c r="S226" s="182">
        <v>0.029000000000000001</v>
      </c>
      <c r="T226" s="183">
        <f>S226*H226</f>
        <v>0.0053070000000000001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4" t="s">
        <v>134</v>
      </c>
      <c r="AT226" s="184" t="s">
        <v>130</v>
      </c>
      <c r="AU226" s="184" t="s">
        <v>142</v>
      </c>
      <c r="AY226" s="18" t="s">
        <v>127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8" t="s">
        <v>81</v>
      </c>
      <c r="BK226" s="185">
        <f>ROUND(I226*H226,2)</f>
        <v>0</v>
      </c>
      <c r="BL226" s="18" t="s">
        <v>134</v>
      </c>
      <c r="BM226" s="184" t="s">
        <v>1073</v>
      </c>
    </row>
    <row r="227" s="15" customFormat="1">
      <c r="A227" s="15"/>
      <c r="B227" s="217"/>
      <c r="C227" s="15"/>
      <c r="D227" s="187" t="s">
        <v>136</v>
      </c>
      <c r="E227" s="218" t="s">
        <v>1</v>
      </c>
      <c r="F227" s="219" t="s">
        <v>948</v>
      </c>
      <c r="G227" s="15"/>
      <c r="H227" s="218" t="s">
        <v>1</v>
      </c>
      <c r="I227" s="220"/>
      <c r="J227" s="15"/>
      <c r="K227" s="15"/>
      <c r="L227" s="217"/>
      <c r="M227" s="221"/>
      <c r="N227" s="222"/>
      <c r="O227" s="222"/>
      <c r="P227" s="222"/>
      <c r="Q227" s="222"/>
      <c r="R227" s="222"/>
      <c r="S227" s="222"/>
      <c r="T227" s="223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18" t="s">
        <v>136</v>
      </c>
      <c r="AU227" s="218" t="s">
        <v>142</v>
      </c>
      <c r="AV227" s="15" t="s">
        <v>81</v>
      </c>
      <c r="AW227" s="15" t="s">
        <v>30</v>
      </c>
      <c r="AX227" s="15" t="s">
        <v>73</v>
      </c>
      <c r="AY227" s="218" t="s">
        <v>127</v>
      </c>
    </row>
    <row r="228" s="13" customFormat="1">
      <c r="A228" s="13"/>
      <c r="B228" s="186"/>
      <c r="C228" s="13"/>
      <c r="D228" s="187" t="s">
        <v>136</v>
      </c>
      <c r="E228" s="188" t="s">
        <v>1</v>
      </c>
      <c r="F228" s="189" t="s">
        <v>1059</v>
      </c>
      <c r="G228" s="13"/>
      <c r="H228" s="190">
        <v>0.078</v>
      </c>
      <c r="I228" s="191"/>
      <c r="J228" s="13"/>
      <c r="K228" s="13"/>
      <c r="L228" s="186"/>
      <c r="M228" s="192"/>
      <c r="N228" s="193"/>
      <c r="O228" s="193"/>
      <c r="P228" s="193"/>
      <c r="Q228" s="193"/>
      <c r="R228" s="193"/>
      <c r="S228" s="193"/>
      <c r="T228" s="19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8" t="s">
        <v>136</v>
      </c>
      <c r="AU228" s="188" t="s">
        <v>142</v>
      </c>
      <c r="AV228" s="13" t="s">
        <v>83</v>
      </c>
      <c r="AW228" s="13" t="s">
        <v>30</v>
      </c>
      <c r="AX228" s="13" t="s">
        <v>73</v>
      </c>
      <c r="AY228" s="188" t="s">
        <v>127</v>
      </c>
    </row>
    <row r="229" s="13" customFormat="1">
      <c r="A229" s="13"/>
      <c r="B229" s="186"/>
      <c r="C229" s="13"/>
      <c r="D229" s="187" t="s">
        <v>136</v>
      </c>
      <c r="E229" s="188" t="s">
        <v>1</v>
      </c>
      <c r="F229" s="189" t="s">
        <v>1060</v>
      </c>
      <c r="G229" s="13"/>
      <c r="H229" s="190">
        <v>0.105</v>
      </c>
      <c r="I229" s="191"/>
      <c r="J229" s="13"/>
      <c r="K229" s="13"/>
      <c r="L229" s="186"/>
      <c r="M229" s="192"/>
      <c r="N229" s="193"/>
      <c r="O229" s="193"/>
      <c r="P229" s="193"/>
      <c r="Q229" s="193"/>
      <c r="R229" s="193"/>
      <c r="S229" s="193"/>
      <c r="T229" s="19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8" t="s">
        <v>136</v>
      </c>
      <c r="AU229" s="188" t="s">
        <v>142</v>
      </c>
      <c r="AV229" s="13" t="s">
        <v>83</v>
      </c>
      <c r="AW229" s="13" t="s">
        <v>30</v>
      </c>
      <c r="AX229" s="13" t="s">
        <v>73</v>
      </c>
      <c r="AY229" s="188" t="s">
        <v>127</v>
      </c>
    </row>
    <row r="230" s="14" customFormat="1">
      <c r="A230" s="14"/>
      <c r="B230" s="206"/>
      <c r="C230" s="14"/>
      <c r="D230" s="187" t="s">
        <v>136</v>
      </c>
      <c r="E230" s="207" t="s">
        <v>1</v>
      </c>
      <c r="F230" s="208" t="s">
        <v>544</v>
      </c>
      <c r="G230" s="14"/>
      <c r="H230" s="209">
        <v>0.183</v>
      </c>
      <c r="I230" s="210"/>
      <c r="J230" s="14"/>
      <c r="K230" s="14"/>
      <c r="L230" s="206"/>
      <c r="M230" s="211"/>
      <c r="N230" s="212"/>
      <c r="O230" s="212"/>
      <c r="P230" s="212"/>
      <c r="Q230" s="212"/>
      <c r="R230" s="212"/>
      <c r="S230" s="212"/>
      <c r="T230" s="21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7" t="s">
        <v>136</v>
      </c>
      <c r="AU230" s="207" t="s">
        <v>142</v>
      </c>
      <c r="AV230" s="14" t="s">
        <v>148</v>
      </c>
      <c r="AW230" s="14" t="s">
        <v>3</v>
      </c>
      <c r="AX230" s="14" t="s">
        <v>81</v>
      </c>
      <c r="AY230" s="207" t="s">
        <v>127</v>
      </c>
    </row>
    <row r="231" s="12" customFormat="1" ht="20.88" customHeight="1">
      <c r="A231" s="12"/>
      <c r="B231" s="158"/>
      <c r="C231" s="12"/>
      <c r="D231" s="159" t="s">
        <v>72</v>
      </c>
      <c r="E231" s="169" t="s">
        <v>550</v>
      </c>
      <c r="F231" s="169" t="s">
        <v>1074</v>
      </c>
      <c r="G231" s="12"/>
      <c r="H231" s="12"/>
      <c r="I231" s="161"/>
      <c r="J231" s="170">
        <f>BK231</f>
        <v>0</v>
      </c>
      <c r="K231" s="12"/>
      <c r="L231" s="158"/>
      <c r="M231" s="163"/>
      <c r="N231" s="164"/>
      <c r="O231" s="164"/>
      <c r="P231" s="165">
        <f>SUM(P232:P237)</f>
        <v>0</v>
      </c>
      <c r="Q231" s="164"/>
      <c r="R231" s="165">
        <f>SUM(R232:R237)</f>
        <v>0</v>
      </c>
      <c r="S231" s="164"/>
      <c r="T231" s="166">
        <f>SUM(T232:T237)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59" t="s">
        <v>81</v>
      </c>
      <c r="AT231" s="167" t="s">
        <v>72</v>
      </c>
      <c r="AU231" s="167" t="s">
        <v>83</v>
      </c>
      <c r="AY231" s="159" t="s">
        <v>127</v>
      </c>
      <c r="BK231" s="168">
        <f>SUM(BK232:BK237)</f>
        <v>0</v>
      </c>
    </row>
    <row r="232" s="2" customFormat="1" ht="24.15" customHeight="1">
      <c r="A232" s="37"/>
      <c r="B232" s="171"/>
      <c r="C232" s="172" t="s">
        <v>271</v>
      </c>
      <c r="D232" s="172" t="s">
        <v>130</v>
      </c>
      <c r="E232" s="173" t="s">
        <v>1075</v>
      </c>
      <c r="F232" s="174" t="s">
        <v>1076</v>
      </c>
      <c r="G232" s="175" t="s">
        <v>145</v>
      </c>
      <c r="H232" s="176">
        <v>0.56799999999999995</v>
      </c>
      <c r="I232" s="177"/>
      <c r="J232" s="178">
        <f>ROUND(I232*H232,2)</f>
        <v>0</v>
      </c>
      <c r="K232" s="179"/>
      <c r="L232" s="38"/>
      <c r="M232" s="180" t="s">
        <v>1</v>
      </c>
      <c r="N232" s="181" t="s">
        <v>38</v>
      </c>
      <c r="O232" s="76"/>
      <c r="P232" s="182">
        <f>O232*H232</f>
        <v>0</v>
      </c>
      <c r="Q232" s="182">
        <v>0</v>
      </c>
      <c r="R232" s="182">
        <f>Q232*H232</f>
        <v>0</v>
      </c>
      <c r="S232" s="182">
        <v>0</v>
      </c>
      <c r="T232" s="18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4" t="s">
        <v>148</v>
      </c>
      <c r="AT232" s="184" t="s">
        <v>130</v>
      </c>
      <c r="AU232" s="184" t="s">
        <v>142</v>
      </c>
      <c r="AY232" s="18" t="s">
        <v>127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8" t="s">
        <v>81</v>
      </c>
      <c r="BK232" s="185">
        <f>ROUND(I232*H232,2)</f>
        <v>0</v>
      </c>
      <c r="BL232" s="18" t="s">
        <v>148</v>
      </c>
      <c r="BM232" s="184" t="s">
        <v>1077</v>
      </c>
    </row>
    <row r="233" s="2" customFormat="1" ht="24.15" customHeight="1">
      <c r="A233" s="37"/>
      <c r="B233" s="171"/>
      <c r="C233" s="172" t="s">
        <v>275</v>
      </c>
      <c r="D233" s="172" t="s">
        <v>130</v>
      </c>
      <c r="E233" s="173" t="s">
        <v>1078</v>
      </c>
      <c r="F233" s="174" t="s">
        <v>1079</v>
      </c>
      <c r="G233" s="175" t="s">
        <v>145</v>
      </c>
      <c r="H233" s="176">
        <v>0.56799999999999995</v>
      </c>
      <c r="I233" s="177"/>
      <c r="J233" s="178">
        <f>ROUND(I233*H233,2)</f>
        <v>0</v>
      </c>
      <c r="K233" s="179"/>
      <c r="L233" s="38"/>
      <c r="M233" s="180" t="s">
        <v>1</v>
      </c>
      <c r="N233" s="181" t="s">
        <v>38</v>
      </c>
      <c r="O233" s="76"/>
      <c r="P233" s="182">
        <f>O233*H233</f>
        <v>0</v>
      </c>
      <c r="Q233" s="182">
        <v>0</v>
      </c>
      <c r="R233" s="182">
        <f>Q233*H233</f>
        <v>0</v>
      </c>
      <c r="S233" s="182">
        <v>0</v>
      </c>
      <c r="T233" s="18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4" t="s">
        <v>148</v>
      </c>
      <c r="AT233" s="184" t="s">
        <v>130</v>
      </c>
      <c r="AU233" s="184" t="s">
        <v>142</v>
      </c>
      <c r="AY233" s="18" t="s">
        <v>127</v>
      </c>
      <c r="BE233" s="185">
        <f>IF(N233="základní",J233,0)</f>
        <v>0</v>
      </c>
      <c r="BF233" s="185">
        <f>IF(N233="snížená",J233,0)</f>
        <v>0</v>
      </c>
      <c r="BG233" s="185">
        <f>IF(N233="zákl. přenesená",J233,0)</f>
        <v>0</v>
      </c>
      <c r="BH233" s="185">
        <f>IF(N233="sníž. přenesená",J233,0)</f>
        <v>0</v>
      </c>
      <c r="BI233" s="185">
        <f>IF(N233="nulová",J233,0)</f>
        <v>0</v>
      </c>
      <c r="BJ233" s="18" t="s">
        <v>81</v>
      </c>
      <c r="BK233" s="185">
        <f>ROUND(I233*H233,2)</f>
        <v>0</v>
      </c>
      <c r="BL233" s="18" t="s">
        <v>148</v>
      </c>
      <c r="BM233" s="184" t="s">
        <v>1080</v>
      </c>
    </row>
    <row r="234" s="2" customFormat="1" ht="24.15" customHeight="1">
      <c r="A234" s="37"/>
      <c r="B234" s="171"/>
      <c r="C234" s="172" t="s">
        <v>279</v>
      </c>
      <c r="D234" s="172" t="s">
        <v>130</v>
      </c>
      <c r="E234" s="173" t="s">
        <v>1081</v>
      </c>
      <c r="F234" s="174" t="s">
        <v>1082</v>
      </c>
      <c r="G234" s="175" t="s">
        <v>145</v>
      </c>
      <c r="H234" s="176">
        <v>16.472000000000001</v>
      </c>
      <c r="I234" s="177"/>
      <c r="J234" s="178">
        <f>ROUND(I234*H234,2)</f>
        <v>0</v>
      </c>
      <c r="K234" s="179"/>
      <c r="L234" s="38"/>
      <c r="M234" s="180" t="s">
        <v>1</v>
      </c>
      <c r="N234" s="181" t="s">
        <v>38</v>
      </c>
      <c r="O234" s="76"/>
      <c r="P234" s="182">
        <f>O234*H234</f>
        <v>0</v>
      </c>
      <c r="Q234" s="182">
        <v>0</v>
      </c>
      <c r="R234" s="182">
        <f>Q234*H234</f>
        <v>0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148</v>
      </c>
      <c r="AT234" s="184" t="s">
        <v>130</v>
      </c>
      <c r="AU234" s="184" t="s">
        <v>142</v>
      </c>
      <c r="AY234" s="18" t="s">
        <v>127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81</v>
      </c>
      <c r="BK234" s="185">
        <f>ROUND(I234*H234,2)</f>
        <v>0</v>
      </c>
      <c r="BL234" s="18" t="s">
        <v>148</v>
      </c>
      <c r="BM234" s="184" t="s">
        <v>1083</v>
      </c>
    </row>
    <row r="235" s="13" customFormat="1">
      <c r="A235" s="13"/>
      <c r="B235" s="186"/>
      <c r="C235" s="13"/>
      <c r="D235" s="187" t="s">
        <v>136</v>
      </c>
      <c r="E235" s="188" t="s">
        <v>1</v>
      </c>
      <c r="F235" s="189" t="s">
        <v>1084</v>
      </c>
      <c r="G235" s="13"/>
      <c r="H235" s="190">
        <v>16.472000000000001</v>
      </c>
      <c r="I235" s="191"/>
      <c r="J235" s="13"/>
      <c r="K235" s="13"/>
      <c r="L235" s="186"/>
      <c r="M235" s="192"/>
      <c r="N235" s="193"/>
      <c r="O235" s="193"/>
      <c r="P235" s="193"/>
      <c r="Q235" s="193"/>
      <c r="R235" s="193"/>
      <c r="S235" s="193"/>
      <c r="T235" s="19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8" t="s">
        <v>136</v>
      </c>
      <c r="AU235" s="188" t="s">
        <v>142</v>
      </c>
      <c r="AV235" s="13" t="s">
        <v>83</v>
      </c>
      <c r="AW235" s="13" t="s">
        <v>30</v>
      </c>
      <c r="AX235" s="13" t="s">
        <v>81</v>
      </c>
      <c r="AY235" s="188" t="s">
        <v>127</v>
      </c>
    </row>
    <row r="236" s="2" customFormat="1" ht="33" customHeight="1">
      <c r="A236" s="37"/>
      <c r="B236" s="171"/>
      <c r="C236" s="172" t="s">
        <v>283</v>
      </c>
      <c r="D236" s="172" t="s">
        <v>130</v>
      </c>
      <c r="E236" s="173" t="s">
        <v>1085</v>
      </c>
      <c r="F236" s="174" t="s">
        <v>1086</v>
      </c>
      <c r="G236" s="175" t="s">
        <v>145</v>
      </c>
      <c r="H236" s="176">
        <v>0.56799999999999995</v>
      </c>
      <c r="I236" s="177"/>
      <c r="J236" s="178">
        <f>ROUND(I236*H236,2)</f>
        <v>0</v>
      </c>
      <c r="K236" s="179"/>
      <c r="L236" s="38"/>
      <c r="M236" s="180" t="s">
        <v>1</v>
      </c>
      <c r="N236" s="181" t="s">
        <v>38</v>
      </c>
      <c r="O236" s="76"/>
      <c r="P236" s="182">
        <f>O236*H236</f>
        <v>0</v>
      </c>
      <c r="Q236" s="182">
        <v>0</v>
      </c>
      <c r="R236" s="182">
        <f>Q236*H236</f>
        <v>0</v>
      </c>
      <c r="S236" s="182">
        <v>0</v>
      </c>
      <c r="T236" s="18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4" t="s">
        <v>148</v>
      </c>
      <c r="AT236" s="184" t="s">
        <v>130</v>
      </c>
      <c r="AU236" s="184" t="s">
        <v>142</v>
      </c>
      <c r="AY236" s="18" t="s">
        <v>127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8" t="s">
        <v>81</v>
      </c>
      <c r="BK236" s="185">
        <f>ROUND(I236*H236,2)</f>
        <v>0</v>
      </c>
      <c r="BL236" s="18" t="s">
        <v>148</v>
      </c>
      <c r="BM236" s="184" t="s">
        <v>1087</v>
      </c>
    </row>
    <row r="237" s="2" customFormat="1" ht="21.75" customHeight="1">
      <c r="A237" s="37"/>
      <c r="B237" s="171"/>
      <c r="C237" s="172" t="s">
        <v>287</v>
      </c>
      <c r="D237" s="172" t="s">
        <v>130</v>
      </c>
      <c r="E237" s="173" t="s">
        <v>1088</v>
      </c>
      <c r="F237" s="174" t="s">
        <v>1089</v>
      </c>
      <c r="G237" s="175" t="s">
        <v>145</v>
      </c>
      <c r="H237" s="176">
        <v>3.2789999999999999</v>
      </c>
      <c r="I237" s="177"/>
      <c r="J237" s="178">
        <f>ROUND(I237*H237,2)</f>
        <v>0</v>
      </c>
      <c r="K237" s="179"/>
      <c r="L237" s="38"/>
      <c r="M237" s="180" t="s">
        <v>1</v>
      </c>
      <c r="N237" s="181" t="s">
        <v>38</v>
      </c>
      <c r="O237" s="76"/>
      <c r="P237" s="182">
        <f>O237*H237</f>
        <v>0</v>
      </c>
      <c r="Q237" s="182">
        <v>0</v>
      </c>
      <c r="R237" s="182">
        <f>Q237*H237</f>
        <v>0</v>
      </c>
      <c r="S237" s="182">
        <v>0</v>
      </c>
      <c r="T237" s="18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4" t="s">
        <v>148</v>
      </c>
      <c r="AT237" s="184" t="s">
        <v>130</v>
      </c>
      <c r="AU237" s="184" t="s">
        <v>142</v>
      </c>
      <c r="AY237" s="18" t="s">
        <v>127</v>
      </c>
      <c r="BE237" s="185">
        <f>IF(N237="základní",J237,0)</f>
        <v>0</v>
      </c>
      <c r="BF237" s="185">
        <f>IF(N237="snížená",J237,0)</f>
        <v>0</v>
      </c>
      <c r="BG237" s="185">
        <f>IF(N237="zákl. přenesená",J237,0)</f>
        <v>0</v>
      </c>
      <c r="BH237" s="185">
        <f>IF(N237="sníž. přenesená",J237,0)</f>
        <v>0</v>
      </c>
      <c r="BI237" s="185">
        <f>IF(N237="nulová",J237,0)</f>
        <v>0</v>
      </c>
      <c r="BJ237" s="18" t="s">
        <v>81</v>
      </c>
      <c r="BK237" s="185">
        <f>ROUND(I237*H237,2)</f>
        <v>0</v>
      </c>
      <c r="BL237" s="18" t="s">
        <v>148</v>
      </c>
      <c r="BM237" s="184" t="s">
        <v>1090</v>
      </c>
    </row>
    <row r="238" s="12" customFormat="1" ht="25.92" customHeight="1">
      <c r="A238" s="12"/>
      <c r="B238" s="158"/>
      <c r="C238" s="12"/>
      <c r="D238" s="159" t="s">
        <v>72</v>
      </c>
      <c r="E238" s="160" t="s">
        <v>125</v>
      </c>
      <c r="F238" s="160" t="s">
        <v>126</v>
      </c>
      <c r="G238" s="12"/>
      <c r="H238" s="12"/>
      <c r="I238" s="161"/>
      <c r="J238" s="162">
        <f>BK238</f>
        <v>0</v>
      </c>
      <c r="K238" s="12"/>
      <c r="L238" s="158"/>
      <c r="M238" s="163"/>
      <c r="N238" s="164"/>
      <c r="O238" s="164"/>
      <c r="P238" s="165">
        <f>P239+P253+P257+P264</f>
        <v>0</v>
      </c>
      <c r="Q238" s="164"/>
      <c r="R238" s="165">
        <f>R239+R253+R257+R264</f>
        <v>0.05547719999999999</v>
      </c>
      <c r="S238" s="164"/>
      <c r="T238" s="166">
        <f>T239+T253+T257+T264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59" t="s">
        <v>83</v>
      </c>
      <c r="AT238" s="167" t="s">
        <v>72</v>
      </c>
      <c r="AU238" s="167" t="s">
        <v>73</v>
      </c>
      <c r="AY238" s="159" t="s">
        <v>127</v>
      </c>
      <c r="BK238" s="168">
        <f>BK239+BK253+BK257+BK264</f>
        <v>0</v>
      </c>
    </row>
    <row r="239" s="12" customFormat="1" ht="22.8" customHeight="1">
      <c r="A239" s="12"/>
      <c r="B239" s="158"/>
      <c r="C239" s="12"/>
      <c r="D239" s="159" t="s">
        <v>72</v>
      </c>
      <c r="E239" s="169" t="s">
        <v>1091</v>
      </c>
      <c r="F239" s="169" t="s">
        <v>1092</v>
      </c>
      <c r="G239" s="12"/>
      <c r="H239" s="12"/>
      <c r="I239" s="161"/>
      <c r="J239" s="170">
        <f>BK239</f>
        <v>0</v>
      </c>
      <c r="K239" s="12"/>
      <c r="L239" s="158"/>
      <c r="M239" s="163"/>
      <c r="N239" s="164"/>
      <c r="O239" s="164"/>
      <c r="P239" s="165">
        <f>SUM(P240:P252)</f>
        <v>0</v>
      </c>
      <c r="Q239" s="164"/>
      <c r="R239" s="165">
        <f>SUM(R240:R252)</f>
        <v>0.0050370000000000007</v>
      </c>
      <c r="S239" s="164"/>
      <c r="T239" s="166">
        <f>SUM(T240:T252)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159" t="s">
        <v>83</v>
      </c>
      <c r="AT239" s="167" t="s">
        <v>72</v>
      </c>
      <c r="AU239" s="167" t="s">
        <v>81</v>
      </c>
      <c r="AY239" s="159" t="s">
        <v>127</v>
      </c>
      <c r="BK239" s="168">
        <f>SUM(BK240:BK252)</f>
        <v>0</v>
      </c>
    </row>
    <row r="240" s="2" customFormat="1" ht="24.15" customHeight="1">
      <c r="A240" s="37"/>
      <c r="B240" s="171"/>
      <c r="C240" s="172" t="s">
        <v>291</v>
      </c>
      <c r="D240" s="172" t="s">
        <v>130</v>
      </c>
      <c r="E240" s="173" t="s">
        <v>1093</v>
      </c>
      <c r="F240" s="174" t="s">
        <v>1094</v>
      </c>
      <c r="G240" s="175" t="s">
        <v>587</v>
      </c>
      <c r="H240" s="176">
        <v>0.69999999999999996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38</v>
      </c>
      <c r="O240" s="76"/>
      <c r="P240" s="182">
        <f>O240*H240</f>
        <v>0</v>
      </c>
      <c r="Q240" s="182">
        <v>0</v>
      </c>
      <c r="R240" s="182">
        <f>Q240*H240</f>
        <v>0</v>
      </c>
      <c r="S240" s="182">
        <v>0</v>
      </c>
      <c r="T240" s="18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134</v>
      </c>
      <c r="AT240" s="184" t="s">
        <v>130</v>
      </c>
      <c r="AU240" s="184" t="s">
        <v>83</v>
      </c>
      <c r="AY240" s="18" t="s">
        <v>127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81</v>
      </c>
      <c r="BK240" s="185">
        <f>ROUND(I240*H240,2)</f>
        <v>0</v>
      </c>
      <c r="BL240" s="18" t="s">
        <v>134</v>
      </c>
      <c r="BM240" s="184" t="s">
        <v>1095</v>
      </c>
    </row>
    <row r="241" s="15" customFormat="1">
      <c r="A241" s="15"/>
      <c r="B241" s="217"/>
      <c r="C241" s="15"/>
      <c r="D241" s="187" t="s">
        <v>136</v>
      </c>
      <c r="E241" s="218" t="s">
        <v>1</v>
      </c>
      <c r="F241" s="219" t="s">
        <v>948</v>
      </c>
      <c r="G241" s="15"/>
      <c r="H241" s="218" t="s">
        <v>1</v>
      </c>
      <c r="I241" s="220"/>
      <c r="J241" s="15"/>
      <c r="K241" s="15"/>
      <c r="L241" s="217"/>
      <c r="M241" s="221"/>
      <c r="N241" s="222"/>
      <c r="O241" s="222"/>
      <c r="P241" s="222"/>
      <c r="Q241" s="222"/>
      <c r="R241" s="222"/>
      <c r="S241" s="222"/>
      <c r="T241" s="223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18" t="s">
        <v>136</v>
      </c>
      <c r="AU241" s="218" t="s">
        <v>83</v>
      </c>
      <c r="AV241" s="15" t="s">
        <v>81</v>
      </c>
      <c r="AW241" s="15" t="s">
        <v>30</v>
      </c>
      <c r="AX241" s="15" t="s">
        <v>73</v>
      </c>
      <c r="AY241" s="218" t="s">
        <v>127</v>
      </c>
    </row>
    <row r="242" s="13" customFormat="1">
      <c r="A242" s="13"/>
      <c r="B242" s="186"/>
      <c r="C242" s="13"/>
      <c r="D242" s="187" t="s">
        <v>136</v>
      </c>
      <c r="E242" s="188" t="s">
        <v>1</v>
      </c>
      <c r="F242" s="189" t="s">
        <v>1096</v>
      </c>
      <c r="G242" s="13"/>
      <c r="H242" s="190">
        <v>0.69999999999999996</v>
      </c>
      <c r="I242" s="191"/>
      <c r="J242" s="13"/>
      <c r="K242" s="13"/>
      <c r="L242" s="186"/>
      <c r="M242" s="192"/>
      <c r="N242" s="193"/>
      <c r="O242" s="193"/>
      <c r="P242" s="193"/>
      <c r="Q242" s="193"/>
      <c r="R242" s="193"/>
      <c r="S242" s="193"/>
      <c r="T242" s="19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8" t="s">
        <v>136</v>
      </c>
      <c r="AU242" s="188" t="s">
        <v>83</v>
      </c>
      <c r="AV242" s="13" t="s">
        <v>83</v>
      </c>
      <c r="AW242" s="13" t="s">
        <v>30</v>
      </c>
      <c r="AX242" s="13" t="s">
        <v>73</v>
      </c>
      <c r="AY242" s="188" t="s">
        <v>127</v>
      </c>
    </row>
    <row r="243" s="14" customFormat="1">
      <c r="A243" s="14"/>
      <c r="B243" s="206"/>
      <c r="C243" s="14"/>
      <c r="D243" s="187" t="s">
        <v>136</v>
      </c>
      <c r="E243" s="207" t="s">
        <v>1</v>
      </c>
      <c r="F243" s="208" t="s">
        <v>544</v>
      </c>
      <c r="G243" s="14"/>
      <c r="H243" s="209">
        <v>0.69999999999999996</v>
      </c>
      <c r="I243" s="210"/>
      <c r="J243" s="14"/>
      <c r="K243" s="14"/>
      <c r="L243" s="206"/>
      <c r="M243" s="211"/>
      <c r="N243" s="212"/>
      <c r="O243" s="212"/>
      <c r="P243" s="212"/>
      <c r="Q243" s="212"/>
      <c r="R243" s="212"/>
      <c r="S243" s="212"/>
      <c r="T243" s="21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07" t="s">
        <v>136</v>
      </c>
      <c r="AU243" s="207" t="s">
        <v>83</v>
      </c>
      <c r="AV243" s="14" t="s">
        <v>148</v>
      </c>
      <c r="AW243" s="14" t="s">
        <v>3</v>
      </c>
      <c r="AX243" s="14" t="s">
        <v>81</v>
      </c>
      <c r="AY243" s="207" t="s">
        <v>127</v>
      </c>
    </row>
    <row r="244" s="2" customFormat="1" ht="16.5" customHeight="1">
      <c r="A244" s="37"/>
      <c r="B244" s="171"/>
      <c r="C244" s="195" t="s">
        <v>295</v>
      </c>
      <c r="D244" s="195" t="s">
        <v>154</v>
      </c>
      <c r="E244" s="196" t="s">
        <v>1097</v>
      </c>
      <c r="F244" s="197" t="s">
        <v>1098</v>
      </c>
      <c r="G244" s="198" t="s">
        <v>1099</v>
      </c>
      <c r="H244" s="199">
        <v>0.14000000000000001</v>
      </c>
      <c r="I244" s="200"/>
      <c r="J244" s="201">
        <f>ROUND(I244*H244,2)</f>
        <v>0</v>
      </c>
      <c r="K244" s="202"/>
      <c r="L244" s="203"/>
      <c r="M244" s="204" t="s">
        <v>1</v>
      </c>
      <c r="N244" s="205" t="s">
        <v>38</v>
      </c>
      <c r="O244" s="76"/>
      <c r="P244" s="182">
        <f>O244*H244</f>
        <v>0</v>
      </c>
      <c r="Q244" s="182">
        <v>0.001</v>
      </c>
      <c r="R244" s="182">
        <f>Q244*H244</f>
        <v>0.00014000000000000002</v>
      </c>
      <c r="S244" s="182">
        <v>0</v>
      </c>
      <c r="T244" s="18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4" t="s">
        <v>157</v>
      </c>
      <c r="AT244" s="184" t="s">
        <v>154</v>
      </c>
      <c r="AU244" s="184" t="s">
        <v>83</v>
      </c>
      <c r="AY244" s="18" t="s">
        <v>127</v>
      </c>
      <c r="BE244" s="185">
        <f>IF(N244="základní",J244,0)</f>
        <v>0</v>
      </c>
      <c r="BF244" s="185">
        <f>IF(N244="snížená",J244,0)</f>
        <v>0</v>
      </c>
      <c r="BG244" s="185">
        <f>IF(N244="zákl. přenesená",J244,0)</f>
        <v>0</v>
      </c>
      <c r="BH244" s="185">
        <f>IF(N244="sníž. přenesená",J244,0)</f>
        <v>0</v>
      </c>
      <c r="BI244" s="185">
        <f>IF(N244="nulová",J244,0)</f>
        <v>0</v>
      </c>
      <c r="BJ244" s="18" t="s">
        <v>81</v>
      </c>
      <c r="BK244" s="185">
        <f>ROUND(I244*H244,2)</f>
        <v>0</v>
      </c>
      <c r="BL244" s="18" t="s">
        <v>134</v>
      </c>
      <c r="BM244" s="184" t="s">
        <v>1100</v>
      </c>
    </row>
    <row r="245" s="13" customFormat="1">
      <c r="A245" s="13"/>
      <c r="B245" s="186"/>
      <c r="C245" s="13"/>
      <c r="D245" s="187" t="s">
        <v>136</v>
      </c>
      <c r="E245" s="188" t="s">
        <v>1</v>
      </c>
      <c r="F245" s="189" t="s">
        <v>1101</v>
      </c>
      <c r="G245" s="13"/>
      <c r="H245" s="190">
        <v>0.14000000000000001</v>
      </c>
      <c r="I245" s="191"/>
      <c r="J245" s="13"/>
      <c r="K245" s="13"/>
      <c r="L245" s="186"/>
      <c r="M245" s="192"/>
      <c r="N245" s="193"/>
      <c r="O245" s="193"/>
      <c r="P245" s="193"/>
      <c r="Q245" s="193"/>
      <c r="R245" s="193"/>
      <c r="S245" s="193"/>
      <c r="T245" s="19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8" t="s">
        <v>136</v>
      </c>
      <c r="AU245" s="188" t="s">
        <v>83</v>
      </c>
      <c r="AV245" s="13" t="s">
        <v>83</v>
      </c>
      <c r="AW245" s="13" t="s">
        <v>30</v>
      </c>
      <c r="AX245" s="13" t="s">
        <v>81</v>
      </c>
      <c r="AY245" s="188" t="s">
        <v>127</v>
      </c>
    </row>
    <row r="246" s="2" customFormat="1" ht="24.15" customHeight="1">
      <c r="A246" s="37"/>
      <c r="B246" s="171"/>
      <c r="C246" s="172" t="s">
        <v>301</v>
      </c>
      <c r="D246" s="172" t="s">
        <v>130</v>
      </c>
      <c r="E246" s="173" t="s">
        <v>1102</v>
      </c>
      <c r="F246" s="174" t="s">
        <v>1103</v>
      </c>
      <c r="G246" s="175" t="s">
        <v>587</v>
      </c>
      <c r="H246" s="176">
        <v>0.69999999999999996</v>
      </c>
      <c r="I246" s="177"/>
      <c r="J246" s="178">
        <f>ROUND(I246*H246,2)</f>
        <v>0</v>
      </c>
      <c r="K246" s="179"/>
      <c r="L246" s="38"/>
      <c r="M246" s="180" t="s">
        <v>1</v>
      </c>
      <c r="N246" s="181" t="s">
        <v>38</v>
      </c>
      <c r="O246" s="76"/>
      <c r="P246" s="182">
        <f>O246*H246</f>
        <v>0</v>
      </c>
      <c r="Q246" s="182">
        <v>0.00040000000000000002</v>
      </c>
      <c r="R246" s="182">
        <f>Q246*H246</f>
        <v>0.00027999999999999998</v>
      </c>
      <c r="S246" s="182">
        <v>0</v>
      </c>
      <c r="T246" s="18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4" t="s">
        <v>134</v>
      </c>
      <c r="AT246" s="184" t="s">
        <v>130</v>
      </c>
      <c r="AU246" s="184" t="s">
        <v>83</v>
      </c>
      <c r="AY246" s="18" t="s">
        <v>127</v>
      </c>
      <c r="BE246" s="185">
        <f>IF(N246="základní",J246,0)</f>
        <v>0</v>
      </c>
      <c r="BF246" s="185">
        <f>IF(N246="snížená",J246,0)</f>
        <v>0</v>
      </c>
      <c r="BG246" s="185">
        <f>IF(N246="zákl. přenesená",J246,0)</f>
        <v>0</v>
      </c>
      <c r="BH246" s="185">
        <f>IF(N246="sníž. přenesená",J246,0)</f>
        <v>0</v>
      </c>
      <c r="BI246" s="185">
        <f>IF(N246="nulová",J246,0)</f>
        <v>0</v>
      </c>
      <c r="BJ246" s="18" t="s">
        <v>81</v>
      </c>
      <c r="BK246" s="185">
        <f>ROUND(I246*H246,2)</f>
        <v>0</v>
      </c>
      <c r="BL246" s="18" t="s">
        <v>134</v>
      </c>
      <c r="BM246" s="184" t="s">
        <v>1104</v>
      </c>
    </row>
    <row r="247" s="15" customFormat="1">
      <c r="A247" s="15"/>
      <c r="B247" s="217"/>
      <c r="C247" s="15"/>
      <c r="D247" s="187" t="s">
        <v>136</v>
      </c>
      <c r="E247" s="218" t="s">
        <v>1</v>
      </c>
      <c r="F247" s="219" t="s">
        <v>948</v>
      </c>
      <c r="G247" s="15"/>
      <c r="H247" s="218" t="s">
        <v>1</v>
      </c>
      <c r="I247" s="220"/>
      <c r="J247" s="15"/>
      <c r="K247" s="15"/>
      <c r="L247" s="217"/>
      <c r="M247" s="221"/>
      <c r="N247" s="222"/>
      <c r="O247" s="222"/>
      <c r="P247" s="222"/>
      <c r="Q247" s="222"/>
      <c r="R247" s="222"/>
      <c r="S247" s="222"/>
      <c r="T247" s="22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18" t="s">
        <v>136</v>
      </c>
      <c r="AU247" s="218" t="s">
        <v>83</v>
      </c>
      <c r="AV247" s="15" t="s">
        <v>81</v>
      </c>
      <c r="AW247" s="15" t="s">
        <v>30</v>
      </c>
      <c r="AX247" s="15" t="s">
        <v>73</v>
      </c>
      <c r="AY247" s="218" t="s">
        <v>127</v>
      </c>
    </row>
    <row r="248" s="13" customFormat="1">
      <c r="A248" s="13"/>
      <c r="B248" s="186"/>
      <c r="C248" s="13"/>
      <c r="D248" s="187" t="s">
        <v>136</v>
      </c>
      <c r="E248" s="188" t="s">
        <v>1</v>
      </c>
      <c r="F248" s="189" t="s">
        <v>1096</v>
      </c>
      <c r="G248" s="13"/>
      <c r="H248" s="190">
        <v>0.69999999999999996</v>
      </c>
      <c r="I248" s="191"/>
      <c r="J248" s="13"/>
      <c r="K248" s="13"/>
      <c r="L248" s="186"/>
      <c r="M248" s="192"/>
      <c r="N248" s="193"/>
      <c r="O248" s="193"/>
      <c r="P248" s="193"/>
      <c r="Q248" s="193"/>
      <c r="R248" s="193"/>
      <c r="S248" s="193"/>
      <c r="T248" s="19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8" t="s">
        <v>136</v>
      </c>
      <c r="AU248" s="188" t="s">
        <v>83</v>
      </c>
      <c r="AV248" s="13" t="s">
        <v>83</v>
      </c>
      <c r="AW248" s="13" t="s">
        <v>30</v>
      </c>
      <c r="AX248" s="13" t="s">
        <v>73</v>
      </c>
      <c r="AY248" s="188" t="s">
        <v>127</v>
      </c>
    </row>
    <row r="249" s="14" customFormat="1">
      <c r="A249" s="14"/>
      <c r="B249" s="206"/>
      <c r="C249" s="14"/>
      <c r="D249" s="187" t="s">
        <v>136</v>
      </c>
      <c r="E249" s="207" t="s">
        <v>1</v>
      </c>
      <c r="F249" s="208" t="s">
        <v>544</v>
      </c>
      <c r="G249" s="14"/>
      <c r="H249" s="209">
        <v>0.69999999999999996</v>
      </c>
      <c r="I249" s="210"/>
      <c r="J249" s="14"/>
      <c r="K249" s="14"/>
      <c r="L249" s="206"/>
      <c r="M249" s="211"/>
      <c r="N249" s="212"/>
      <c r="O249" s="212"/>
      <c r="P249" s="212"/>
      <c r="Q249" s="212"/>
      <c r="R249" s="212"/>
      <c r="S249" s="212"/>
      <c r="T249" s="21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07" t="s">
        <v>136</v>
      </c>
      <c r="AU249" s="207" t="s">
        <v>83</v>
      </c>
      <c r="AV249" s="14" t="s">
        <v>148</v>
      </c>
      <c r="AW249" s="14" t="s">
        <v>3</v>
      </c>
      <c r="AX249" s="14" t="s">
        <v>81</v>
      </c>
      <c r="AY249" s="207" t="s">
        <v>127</v>
      </c>
    </row>
    <row r="250" s="2" customFormat="1" ht="37.8" customHeight="1">
      <c r="A250" s="37"/>
      <c r="B250" s="171"/>
      <c r="C250" s="195" t="s">
        <v>305</v>
      </c>
      <c r="D250" s="195" t="s">
        <v>154</v>
      </c>
      <c r="E250" s="196" t="s">
        <v>1105</v>
      </c>
      <c r="F250" s="197" t="s">
        <v>1106</v>
      </c>
      <c r="G250" s="198" t="s">
        <v>587</v>
      </c>
      <c r="H250" s="199">
        <v>0.85499999999999998</v>
      </c>
      <c r="I250" s="200"/>
      <c r="J250" s="201">
        <f>ROUND(I250*H250,2)</f>
        <v>0</v>
      </c>
      <c r="K250" s="202"/>
      <c r="L250" s="203"/>
      <c r="M250" s="204" t="s">
        <v>1</v>
      </c>
      <c r="N250" s="205" t="s">
        <v>38</v>
      </c>
      <c r="O250" s="76"/>
      <c r="P250" s="182">
        <f>O250*H250</f>
        <v>0</v>
      </c>
      <c r="Q250" s="182">
        <v>0.0054000000000000003</v>
      </c>
      <c r="R250" s="182">
        <f>Q250*H250</f>
        <v>0.0046170000000000004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157</v>
      </c>
      <c r="AT250" s="184" t="s">
        <v>154</v>
      </c>
      <c r="AU250" s="184" t="s">
        <v>83</v>
      </c>
      <c r="AY250" s="18" t="s">
        <v>127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81</v>
      </c>
      <c r="BK250" s="185">
        <f>ROUND(I250*H250,2)</f>
        <v>0</v>
      </c>
      <c r="BL250" s="18" t="s">
        <v>134</v>
      </c>
      <c r="BM250" s="184" t="s">
        <v>1107</v>
      </c>
    </row>
    <row r="251" s="13" customFormat="1">
      <c r="A251" s="13"/>
      <c r="B251" s="186"/>
      <c r="C251" s="13"/>
      <c r="D251" s="187" t="s">
        <v>136</v>
      </c>
      <c r="E251" s="188" t="s">
        <v>1</v>
      </c>
      <c r="F251" s="189" t="s">
        <v>1108</v>
      </c>
      <c r="G251" s="13"/>
      <c r="H251" s="190">
        <v>0.85499999999999998</v>
      </c>
      <c r="I251" s="191"/>
      <c r="J251" s="13"/>
      <c r="K251" s="13"/>
      <c r="L251" s="186"/>
      <c r="M251" s="192"/>
      <c r="N251" s="193"/>
      <c r="O251" s="193"/>
      <c r="P251" s="193"/>
      <c r="Q251" s="193"/>
      <c r="R251" s="193"/>
      <c r="S251" s="193"/>
      <c r="T251" s="19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8" t="s">
        <v>136</v>
      </c>
      <c r="AU251" s="188" t="s">
        <v>83</v>
      </c>
      <c r="AV251" s="13" t="s">
        <v>83</v>
      </c>
      <c r="AW251" s="13" t="s">
        <v>30</v>
      </c>
      <c r="AX251" s="13" t="s">
        <v>81</v>
      </c>
      <c r="AY251" s="188" t="s">
        <v>127</v>
      </c>
    </row>
    <row r="252" s="2" customFormat="1" ht="24.15" customHeight="1">
      <c r="A252" s="37"/>
      <c r="B252" s="171"/>
      <c r="C252" s="172" t="s">
        <v>309</v>
      </c>
      <c r="D252" s="172" t="s">
        <v>130</v>
      </c>
      <c r="E252" s="173" t="s">
        <v>1109</v>
      </c>
      <c r="F252" s="174" t="s">
        <v>1110</v>
      </c>
      <c r="G252" s="175" t="s">
        <v>145</v>
      </c>
      <c r="H252" s="176">
        <v>0.0050000000000000001</v>
      </c>
      <c r="I252" s="177"/>
      <c r="J252" s="178">
        <f>ROUND(I252*H252,2)</f>
        <v>0</v>
      </c>
      <c r="K252" s="179"/>
      <c r="L252" s="38"/>
      <c r="M252" s="180" t="s">
        <v>1</v>
      </c>
      <c r="N252" s="181" t="s">
        <v>38</v>
      </c>
      <c r="O252" s="76"/>
      <c r="P252" s="182">
        <f>O252*H252</f>
        <v>0</v>
      </c>
      <c r="Q252" s="182">
        <v>0</v>
      </c>
      <c r="R252" s="182">
        <f>Q252*H252</f>
        <v>0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134</v>
      </c>
      <c r="AT252" s="184" t="s">
        <v>130</v>
      </c>
      <c r="AU252" s="184" t="s">
        <v>83</v>
      </c>
      <c r="AY252" s="18" t="s">
        <v>127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81</v>
      </c>
      <c r="BK252" s="185">
        <f>ROUND(I252*H252,2)</f>
        <v>0</v>
      </c>
      <c r="BL252" s="18" t="s">
        <v>134</v>
      </c>
      <c r="BM252" s="184" t="s">
        <v>1111</v>
      </c>
    </row>
    <row r="253" s="12" customFormat="1" ht="22.8" customHeight="1">
      <c r="A253" s="12"/>
      <c r="B253" s="158"/>
      <c r="C253" s="12"/>
      <c r="D253" s="159" t="s">
        <v>72</v>
      </c>
      <c r="E253" s="169" t="s">
        <v>688</v>
      </c>
      <c r="F253" s="169" t="s">
        <v>689</v>
      </c>
      <c r="G253" s="12"/>
      <c r="H253" s="12"/>
      <c r="I253" s="161"/>
      <c r="J253" s="170">
        <f>BK253</f>
        <v>0</v>
      </c>
      <c r="K253" s="12"/>
      <c r="L253" s="158"/>
      <c r="M253" s="163"/>
      <c r="N253" s="164"/>
      <c r="O253" s="164"/>
      <c r="P253" s="165">
        <f>SUM(P254:P256)</f>
        <v>0</v>
      </c>
      <c r="Q253" s="164"/>
      <c r="R253" s="165">
        <f>SUM(R254:R256)</f>
        <v>0.00089999999999999998</v>
      </c>
      <c r="S253" s="164"/>
      <c r="T253" s="166">
        <f>SUM(T254:T256)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59" t="s">
        <v>83</v>
      </c>
      <c r="AT253" s="167" t="s">
        <v>72</v>
      </c>
      <c r="AU253" s="167" t="s">
        <v>81</v>
      </c>
      <c r="AY253" s="159" t="s">
        <v>127</v>
      </c>
      <c r="BK253" s="168">
        <f>SUM(BK254:BK256)</f>
        <v>0</v>
      </c>
    </row>
    <row r="254" s="2" customFormat="1" ht="16.5" customHeight="1">
      <c r="A254" s="37"/>
      <c r="B254" s="171"/>
      <c r="C254" s="172" t="s">
        <v>314</v>
      </c>
      <c r="D254" s="172" t="s">
        <v>130</v>
      </c>
      <c r="E254" s="173" t="s">
        <v>1112</v>
      </c>
      <c r="F254" s="174" t="s">
        <v>1113</v>
      </c>
      <c r="G254" s="175" t="s">
        <v>133</v>
      </c>
      <c r="H254" s="176">
        <v>1</v>
      </c>
      <c r="I254" s="177"/>
      <c r="J254" s="178">
        <f>ROUND(I254*H254,2)</f>
        <v>0</v>
      </c>
      <c r="K254" s="179"/>
      <c r="L254" s="38"/>
      <c r="M254" s="180" t="s">
        <v>1</v>
      </c>
      <c r="N254" s="181" t="s">
        <v>38</v>
      </c>
      <c r="O254" s="76"/>
      <c r="P254" s="182">
        <f>O254*H254</f>
        <v>0</v>
      </c>
      <c r="Q254" s="182">
        <v>0.00027999999999999998</v>
      </c>
      <c r="R254" s="182">
        <f>Q254*H254</f>
        <v>0.00027999999999999998</v>
      </c>
      <c r="S254" s="182">
        <v>0</v>
      </c>
      <c r="T254" s="18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4" t="s">
        <v>134</v>
      </c>
      <c r="AT254" s="184" t="s">
        <v>130</v>
      </c>
      <c r="AU254" s="184" t="s">
        <v>83</v>
      </c>
      <c r="AY254" s="18" t="s">
        <v>127</v>
      </c>
      <c r="BE254" s="185">
        <f>IF(N254="základní",J254,0)</f>
        <v>0</v>
      </c>
      <c r="BF254" s="185">
        <f>IF(N254="snížená",J254,0)</f>
        <v>0</v>
      </c>
      <c r="BG254" s="185">
        <f>IF(N254="zákl. přenesená",J254,0)</f>
        <v>0</v>
      </c>
      <c r="BH254" s="185">
        <f>IF(N254="sníž. přenesená",J254,0)</f>
        <v>0</v>
      </c>
      <c r="BI254" s="185">
        <f>IF(N254="nulová",J254,0)</f>
        <v>0</v>
      </c>
      <c r="BJ254" s="18" t="s">
        <v>81</v>
      </c>
      <c r="BK254" s="185">
        <f>ROUND(I254*H254,2)</f>
        <v>0</v>
      </c>
      <c r="BL254" s="18" t="s">
        <v>134</v>
      </c>
      <c r="BM254" s="184" t="s">
        <v>1114</v>
      </c>
    </row>
    <row r="255" s="2" customFormat="1" ht="24.15" customHeight="1">
      <c r="A255" s="37"/>
      <c r="B255" s="171"/>
      <c r="C255" s="195" t="s">
        <v>318</v>
      </c>
      <c r="D255" s="195" t="s">
        <v>154</v>
      </c>
      <c r="E255" s="196" t="s">
        <v>1115</v>
      </c>
      <c r="F255" s="197" t="s">
        <v>1116</v>
      </c>
      <c r="G255" s="198" t="s">
        <v>133</v>
      </c>
      <c r="H255" s="199">
        <v>1</v>
      </c>
      <c r="I255" s="200"/>
      <c r="J255" s="201">
        <f>ROUND(I255*H255,2)</f>
        <v>0</v>
      </c>
      <c r="K255" s="202"/>
      <c r="L255" s="203"/>
      <c r="M255" s="204" t="s">
        <v>1</v>
      </c>
      <c r="N255" s="205" t="s">
        <v>38</v>
      </c>
      <c r="O255" s="76"/>
      <c r="P255" s="182">
        <f>O255*H255</f>
        <v>0</v>
      </c>
      <c r="Q255" s="182">
        <v>0.00062</v>
      </c>
      <c r="R255" s="182">
        <f>Q255*H255</f>
        <v>0.00062</v>
      </c>
      <c r="S255" s="182">
        <v>0</v>
      </c>
      <c r="T255" s="18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4" t="s">
        <v>157</v>
      </c>
      <c r="AT255" s="184" t="s">
        <v>154</v>
      </c>
      <c r="AU255" s="184" t="s">
        <v>83</v>
      </c>
      <c r="AY255" s="18" t="s">
        <v>127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8" t="s">
        <v>81</v>
      </c>
      <c r="BK255" s="185">
        <f>ROUND(I255*H255,2)</f>
        <v>0</v>
      </c>
      <c r="BL255" s="18" t="s">
        <v>134</v>
      </c>
      <c r="BM255" s="184" t="s">
        <v>1117</v>
      </c>
    </row>
    <row r="256" s="2" customFormat="1" ht="24.15" customHeight="1">
      <c r="A256" s="37"/>
      <c r="B256" s="171"/>
      <c r="C256" s="172" t="s">
        <v>322</v>
      </c>
      <c r="D256" s="172" t="s">
        <v>130</v>
      </c>
      <c r="E256" s="173" t="s">
        <v>1118</v>
      </c>
      <c r="F256" s="174" t="s">
        <v>1119</v>
      </c>
      <c r="G256" s="175" t="s">
        <v>145</v>
      </c>
      <c r="H256" s="176">
        <v>0.001</v>
      </c>
      <c r="I256" s="177"/>
      <c r="J256" s="178">
        <f>ROUND(I256*H256,2)</f>
        <v>0</v>
      </c>
      <c r="K256" s="179"/>
      <c r="L256" s="38"/>
      <c r="M256" s="180" t="s">
        <v>1</v>
      </c>
      <c r="N256" s="181" t="s">
        <v>38</v>
      </c>
      <c r="O256" s="76"/>
      <c r="P256" s="182">
        <f>O256*H256</f>
        <v>0</v>
      </c>
      <c r="Q256" s="182">
        <v>0</v>
      </c>
      <c r="R256" s="182">
        <f>Q256*H256</f>
        <v>0</v>
      </c>
      <c r="S256" s="182">
        <v>0</v>
      </c>
      <c r="T256" s="18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84" t="s">
        <v>134</v>
      </c>
      <c r="AT256" s="184" t="s">
        <v>130</v>
      </c>
      <c r="AU256" s="184" t="s">
        <v>83</v>
      </c>
      <c r="AY256" s="18" t="s">
        <v>127</v>
      </c>
      <c r="BE256" s="185">
        <f>IF(N256="základní",J256,0)</f>
        <v>0</v>
      </c>
      <c r="BF256" s="185">
        <f>IF(N256="snížená",J256,0)</f>
        <v>0</v>
      </c>
      <c r="BG256" s="185">
        <f>IF(N256="zákl. přenesená",J256,0)</f>
        <v>0</v>
      </c>
      <c r="BH256" s="185">
        <f>IF(N256="sníž. přenesená",J256,0)</f>
        <v>0</v>
      </c>
      <c r="BI256" s="185">
        <f>IF(N256="nulová",J256,0)</f>
        <v>0</v>
      </c>
      <c r="BJ256" s="18" t="s">
        <v>81</v>
      </c>
      <c r="BK256" s="185">
        <f>ROUND(I256*H256,2)</f>
        <v>0</v>
      </c>
      <c r="BL256" s="18" t="s">
        <v>134</v>
      </c>
      <c r="BM256" s="184" t="s">
        <v>1120</v>
      </c>
    </row>
    <row r="257" s="12" customFormat="1" ht="22.8" customHeight="1">
      <c r="A257" s="12"/>
      <c r="B257" s="158"/>
      <c r="C257" s="12"/>
      <c r="D257" s="159" t="s">
        <v>72</v>
      </c>
      <c r="E257" s="169" t="s">
        <v>1121</v>
      </c>
      <c r="F257" s="169" t="s">
        <v>1122</v>
      </c>
      <c r="G257" s="12"/>
      <c r="H257" s="12"/>
      <c r="I257" s="161"/>
      <c r="J257" s="170">
        <f>BK257</f>
        <v>0</v>
      </c>
      <c r="K257" s="12"/>
      <c r="L257" s="158"/>
      <c r="M257" s="163"/>
      <c r="N257" s="164"/>
      <c r="O257" s="164"/>
      <c r="P257" s="165">
        <f>SUM(P258:P263)</f>
        <v>0</v>
      </c>
      <c r="Q257" s="164"/>
      <c r="R257" s="165">
        <f>SUM(R258:R263)</f>
        <v>0.030554999999999999</v>
      </c>
      <c r="S257" s="164"/>
      <c r="T257" s="166">
        <f>SUM(T258:T263)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59" t="s">
        <v>83</v>
      </c>
      <c r="AT257" s="167" t="s">
        <v>72</v>
      </c>
      <c r="AU257" s="167" t="s">
        <v>81</v>
      </c>
      <c r="AY257" s="159" t="s">
        <v>127</v>
      </c>
      <c r="BK257" s="168">
        <f>SUM(BK258:BK263)</f>
        <v>0</v>
      </c>
    </row>
    <row r="258" s="2" customFormat="1" ht="33" customHeight="1">
      <c r="A258" s="37"/>
      <c r="B258" s="171"/>
      <c r="C258" s="172" t="s">
        <v>327</v>
      </c>
      <c r="D258" s="172" t="s">
        <v>130</v>
      </c>
      <c r="E258" s="173" t="s">
        <v>1123</v>
      </c>
      <c r="F258" s="174" t="s">
        <v>1124</v>
      </c>
      <c r="G258" s="175" t="s">
        <v>587</v>
      </c>
      <c r="H258" s="176">
        <v>0.90000000000000002</v>
      </c>
      <c r="I258" s="177"/>
      <c r="J258" s="178">
        <f>ROUND(I258*H258,2)</f>
        <v>0</v>
      </c>
      <c r="K258" s="179"/>
      <c r="L258" s="38"/>
      <c r="M258" s="180" t="s">
        <v>1</v>
      </c>
      <c r="N258" s="181" t="s">
        <v>38</v>
      </c>
      <c r="O258" s="76"/>
      <c r="P258" s="182">
        <f>O258*H258</f>
        <v>0</v>
      </c>
      <c r="Q258" s="182">
        <v>0.0075500000000000003</v>
      </c>
      <c r="R258" s="182">
        <f>Q258*H258</f>
        <v>0.0067950000000000007</v>
      </c>
      <c r="S258" s="182">
        <v>0</v>
      </c>
      <c r="T258" s="18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4" t="s">
        <v>134</v>
      </c>
      <c r="AT258" s="184" t="s">
        <v>130</v>
      </c>
      <c r="AU258" s="184" t="s">
        <v>83</v>
      </c>
      <c r="AY258" s="18" t="s">
        <v>127</v>
      </c>
      <c r="BE258" s="185">
        <f>IF(N258="základní",J258,0)</f>
        <v>0</v>
      </c>
      <c r="BF258" s="185">
        <f>IF(N258="snížená",J258,0)</f>
        <v>0</v>
      </c>
      <c r="BG258" s="185">
        <f>IF(N258="zákl. přenesená",J258,0)</f>
        <v>0</v>
      </c>
      <c r="BH258" s="185">
        <f>IF(N258="sníž. přenesená",J258,0)</f>
        <v>0</v>
      </c>
      <c r="BI258" s="185">
        <f>IF(N258="nulová",J258,0)</f>
        <v>0</v>
      </c>
      <c r="BJ258" s="18" t="s">
        <v>81</v>
      </c>
      <c r="BK258" s="185">
        <f>ROUND(I258*H258,2)</f>
        <v>0</v>
      </c>
      <c r="BL258" s="18" t="s">
        <v>134</v>
      </c>
      <c r="BM258" s="184" t="s">
        <v>1125</v>
      </c>
    </row>
    <row r="259" s="15" customFormat="1">
      <c r="A259" s="15"/>
      <c r="B259" s="217"/>
      <c r="C259" s="15"/>
      <c r="D259" s="187" t="s">
        <v>136</v>
      </c>
      <c r="E259" s="218" t="s">
        <v>1</v>
      </c>
      <c r="F259" s="219" t="s">
        <v>948</v>
      </c>
      <c r="G259" s="15"/>
      <c r="H259" s="218" t="s">
        <v>1</v>
      </c>
      <c r="I259" s="220"/>
      <c r="J259" s="15"/>
      <c r="K259" s="15"/>
      <c r="L259" s="217"/>
      <c r="M259" s="221"/>
      <c r="N259" s="222"/>
      <c r="O259" s="222"/>
      <c r="P259" s="222"/>
      <c r="Q259" s="222"/>
      <c r="R259" s="222"/>
      <c r="S259" s="222"/>
      <c r="T259" s="223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18" t="s">
        <v>136</v>
      </c>
      <c r="AU259" s="218" t="s">
        <v>83</v>
      </c>
      <c r="AV259" s="15" t="s">
        <v>81</v>
      </c>
      <c r="AW259" s="15" t="s">
        <v>30</v>
      </c>
      <c r="AX259" s="15" t="s">
        <v>73</v>
      </c>
      <c r="AY259" s="218" t="s">
        <v>127</v>
      </c>
    </row>
    <row r="260" s="13" customFormat="1">
      <c r="A260" s="13"/>
      <c r="B260" s="186"/>
      <c r="C260" s="13"/>
      <c r="D260" s="187" t="s">
        <v>136</v>
      </c>
      <c r="E260" s="188" t="s">
        <v>1</v>
      </c>
      <c r="F260" s="189" t="s">
        <v>1064</v>
      </c>
      <c r="G260" s="13"/>
      <c r="H260" s="190">
        <v>0.90000000000000002</v>
      </c>
      <c r="I260" s="191"/>
      <c r="J260" s="13"/>
      <c r="K260" s="13"/>
      <c r="L260" s="186"/>
      <c r="M260" s="192"/>
      <c r="N260" s="193"/>
      <c r="O260" s="193"/>
      <c r="P260" s="193"/>
      <c r="Q260" s="193"/>
      <c r="R260" s="193"/>
      <c r="S260" s="193"/>
      <c r="T260" s="19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8" t="s">
        <v>136</v>
      </c>
      <c r="AU260" s="188" t="s">
        <v>83</v>
      </c>
      <c r="AV260" s="13" t="s">
        <v>83</v>
      </c>
      <c r="AW260" s="13" t="s">
        <v>30</v>
      </c>
      <c r="AX260" s="13" t="s">
        <v>73</v>
      </c>
      <c r="AY260" s="188" t="s">
        <v>127</v>
      </c>
    </row>
    <row r="261" s="14" customFormat="1">
      <c r="A261" s="14"/>
      <c r="B261" s="206"/>
      <c r="C261" s="14"/>
      <c r="D261" s="187" t="s">
        <v>136</v>
      </c>
      <c r="E261" s="207" t="s">
        <v>1</v>
      </c>
      <c r="F261" s="208" t="s">
        <v>544</v>
      </c>
      <c r="G261" s="14"/>
      <c r="H261" s="209">
        <v>0.90000000000000002</v>
      </c>
      <c r="I261" s="210"/>
      <c r="J261" s="14"/>
      <c r="K261" s="14"/>
      <c r="L261" s="206"/>
      <c r="M261" s="211"/>
      <c r="N261" s="212"/>
      <c r="O261" s="212"/>
      <c r="P261" s="212"/>
      <c r="Q261" s="212"/>
      <c r="R261" s="212"/>
      <c r="S261" s="212"/>
      <c r="T261" s="21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07" t="s">
        <v>136</v>
      </c>
      <c r="AU261" s="207" t="s">
        <v>83</v>
      </c>
      <c r="AV261" s="14" t="s">
        <v>148</v>
      </c>
      <c r="AW261" s="14" t="s">
        <v>3</v>
      </c>
      <c r="AX261" s="14" t="s">
        <v>81</v>
      </c>
      <c r="AY261" s="207" t="s">
        <v>127</v>
      </c>
    </row>
    <row r="262" s="2" customFormat="1" ht="33" customHeight="1">
      <c r="A262" s="37"/>
      <c r="B262" s="171"/>
      <c r="C262" s="195" t="s">
        <v>331</v>
      </c>
      <c r="D262" s="195" t="s">
        <v>154</v>
      </c>
      <c r="E262" s="196" t="s">
        <v>1126</v>
      </c>
      <c r="F262" s="197" t="s">
        <v>1127</v>
      </c>
      <c r="G262" s="198" t="s">
        <v>587</v>
      </c>
      <c r="H262" s="199">
        <v>1.0800000000000001</v>
      </c>
      <c r="I262" s="200"/>
      <c r="J262" s="201">
        <f>ROUND(I262*H262,2)</f>
        <v>0</v>
      </c>
      <c r="K262" s="202"/>
      <c r="L262" s="203"/>
      <c r="M262" s="204" t="s">
        <v>1</v>
      </c>
      <c r="N262" s="205" t="s">
        <v>38</v>
      </c>
      <c r="O262" s="76"/>
      <c r="P262" s="182">
        <f>O262*H262</f>
        <v>0</v>
      </c>
      <c r="Q262" s="182">
        <v>0.021999999999999999</v>
      </c>
      <c r="R262" s="182">
        <f>Q262*H262</f>
        <v>0.02376</v>
      </c>
      <c r="S262" s="182">
        <v>0</v>
      </c>
      <c r="T262" s="18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4" t="s">
        <v>157</v>
      </c>
      <c r="AT262" s="184" t="s">
        <v>154</v>
      </c>
      <c r="AU262" s="184" t="s">
        <v>83</v>
      </c>
      <c r="AY262" s="18" t="s">
        <v>127</v>
      </c>
      <c r="BE262" s="185">
        <f>IF(N262="základní",J262,0)</f>
        <v>0</v>
      </c>
      <c r="BF262" s="185">
        <f>IF(N262="snížená",J262,0)</f>
        <v>0</v>
      </c>
      <c r="BG262" s="185">
        <f>IF(N262="zákl. přenesená",J262,0)</f>
        <v>0</v>
      </c>
      <c r="BH262" s="185">
        <f>IF(N262="sníž. přenesená",J262,0)</f>
        <v>0</v>
      </c>
      <c r="BI262" s="185">
        <f>IF(N262="nulová",J262,0)</f>
        <v>0</v>
      </c>
      <c r="BJ262" s="18" t="s">
        <v>81</v>
      </c>
      <c r="BK262" s="185">
        <f>ROUND(I262*H262,2)</f>
        <v>0</v>
      </c>
      <c r="BL262" s="18" t="s">
        <v>134</v>
      </c>
      <c r="BM262" s="184" t="s">
        <v>1128</v>
      </c>
    </row>
    <row r="263" s="13" customFormat="1">
      <c r="A263" s="13"/>
      <c r="B263" s="186"/>
      <c r="C263" s="13"/>
      <c r="D263" s="187" t="s">
        <v>136</v>
      </c>
      <c r="E263" s="188" t="s">
        <v>1</v>
      </c>
      <c r="F263" s="189" t="s">
        <v>1129</v>
      </c>
      <c r="G263" s="13"/>
      <c r="H263" s="190">
        <v>1.0800000000000001</v>
      </c>
      <c r="I263" s="191"/>
      <c r="J263" s="13"/>
      <c r="K263" s="13"/>
      <c r="L263" s="186"/>
      <c r="M263" s="192"/>
      <c r="N263" s="193"/>
      <c r="O263" s="193"/>
      <c r="P263" s="193"/>
      <c r="Q263" s="193"/>
      <c r="R263" s="193"/>
      <c r="S263" s="193"/>
      <c r="T263" s="19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8" t="s">
        <v>136</v>
      </c>
      <c r="AU263" s="188" t="s">
        <v>83</v>
      </c>
      <c r="AV263" s="13" t="s">
        <v>83</v>
      </c>
      <c r="AW263" s="13" t="s">
        <v>30</v>
      </c>
      <c r="AX263" s="13" t="s">
        <v>81</v>
      </c>
      <c r="AY263" s="188" t="s">
        <v>127</v>
      </c>
    </row>
    <row r="264" s="12" customFormat="1" ht="22.8" customHeight="1">
      <c r="A264" s="12"/>
      <c r="B264" s="158"/>
      <c r="C264" s="12"/>
      <c r="D264" s="159" t="s">
        <v>72</v>
      </c>
      <c r="E264" s="169" t="s">
        <v>1130</v>
      </c>
      <c r="F264" s="169" t="s">
        <v>1131</v>
      </c>
      <c r="G264" s="12"/>
      <c r="H264" s="12"/>
      <c r="I264" s="161"/>
      <c r="J264" s="170">
        <f>BK264</f>
        <v>0</v>
      </c>
      <c r="K264" s="12"/>
      <c r="L264" s="158"/>
      <c r="M264" s="163"/>
      <c r="N264" s="164"/>
      <c r="O264" s="164"/>
      <c r="P264" s="165">
        <f>SUM(P265:P270)</f>
        <v>0</v>
      </c>
      <c r="Q264" s="164"/>
      <c r="R264" s="165">
        <f>SUM(R265:R270)</f>
        <v>0.018985199999999997</v>
      </c>
      <c r="S264" s="164"/>
      <c r="T264" s="166">
        <f>SUM(T265:T270)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9" t="s">
        <v>83</v>
      </c>
      <c r="AT264" s="167" t="s">
        <v>72</v>
      </c>
      <c r="AU264" s="167" t="s">
        <v>81</v>
      </c>
      <c r="AY264" s="159" t="s">
        <v>127</v>
      </c>
      <c r="BK264" s="168">
        <f>SUM(BK265:BK270)</f>
        <v>0</v>
      </c>
    </row>
    <row r="265" s="2" customFormat="1" ht="33" customHeight="1">
      <c r="A265" s="37"/>
      <c r="B265" s="171"/>
      <c r="C265" s="172" t="s">
        <v>335</v>
      </c>
      <c r="D265" s="172" t="s">
        <v>130</v>
      </c>
      <c r="E265" s="173" t="s">
        <v>1132</v>
      </c>
      <c r="F265" s="174" t="s">
        <v>1133</v>
      </c>
      <c r="G265" s="175" t="s">
        <v>587</v>
      </c>
      <c r="H265" s="176">
        <v>73.019999999999996</v>
      </c>
      <c r="I265" s="177"/>
      <c r="J265" s="178">
        <f>ROUND(I265*H265,2)</f>
        <v>0</v>
      </c>
      <c r="K265" s="179"/>
      <c r="L265" s="38"/>
      <c r="M265" s="180" t="s">
        <v>1</v>
      </c>
      <c r="N265" s="181" t="s">
        <v>38</v>
      </c>
      <c r="O265" s="76"/>
      <c r="P265" s="182">
        <f>O265*H265</f>
        <v>0</v>
      </c>
      <c r="Q265" s="182">
        <v>0.00025999999999999998</v>
      </c>
      <c r="R265" s="182">
        <f>Q265*H265</f>
        <v>0.018985199999999997</v>
      </c>
      <c r="S265" s="182">
        <v>0</v>
      </c>
      <c r="T265" s="183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4" t="s">
        <v>134</v>
      </c>
      <c r="AT265" s="184" t="s">
        <v>130</v>
      </c>
      <c r="AU265" s="184" t="s">
        <v>83</v>
      </c>
      <c r="AY265" s="18" t="s">
        <v>127</v>
      </c>
      <c r="BE265" s="185">
        <f>IF(N265="základní",J265,0)</f>
        <v>0</v>
      </c>
      <c r="BF265" s="185">
        <f>IF(N265="snížená",J265,0)</f>
        <v>0</v>
      </c>
      <c r="BG265" s="185">
        <f>IF(N265="zákl. přenesená",J265,0)</f>
        <v>0</v>
      </c>
      <c r="BH265" s="185">
        <f>IF(N265="sníž. přenesená",J265,0)</f>
        <v>0</v>
      </c>
      <c r="BI265" s="185">
        <f>IF(N265="nulová",J265,0)</f>
        <v>0</v>
      </c>
      <c r="BJ265" s="18" t="s">
        <v>81</v>
      </c>
      <c r="BK265" s="185">
        <f>ROUND(I265*H265,2)</f>
        <v>0</v>
      </c>
      <c r="BL265" s="18" t="s">
        <v>134</v>
      </c>
      <c r="BM265" s="184" t="s">
        <v>1134</v>
      </c>
    </row>
    <row r="266" s="15" customFormat="1">
      <c r="A266" s="15"/>
      <c r="B266" s="217"/>
      <c r="C266" s="15"/>
      <c r="D266" s="187" t="s">
        <v>136</v>
      </c>
      <c r="E266" s="218" t="s">
        <v>1</v>
      </c>
      <c r="F266" s="219" t="s">
        <v>1135</v>
      </c>
      <c r="G266" s="15"/>
      <c r="H266" s="218" t="s">
        <v>1</v>
      </c>
      <c r="I266" s="220"/>
      <c r="J266" s="15"/>
      <c r="K266" s="15"/>
      <c r="L266" s="217"/>
      <c r="M266" s="221"/>
      <c r="N266" s="222"/>
      <c r="O266" s="222"/>
      <c r="P266" s="222"/>
      <c r="Q266" s="222"/>
      <c r="R266" s="222"/>
      <c r="S266" s="222"/>
      <c r="T266" s="223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18" t="s">
        <v>136</v>
      </c>
      <c r="AU266" s="218" t="s">
        <v>83</v>
      </c>
      <c r="AV266" s="15" t="s">
        <v>81</v>
      </c>
      <c r="AW266" s="15" t="s">
        <v>30</v>
      </c>
      <c r="AX266" s="15" t="s">
        <v>73</v>
      </c>
      <c r="AY266" s="218" t="s">
        <v>127</v>
      </c>
    </row>
    <row r="267" s="13" customFormat="1">
      <c r="A267" s="13"/>
      <c r="B267" s="186"/>
      <c r="C267" s="13"/>
      <c r="D267" s="187" t="s">
        <v>136</v>
      </c>
      <c r="E267" s="188" t="s">
        <v>1</v>
      </c>
      <c r="F267" s="189" t="s">
        <v>1004</v>
      </c>
      <c r="G267" s="13"/>
      <c r="H267" s="190">
        <v>16.600000000000001</v>
      </c>
      <c r="I267" s="191"/>
      <c r="J267" s="13"/>
      <c r="K267" s="13"/>
      <c r="L267" s="186"/>
      <c r="M267" s="192"/>
      <c r="N267" s="193"/>
      <c r="O267" s="193"/>
      <c r="P267" s="193"/>
      <c r="Q267" s="193"/>
      <c r="R267" s="193"/>
      <c r="S267" s="193"/>
      <c r="T267" s="19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8" t="s">
        <v>136</v>
      </c>
      <c r="AU267" s="188" t="s">
        <v>83</v>
      </c>
      <c r="AV267" s="13" t="s">
        <v>83</v>
      </c>
      <c r="AW267" s="13" t="s">
        <v>30</v>
      </c>
      <c r="AX267" s="13" t="s">
        <v>73</v>
      </c>
      <c r="AY267" s="188" t="s">
        <v>127</v>
      </c>
    </row>
    <row r="268" s="15" customFormat="1">
      <c r="A268" s="15"/>
      <c r="B268" s="217"/>
      <c r="C268" s="15"/>
      <c r="D268" s="187" t="s">
        <v>136</v>
      </c>
      <c r="E268" s="218" t="s">
        <v>1</v>
      </c>
      <c r="F268" s="219" t="s">
        <v>1136</v>
      </c>
      <c r="G268" s="15"/>
      <c r="H268" s="218" t="s">
        <v>1</v>
      </c>
      <c r="I268" s="220"/>
      <c r="J268" s="15"/>
      <c r="K268" s="15"/>
      <c r="L268" s="217"/>
      <c r="M268" s="221"/>
      <c r="N268" s="222"/>
      <c r="O268" s="222"/>
      <c r="P268" s="222"/>
      <c r="Q268" s="222"/>
      <c r="R268" s="222"/>
      <c r="S268" s="222"/>
      <c r="T268" s="223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18" t="s">
        <v>136</v>
      </c>
      <c r="AU268" s="218" t="s">
        <v>83</v>
      </c>
      <c r="AV268" s="15" t="s">
        <v>81</v>
      </c>
      <c r="AW268" s="15" t="s">
        <v>30</v>
      </c>
      <c r="AX268" s="15" t="s">
        <v>73</v>
      </c>
      <c r="AY268" s="218" t="s">
        <v>127</v>
      </c>
    </row>
    <row r="269" s="13" customFormat="1">
      <c r="A269" s="13"/>
      <c r="B269" s="186"/>
      <c r="C269" s="13"/>
      <c r="D269" s="187" t="s">
        <v>136</v>
      </c>
      <c r="E269" s="188" t="s">
        <v>1</v>
      </c>
      <c r="F269" s="189" t="s">
        <v>1014</v>
      </c>
      <c r="G269" s="13"/>
      <c r="H269" s="190">
        <v>56.420000000000002</v>
      </c>
      <c r="I269" s="191"/>
      <c r="J269" s="13"/>
      <c r="K269" s="13"/>
      <c r="L269" s="186"/>
      <c r="M269" s="192"/>
      <c r="N269" s="193"/>
      <c r="O269" s="193"/>
      <c r="P269" s="193"/>
      <c r="Q269" s="193"/>
      <c r="R269" s="193"/>
      <c r="S269" s="193"/>
      <c r="T269" s="19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8" t="s">
        <v>136</v>
      </c>
      <c r="AU269" s="188" t="s">
        <v>83</v>
      </c>
      <c r="AV269" s="13" t="s">
        <v>83</v>
      </c>
      <c r="AW269" s="13" t="s">
        <v>30</v>
      </c>
      <c r="AX269" s="13" t="s">
        <v>73</v>
      </c>
      <c r="AY269" s="188" t="s">
        <v>127</v>
      </c>
    </row>
    <row r="270" s="14" customFormat="1">
      <c r="A270" s="14"/>
      <c r="B270" s="206"/>
      <c r="C270" s="14"/>
      <c r="D270" s="187" t="s">
        <v>136</v>
      </c>
      <c r="E270" s="207" t="s">
        <v>1</v>
      </c>
      <c r="F270" s="208" t="s">
        <v>544</v>
      </c>
      <c r="G270" s="14"/>
      <c r="H270" s="209">
        <v>73.02000000000001</v>
      </c>
      <c r="I270" s="210"/>
      <c r="J270" s="14"/>
      <c r="K270" s="14"/>
      <c r="L270" s="206"/>
      <c r="M270" s="211"/>
      <c r="N270" s="212"/>
      <c r="O270" s="212"/>
      <c r="P270" s="212"/>
      <c r="Q270" s="212"/>
      <c r="R270" s="212"/>
      <c r="S270" s="212"/>
      <c r="T270" s="21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07" t="s">
        <v>136</v>
      </c>
      <c r="AU270" s="207" t="s">
        <v>83</v>
      </c>
      <c r="AV270" s="14" t="s">
        <v>148</v>
      </c>
      <c r="AW270" s="14" t="s">
        <v>3</v>
      </c>
      <c r="AX270" s="14" t="s">
        <v>81</v>
      </c>
      <c r="AY270" s="207" t="s">
        <v>127</v>
      </c>
    </row>
    <row r="271" s="12" customFormat="1" ht="25.92" customHeight="1">
      <c r="A271" s="12"/>
      <c r="B271" s="158"/>
      <c r="C271" s="12"/>
      <c r="D271" s="159" t="s">
        <v>72</v>
      </c>
      <c r="E271" s="160" t="s">
        <v>648</v>
      </c>
      <c r="F271" s="160" t="s">
        <v>649</v>
      </c>
      <c r="G271" s="12"/>
      <c r="H271" s="12"/>
      <c r="I271" s="161"/>
      <c r="J271" s="162">
        <f>BK271</f>
        <v>0</v>
      </c>
      <c r="K271" s="12"/>
      <c r="L271" s="158"/>
      <c r="M271" s="163"/>
      <c r="N271" s="164"/>
      <c r="O271" s="164"/>
      <c r="P271" s="165">
        <f>P272</f>
        <v>0</v>
      </c>
      <c r="Q271" s="164"/>
      <c r="R271" s="165">
        <f>R272</f>
        <v>0</v>
      </c>
      <c r="S271" s="164"/>
      <c r="T271" s="166">
        <f>T272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59" t="s">
        <v>153</v>
      </c>
      <c r="AT271" s="167" t="s">
        <v>72</v>
      </c>
      <c r="AU271" s="167" t="s">
        <v>73</v>
      </c>
      <c r="AY271" s="159" t="s">
        <v>127</v>
      </c>
      <c r="BK271" s="168">
        <f>BK272</f>
        <v>0</v>
      </c>
    </row>
    <row r="272" s="12" customFormat="1" ht="22.8" customHeight="1">
      <c r="A272" s="12"/>
      <c r="B272" s="158"/>
      <c r="C272" s="12"/>
      <c r="D272" s="159" t="s">
        <v>72</v>
      </c>
      <c r="E272" s="169" t="s">
        <v>650</v>
      </c>
      <c r="F272" s="169" t="s">
        <v>651</v>
      </c>
      <c r="G272" s="12"/>
      <c r="H272" s="12"/>
      <c r="I272" s="161"/>
      <c r="J272" s="170">
        <f>BK272</f>
        <v>0</v>
      </c>
      <c r="K272" s="12"/>
      <c r="L272" s="158"/>
      <c r="M272" s="163"/>
      <c r="N272" s="164"/>
      <c r="O272" s="164"/>
      <c r="P272" s="165">
        <f>SUM(P273:P275)</f>
        <v>0</v>
      </c>
      <c r="Q272" s="164"/>
      <c r="R272" s="165">
        <f>SUM(R273:R275)</f>
        <v>0</v>
      </c>
      <c r="S272" s="164"/>
      <c r="T272" s="166">
        <f>SUM(T273:T275)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59" t="s">
        <v>153</v>
      </c>
      <c r="AT272" s="167" t="s">
        <v>72</v>
      </c>
      <c r="AU272" s="167" t="s">
        <v>81</v>
      </c>
      <c r="AY272" s="159" t="s">
        <v>127</v>
      </c>
      <c r="BK272" s="168">
        <f>SUM(BK273:BK275)</f>
        <v>0</v>
      </c>
    </row>
    <row r="273" s="2" customFormat="1" ht="16.5" customHeight="1">
      <c r="A273" s="37"/>
      <c r="B273" s="171"/>
      <c r="C273" s="172" t="s">
        <v>339</v>
      </c>
      <c r="D273" s="172" t="s">
        <v>130</v>
      </c>
      <c r="E273" s="173" t="s">
        <v>1137</v>
      </c>
      <c r="F273" s="174" t="s">
        <v>1138</v>
      </c>
      <c r="G273" s="175" t="s">
        <v>151</v>
      </c>
      <c r="H273" s="176">
        <v>1</v>
      </c>
      <c r="I273" s="177"/>
      <c r="J273" s="178">
        <f>ROUND(I273*H273,2)</f>
        <v>0</v>
      </c>
      <c r="K273" s="179"/>
      <c r="L273" s="38"/>
      <c r="M273" s="180" t="s">
        <v>1</v>
      </c>
      <c r="N273" s="181" t="s">
        <v>38</v>
      </c>
      <c r="O273" s="76"/>
      <c r="P273" s="182">
        <f>O273*H273</f>
        <v>0</v>
      </c>
      <c r="Q273" s="182">
        <v>0</v>
      </c>
      <c r="R273" s="182">
        <f>Q273*H273</f>
        <v>0</v>
      </c>
      <c r="S273" s="182">
        <v>0</v>
      </c>
      <c r="T273" s="183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4" t="s">
        <v>134</v>
      </c>
      <c r="AT273" s="184" t="s">
        <v>130</v>
      </c>
      <c r="AU273" s="184" t="s">
        <v>83</v>
      </c>
      <c r="AY273" s="18" t="s">
        <v>127</v>
      </c>
      <c r="BE273" s="185">
        <f>IF(N273="základní",J273,0)</f>
        <v>0</v>
      </c>
      <c r="BF273" s="185">
        <f>IF(N273="snížená",J273,0)</f>
        <v>0</v>
      </c>
      <c r="BG273" s="185">
        <f>IF(N273="zákl. přenesená",J273,0)</f>
        <v>0</v>
      </c>
      <c r="BH273" s="185">
        <f>IF(N273="sníž. přenesená",J273,0)</f>
        <v>0</v>
      </c>
      <c r="BI273" s="185">
        <f>IF(N273="nulová",J273,0)</f>
        <v>0</v>
      </c>
      <c r="BJ273" s="18" t="s">
        <v>81</v>
      </c>
      <c r="BK273" s="185">
        <f>ROUND(I273*H273,2)</f>
        <v>0</v>
      </c>
      <c r="BL273" s="18" t="s">
        <v>134</v>
      </c>
      <c r="BM273" s="184" t="s">
        <v>1139</v>
      </c>
    </row>
    <row r="274" s="2" customFormat="1" ht="16.5" customHeight="1">
      <c r="A274" s="37"/>
      <c r="B274" s="171"/>
      <c r="C274" s="172" t="s">
        <v>343</v>
      </c>
      <c r="D274" s="172" t="s">
        <v>130</v>
      </c>
      <c r="E274" s="173" t="s">
        <v>1140</v>
      </c>
      <c r="F274" s="174" t="s">
        <v>1141</v>
      </c>
      <c r="G274" s="175" t="s">
        <v>151</v>
      </c>
      <c r="H274" s="176">
        <v>1</v>
      </c>
      <c r="I274" s="177"/>
      <c r="J274" s="178">
        <f>ROUND(I274*H274,2)</f>
        <v>0</v>
      </c>
      <c r="K274" s="179"/>
      <c r="L274" s="38"/>
      <c r="M274" s="180" t="s">
        <v>1</v>
      </c>
      <c r="N274" s="181" t="s">
        <v>38</v>
      </c>
      <c r="O274" s="76"/>
      <c r="P274" s="182">
        <f>O274*H274</f>
        <v>0</v>
      </c>
      <c r="Q274" s="182">
        <v>0</v>
      </c>
      <c r="R274" s="182">
        <f>Q274*H274</f>
        <v>0</v>
      </c>
      <c r="S274" s="182">
        <v>0</v>
      </c>
      <c r="T274" s="18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4" t="s">
        <v>134</v>
      </c>
      <c r="AT274" s="184" t="s">
        <v>130</v>
      </c>
      <c r="AU274" s="184" t="s">
        <v>83</v>
      </c>
      <c r="AY274" s="18" t="s">
        <v>127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8" t="s">
        <v>81</v>
      </c>
      <c r="BK274" s="185">
        <f>ROUND(I274*H274,2)</f>
        <v>0</v>
      </c>
      <c r="BL274" s="18" t="s">
        <v>134</v>
      </c>
      <c r="BM274" s="184" t="s">
        <v>1142</v>
      </c>
    </row>
    <row r="275" s="2" customFormat="1" ht="16.5" customHeight="1">
      <c r="A275" s="37"/>
      <c r="B275" s="171"/>
      <c r="C275" s="172" t="s">
        <v>347</v>
      </c>
      <c r="D275" s="172" t="s">
        <v>130</v>
      </c>
      <c r="E275" s="173" t="s">
        <v>674</v>
      </c>
      <c r="F275" s="174" t="s">
        <v>1143</v>
      </c>
      <c r="G275" s="175" t="s">
        <v>151</v>
      </c>
      <c r="H275" s="176">
        <v>1</v>
      </c>
      <c r="I275" s="177"/>
      <c r="J275" s="178">
        <f>ROUND(I275*H275,2)</f>
        <v>0</v>
      </c>
      <c r="K275" s="179"/>
      <c r="L275" s="38"/>
      <c r="M275" s="224" t="s">
        <v>1</v>
      </c>
      <c r="N275" s="225" t="s">
        <v>38</v>
      </c>
      <c r="O275" s="226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4" t="s">
        <v>655</v>
      </c>
      <c r="AT275" s="184" t="s">
        <v>130</v>
      </c>
      <c r="AU275" s="184" t="s">
        <v>83</v>
      </c>
      <c r="AY275" s="18" t="s">
        <v>127</v>
      </c>
      <c r="BE275" s="185">
        <f>IF(N275="základní",J275,0)</f>
        <v>0</v>
      </c>
      <c r="BF275" s="185">
        <f>IF(N275="snížená",J275,0)</f>
        <v>0</v>
      </c>
      <c r="BG275" s="185">
        <f>IF(N275="zákl. přenesená",J275,0)</f>
        <v>0</v>
      </c>
      <c r="BH275" s="185">
        <f>IF(N275="sníž. přenesená",J275,0)</f>
        <v>0</v>
      </c>
      <c r="BI275" s="185">
        <f>IF(N275="nulová",J275,0)</f>
        <v>0</v>
      </c>
      <c r="BJ275" s="18" t="s">
        <v>81</v>
      </c>
      <c r="BK275" s="185">
        <f>ROUND(I275*H275,2)</f>
        <v>0</v>
      </c>
      <c r="BL275" s="18" t="s">
        <v>655</v>
      </c>
      <c r="BM275" s="184" t="s">
        <v>1144</v>
      </c>
    </row>
    <row r="276" s="2" customFormat="1" ht="6.96" customHeight="1">
      <c r="A276" s="37"/>
      <c r="B276" s="59"/>
      <c r="C276" s="60"/>
      <c r="D276" s="60"/>
      <c r="E276" s="60"/>
      <c r="F276" s="60"/>
      <c r="G276" s="60"/>
      <c r="H276" s="60"/>
      <c r="I276" s="60"/>
      <c r="J276" s="60"/>
      <c r="K276" s="60"/>
      <c r="L276" s="38"/>
      <c r="M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</row>
  </sheetData>
  <autoFilter ref="C133:K275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Tůma</dc:creator>
  <cp:lastModifiedBy>Petr Tůma</cp:lastModifiedBy>
  <dcterms:created xsi:type="dcterms:W3CDTF">2024-12-18T09:37:50Z</dcterms:created>
  <dcterms:modified xsi:type="dcterms:W3CDTF">2024-12-18T09:37:54Z</dcterms:modified>
</cp:coreProperties>
</file>