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utyra\Desktop\"/>
    </mc:Choice>
  </mc:AlternateContent>
  <bookViews>
    <workbookView xWindow="0" yWindow="0" windowWidth="0" windowHeight="0"/>
  </bookViews>
  <sheets>
    <sheet name="Rekapitulace stavby" sheetId="1" r:id="rId1"/>
    <sheet name="01 - SO 03 Úprava chodní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SO 03 Úprava chodník...'!$C$129:$K$233</definedName>
    <definedName name="_xlnm.Print_Area" localSheetId="1">'01 - SO 03 Úprava chodník...'!$C$4:$J$76,'01 - SO 03 Úprava chodník...'!$C$82:$J$111,'01 - SO 03 Úprava chodník...'!$C$117:$K$233</definedName>
    <definedName name="_xlnm.Print_Titles" localSheetId="1">'01 - SO 03 Úprava chodník...'!$129:$129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T223"/>
  <c r="R224"/>
  <c r="R223"/>
  <c r="P224"/>
  <c r="P223"/>
  <c r="BI222"/>
  <c r="BH222"/>
  <c r="BG222"/>
  <c r="BF222"/>
  <c r="T222"/>
  <c r="R222"/>
  <c r="P222"/>
  <c r="BI221"/>
  <c r="BH221"/>
  <c r="BG221"/>
  <c r="BF221"/>
  <c r="T221"/>
  <c r="R221"/>
  <c r="P221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J127"/>
  <c r="F126"/>
  <c r="F124"/>
  <c r="E122"/>
  <c r="J92"/>
  <c r="F91"/>
  <c r="F89"/>
  <c r="E87"/>
  <c r="J21"/>
  <c r="E21"/>
  <c r="J126"/>
  <c r="J20"/>
  <c r="J18"/>
  <c r="E18"/>
  <c r="F127"/>
  <c r="J17"/>
  <c r="J12"/>
  <c r="J124"/>
  <c r="E7"/>
  <c r="E120"/>
  <c i="1" r="L90"/>
  <c r="AM90"/>
  <c r="AM89"/>
  <c r="L89"/>
  <c r="AM87"/>
  <c r="L87"/>
  <c r="L85"/>
  <c r="L84"/>
  <c i="2" r="BK229"/>
  <c r="BK227"/>
  <c r="J224"/>
  <c r="BK221"/>
  <c r="BK213"/>
  <c r="J210"/>
  <c r="J207"/>
  <c r="J201"/>
  <c r="BK198"/>
  <c r="BK197"/>
  <c r="J196"/>
  <c r="BK194"/>
  <c r="J193"/>
  <c r="BK191"/>
  <c r="BK190"/>
  <c r="BK189"/>
  <c r="BK188"/>
  <c r="J188"/>
  <c r="BK185"/>
  <c r="J183"/>
  <c r="J182"/>
  <c r="J180"/>
  <c r="BK178"/>
  <c r="J174"/>
  <c r="BK167"/>
  <c r="BK157"/>
  <c r="BK153"/>
  <c r="BK149"/>
  <c r="J143"/>
  <c r="BK137"/>
  <c i="1" r="AS94"/>
  <c i="2" r="J178"/>
  <c r="J172"/>
  <c r="J167"/>
  <c r="BK154"/>
  <c r="BK146"/>
  <c r="BK140"/>
  <c r="J136"/>
  <c r="F35"/>
  <c r="BK232"/>
  <c r="J227"/>
  <c r="J222"/>
  <c r="J214"/>
  <c r="BK210"/>
  <c r="BK207"/>
  <c r="J199"/>
  <c r="BK196"/>
  <c r="BK192"/>
  <c r="J191"/>
  <c r="BK186"/>
  <c r="BK182"/>
  <c r="BK180"/>
  <c r="BK176"/>
  <c r="BK170"/>
  <c r="J164"/>
  <c r="BK156"/>
  <c r="J147"/>
  <c r="J142"/>
  <c r="J137"/>
  <c r="J133"/>
  <c r="F36"/>
  <c r="J181"/>
  <c r="J177"/>
  <c r="BK171"/>
  <c r="J165"/>
  <c r="BK160"/>
  <c r="J154"/>
  <c r="J149"/>
  <c r="BK143"/>
  <c r="J139"/>
  <c r="BK133"/>
  <c r="J34"/>
  <c r="BK174"/>
  <c r="J170"/>
  <c r="BK162"/>
  <c r="J157"/>
  <c r="J153"/>
  <c r="BK147"/>
  <c r="J144"/>
  <c r="J140"/>
  <c r="BK135"/>
  <c r="F37"/>
  <c r="J232"/>
  <c r="BK224"/>
  <c r="BK222"/>
  <c r="BK214"/>
  <c r="J213"/>
  <c r="J209"/>
  <c r="BK201"/>
  <c r="J198"/>
  <c r="J197"/>
  <c r="J195"/>
  <c r="BK193"/>
  <c r="J192"/>
  <c r="J189"/>
  <c r="BK187"/>
  <c r="J186"/>
  <c r="BK183"/>
  <c r="BK181"/>
  <c r="J179"/>
  <c r="BK177"/>
  <c r="BK172"/>
  <c r="BK165"/>
  <c r="J162"/>
  <c r="J156"/>
  <c r="J151"/>
  <c r="BK144"/>
  <c r="BK142"/>
  <c r="BK136"/>
  <c r="F34"/>
  <c r="J229"/>
  <c r="J221"/>
  <c r="BK209"/>
  <c r="BK199"/>
  <c r="BK195"/>
  <c r="J194"/>
  <c r="J190"/>
  <c r="J187"/>
  <c r="J185"/>
  <c r="BK179"/>
  <c r="J176"/>
  <c r="J171"/>
  <c r="BK164"/>
  <c r="J160"/>
  <c r="BK151"/>
  <c r="J146"/>
  <c r="BK139"/>
  <c r="J135"/>
  <c l="1" r="P141"/>
  <c r="P132"/>
  <c r="P131"/>
  <c r="P130"/>
  <c i="1" r="AU95"/>
  <c i="2" r="P161"/>
  <c r="R141"/>
  <c r="R132"/>
  <c r="R131"/>
  <c r="R130"/>
  <c r="BK169"/>
  <c r="J169"/>
  <c r="J103"/>
  <c r="BK141"/>
  <c r="J141"/>
  <c r="J99"/>
  <c r="T150"/>
  <c r="R161"/>
  <c r="T184"/>
  <c r="T141"/>
  <c r="T132"/>
  <c r="T131"/>
  <c r="T130"/>
  <c r="P169"/>
  <c r="BK184"/>
  <c r="J184"/>
  <c r="J104"/>
  <c r="BK200"/>
  <c r="J200"/>
  <c r="J105"/>
  <c r="BK212"/>
  <c r="J212"/>
  <c r="J106"/>
  <c r="R150"/>
  <c r="BK161"/>
  <c r="J161"/>
  <c r="J102"/>
  <c r="R169"/>
  <c r="P184"/>
  <c r="P200"/>
  <c r="R212"/>
  <c r="BK150"/>
  <c r="J150"/>
  <c r="J100"/>
  <c r="T161"/>
  <c r="T169"/>
  <c r="T200"/>
  <c r="P212"/>
  <c r="BK226"/>
  <c r="J226"/>
  <c r="J109"/>
  <c r="R226"/>
  <c r="R225"/>
  <c r="P150"/>
  <c r="R184"/>
  <c r="R200"/>
  <c r="T212"/>
  <c r="P226"/>
  <c r="P225"/>
  <c r="T226"/>
  <c r="T225"/>
  <c r="BK223"/>
  <c r="J223"/>
  <c r="J107"/>
  <c r="BK159"/>
  <c r="J159"/>
  <c r="J101"/>
  <c r="BK231"/>
  <c r="J231"/>
  <c r="J110"/>
  <c r="BK132"/>
  <c r="J132"/>
  <c r="J98"/>
  <c i="1" r="AW95"/>
  <c r="BC95"/>
  <c r="BB95"/>
  <c r="BA95"/>
  <c i="2" r="E85"/>
  <c r="J89"/>
  <c r="J91"/>
  <c r="F92"/>
  <c r="BE133"/>
  <c r="BE135"/>
  <c r="BE136"/>
  <c r="BE137"/>
  <c r="BE139"/>
  <c r="BE140"/>
  <c r="BE142"/>
  <c r="BE143"/>
  <c r="BE144"/>
  <c r="BE146"/>
  <c r="BE147"/>
  <c r="BE149"/>
  <c r="BE151"/>
  <c r="BE153"/>
  <c r="BE154"/>
  <c r="BE156"/>
  <c r="BE157"/>
  <c r="BE160"/>
  <c r="BE162"/>
  <c r="BE164"/>
  <c r="BE165"/>
  <c r="BE167"/>
  <c r="BE170"/>
  <c r="BE171"/>
  <c r="BE172"/>
  <c r="BE174"/>
  <c r="BE176"/>
  <c r="BE177"/>
  <c r="BE178"/>
  <c r="BE179"/>
  <c r="BE180"/>
  <c r="BE181"/>
  <c r="BE182"/>
  <c r="BE183"/>
  <c r="BE185"/>
  <c r="BE186"/>
  <c r="BE187"/>
  <c r="BE188"/>
  <c r="BE189"/>
  <c r="BE190"/>
  <c r="BE191"/>
  <c r="BE192"/>
  <c r="BE193"/>
  <c r="BE194"/>
  <c r="BE195"/>
  <c r="BE196"/>
  <c r="BE197"/>
  <c r="BE198"/>
  <c r="BE199"/>
  <c r="BE201"/>
  <c r="BE207"/>
  <c r="BE209"/>
  <c r="BE210"/>
  <c r="BE213"/>
  <c r="BE214"/>
  <c r="BE221"/>
  <c r="BE222"/>
  <c r="BE224"/>
  <c r="BE227"/>
  <c r="BE229"/>
  <c r="BE232"/>
  <c i="1" r="BD95"/>
  <c r="BB94"/>
  <c r="W31"/>
  <c r="BD94"/>
  <c r="W33"/>
  <c r="BA94"/>
  <c r="W30"/>
  <c r="BC94"/>
  <c r="W32"/>
  <c r="AU94"/>
  <c i="2" l="1" r="BK131"/>
  <c r="BK225"/>
  <c r="J225"/>
  <c r="J108"/>
  <c i="1" r="AX94"/>
  <c i="2" r="F33"/>
  <c i="1" r="AZ95"/>
  <c r="AZ94"/>
  <c r="W29"/>
  <c r="AW94"/>
  <c r="AK30"/>
  <c r="AY94"/>
  <c i="2" r="J33"/>
  <c i="1" r="AV95"/>
  <c r="AT95"/>
  <c i="2" l="1" r="BK130"/>
  <c r="J130"/>
  <c r="J96"/>
  <c r="J131"/>
  <c r="J97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<sst xmlns="http://schemas.openxmlformats.org/spreadsheetml/2006/main">
  <si>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</si>
  <si>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</si>
  <si>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</si>
  <si>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</si>
  <si>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</si>
  <si>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{ec109ea9-ca87-4c53-922e-5f36792398c8}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</si>
  <si>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</si>
  <si>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</si>
  <si>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</si>
  <si>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</si>
  <si>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</si>
  <si>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</si>
  <si>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</si>
  <si>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</si>
  <si>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</si>
  <si>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</si>
  <si>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</si>
  <si>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Vodovod ulice vžena Rosického, Jihlava</t>
  </si>
  <si>
    <t>KSO:</t>
  </si>
  <si>
    <t>CC-CZ:</t>
  </si>
  <si>
    <t>Místo:</t>
  </si>
  <si>
    <t xml:space="preserve"> </t>
  </si>
  <si>
    <t>Datum:</t>
  </si>
  <si>
    <t>7. 8. 2023</t>
  </si>
  <si>
    <t>Zadavatel:</t>
  </si>
  <si>
    <t>IČ:</t>
  </si>
  <si>
    <t>Statutární město Jihlava</t>
  </si>
  <si>
    <t>DIČ:</t>
  </si>
  <si>
    <t>Uchazeč:</t>
  </si>
  <si>
    <t>Vyplň údaj</t>
  </si>
  <si>
    <t>Projektant:</t>
  </si>
  <si>
    <t>True</t>
  </si>
  <si>
    <t>Zpracovatel:</t>
  </si>
  <si>
    <t>Ing. Martin Liška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</si>
  <si>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</si>
  <si>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</si>
  <si>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</si>
  <si>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</si>
  <si>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</si>
  <si>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</si>
  <si>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</si>
  <si>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</si>
  <si>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</si>
  <si>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</si>
  <si>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</si>
  <si>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</si>
  <si>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</si>
  <si>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</si>
  <si>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</si>
  <si>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</si>
  <si>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</si>
  <si>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</si>
  <si>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</si>
  <si>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</si>
  <si>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</si>
  <si>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</si>
  <si>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</si>
  <si>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</si>
  <si>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</si>
  <si>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</si>
  <si>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</si>
  <si>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</si>
  <si>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</si>
  <si>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</si>
  <si>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</si>
  <si>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</si>
  <si>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</si>
  <si>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</si>
  <si>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</si>
  <si>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</si>
  <si>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</si>
  <si>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</si>
  <si>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</si>
  <si>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</si>
  <si>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</si>
  <si>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</si>
  <si>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</si>
  <si>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</si>
  <si>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</si>
  <si>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</si>
  <si>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</si>
  <si>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03 Úprava chodníku a nároží</t>
  </si>
  <si>
    <t>STA</t>
  </si>
  <si>
    <t>1</t>
  </si>
  <si>
    <t>{33bdaa4c-42ff-48f9-b034-773e106e5bcf}</t>
  </si>
  <si>
    <t>2</t>
  </si>
  <si>
    <t>KRYCÍ LIST SOUPISU PRACÍ</t>
  </si>
  <si>
    <t>Objekt:</t>
  </si>
  <si>
    <t>01 - SO 03 Úprava chodníku a nároží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</si>
  <si>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</si>
  <si>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</si>
  <si>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</si>
  <si>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</si>
  <si>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</si>
  <si>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</si>
  <si>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</si>
  <si>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12 - Zemní práce - odkopávky a prokopávky</t>
  </si>
  <si>
    <t xml:space="preserve">      18 - Zemní práce - povrchové úpravy terénu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</si>
  <si>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</si>
  <si>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</si>
  <si>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</si>
  <si>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</si>
  <si>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</si>
  <si>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</si>
  <si>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</si>
  <si>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</si>
  <si>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</si>
  <si>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</si>
  <si>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</si>
  <si>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</si>
  <si>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</si>
  <si>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</si>
  <si>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</si>
  <si>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</si>
  <si>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</si>
  <si>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</si>
  <si>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</si>
  <si>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</si>
  <si>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</si>
  <si>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</si>
  <si>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</si>
  <si>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</si>
  <si>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</si>
  <si>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</si>
  <si>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</si>
  <si>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</si>
  <si>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113106141</t>
  </si>
  <si>
    <t>Rozebrání dlažeb z mozaiky komunikací pro pěší strojně pl přes 50 m2</t>
  </si>
  <si>
    <t>m2</t>
  </si>
  <si>
    <t>CS ÚRS 2023 02</t>
  </si>
  <si>
    <t>4</t>
  </si>
  <si>
    <t>1692243490</t>
  </si>
  <si>
    <t>P</t>
  </si>
  <si>
    <t>Poznámka k položce:_x000d_
* výměra, která není v soupisu prací daná přesným výpočtem položky, vychází z programu projektanta. Platí také u níže uvedených položek!</t>
  </si>
  <si>
    <t>113108442</t>
  </si>
  <si>
    <t>Rozrytí krytu z kameniva bez zhutnění s živičným pojivem</t>
  </si>
  <si>
    <t>945122222</t>
  </si>
  <si>
    <t>3</t>
  </si>
  <si>
    <t>113107183</t>
  </si>
  <si>
    <t>Odstranění podkladu živičného tl přes 100 do 150 mm strojně pl přes 50 do 200 m2</t>
  </si>
  <si>
    <t>1540667061</t>
  </si>
  <si>
    <t>113107223</t>
  </si>
  <si>
    <t>Odstranění podkladu z kameniva drceného tl přes 200 do 300 mm strojně pl přes 200 m2</t>
  </si>
  <si>
    <t>1977008123</t>
  </si>
  <si>
    <t>VV</t>
  </si>
  <si>
    <t>192,000+85,000</t>
  </si>
  <si>
    <t>5</t>
  </si>
  <si>
    <t>113201112</t>
  </si>
  <si>
    <t>Vytrhání obrub silničních ležatých</t>
  </si>
  <si>
    <t>m</t>
  </si>
  <si>
    <t>-1338188000</t>
  </si>
  <si>
    <t>6</t>
  </si>
  <si>
    <t>181152302</t>
  </si>
  <si>
    <t>Úprava pláně pro silnice a dálnice v zářezech se zhutněním</t>
  </si>
  <si>
    <t>1167506017</t>
  </si>
  <si>
    <t>12</t>
  </si>
  <si>
    <t>Zemní práce - odkopávky a prokopávky</t>
  </si>
  <si>
    <t>7</t>
  </si>
  <si>
    <t>122452203</t>
  </si>
  <si>
    <t>Odkopávky a prokopávky nezapažené pro silnice a dálnice v hornině třídy těžitelnosti II objem do 100 m3 strojně</t>
  </si>
  <si>
    <t>m3</t>
  </si>
  <si>
    <t>-119872272</t>
  </si>
  <si>
    <t>8</t>
  </si>
  <si>
    <t>129001101</t>
  </si>
  <si>
    <t>Příplatek za ztížení odkopávky nebo prokopávky v blízkosti inženýrských sítí</t>
  </si>
  <si>
    <t>1200396707</t>
  </si>
  <si>
    <t>9</t>
  </si>
  <si>
    <t>162751135</t>
  </si>
  <si>
    <t>Vodorovné přemístění přes 7 000 do 8000 m výkopku/sypaniny z horniny třídy těžitelnosti II skupiny 4 a 5</t>
  </si>
  <si>
    <t>-1376819596</t>
  </si>
  <si>
    <t>57,000-25,000</t>
  </si>
  <si>
    <t>10</t>
  </si>
  <si>
    <t>171152101</t>
  </si>
  <si>
    <t>Uložení sypaniny z hornin soudržných do násypů zhutněných silnic a dálnic</t>
  </si>
  <si>
    <t>-181907024</t>
  </si>
  <si>
    <t>11</t>
  </si>
  <si>
    <t>171201231</t>
  </si>
  <si>
    <t>Poplatek za uložení zeminy a kamení na recyklační skládce (skládkovné) kód odpadu 17 05 04</t>
  </si>
  <si>
    <t>t</t>
  </si>
  <si>
    <t>-72183809</t>
  </si>
  <si>
    <t>32*1,8 'Přepočtené koeficientem množství</t>
  </si>
  <si>
    <t>171251201</t>
  </si>
  <si>
    <t>Uložení sypaniny na skládky nebo meziskládky</t>
  </si>
  <si>
    <t>-456358924</t>
  </si>
  <si>
    <t>18</t>
  </si>
  <si>
    <t>Zemní práce - povrchové úpravy terénu</t>
  </si>
  <si>
    <t>13</t>
  </si>
  <si>
    <t>181111131</t>
  </si>
  <si>
    <t>Plošná úprava terénu do 500 m2 zemina skupiny 1 až 4 nerovnosti přes 150 do 200 mm v rovinně a svahu do 1:5</t>
  </si>
  <si>
    <t>225455873</t>
  </si>
  <si>
    <t>35,000+50,000</t>
  </si>
  <si>
    <t>14</t>
  </si>
  <si>
    <t>181311103</t>
  </si>
  <si>
    <t>Rozprostření ornice tl vrstvy do 200 mm v rovině nebo ve svahu do 1:5 ručně</t>
  </si>
  <si>
    <t>-441695355</t>
  </si>
  <si>
    <t>M</t>
  </si>
  <si>
    <t>10364101</t>
  </si>
  <si>
    <t>zemina pro terénní úpravy - ornice</t>
  </si>
  <si>
    <t>-188426455</t>
  </si>
  <si>
    <t>35*1,8 'Přepočtené koeficientem množství</t>
  </si>
  <si>
    <t>16</t>
  </si>
  <si>
    <t>181411131</t>
  </si>
  <si>
    <t>Založení parkového trávníku výsevem pl do 1000 m2 v rovině a ve svahu do 1:5</t>
  </si>
  <si>
    <t>394110803</t>
  </si>
  <si>
    <t>17</t>
  </si>
  <si>
    <t>00572410</t>
  </si>
  <si>
    <t>osivo směs travní parková</t>
  </si>
  <si>
    <t>kg</t>
  </si>
  <si>
    <t>44613001</t>
  </si>
  <si>
    <t>85*0,02 'Přepočtené koeficientem množství</t>
  </si>
  <si>
    <t>Vodorovné konstrukce</t>
  </si>
  <si>
    <t>451577777</t>
  </si>
  <si>
    <t>Podklad nebo lože pod dlažbu vodorovný nebo do sklonu 1:5 z kameniva těženého tl přes 30 do 100 mm</t>
  </si>
  <si>
    <t>68012013</t>
  </si>
  <si>
    <t>Komunikace pozemní</t>
  </si>
  <si>
    <t>19</t>
  </si>
  <si>
    <t>564861111</t>
  </si>
  <si>
    <t>Podklad ze štěrkodrtě ŠD plochy přes 100 m2 tl 200 mm</t>
  </si>
  <si>
    <t>862811209</t>
  </si>
  <si>
    <t>225,000+35,000</t>
  </si>
  <si>
    <t>20</t>
  </si>
  <si>
    <t>596211112</t>
  </si>
  <si>
    <t>Kladení zámkové dlažby komunikací pro pěší ručně tl 60 mm skupiny A pl přes 100 do 300 m2</t>
  </si>
  <si>
    <t>-1367075770</t>
  </si>
  <si>
    <t>59245021</t>
  </si>
  <si>
    <t>dlažba tvar čtverec betonová 200x200x60mm přírodní bez zkosené hrany</t>
  </si>
  <si>
    <t>-1868549452</t>
  </si>
  <si>
    <t>209*1,02 'Přepočtené koeficientem množství</t>
  </si>
  <si>
    <t>22</t>
  </si>
  <si>
    <t>59245006</t>
  </si>
  <si>
    <t>dlažba tvar obdélník betonová pro nevidomé 200x100x60mm barevná</t>
  </si>
  <si>
    <t>860073589</t>
  </si>
  <si>
    <t>16*1,02 'Přepočtené koeficientem množství</t>
  </si>
  <si>
    <t>Úpravy povrchů, podlahy a osazování výplní</t>
  </si>
  <si>
    <t>23</t>
  </si>
  <si>
    <t>113106111</t>
  </si>
  <si>
    <t>Rozebrání dlažeb z mozaiky komunikací pro pěší ručně</t>
  </si>
  <si>
    <t>1635892613</t>
  </si>
  <si>
    <t>24</t>
  </si>
  <si>
    <t>113106123</t>
  </si>
  <si>
    <t>Rozebrání dlažeb ze zámkových dlaždic komunikací pro pěší ručně</t>
  </si>
  <si>
    <t>181070338</t>
  </si>
  <si>
    <t>25</t>
  </si>
  <si>
    <t>113202111</t>
  </si>
  <si>
    <t>Vytrhání obrub krajníků obrubníků stojatých</t>
  </si>
  <si>
    <t>-1646137992</t>
  </si>
  <si>
    <t>25,000+14,000</t>
  </si>
  <si>
    <t>26</t>
  </si>
  <si>
    <t>566201111</t>
  </si>
  <si>
    <t>Úprava krytu z kameniva drceného pro nový kryt s doplněním kameniva drceného do 0,04 m3/m2</t>
  </si>
  <si>
    <t>-871297529</t>
  </si>
  <si>
    <t>50,000+26,000</t>
  </si>
  <si>
    <t>27</t>
  </si>
  <si>
    <t>591411111</t>
  </si>
  <si>
    <t>Kladení dlažby z mozaiky jednobarevné komunikací pro pěší lože z kameniva</t>
  </si>
  <si>
    <t>1189608756</t>
  </si>
  <si>
    <t>28</t>
  </si>
  <si>
    <t>596211110</t>
  </si>
  <si>
    <t>Kladení zámkové dlažby komunikací pro pěší ručně tl 60 mm skupiny A pl do 50 m2</t>
  </si>
  <si>
    <t>907466235</t>
  </si>
  <si>
    <t>29</t>
  </si>
  <si>
    <t>916241213</t>
  </si>
  <si>
    <t>Osazení obrubníku kamenného stojatého s boční opěrou do lože z betonu prostého</t>
  </si>
  <si>
    <t>-1022530784</t>
  </si>
  <si>
    <t>30</t>
  </si>
  <si>
    <t>916331112</t>
  </si>
  <si>
    <t>Osazení zahradního obrubníku betonového do lože z betonu s boční opěrou</t>
  </si>
  <si>
    <t>-2098680568</t>
  </si>
  <si>
    <t>31</t>
  </si>
  <si>
    <t>979024441</t>
  </si>
  <si>
    <t>Očištění vybouraných obrubníků a krajníků zahradních</t>
  </si>
  <si>
    <t>123825058</t>
  </si>
  <si>
    <t>32</t>
  </si>
  <si>
    <t>979024442</t>
  </si>
  <si>
    <t>Očištění vybouraných obrubníků a krajníků chodníkových</t>
  </si>
  <si>
    <t>231411089</t>
  </si>
  <si>
    <t>33</t>
  </si>
  <si>
    <t>979054451</t>
  </si>
  <si>
    <t>Očištění vybouraných zámkových dlaždic s původním spárováním z kameniva těženého</t>
  </si>
  <si>
    <t>-1255924163</t>
  </si>
  <si>
    <t>34</t>
  </si>
  <si>
    <t>979071131</t>
  </si>
  <si>
    <t>Očištění dlažebních kostek mozaikových kamenivem těženým nebo MV</t>
  </si>
  <si>
    <t>1061786753</t>
  </si>
  <si>
    <t>Trubní vedení</t>
  </si>
  <si>
    <t>35</t>
  </si>
  <si>
    <t>831312193</t>
  </si>
  <si>
    <t>Příplatek k montáži kameninového potrubí za napojení dvou dříků trub pomocí převlečné manžety DN 150</t>
  </si>
  <si>
    <t>kus</t>
  </si>
  <si>
    <t>247979379</t>
  </si>
  <si>
    <t>36</t>
  </si>
  <si>
    <t>871315221</t>
  </si>
  <si>
    <t>Kanalizační potrubí z tvrdého PVC jednovrstvé tuhost třídy SN8 DN 160</t>
  </si>
  <si>
    <t>-1095308441</t>
  </si>
  <si>
    <t>37</t>
  </si>
  <si>
    <t>895941302</t>
  </si>
  <si>
    <t>Osazení vpusti uliční DN 450 z betonových dílců dno s kalištěm</t>
  </si>
  <si>
    <t>266768839</t>
  </si>
  <si>
    <t>38</t>
  </si>
  <si>
    <t>59223852</t>
  </si>
  <si>
    <t>dno pro uliční vpusť s kalovou prohlubní betonové 450x300x50mm</t>
  </si>
  <si>
    <t>-1698672256</t>
  </si>
  <si>
    <t>39</t>
  </si>
  <si>
    <t>895941314</t>
  </si>
  <si>
    <t>Osazení vpusti uliční DN 450 z betonových dílců skruž horní 570 mm</t>
  </si>
  <si>
    <t>-1271879230</t>
  </si>
  <si>
    <t>40</t>
  </si>
  <si>
    <t>59223858</t>
  </si>
  <si>
    <t>skruž betonová horní pro uliční vpusť 450x570x50mm</t>
  </si>
  <si>
    <t>1030526430</t>
  </si>
  <si>
    <t>41</t>
  </si>
  <si>
    <t>895941322</t>
  </si>
  <si>
    <t>Osazení vpusti uliční DN 450 z betonových dílců skruž středová 295 mm</t>
  </si>
  <si>
    <t>-345666080</t>
  </si>
  <si>
    <t>42</t>
  </si>
  <si>
    <t>59223862</t>
  </si>
  <si>
    <t>skruž betonová středová pro uliční vpusť 450x295x50mm</t>
  </si>
  <si>
    <t>1507673667</t>
  </si>
  <si>
    <t>43</t>
  </si>
  <si>
    <t>895941331</t>
  </si>
  <si>
    <t>Osazení vpusti uliční DN 450 z betonových dílců skruž průběžná s výtokem</t>
  </si>
  <si>
    <t>880256786</t>
  </si>
  <si>
    <t>44</t>
  </si>
  <si>
    <t>59223854</t>
  </si>
  <si>
    <t>skruž betonová s odtokem 150mm PVC pro uliční vpusť 450x350x50mm</t>
  </si>
  <si>
    <t>-904174267</t>
  </si>
  <si>
    <t>45</t>
  </si>
  <si>
    <t>899204112</t>
  </si>
  <si>
    <t>Osazení mříží litinových včetně rámů a košů na bahno pro třídu zatížení D400, E600</t>
  </si>
  <si>
    <t>458955252</t>
  </si>
  <si>
    <t>46</t>
  </si>
  <si>
    <t>55242320</t>
  </si>
  <si>
    <t>mříž vtoková litinová plochá 500x500mm</t>
  </si>
  <si>
    <t>-1576912993</t>
  </si>
  <si>
    <t>47</t>
  </si>
  <si>
    <t>59223875</t>
  </si>
  <si>
    <t>koš nízký pro uliční vpusti žárově Pz plech pro rám 500/500mm</t>
  </si>
  <si>
    <t>-173591445</t>
  </si>
  <si>
    <t>48</t>
  </si>
  <si>
    <t>899204211</t>
  </si>
  <si>
    <t>Demontáž mříží litinových včetně rámů hmotnosti přes 150 kg</t>
  </si>
  <si>
    <t>1095885012</t>
  </si>
  <si>
    <t>49</t>
  </si>
  <si>
    <t>963015171</t>
  </si>
  <si>
    <t>Demontáž prefabrikovaných krycích desek kanálů, šachet nebo žump do hmotnosti 4 t</t>
  </si>
  <si>
    <t>-318556600</t>
  </si>
  <si>
    <t>Ostatní konstrukce a práce, bourání</t>
  </si>
  <si>
    <t>50</t>
  </si>
  <si>
    <t>916241113</t>
  </si>
  <si>
    <t>Osazení obrubníku kamenného ležatého s boční opěrou do lože z betonu prostého</t>
  </si>
  <si>
    <t>-260013236</t>
  </si>
  <si>
    <t>zpětně použitých</t>
  </si>
  <si>
    <t>170,000-15,000</t>
  </si>
  <si>
    <t>nově použitých, dovoz ze skládky investora</t>
  </si>
  <si>
    <t>20,000</t>
  </si>
  <si>
    <t>Součet</t>
  </si>
  <si>
    <t>51</t>
  </si>
  <si>
    <t>58380203</t>
  </si>
  <si>
    <t>krajník kamenný žulový silniční 180x200x300-800mm</t>
  </si>
  <si>
    <t>-1112424885</t>
  </si>
  <si>
    <t>20*1,02 'Přepočtené koeficientem množství</t>
  </si>
  <si>
    <t>52</t>
  </si>
  <si>
    <t>916991121</t>
  </si>
  <si>
    <t>Lože pod obrubníky, krajníky nebo obruby z dlažebních kostek z betonu prostého</t>
  </si>
  <si>
    <t>6662165</t>
  </si>
  <si>
    <t>53</t>
  </si>
  <si>
    <t>979024443</t>
  </si>
  <si>
    <t>Očištění vybouraných obrubníků a krajníků silničních</t>
  </si>
  <si>
    <t>1726085062</t>
  </si>
  <si>
    <t>997</t>
  </si>
  <si>
    <t>Přesun sutě</t>
  </si>
  <si>
    <t>54</t>
  </si>
  <si>
    <t>997221551</t>
  </si>
  <si>
    <t>Vodorovná doprava suti ze sypkých materiálů do 1 km</t>
  </si>
  <si>
    <t>408719432</t>
  </si>
  <si>
    <t>55</t>
  </si>
  <si>
    <t>997221559</t>
  </si>
  <si>
    <t>Příplatek ZKD 1 km u vodorovné dopravy suti ze sypkých materiálů</t>
  </si>
  <si>
    <t>-1023774180</t>
  </si>
  <si>
    <t>Recyklát z asfaltové komunikace bude odvezen na Pístov /do nových kasáren/ a nebude žádný poplatek za skládkování, cca 5 km</t>
  </si>
  <si>
    <t>26,860*4</t>
  </si>
  <si>
    <t>ostatní do 10 km</t>
  </si>
  <si>
    <t>257,613*9</t>
  </si>
  <si>
    <t>2425,957*7 'Přepočtené koeficientem množství</t>
  </si>
  <si>
    <t>56</t>
  </si>
  <si>
    <t>997221611</t>
  </si>
  <si>
    <t>Nakládání suti na dopravní prostředky pro vodorovnou dopravu</t>
  </si>
  <si>
    <t>1512518787</t>
  </si>
  <si>
    <t>57</t>
  </si>
  <si>
    <t>997221873</t>
  </si>
  <si>
    <t>Poplatek za uložení na recyklační skládce (skládkovné) stavebního odpadu zeminy a kamení zatříděného do Katalogu odpadů pod kódem 17 05 04</t>
  </si>
  <si>
    <t>-320389862</t>
  </si>
  <si>
    <t>998</t>
  </si>
  <si>
    <t>Přesun hmot</t>
  </si>
  <si>
    <t>58</t>
  </si>
  <si>
    <t>998223011</t>
  </si>
  <si>
    <t>Přesun hmot pro pozemní komunikace s krytem dlážděným</t>
  </si>
  <si>
    <t>-1860666290</t>
  </si>
  <si>
    <t>VRN</t>
  </si>
  <si>
    <t>Vedlejší rozpočtové náklady</t>
  </si>
  <si>
    <t>VRN1</t>
  </si>
  <si>
    <t>Průzkumné, geodetické a projektové práce</t>
  </si>
  <si>
    <t>59</t>
  </si>
  <si>
    <t>012303000</t>
  </si>
  <si>
    <t>Geodetické práce po výstavbě</t>
  </si>
  <si>
    <t>kpl</t>
  </si>
  <si>
    <t>1024</t>
  </si>
  <si>
    <t>2018906751</t>
  </si>
  <si>
    <t>Poznámka k položce:_x000d_
náklady na provedení zaměření skutečného stavu</t>
  </si>
  <si>
    <t>60</t>
  </si>
  <si>
    <t>013254000</t>
  </si>
  <si>
    <t>Dokumentace skutečného provedení stavby</t>
  </si>
  <si>
    <t>-1420284072</t>
  </si>
  <si>
    <t>Poznámka k položce:_x000d_
náklady na vyhotovení a její předání objednateli v požadované formě a požadovaném počtu včetně závěrečné zprávy (2x tištěné + 1x CD)</t>
  </si>
  <si>
    <t>VRN4</t>
  </si>
  <si>
    <t>Inženýrská činnost</t>
  </si>
  <si>
    <t>61</t>
  </si>
  <si>
    <t>043154000</t>
  </si>
  <si>
    <t>Zkoušky hutnicí</t>
  </si>
  <si>
    <t>349316075</t>
  </si>
  <si>
    <t>Poznámka k položce:_x000d_
náklady na veškeré průkazní a kontrolní statické zkoušky únosnosti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</si>
</sst>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2309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Vodovod ulice vžena Rosického, Jihlava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7. 8. 2023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Jihlava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>Ing. Martin Liška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SO 03 Úprava chodník...'!J30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'01 - SO 03 Úprava chodník...'!P130</f>
        <v>0</v>
      </c>
      <c r="AV95" s="128">
        <f>'01 - SO 03 Úprava chodník...'!J33</f>
        <v>0</v>
      </c>
      <c r="AW95" s="128">
        <f>'01 - SO 03 Úprava chodník...'!J34</f>
        <v>0</v>
      </c>
      <c r="AX95" s="128">
        <f>'01 - SO 03 Úprava chodník...'!J35</f>
        <v>0</v>
      </c>
      <c r="AY95" s="128">
        <f>'01 - SO 03 Úprava chodník...'!J36</f>
        <v>0</v>
      </c>
      <c r="AZ95" s="128">
        <f>'01 - SO 03 Úprava chodník...'!F33</f>
        <v>0</v>
      </c>
      <c r="BA95" s="128">
        <f>'01 - SO 03 Úprava chodník...'!F34</f>
        <v>0</v>
      </c>
      <c r="BB95" s="128">
        <f>'01 - SO 03 Úprava chodník...'!F35</f>
        <v>0</v>
      </c>
      <c r="BC95" s="128">
        <f>'01 - SO 03 Úprava chodník...'!F36</f>
        <v>0</v>
      </c>
      <c r="BD95" s="130">
        <f>'01 - SO 03 Úprava chodník...'!F37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wVgPOZwu0jMZ4YdM/xLPHR6B37Crqqh5rpOoJkrlTfmitbxalNkcTNcrXO3kbrkgg4bAD7svJPILbRpUNM5DRQ==" hashValue="0tSC/FUD4OKMQSGYbUsf0nOOMeuhG5DqRaulBumyqme7EiJIcymv/0J+ZN/l7SiB49FhYW1x6m7mT0LUhFs1+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SO 03 Úprava chodní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85</v>
      </c>
    </row>
    <row r="4" s="1" customFormat="1" ht="24.96" customHeight="1">
      <c r="B4" s="20"/>
      <c r="D4" s="134" t="s">
        <v>86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Vodovod ulice vžena Rosického, Jihlava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7. 8. 2023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27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32</v>
      </c>
      <c r="E23" s="38"/>
      <c r="F23" s="38"/>
      <c r="G23" s="38"/>
      <c r="H23" s="38"/>
      <c r="I23" s="136" t="s">
        <v>25</v>
      </c>
      <c r="J23" s="139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33</v>
      </c>
      <c r="F24" s="38"/>
      <c r="G24" s="38"/>
      <c r="H24" s="38"/>
      <c r="I24" s="136" t="s">
        <v>27</v>
      </c>
      <c r="J24" s="139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35</v>
      </c>
      <c r="E30" s="38"/>
      <c r="F30" s="38"/>
      <c r="G30" s="38"/>
      <c r="H30" s="38"/>
      <c r="I30" s="38"/>
      <c r="J30" s="147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37</v>
      </c>
      <c r="G32" s="38"/>
      <c r="H32" s="38"/>
      <c r="I32" s="148" t="s">
        <v>36</v>
      </c>
      <c r="J32" s="148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39</v>
      </c>
      <c r="E33" s="136" t="s">
        <v>40</v>
      </c>
      <c r="F33" s="150">
        <f>ROUND((SUM(BE130:BE233)),  2)</f>
        <v>0</v>
      </c>
      <c r="G33" s="38"/>
      <c r="H33" s="38"/>
      <c r="I33" s="151">
        <v>0.20999999999999999</v>
      </c>
      <c r="J33" s="150">
        <f>ROUND(((SUM(BE130:BE233))*I33),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41</v>
      </c>
      <c r="F34" s="150">
        <f>ROUND((SUM(BF130:BF233)),  2)</f>
        <v>0</v>
      </c>
      <c r="G34" s="38"/>
      <c r="H34" s="38"/>
      <c r="I34" s="151">
        <v>0.14999999999999999</v>
      </c>
      <c r="J34" s="150">
        <f>ROUND(((SUM(BF130:BF233))*I34),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42</v>
      </c>
      <c r="F35" s="150">
        <f>ROUND((SUM(BG130:BG233)),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43</v>
      </c>
      <c r="F36" s="150">
        <f>ROUND((SUM(BH130:BH233)),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44</v>
      </c>
      <c r="F37" s="150">
        <f>ROUND((SUM(BI130:BI233)),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48</v>
      </c>
      <c r="E50" s="160"/>
      <c r="F50" s="160"/>
      <c r="G50" s="159" t="s">
        <v>49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50</v>
      </c>
      <c r="E61" s="162"/>
      <c r="F61" s="163" t="s">
        <v>51</v>
      </c>
      <c r="G61" s="161" t="s">
        <v>50</v>
      </c>
      <c r="H61" s="162"/>
      <c r="I61" s="162"/>
      <c r="J61" s="164" t="s">
        <v>51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52</v>
      </c>
      <c r="E65" s="165"/>
      <c r="F65" s="165"/>
      <c r="G65" s="159" t="s">
        <v>53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50</v>
      </c>
      <c r="E76" s="162"/>
      <c r="F76" s="163" t="s">
        <v>51</v>
      </c>
      <c r="G76" s="161" t="s">
        <v>50</v>
      </c>
      <c r="H76" s="162"/>
      <c r="I76" s="162"/>
      <c r="J76" s="164" t="s">
        <v>51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Vodovod ulice vžena Rosického, Jihlava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SO 03 Úprava chodníku a nároží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7. 8. 2023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Jihlava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Ing. Martin Liška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90</v>
      </c>
      <c r="D94" s="172"/>
      <c r="E94" s="172"/>
      <c r="F94" s="172"/>
      <c r="G94" s="172"/>
      <c r="H94" s="172"/>
      <c r="I94" s="172"/>
      <c r="J94" s="173" t="s">
        <v>91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92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93</v>
      </c>
    </row>
    <row r="97" s="9" customFormat="1" ht="24.96" customHeight="1">
      <c r="A97" s="9"/>
      <c r="B97" s="175"/>
      <c r="C97" s="176"/>
      <c r="D97" s="177" t="s">
        <v>94</v>
      </c>
      <c r="E97" s="178"/>
      <c r="F97" s="178"/>
      <c r="G97" s="178"/>
      <c r="H97" s="178"/>
      <c r="I97" s="178"/>
      <c r="J97" s="179">
        <f>J131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95</v>
      </c>
      <c r="E98" s="184"/>
      <c r="F98" s="184"/>
      <c r="G98" s="184"/>
      <c r="H98" s="184"/>
      <c r="I98" s="184"/>
      <c r="J98" s="185">
        <f>J132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1"/>
      <c r="C99" s="182"/>
      <c r="D99" s="183" t="s">
        <v>96</v>
      </c>
      <c r="E99" s="184"/>
      <c r="F99" s="184"/>
      <c r="G99" s="184"/>
      <c r="H99" s="184"/>
      <c r="I99" s="184"/>
      <c r="J99" s="185">
        <f>J141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1"/>
      <c r="C100" s="182"/>
      <c r="D100" s="183" t="s">
        <v>97</v>
      </c>
      <c r="E100" s="184"/>
      <c r="F100" s="184"/>
      <c r="G100" s="184"/>
      <c r="H100" s="184"/>
      <c r="I100" s="184"/>
      <c r="J100" s="185">
        <f>J150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98</v>
      </c>
      <c r="E101" s="184"/>
      <c r="F101" s="184"/>
      <c r="G101" s="184"/>
      <c r="H101" s="184"/>
      <c r="I101" s="184"/>
      <c r="J101" s="185">
        <f>J159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99</v>
      </c>
      <c r="E102" s="184"/>
      <c r="F102" s="184"/>
      <c r="G102" s="184"/>
      <c r="H102" s="184"/>
      <c r="I102" s="184"/>
      <c r="J102" s="185">
        <f>J161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100</v>
      </c>
      <c r="E103" s="184"/>
      <c r="F103" s="184"/>
      <c r="G103" s="184"/>
      <c r="H103" s="184"/>
      <c r="I103" s="184"/>
      <c r="J103" s="185">
        <f>J169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101</v>
      </c>
      <c r="E104" s="184"/>
      <c r="F104" s="184"/>
      <c r="G104" s="184"/>
      <c r="H104" s="184"/>
      <c r="I104" s="184"/>
      <c r="J104" s="185">
        <f>J184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102</v>
      </c>
      <c r="E105" s="184"/>
      <c r="F105" s="184"/>
      <c r="G105" s="184"/>
      <c r="H105" s="184"/>
      <c r="I105" s="184"/>
      <c r="J105" s="185">
        <f>J200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103</v>
      </c>
      <c r="E106" s="184"/>
      <c r="F106" s="184"/>
      <c r="G106" s="184"/>
      <c r="H106" s="184"/>
      <c r="I106" s="184"/>
      <c r="J106" s="185">
        <f>J212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104</v>
      </c>
      <c r="E107" s="184"/>
      <c r="F107" s="184"/>
      <c r="G107" s="184"/>
      <c r="H107" s="184"/>
      <c r="I107" s="184"/>
      <c r="J107" s="185">
        <f>J223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5"/>
      <c r="C108" s="176"/>
      <c r="D108" s="177" t="s">
        <v>105</v>
      </c>
      <c r="E108" s="178"/>
      <c r="F108" s="178"/>
      <c r="G108" s="178"/>
      <c r="H108" s="178"/>
      <c r="I108" s="178"/>
      <c r="J108" s="179">
        <f>J225</f>
        <v>0</v>
      </c>
      <c r="K108" s="176"/>
      <c r="L108" s="18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1"/>
      <c r="C109" s="182"/>
      <c r="D109" s="183" t="s">
        <v>106</v>
      </c>
      <c r="E109" s="184"/>
      <c r="F109" s="184"/>
      <c r="G109" s="184"/>
      <c r="H109" s="184"/>
      <c r="I109" s="184"/>
      <c r="J109" s="185">
        <f>J226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107</v>
      </c>
      <c r="E110" s="184"/>
      <c r="F110" s="184"/>
      <c r="G110" s="184"/>
      <c r="H110" s="184"/>
      <c r="I110" s="184"/>
      <c r="J110" s="185">
        <f>J231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108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0" t="str">
        <f>E7</f>
        <v>Vodovod ulice vžena Rosického, Jihlava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87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01 - SO 03 Úprava chodníku a nároží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 xml:space="preserve"> </v>
      </c>
      <c r="G124" s="40"/>
      <c r="H124" s="40"/>
      <c r="I124" s="32" t="s">
        <v>22</v>
      </c>
      <c r="J124" s="79" t="str">
        <f>IF(J12="","",J12)</f>
        <v>7. 8. 2023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>Statutární město Jihlava</v>
      </c>
      <c r="G126" s="40"/>
      <c r="H126" s="40"/>
      <c r="I126" s="32" t="s">
        <v>30</v>
      </c>
      <c r="J126" s="36" t="str">
        <f>E21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IF(E18="","",E18)</f>
        <v>Vyplň údaj</v>
      </c>
      <c r="G127" s="40"/>
      <c r="H127" s="40"/>
      <c r="I127" s="32" t="s">
        <v>32</v>
      </c>
      <c r="J127" s="36" t="str">
        <f>E24</f>
        <v>Ing. Martin Liška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87"/>
      <c r="B129" s="188"/>
      <c r="C129" s="189" t="s">
        <v>109</v>
      </c>
      <c r="D129" s="190" t="s">
        <v>60</v>
      </c>
      <c r="E129" s="190" t="s">
        <v>56</v>
      </c>
      <c r="F129" s="190" t="s">
        <v>57</v>
      </c>
      <c r="G129" s="190" t="s">
        <v>110</v>
      </c>
      <c r="H129" s="190" t="s">
        <v>111</v>
      </c>
      <c r="I129" s="190" t="s">
        <v>112</v>
      </c>
      <c r="J129" s="190" t="s">
        <v>91</v>
      </c>
      <c r="K129" s="191" t="s">
        <v>113</v>
      </c>
      <c r="L129" s="192"/>
      <c r="M129" s="100" t="s">
        <v>1</v>
      </c>
      <c r="N129" s="101" t="s">
        <v>39</v>
      </c>
      <c r="O129" s="101" t="s">
        <v>114</v>
      </c>
      <c r="P129" s="101" t="s">
        <v>115</v>
      </c>
      <c r="Q129" s="101" t="s">
        <v>116</v>
      </c>
      <c r="R129" s="101" t="s">
        <v>117</v>
      </c>
      <c r="S129" s="101" t="s">
        <v>118</v>
      </c>
      <c r="T129" s="102" t="s">
        <v>119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</row>
    <row r="130" s="2" customFormat="1" ht="22.8" customHeight="1">
      <c r="A130" s="38"/>
      <c r="B130" s="39"/>
      <c r="C130" s="107" t="s">
        <v>120</v>
      </c>
      <c r="D130" s="40"/>
      <c r="E130" s="40"/>
      <c r="F130" s="40"/>
      <c r="G130" s="40"/>
      <c r="H130" s="40"/>
      <c r="I130" s="40"/>
      <c r="J130" s="193">
        <f>BK130</f>
        <v>0</v>
      </c>
      <c r="K130" s="40"/>
      <c r="L130" s="44"/>
      <c r="M130" s="103"/>
      <c r="N130" s="194"/>
      <c r="O130" s="104"/>
      <c r="P130" s="195">
        <f>P131+P225</f>
        <v>0</v>
      </c>
      <c r="Q130" s="104"/>
      <c r="R130" s="195">
        <f>R131+R225</f>
        <v>349.27700000000004</v>
      </c>
      <c r="S130" s="104"/>
      <c r="T130" s="196">
        <f>T131+T225</f>
        <v>284.47300000000001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74</v>
      </c>
      <c r="AU130" s="17" t="s">
        <v>93</v>
      </c>
      <c r="BK130" s="197">
        <f>BK131+BK225</f>
        <v>0</v>
      </c>
    </row>
    <row r="131" s="12" customFormat="1" ht="25.92" customHeight="1">
      <c r="A131" s="12"/>
      <c r="B131" s="198"/>
      <c r="C131" s="199"/>
      <c r="D131" s="200" t="s">
        <v>74</v>
      </c>
      <c r="E131" s="201" t="s">
        <v>121</v>
      </c>
      <c r="F131" s="201" t="s">
        <v>122</v>
      </c>
      <c r="G131" s="199"/>
      <c r="H131" s="199"/>
      <c r="I131" s="202"/>
      <c r="J131" s="203">
        <f>BK131</f>
        <v>0</v>
      </c>
      <c r="K131" s="199"/>
      <c r="L131" s="204"/>
      <c r="M131" s="205"/>
      <c r="N131" s="206"/>
      <c r="O131" s="206"/>
      <c r="P131" s="207">
        <f>P132+P159+P161+P169+P184+P200+P212+P223</f>
        <v>0</v>
      </c>
      <c r="Q131" s="206"/>
      <c r="R131" s="207">
        <f>R132+R159+R161+R169+R184+R200+R212+R223</f>
        <v>349.27700000000004</v>
      </c>
      <c r="S131" s="206"/>
      <c r="T131" s="208">
        <f>T132+T159+T161+T169+T184+T200+T212+T223</f>
        <v>284.47300000000001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83</v>
      </c>
      <c r="AT131" s="210" t="s">
        <v>74</v>
      </c>
      <c r="AU131" s="210" t="s">
        <v>75</v>
      </c>
      <c r="AY131" s="209" t="s">
        <v>123</v>
      </c>
      <c r="BK131" s="211">
        <f>BK132+BK159+BK161+BK169+BK184+BK200+BK212+BK223</f>
        <v>0</v>
      </c>
    </row>
    <row r="132" s="12" customFormat="1" ht="22.8" customHeight="1">
      <c r="A132" s="12"/>
      <c r="B132" s="198"/>
      <c r="C132" s="199"/>
      <c r="D132" s="200" t="s">
        <v>74</v>
      </c>
      <c r="E132" s="212" t="s">
        <v>83</v>
      </c>
      <c r="F132" s="212" t="s">
        <v>124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P133+SUM(P134:P141)+P150</f>
        <v>0</v>
      </c>
      <c r="Q132" s="206"/>
      <c r="R132" s="207">
        <f>R133+SUM(R134:R141)+R150</f>
        <v>63.0017</v>
      </c>
      <c r="S132" s="206"/>
      <c r="T132" s="208">
        <f>T133+SUM(T134:T141)+T150</f>
        <v>251.99200000000002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83</v>
      </c>
      <c r="AT132" s="210" t="s">
        <v>74</v>
      </c>
      <c r="AU132" s="210" t="s">
        <v>83</v>
      </c>
      <c r="AY132" s="209" t="s">
        <v>123</v>
      </c>
      <c r="BK132" s="211">
        <f>BK133+SUM(BK134:BK141)+BK150</f>
        <v>0</v>
      </c>
    </row>
    <row r="133" s="2" customFormat="1" ht="24.15" customHeight="1">
      <c r="A133" s="38"/>
      <c r="B133" s="39"/>
      <c r="C133" s="214" t="s">
        <v>83</v>
      </c>
      <c r="D133" s="214" t="s">
        <v>125</v>
      </c>
      <c r="E133" s="215" t="s">
        <v>126</v>
      </c>
      <c r="F133" s="216" t="s">
        <v>127</v>
      </c>
      <c r="G133" s="217" t="s">
        <v>128</v>
      </c>
      <c r="H133" s="218">
        <v>192</v>
      </c>
      <c r="I133" s="219"/>
      <c r="J133" s="220">
        <f>ROUND(I133*H133,2)</f>
        <v>0</v>
      </c>
      <c r="K133" s="216" t="s">
        <v>129</v>
      </c>
      <c r="L133" s="44"/>
      <c r="M133" s="221" t="s">
        <v>1</v>
      </c>
      <c r="N133" s="222" t="s">
        <v>40</v>
      </c>
      <c r="O133" s="91"/>
      <c r="P133" s="223">
        <f>O133*H133</f>
        <v>0</v>
      </c>
      <c r="Q133" s="223">
        <v>0</v>
      </c>
      <c r="R133" s="223">
        <f>Q133*H133</f>
        <v>0</v>
      </c>
      <c r="S133" s="223">
        <v>0.28100000000000003</v>
      </c>
      <c r="T133" s="224">
        <f>S133*H133</f>
        <v>53.952000000000005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5" t="s">
        <v>130</v>
      </c>
      <c r="AT133" s="225" t="s">
        <v>125</v>
      </c>
      <c r="AU133" s="225" t="s">
        <v>85</v>
      </c>
      <c r="AY133" s="17" t="s">
        <v>123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7" t="s">
        <v>83</v>
      </c>
      <c r="BK133" s="226">
        <f>ROUND(I133*H133,2)</f>
        <v>0</v>
      </c>
      <c r="BL133" s="17" t="s">
        <v>130</v>
      </c>
      <c r="BM133" s="225" t="s">
        <v>131</v>
      </c>
    </row>
    <row r="134" s="2" customFormat="1">
      <c r="A134" s="38"/>
      <c r="B134" s="39"/>
      <c r="C134" s="40"/>
      <c r="D134" s="227" t="s">
        <v>132</v>
      </c>
      <c r="E134" s="40"/>
      <c r="F134" s="228" t="s">
        <v>133</v>
      </c>
      <c r="G134" s="40"/>
      <c r="H134" s="40"/>
      <c r="I134" s="229"/>
      <c r="J134" s="40"/>
      <c r="K134" s="40"/>
      <c r="L134" s="44"/>
      <c r="M134" s="230"/>
      <c r="N134" s="231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132</v>
      </c>
      <c r="AU134" s="17" t="s">
        <v>85</v>
      </c>
    </row>
    <row r="135" s="2" customFormat="1" ht="24.15" customHeight="1">
      <c r="A135" s="38"/>
      <c r="B135" s="39"/>
      <c r="C135" s="214" t="s">
        <v>85</v>
      </c>
      <c r="D135" s="214" t="s">
        <v>125</v>
      </c>
      <c r="E135" s="215" t="s">
        <v>134</v>
      </c>
      <c r="F135" s="216" t="s">
        <v>135</v>
      </c>
      <c r="G135" s="217" t="s">
        <v>128</v>
      </c>
      <c r="H135" s="218">
        <v>85</v>
      </c>
      <c r="I135" s="219"/>
      <c r="J135" s="220">
        <f>ROUND(I135*H135,2)</f>
        <v>0</v>
      </c>
      <c r="K135" s="216" t="s">
        <v>129</v>
      </c>
      <c r="L135" s="44"/>
      <c r="M135" s="221" t="s">
        <v>1</v>
      </c>
      <c r="N135" s="222" t="s">
        <v>40</v>
      </c>
      <c r="O135" s="91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5" t="s">
        <v>130</v>
      </c>
      <c r="AT135" s="225" t="s">
        <v>125</v>
      </c>
      <c r="AU135" s="225" t="s">
        <v>85</v>
      </c>
      <c r="AY135" s="17" t="s">
        <v>123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7" t="s">
        <v>83</v>
      </c>
      <c r="BK135" s="226">
        <f>ROUND(I135*H135,2)</f>
        <v>0</v>
      </c>
      <c r="BL135" s="17" t="s">
        <v>130</v>
      </c>
      <c r="BM135" s="225" t="s">
        <v>136</v>
      </c>
    </row>
    <row r="136" s="2" customFormat="1" ht="24.15" customHeight="1">
      <c r="A136" s="38"/>
      <c r="B136" s="39"/>
      <c r="C136" s="214" t="s">
        <v>137</v>
      </c>
      <c r="D136" s="214" t="s">
        <v>125</v>
      </c>
      <c r="E136" s="215" t="s">
        <v>138</v>
      </c>
      <c r="F136" s="216" t="s">
        <v>139</v>
      </c>
      <c r="G136" s="217" t="s">
        <v>128</v>
      </c>
      <c r="H136" s="218">
        <v>85</v>
      </c>
      <c r="I136" s="219"/>
      <c r="J136" s="220">
        <f>ROUND(I136*H136,2)</f>
        <v>0</v>
      </c>
      <c r="K136" s="216" t="s">
        <v>129</v>
      </c>
      <c r="L136" s="44"/>
      <c r="M136" s="221" t="s">
        <v>1</v>
      </c>
      <c r="N136" s="222" t="s">
        <v>40</v>
      </c>
      <c r="O136" s="91"/>
      <c r="P136" s="223">
        <f>O136*H136</f>
        <v>0</v>
      </c>
      <c r="Q136" s="223">
        <v>0</v>
      </c>
      <c r="R136" s="223">
        <f>Q136*H136</f>
        <v>0</v>
      </c>
      <c r="S136" s="223">
        <v>0.316</v>
      </c>
      <c r="T136" s="224">
        <f>S136*H136</f>
        <v>26.859999999999999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5" t="s">
        <v>130</v>
      </c>
      <c r="AT136" s="225" t="s">
        <v>125</v>
      </c>
      <c r="AU136" s="225" t="s">
        <v>85</v>
      </c>
      <c r="AY136" s="17" t="s">
        <v>123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7" t="s">
        <v>83</v>
      </c>
      <c r="BK136" s="226">
        <f>ROUND(I136*H136,2)</f>
        <v>0</v>
      </c>
      <c r="BL136" s="17" t="s">
        <v>130</v>
      </c>
      <c r="BM136" s="225" t="s">
        <v>140</v>
      </c>
    </row>
    <row r="137" s="2" customFormat="1" ht="24.15" customHeight="1">
      <c r="A137" s="38"/>
      <c r="B137" s="39"/>
      <c r="C137" s="214" t="s">
        <v>130</v>
      </c>
      <c r="D137" s="214" t="s">
        <v>125</v>
      </c>
      <c r="E137" s="215" t="s">
        <v>141</v>
      </c>
      <c r="F137" s="216" t="s">
        <v>142</v>
      </c>
      <c r="G137" s="217" t="s">
        <v>128</v>
      </c>
      <c r="H137" s="218">
        <v>277</v>
      </c>
      <c r="I137" s="219"/>
      <c r="J137" s="220">
        <f>ROUND(I137*H137,2)</f>
        <v>0</v>
      </c>
      <c r="K137" s="216" t="s">
        <v>129</v>
      </c>
      <c r="L137" s="44"/>
      <c r="M137" s="221" t="s">
        <v>1</v>
      </c>
      <c r="N137" s="222" t="s">
        <v>40</v>
      </c>
      <c r="O137" s="91"/>
      <c r="P137" s="223">
        <f>O137*H137</f>
        <v>0</v>
      </c>
      <c r="Q137" s="223">
        <v>0</v>
      </c>
      <c r="R137" s="223">
        <f>Q137*H137</f>
        <v>0</v>
      </c>
      <c r="S137" s="223">
        <v>0.44</v>
      </c>
      <c r="T137" s="224">
        <f>S137*H137</f>
        <v>121.88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5" t="s">
        <v>130</v>
      </c>
      <c r="AT137" s="225" t="s">
        <v>125</v>
      </c>
      <c r="AU137" s="225" t="s">
        <v>85</v>
      </c>
      <c r="AY137" s="17" t="s">
        <v>123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7" t="s">
        <v>83</v>
      </c>
      <c r="BK137" s="226">
        <f>ROUND(I137*H137,2)</f>
        <v>0</v>
      </c>
      <c r="BL137" s="17" t="s">
        <v>130</v>
      </c>
      <c r="BM137" s="225" t="s">
        <v>143</v>
      </c>
    </row>
    <row r="138" s="13" customFormat="1">
      <c r="A138" s="13"/>
      <c r="B138" s="232"/>
      <c r="C138" s="233"/>
      <c r="D138" s="227" t="s">
        <v>144</v>
      </c>
      <c r="E138" s="234" t="s">
        <v>1</v>
      </c>
      <c r="F138" s="235" t="s">
        <v>145</v>
      </c>
      <c r="G138" s="233"/>
      <c r="H138" s="236">
        <v>277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144</v>
      </c>
      <c r="AU138" s="242" t="s">
        <v>85</v>
      </c>
      <c r="AV138" s="13" t="s">
        <v>85</v>
      </c>
      <c r="AW138" s="13" t="s">
        <v>31</v>
      </c>
      <c r="AX138" s="13" t="s">
        <v>83</v>
      </c>
      <c r="AY138" s="242" t="s">
        <v>123</v>
      </c>
    </row>
    <row r="139" s="2" customFormat="1" ht="16.5" customHeight="1">
      <c r="A139" s="38"/>
      <c r="B139" s="39"/>
      <c r="C139" s="214" t="s">
        <v>146</v>
      </c>
      <c r="D139" s="214" t="s">
        <v>125</v>
      </c>
      <c r="E139" s="215" t="s">
        <v>147</v>
      </c>
      <c r="F139" s="216" t="s">
        <v>148</v>
      </c>
      <c r="G139" s="217" t="s">
        <v>149</v>
      </c>
      <c r="H139" s="218">
        <v>170</v>
      </c>
      <c r="I139" s="219"/>
      <c r="J139" s="220">
        <f>ROUND(I139*H139,2)</f>
        <v>0</v>
      </c>
      <c r="K139" s="216" t="s">
        <v>129</v>
      </c>
      <c r="L139" s="44"/>
      <c r="M139" s="221" t="s">
        <v>1</v>
      </c>
      <c r="N139" s="222" t="s">
        <v>40</v>
      </c>
      <c r="O139" s="91"/>
      <c r="P139" s="223">
        <f>O139*H139</f>
        <v>0</v>
      </c>
      <c r="Q139" s="223">
        <v>0</v>
      </c>
      <c r="R139" s="223">
        <f>Q139*H139</f>
        <v>0</v>
      </c>
      <c r="S139" s="223">
        <v>0.28999999999999998</v>
      </c>
      <c r="T139" s="224">
        <f>S139*H139</f>
        <v>49.299999999999997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5" t="s">
        <v>130</v>
      </c>
      <c r="AT139" s="225" t="s">
        <v>125</v>
      </c>
      <c r="AU139" s="225" t="s">
        <v>85</v>
      </c>
      <c r="AY139" s="17" t="s">
        <v>123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7" t="s">
        <v>83</v>
      </c>
      <c r="BK139" s="226">
        <f>ROUND(I139*H139,2)</f>
        <v>0</v>
      </c>
      <c r="BL139" s="17" t="s">
        <v>130</v>
      </c>
      <c r="BM139" s="225" t="s">
        <v>150</v>
      </c>
    </row>
    <row r="140" s="2" customFormat="1" ht="24.15" customHeight="1">
      <c r="A140" s="38"/>
      <c r="B140" s="39"/>
      <c r="C140" s="214" t="s">
        <v>151</v>
      </c>
      <c r="D140" s="214" t="s">
        <v>125</v>
      </c>
      <c r="E140" s="215" t="s">
        <v>152</v>
      </c>
      <c r="F140" s="216" t="s">
        <v>153</v>
      </c>
      <c r="G140" s="217" t="s">
        <v>128</v>
      </c>
      <c r="H140" s="218">
        <v>225</v>
      </c>
      <c r="I140" s="219"/>
      <c r="J140" s="220">
        <f>ROUND(I140*H140,2)</f>
        <v>0</v>
      </c>
      <c r="K140" s="216" t="s">
        <v>129</v>
      </c>
      <c r="L140" s="44"/>
      <c r="M140" s="221" t="s">
        <v>1</v>
      </c>
      <c r="N140" s="222" t="s">
        <v>40</v>
      </c>
      <c r="O140" s="91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5" t="s">
        <v>130</v>
      </c>
      <c r="AT140" s="225" t="s">
        <v>125</v>
      </c>
      <c r="AU140" s="225" t="s">
        <v>85</v>
      </c>
      <c r="AY140" s="17" t="s">
        <v>123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7" t="s">
        <v>83</v>
      </c>
      <c r="BK140" s="226">
        <f>ROUND(I140*H140,2)</f>
        <v>0</v>
      </c>
      <c r="BL140" s="17" t="s">
        <v>130</v>
      </c>
      <c r="BM140" s="225" t="s">
        <v>154</v>
      </c>
    </row>
    <row r="141" s="12" customFormat="1" ht="20.88" customHeight="1">
      <c r="A141" s="12"/>
      <c r="B141" s="198"/>
      <c r="C141" s="199"/>
      <c r="D141" s="200" t="s">
        <v>74</v>
      </c>
      <c r="E141" s="212" t="s">
        <v>155</v>
      </c>
      <c r="F141" s="212" t="s">
        <v>156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SUM(P142:P149)</f>
        <v>0</v>
      </c>
      <c r="Q141" s="206"/>
      <c r="R141" s="207">
        <f>SUM(R142:R149)</f>
        <v>0</v>
      </c>
      <c r="S141" s="206"/>
      <c r="T141" s="208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83</v>
      </c>
      <c r="AT141" s="210" t="s">
        <v>74</v>
      </c>
      <c r="AU141" s="210" t="s">
        <v>85</v>
      </c>
      <c r="AY141" s="209" t="s">
        <v>123</v>
      </c>
      <c r="BK141" s="211">
        <f>SUM(BK142:BK149)</f>
        <v>0</v>
      </c>
    </row>
    <row r="142" s="2" customFormat="1" ht="37.8" customHeight="1">
      <c r="A142" s="38"/>
      <c r="B142" s="39"/>
      <c r="C142" s="214" t="s">
        <v>157</v>
      </c>
      <c r="D142" s="214" t="s">
        <v>125</v>
      </c>
      <c r="E142" s="215" t="s">
        <v>158</v>
      </c>
      <c r="F142" s="216" t="s">
        <v>159</v>
      </c>
      <c r="G142" s="217" t="s">
        <v>160</v>
      </c>
      <c r="H142" s="218">
        <v>57</v>
      </c>
      <c r="I142" s="219"/>
      <c r="J142" s="220">
        <f>ROUND(I142*H142,2)</f>
        <v>0</v>
      </c>
      <c r="K142" s="216" t="s">
        <v>129</v>
      </c>
      <c r="L142" s="44"/>
      <c r="M142" s="221" t="s">
        <v>1</v>
      </c>
      <c r="N142" s="222" t="s">
        <v>40</v>
      </c>
      <c r="O142" s="91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5" t="s">
        <v>130</v>
      </c>
      <c r="AT142" s="225" t="s">
        <v>125</v>
      </c>
      <c r="AU142" s="225" t="s">
        <v>137</v>
      </c>
      <c r="AY142" s="17" t="s">
        <v>123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7" t="s">
        <v>83</v>
      </c>
      <c r="BK142" s="226">
        <f>ROUND(I142*H142,2)</f>
        <v>0</v>
      </c>
      <c r="BL142" s="17" t="s">
        <v>130</v>
      </c>
      <c r="BM142" s="225" t="s">
        <v>161</v>
      </c>
    </row>
    <row r="143" s="2" customFormat="1" ht="24.15" customHeight="1">
      <c r="A143" s="38"/>
      <c r="B143" s="39"/>
      <c r="C143" s="214" t="s">
        <v>162</v>
      </c>
      <c r="D143" s="214" t="s">
        <v>125</v>
      </c>
      <c r="E143" s="215" t="s">
        <v>163</v>
      </c>
      <c r="F143" s="216" t="s">
        <v>164</v>
      </c>
      <c r="G143" s="217" t="s">
        <v>160</v>
      </c>
      <c r="H143" s="218">
        <v>57</v>
      </c>
      <c r="I143" s="219"/>
      <c r="J143" s="220">
        <f>ROUND(I143*H143,2)</f>
        <v>0</v>
      </c>
      <c r="K143" s="216" t="s">
        <v>129</v>
      </c>
      <c r="L143" s="44"/>
      <c r="M143" s="221" t="s">
        <v>1</v>
      </c>
      <c r="N143" s="222" t="s">
        <v>40</v>
      </c>
      <c r="O143" s="91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5" t="s">
        <v>130</v>
      </c>
      <c r="AT143" s="225" t="s">
        <v>125</v>
      </c>
      <c r="AU143" s="225" t="s">
        <v>137</v>
      </c>
      <c r="AY143" s="17" t="s">
        <v>123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7" t="s">
        <v>83</v>
      </c>
      <c r="BK143" s="226">
        <f>ROUND(I143*H143,2)</f>
        <v>0</v>
      </c>
      <c r="BL143" s="17" t="s">
        <v>130</v>
      </c>
      <c r="BM143" s="225" t="s">
        <v>165</v>
      </c>
    </row>
    <row r="144" s="2" customFormat="1" ht="37.8" customHeight="1">
      <c r="A144" s="38"/>
      <c r="B144" s="39"/>
      <c r="C144" s="214" t="s">
        <v>166</v>
      </c>
      <c r="D144" s="214" t="s">
        <v>125</v>
      </c>
      <c r="E144" s="215" t="s">
        <v>167</v>
      </c>
      <c r="F144" s="216" t="s">
        <v>168</v>
      </c>
      <c r="G144" s="217" t="s">
        <v>160</v>
      </c>
      <c r="H144" s="218">
        <v>32</v>
      </c>
      <c r="I144" s="219"/>
      <c r="J144" s="220">
        <f>ROUND(I144*H144,2)</f>
        <v>0</v>
      </c>
      <c r="K144" s="216" t="s">
        <v>129</v>
      </c>
      <c r="L144" s="44"/>
      <c r="M144" s="221" t="s">
        <v>1</v>
      </c>
      <c r="N144" s="222" t="s">
        <v>40</v>
      </c>
      <c r="O144" s="91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5" t="s">
        <v>130</v>
      </c>
      <c r="AT144" s="225" t="s">
        <v>125</v>
      </c>
      <c r="AU144" s="225" t="s">
        <v>137</v>
      </c>
      <c r="AY144" s="17" t="s">
        <v>123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7" t="s">
        <v>83</v>
      </c>
      <c r="BK144" s="226">
        <f>ROUND(I144*H144,2)</f>
        <v>0</v>
      </c>
      <c r="BL144" s="17" t="s">
        <v>130</v>
      </c>
      <c r="BM144" s="225" t="s">
        <v>169</v>
      </c>
    </row>
    <row r="145" s="13" customFormat="1">
      <c r="A145" s="13"/>
      <c r="B145" s="232"/>
      <c r="C145" s="233"/>
      <c r="D145" s="227" t="s">
        <v>144</v>
      </c>
      <c r="E145" s="234" t="s">
        <v>1</v>
      </c>
      <c r="F145" s="235" t="s">
        <v>170</v>
      </c>
      <c r="G145" s="233"/>
      <c r="H145" s="236">
        <v>32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144</v>
      </c>
      <c r="AU145" s="242" t="s">
        <v>137</v>
      </c>
      <c r="AV145" s="13" t="s">
        <v>85</v>
      </c>
      <c r="AW145" s="13" t="s">
        <v>31</v>
      </c>
      <c r="AX145" s="13" t="s">
        <v>83</v>
      </c>
      <c r="AY145" s="242" t="s">
        <v>123</v>
      </c>
    </row>
    <row r="146" s="2" customFormat="1" ht="24.15" customHeight="1">
      <c r="A146" s="38"/>
      <c r="B146" s="39"/>
      <c r="C146" s="214" t="s">
        <v>171</v>
      </c>
      <c r="D146" s="214" t="s">
        <v>125</v>
      </c>
      <c r="E146" s="215" t="s">
        <v>172</v>
      </c>
      <c r="F146" s="216" t="s">
        <v>173</v>
      </c>
      <c r="G146" s="217" t="s">
        <v>160</v>
      </c>
      <c r="H146" s="218">
        <v>25</v>
      </c>
      <c r="I146" s="219"/>
      <c r="J146" s="220">
        <f>ROUND(I146*H146,2)</f>
        <v>0</v>
      </c>
      <c r="K146" s="216" t="s">
        <v>129</v>
      </c>
      <c r="L146" s="44"/>
      <c r="M146" s="221" t="s">
        <v>1</v>
      </c>
      <c r="N146" s="222" t="s">
        <v>40</v>
      </c>
      <c r="O146" s="91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5" t="s">
        <v>130</v>
      </c>
      <c r="AT146" s="225" t="s">
        <v>125</v>
      </c>
      <c r="AU146" s="225" t="s">
        <v>137</v>
      </c>
      <c r="AY146" s="17" t="s">
        <v>123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7" t="s">
        <v>83</v>
      </c>
      <c r="BK146" s="226">
        <f>ROUND(I146*H146,2)</f>
        <v>0</v>
      </c>
      <c r="BL146" s="17" t="s">
        <v>130</v>
      </c>
      <c r="BM146" s="225" t="s">
        <v>174</v>
      </c>
    </row>
    <row r="147" s="2" customFormat="1" ht="33" customHeight="1">
      <c r="A147" s="38"/>
      <c r="B147" s="39"/>
      <c r="C147" s="214" t="s">
        <v>175</v>
      </c>
      <c r="D147" s="214" t="s">
        <v>125</v>
      </c>
      <c r="E147" s="215" t="s">
        <v>176</v>
      </c>
      <c r="F147" s="216" t="s">
        <v>177</v>
      </c>
      <c r="G147" s="217" t="s">
        <v>178</v>
      </c>
      <c r="H147" s="218">
        <v>57.600000000000001</v>
      </c>
      <c r="I147" s="219"/>
      <c r="J147" s="220">
        <f>ROUND(I147*H147,2)</f>
        <v>0</v>
      </c>
      <c r="K147" s="216" t="s">
        <v>129</v>
      </c>
      <c r="L147" s="44"/>
      <c r="M147" s="221" t="s">
        <v>1</v>
      </c>
      <c r="N147" s="222" t="s">
        <v>40</v>
      </c>
      <c r="O147" s="91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5" t="s">
        <v>130</v>
      </c>
      <c r="AT147" s="225" t="s">
        <v>125</v>
      </c>
      <c r="AU147" s="225" t="s">
        <v>137</v>
      </c>
      <c r="AY147" s="17" t="s">
        <v>123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7" t="s">
        <v>83</v>
      </c>
      <c r="BK147" s="226">
        <f>ROUND(I147*H147,2)</f>
        <v>0</v>
      </c>
      <c r="BL147" s="17" t="s">
        <v>130</v>
      </c>
      <c r="BM147" s="225" t="s">
        <v>179</v>
      </c>
    </row>
    <row r="148" s="13" customFormat="1">
      <c r="A148" s="13"/>
      <c r="B148" s="232"/>
      <c r="C148" s="233"/>
      <c r="D148" s="227" t="s">
        <v>144</v>
      </c>
      <c r="E148" s="233"/>
      <c r="F148" s="235" t="s">
        <v>180</v>
      </c>
      <c r="G148" s="233"/>
      <c r="H148" s="236">
        <v>57.600000000000001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144</v>
      </c>
      <c r="AU148" s="242" t="s">
        <v>137</v>
      </c>
      <c r="AV148" s="13" t="s">
        <v>85</v>
      </c>
      <c r="AW148" s="13" t="s">
        <v>4</v>
      </c>
      <c r="AX148" s="13" t="s">
        <v>83</v>
      </c>
      <c r="AY148" s="242" t="s">
        <v>123</v>
      </c>
    </row>
    <row r="149" s="2" customFormat="1" ht="16.5" customHeight="1">
      <c r="A149" s="38"/>
      <c r="B149" s="39"/>
      <c r="C149" s="214" t="s">
        <v>155</v>
      </c>
      <c r="D149" s="214" t="s">
        <v>125</v>
      </c>
      <c r="E149" s="215" t="s">
        <v>181</v>
      </c>
      <c r="F149" s="216" t="s">
        <v>182</v>
      </c>
      <c r="G149" s="217" t="s">
        <v>160</v>
      </c>
      <c r="H149" s="218">
        <v>32</v>
      </c>
      <c r="I149" s="219"/>
      <c r="J149" s="220">
        <f>ROUND(I149*H149,2)</f>
        <v>0</v>
      </c>
      <c r="K149" s="216" t="s">
        <v>129</v>
      </c>
      <c r="L149" s="44"/>
      <c r="M149" s="221" t="s">
        <v>1</v>
      </c>
      <c r="N149" s="222" t="s">
        <v>40</v>
      </c>
      <c r="O149" s="91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5" t="s">
        <v>130</v>
      </c>
      <c r="AT149" s="225" t="s">
        <v>125</v>
      </c>
      <c r="AU149" s="225" t="s">
        <v>137</v>
      </c>
      <c r="AY149" s="17" t="s">
        <v>123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7" t="s">
        <v>83</v>
      </c>
      <c r="BK149" s="226">
        <f>ROUND(I149*H149,2)</f>
        <v>0</v>
      </c>
      <c r="BL149" s="17" t="s">
        <v>130</v>
      </c>
      <c r="BM149" s="225" t="s">
        <v>183</v>
      </c>
    </row>
    <row r="150" s="12" customFormat="1" ht="20.88" customHeight="1">
      <c r="A150" s="12"/>
      <c r="B150" s="198"/>
      <c r="C150" s="199"/>
      <c r="D150" s="200" t="s">
        <v>74</v>
      </c>
      <c r="E150" s="212" t="s">
        <v>184</v>
      </c>
      <c r="F150" s="212" t="s">
        <v>185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SUM(P151:P158)</f>
        <v>0</v>
      </c>
      <c r="Q150" s="206"/>
      <c r="R150" s="207">
        <f>SUM(R151:R158)</f>
        <v>63.0017</v>
      </c>
      <c r="S150" s="206"/>
      <c r="T150" s="208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83</v>
      </c>
      <c r="AT150" s="210" t="s">
        <v>74</v>
      </c>
      <c r="AU150" s="210" t="s">
        <v>85</v>
      </c>
      <c r="AY150" s="209" t="s">
        <v>123</v>
      </c>
      <c r="BK150" s="211">
        <f>SUM(BK151:BK158)</f>
        <v>0</v>
      </c>
    </row>
    <row r="151" s="2" customFormat="1" ht="37.8" customHeight="1">
      <c r="A151" s="38"/>
      <c r="B151" s="39"/>
      <c r="C151" s="214" t="s">
        <v>186</v>
      </c>
      <c r="D151" s="214" t="s">
        <v>125</v>
      </c>
      <c r="E151" s="215" t="s">
        <v>187</v>
      </c>
      <c r="F151" s="216" t="s">
        <v>188</v>
      </c>
      <c r="G151" s="217" t="s">
        <v>128</v>
      </c>
      <c r="H151" s="218">
        <v>85</v>
      </c>
      <c r="I151" s="219"/>
      <c r="J151" s="220">
        <f>ROUND(I151*H151,2)</f>
        <v>0</v>
      </c>
      <c r="K151" s="216" t="s">
        <v>129</v>
      </c>
      <c r="L151" s="44"/>
      <c r="M151" s="221" t="s">
        <v>1</v>
      </c>
      <c r="N151" s="222" t="s">
        <v>40</v>
      </c>
      <c r="O151" s="91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5" t="s">
        <v>130</v>
      </c>
      <c r="AT151" s="225" t="s">
        <v>125</v>
      </c>
      <c r="AU151" s="225" t="s">
        <v>137</v>
      </c>
      <c r="AY151" s="17" t="s">
        <v>123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7" t="s">
        <v>83</v>
      </c>
      <c r="BK151" s="226">
        <f>ROUND(I151*H151,2)</f>
        <v>0</v>
      </c>
      <c r="BL151" s="17" t="s">
        <v>130</v>
      </c>
      <c r="BM151" s="225" t="s">
        <v>189</v>
      </c>
    </row>
    <row r="152" s="13" customFormat="1">
      <c r="A152" s="13"/>
      <c r="B152" s="232"/>
      <c r="C152" s="233"/>
      <c r="D152" s="227" t="s">
        <v>144</v>
      </c>
      <c r="E152" s="234" t="s">
        <v>1</v>
      </c>
      <c r="F152" s="235" t="s">
        <v>190</v>
      </c>
      <c r="G152" s="233"/>
      <c r="H152" s="236">
        <v>85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144</v>
      </c>
      <c r="AU152" s="242" t="s">
        <v>137</v>
      </c>
      <c r="AV152" s="13" t="s">
        <v>85</v>
      </c>
      <c r="AW152" s="13" t="s">
        <v>31</v>
      </c>
      <c r="AX152" s="13" t="s">
        <v>83</v>
      </c>
      <c r="AY152" s="242" t="s">
        <v>123</v>
      </c>
    </row>
    <row r="153" s="2" customFormat="1" ht="24.15" customHeight="1">
      <c r="A153" s="38"/>
      <c r="B153" s="39"/>
      <c r="C153" s="214" t="s">
        <v>191</v>
      </c>
      <c r="D153" s="214" t="s">
        <v>125</v>
      </c>
      <c r="E153" s="215" t="s">
        <v>192</v>
      </c>
      <c r="F153" s="216" t="s">
        <v>193</v>
      </c>
      <c r="G153" s="217" t="s">
        <v>128</v>
      </c>
      <c r="H153" s="218">
        <v>35</v>
      </c>
      <c r="I153" s="219"/>
      <c r="J153" s="220">
        <f>ROUND(I153*H153,2)</f>
        <v>0</v>
      </c>
      <c r="K153" s="216" t="s">
        <v>129</v>
      </c>
      <c r="L153" s="44"/>
      <c r="M153" s="221" t="s">
        <v>1</v>
      </c>
      <c r="N153" s="222" t="s">
        <v>40</v>
      </c>
      <c r="O153" s="91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5" t="s">
        <v>130</v>
      </c>
      <c r="AT153" s="225" t="s">
        <v>125</v>
      </c>
      <c r="AU153" s="225" t="s">
        <v>137</v>
      </c>
      <c r="AY153" s="17" t="s">
        <v>123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7" t="s">
        <v>83</v>
      </c>
      <c r="BK153" s="226">
        <f>ROUND(I153*H153,2)</f>
        <v>0</v>
      </c>
      <c r="BL153" s="17" t="s">
        <v>130</v>
      </c>
      <c r="BM153" s="225" t="s">
        <v>194</v>
      </c>
    </row>
    <row r="154" s="2" customFormat="1" ht="16.5" customHeight="1">
      <c r="A154" s="38"/>
      <c r="B154" s="39"/>
      <c r="C154" s="243" t="s">
        <v>8</v>
      </c>
      <c r="D154" s="243" t="s">
        <v>195</v>
      </c>
      <c r="E154" s="244" t="s">
        <v>196</v>
      </c>
      <c r="F154" s="245" t="s">
        <v>197</v>
      </c>
      <c r="G154" s="246" t="s">
        <v>178</v>
      </c>
      <c r="H154" s="247">
        <v>63</v>
      </c>
      <c r="I154" s="248"/>
      <c r="J154" s="249">
        <f>ROUND(I154*H154,2)</f>
        <v>0</v>
      </c>
      <c r="K154" s="245" t="s">
        <v>129</v>
      </c>
      <c r="L154" s="250"/>
      <c r="M154" s="251" t="s">
        <v>1</v>
      </c>
      <c r="N154" s="252" t="s">
        <v>40</v>
      </c>
      <c r="O154" s="91"/>
      <c r="P154" s="223">
        <f>O154*H154</f>
        <v>0</v>
      </c>
      <c r="Q154" s="223">
        <v>1</v>
      </c>
      <c r="R154" s="223">
        <f>Q154*H154</f>
        <v>63</v>
      </c>
      <c r="S154" s="223">
        <v>0</v>
      </c>
      <c r="T154" s="22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5" t="s">
        <v>162</v>
      </c>
      <c r="AT154" s="225" t="s">
        <v>195</v>
      </c>
      <c r="AU154" s="225" t="s">
        <v>137</v>
      </c>
      <c r="AY154" s="17" t="s">
        <v>123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7" t="s">
        <v>83</v>
      </c>
      <c r="BK154" s="226">
        <f>ROUND(I154*H154,2)</f>
        <v>0</v>
      </c>
      <c r="BL154" s="17" t="s">
        <v>130</v>
      </c>
      <c r="BM154" s="225" t="s">
        <v>198</v>
      </c>
    </row>
    <row r="155" s="13" customFormat="1">
      <c r="A155" s="13"/>
      <c r="B155" s="232"/>
      <c r="C155" s="233"/>
      <c r="D155" s="227" t="s">
        <v>144</v>
      </c>
      <c r="E155" s="233"/>
      <c r="F155" s="235" t="s">
        <v>199</v>
      </c>
      <c r="G155" s="233"/>
      <c r="H155" s="236">
        <v>63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144</v>
      </c>
      <c r="AU155" s="242" t="s">
        <v>137</v>
      </c>
      <c r="AV155" s="13" t="s">
        <v>85</v>
      </c>
      <c r="AW155" s="13" t="s">
        <v>4</v>
      </c>
      <c r="AX155" s="13" t="s">
        <v>83</v>
      </c>
      <c r="AY155" s="242" t="s">
        <v>123</v>
      </c>
    </row>
    <row r="156" s="2" customFormat="1" ht="24.15" customHeight="1">
      <c r="A156" s="38"/>
      <c r="B156" s="39"/>
      <c r="C156" s="214" t="s">
        <v>200</v>
      </c>
      <c r="D156" s="214" t="s">
        <v>125</v>
      </c>
      <c r="E156" s="215" t="s">
        <v>201</v>
      </c>
      <c r="F156" s="216" t="s">
        <v>202</v>
      </c>
      <c r="G156" s="217" t="s">
        <v>128</v>
      </c>
      <c r="H156" s="218">
        <v>85</v>
      </c>
      <c r="I156" s="219"/>
      <c r="J156" s="220">
        <f>ROUND(I156*H156,2)</f>
        <v>0</v>
      </c>
      <c r="K156" s="216" t="s">
        <v>129</v>
      </c>
      <c r="L156" s="44"/>
      <c r="M156" s="221" t="s">
        <v>1</v>
      </c>
      <c r="N156" s="222" t="s">
        <v>40</v>
      </c>
      <c r="O156" s="91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5" t="s">
        <v>130</v>
      </c>
      <c r="AT156" s="225" t="s">
        <v>125</v>
      </c>
      <c r="AU156" s="225" t="s">
        <v>137</v>
      </c>
      <c r="AY156" s="17" t="s">
        <v>123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7" t="s">
        <v>83</v>
      </c>
      <c r="BK156" s="226">
        <f>ROUND(I156*H156,2)</f>
        <v>0</v>
      </c>
      <c r="BL156" s="17" t="s">
        <v>130</v>
      </c>
      <c r="BM156" s="225" t="s">
        <v>203</v>
      </c>
    </row>
    <row r="157" s="2" customFormat="1" ht="16.5" customHeight="1">
      <c r="A157" s="38"/>
      <c r="B157" s="39"/>
      <c r="C157" s="243" t="s">
        <v>204</v>
      </c>
      <c r="D157" s="243" t="s">
        <v>195</v>
      </c>
      <c r="E157" s="244" t="s">
        <v>205</v>
      </c>
      <c r="F157" s="245" t="s">
        <v>206</v>
      </c>
      <c r="G157" s="246" t="s">
        <v>207</v>
      </c>
      <c r="H157" s="247">
        <v>1.7</v>
      </c>
      <c r="I157" s="248"/>
      <c r="J157" s="249">
        <f>ROUND(I157*H157,2)</f>
        <v>0</v>
      </c>
      <c r="K157" s="245" t="s">
        <v>129</v>
      </c>
      <c r="L157" s="250"/>
      <c r="M157" s="251" t="s">
        <v>1</v>
      </c>
      <c r="N157" s="252" t="s">
        <v>40</v>
      </c>
      <c r="O157" s="91"/>
      <c r="P157" s="223">
        <f>O157*H157</f>
        <v>0</v>
      </c>
      <c r="Q157" s="223">
        <v>0.001</v>
      </c>
      <c r="R157" s="223">
        <f>Q157*H157</f>
        <v>0.0016999999999999999</v>
      </c>
      <c r="S157" s="223">
        <v>0</v>
      </c>
      <c r="T157" s="22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5" t="s">
        <v>162</v>
      </c>
      <c r="AT157" s="225" t="s">
        <v>195</v>
      </c>
      <c r="AU157" s="225" t="s">
        <v>137</v>
      </c>
      <c r="AY157" s="17" t="s">
        <v>123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7" t="s">
        <v>83</v>
      </c>
      <c r="BK157" s="226">
        <f>ROUND(I157*H157,2)</f>
        <v>0</v>
      </c>
      <c r="BL157" s="17" t="s">
        <v>130</v>
      </c>
      <c r="BM157" s="225" t="s">
        <v>208</v>
      </c>
    </row>
    <row r="158" s="13" customFormat="1">
      <c r="A158" s="13"/>
      <c r="B158" s="232"/>
      <c r="C158" s="233"/>
      <c r="D158" s="227" t="s">
        <v>144</v>
      </c>
      <c r="E158" s="233"/>
      <c r="F158" s="235" t="s">
        <v>209</v>
      </c>
      <c r="G158" s="233"/>
      <c r="H158" s="236">
        <v>1.7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144</v>
      </c>
      <c r="AU158" s="242" t="s">
        <v>137</v>
      </c>
      <c r="AV158" s="13" t="s">
        <v>85</v>
      </c>
      <c r="AW158" s="13" t="s">
        <v>4</v>
      </c>
      <c r="AX158" s="13" t="s">
        <v>83</v>
      </c>
      <c r="AY158" s="242" t="s">
        <v>123</v>
      </c>
    </row>
    <row r="159" s="12" customFormat="1" ht="22.8" customHeight="1">
      <c r="A159" s="12"/>
      <c r="B159" s="198"/>
      <c r="C159" s="199"/>
      <c r="D159" s="200" t="s">
        <v>74</v>
      </c>
      <c r="E159" s="212" t="s">
        <v>130</v>
      </c>
      <c r="F159" s="212" t="s">
        <v>210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P160</f>
        <v>0</v>
      </c>
      <c r="Q159" s="206"/>
      <c r="R159" s="207">
        <f>R160</f>
        <v>36.432000000000002</v>
      </c>
      <c r="S159" s="206"/>
      <c r="T159" s="20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83</v>
      </c>
      <c r="AT159" s="210" t="s">
        <v>74</v>
      </c>
      <c r="AU159" s="210" t="s">
        <v>83</v>
      </c>
      <c r="AY159" s="209" t="s">
        <v>123</v>
      </c>
      <c r="BK159" s="211">
        <f>BK160</f>
        <v>0</v>
      </c>
    </row>
    <row r="160" s="2" customFormat="1" ht="33" customHeight="1">
      <c r="A160" s="38"/>
      <c r="B160" s="39"/>
      <c r="C160" s="214" t="s">
        <v>184</v>
      </c>
      <c r="D160" s="214" t="s">
        <v>125</v>
      </c>
      <c r="E160" s="215" t="s">
        <v>211</v>
      </c>
      <c r="F160" s="216" t="s">
        <v>212</v>
      </c>
      <c r="G160" s="217" t="s">
        <v>128</v>
      </c>
      <c r="H160" s="218">
        <v>225</v>
      </c>
      <c r="I160" s="219"/>
      <c r="J160" s="220">
        <f>ROUND(I160*H160,2)</f>
        <v>0</v>
      </c>
      <c r="K160" s="216" t="s">
        <v>129</v>
      </c>
      <c r="L160" s="44"/>
      <c r="M160" s="221" t="s">
        <v>1</v>
      </c>
      <c r="N160" s="222" t="s">
        <v>40</v>
      </c>
      <c r="O160" s="91"/>
      <c r="P160" s="223">
        <f>O160*H160</f>
        <v>0</v>
      </c>
      <c r="Q160" s="223">
        <v>0.16192000000000001</v>
      </c>
      <c r="R160" s="223">
        <f>Q160*H160</f>
        <v>36.432000000000002</v>
      </c>
      <c r="S160" s="223">
        <v>0</v>
      </c>
      <c r="T160" s="22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5" t="s">
        <v>130</v>
      </c>
      <c r="AT160" s="225" t="s">
        <v>125</v>
      </c>
      <c r="AU160" s="225" t="s">
        <v>85</v>
      </c>
      <c r="AY160" s="17" t="s">
        <v>123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7" t="s">
        <v>83</v>
      </c>
      <c r="BK160" s="226">
        <f>ROUND(I160*H160,2)</f>
        <v>0</v>
      </c>
      <c r="BL160" s="17" t="s">
        <v>130</v>
      </c>
      <c r="BM160" s="225" t="s">
        <v>213</v>
      </c>
    </row>
    <row r="161" s="12" customFormat="1" ht="22.8" customHeight="1">
      <c r="A161" s="12"/>
      <c r="B161" s="198"/>
      <c r="C161" s="199"/>
      <c r="D161" s="200" t="s">
        <v>74</v>
      </c>
      <c r="E161" s="212" t="s">
        <v>146</v>
      </c>
      <c r="F161" s="212" t="s">
        <v>214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SUM(P162:P168)</f>
        <v>0</v>
      </c>
      <c r="Q161" s="206"/>
      <c r="R161" s="207">
        <f>SUM(R162:R168)</f>
        <v>169.739</v>
      </c>
      <c r="S161" s="206"/>
      <c r="T161" s="208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83</v>
      </c>
      <c r="AT161" s="210" t="s">
        <v>74</v>
      </c>
      <c r="AU161" s="210" t="s">
        <v>83</v>
      </c>
      <c r="AY161" s="209" t="s">
        <v>123</v>
      </c>
      <c r="BK161" s="211">
        <f>SUM(BK162:BK168)</f>
        <v>0</v>
      </c>
    </row>
    <row r="162" s="2" customFormat="1" ht="24.15" customHeight="1">
      <c r="A162" s="38"/>
      <c r="B162" s="39"/>
      <c r="C162" s="214" t="s">
        <v>215</v>
      </c>
      <c r="D162" s="214" t="s">
        <v>125</v>
      </c>
      <c r="E162" s="215" t="s">
        <v>216</v>
      </c>
      <c r="F162" s="216" t="s">
        <v>217</v>
      </c>
      <c r="G162" s="217" t="s">
        <v>128</v>
      </c>
      <c r="H162" s="218">
        <v>260</v>
      </c>
      <c r="I162" s="219"/>
      <c r="J162" s="220">
        <f>ROUND(I162*H162,2)</f>
        <v>0</v>
      </c>
      <c r="K162" s="216" t="s">
        <v>129</v>
      </c>
      <c r="L162" s="44"/>
      <c r="M162" s="221" t="s">
        <v>1</v>
      </c>
      <c r="N162" s="222" t="s">
        <v>40</v>
      </c>
      <c r="O162" s="91"/>
      <c r="P162" s="223">
        <f>O162*H162</f>
        <v>0</v>
      </c>
      <c r="Q162" s="223">
        <v>0.46000000000000002</v>
      </c>
      <c r="R162" s="223">
        <f>Q162*H162</f>
        <v>119.60000000000001</v>
      </c>
      <c r="S162" s="223">
        <v>0</v>
      </c>
      <c r="T162" s="22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5" t="s">
        <v>130</v>
      </c>
      <c r="AT162" s="225" t="s">
        <v>125</v>
      </c>
      <c r="AU162" s="225" t="s">
        <v>85</v>
      </c>
      <c r="AY162" s="17" t="s">
        <v>123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7" t="s">
        <v>83</v>
      </c>
      <c r="BK162" s="226">
        <f>ROUND(I162*H162,2)</f>
        <v>0</v>
      </c>
      <c r="BL162" s="17" t="s">
        <v>130</v>
      </c>
      <c r="BM162" s="225" t="s">
        <v>218</v>
      </c>
    </row>
    <row r="163" s="13" customFormat="1">
      <c r="A163" s="13"/>
      <c r="B163" s="232"/>
      <c r="C163" s="233"/>
      <c r="D163" s="227" t="s">
        <v>144</v>
      </c>
      <c r="E163" s="234" t="s">
        <v>1</v>
      </c>
      <c r="F163" s="235" t="s">
        <v>219</v>
      </c>
      <c r="G163" s="233"/>
      <c r="H163" s="236">
        <v>260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144</v>
      </c>
      <c r="AU163" s="242" t="s">
        <v>85</v>
      </c>
      <c r="AV163" s="13" t="s">
        <v>85</v>
      </c>
      <c r="AW163" s="13" t="s">
        <v>31</v>
      </c>
      <c r="AX163" s="13" t="s">
        <v>83</v>
      </c>
      <c r="AY163" s="242" t="s">
        <v>123</v>
      </c>
    </row>
    <row r="164" s="2" customFormat="1" ht="33" customHeight="1">
      <c r="A164" s="38"/>
      <c r="B164" s="39"/>
      <c r="C164" s="214" t="s">
        <v>220</v>
      </c>
      <c r="D164" s="214" t="s">
        <v>125</v>
      </c>
      <c r="E164" s="215" t="s">
        <v>221</v>
      </c>
      <c r="F164" s="216" t="s">
        <v>222</v>
      </c>
      <c r="G164" s="217" t="s">
        <v>128</v>
      </c>
      <c r="H164" s="218">
        <v>225</v>
      </c>
      <c r="I164" s="219"/>
      <c r="J164" s="220">
        <f>ROUND(I164*H164,2)</f>
        <v>0</v>
      </c>
      <c r="K164" s="216" t="s">
        <v>129</v>
      </c>
      <c r="L164" s="44"/>
      <c r="M164" s="221" t="s">
        <v>1</v>
      </c>
      <c r="N164" s="222" t="s">
        <v>40</v>
      </c>
      <c r="O164" s="91"/>
      <c r="P164" s="223">
        <f>O164*H164</f>
        <v>0</v>
      </c>
      <c r="Q164" s="223">
        <v>0.089219999999999994</v>
      </c>
      <c r="R164" s="223">
        <f>Q164*H164</f>
        <v>20.074499999999997</v>
      </c>
      <c r="S164" s="223">
        <v>0</v>
      </c>
      <c r="T164" s="22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5" t="s">
        <v>130</v>
      </c>
      <c r="AT164" s="225" t="s">
        <v>125</v>
      </c>
      <c r="AU164" s="225" t="s">
        <v>85</v>
      </c>
      <c r="AY164" s="17" t="s">
        <v>123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7" t="s">
        <v>83</v>
      </c>
      <c r="BK164" s="226">
        <f>ROUND(I164*H164,2)</f>
        <v>0</v>
      </c>
      <c r="BL164" s="17" t="s">
        <v>130</v>
      </c>
      <c r="BM164" s="225" t="s">
        <v>223</v>
      </c>
    </row>
    <row r="165" s="2" customFormat="1" ht="24.15" customHeight="1">
      <c r="A165" s="38"/>
      <c r="B165" s="39"/>
      <c r="C165" s="243" t="s">
        <v>7</v>
      </c>
      <c r="D165" s="243" t="s">
        <v>195</v>
      </c>
      <c r="E165" s="244" t="s">
        <v>224</v>
      </c>
      <c r="F165" s="245" t="s">
        <v>225</v>
      </c>
      <c r="G165" s="246" t="s">
        <v>128</v>
      </c>
      <c r="H165" s="247">
        <v>213.18000000000001</v>
      </c>
      <c r="I165" s="248"/>
      <c r="J165" s="249">
        <f>ROUND(I165*H165,2)</f>
        <v>0</v>
      </c>
      <c r="K165" s="245" t="s">
        <v>129</v>
      </c>
      <c r="L165" s="250"/>
      <c r="M165" s="251" t="s">
        <v>1</v>
      </c>
      <c r="N165" s="252" t="s">
        <v>40</v>
      </c>
      <c r="O165" s="91"/>
      <c r="P165" s="223">
        <f>O165*H165</f>
        <v>0</v>
      </c>
      <c r="Q165" s="223">
        <v>0.13100000000000001</v>
      </c>
      <c r="R165" s="223">
        <f>Q165*H165</f>
        <v>27.926580000000001</v>
      </c>
      <c r="S165" s="223">
        <v>0</v>
      </c>
      <c r="T165" s="22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5" t="s">
        <v>162</v>
      </c>
      <c r="AT165" s="225" t="s">
        <v>195</v>
      </c>
      <c r="AU165" s="225" t="s">
        <v>85</v>
      </c>
      <c r="AY165" s="17" t="s">
        <v>123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7" t="s">
        <v>83</v>
      </c>
      <c r="BK165" s="226">
        <f>ROUND(I165*H165,2)</f>
        <v>0</v>
      </c>
      <c r="BL165" s="17" t="s">
        <v>130</v>
      </c>
      <c r="BM165" s="225" t="s">
        <v>226</v>
      </c>
    </row>
    <row r="166" s="13" customFormat="1">
      <c r="A166" s="13"/>
      <c r="B166" s="232"/>
      <c r="C166" s="233"/>
      <c r="D166" s="227" t="s">
        <v>144</v>
      </c>
      <c r="E166" s="233"/>
      <c r="F166" s="235" t="s">
        <v>227</v>
      </c>
      <c r="G166" s="233"/>
      <c r="H166" s="236">
        <v>213.18000000000001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144</v>
      </c>
      <c r="AU166" s="242" t="s">
        <v>85</v>
      </c>
      <c r="AV166" s="13" t="s">
        <v>85</v>
      </c>
      <c r="AW166" s="13" t="s">
        <v>4</v>
      </c>
      <c r="AX166" s="13" t="s">
        <v>83</v>
      </c>
      <c r="AY166" s="242" t="s">
        <v>123</v>
      </c>
    </row>
    <row r="167" s="2" customFormat="1" ht="24.15" customHeight="1">
      <c r="A167" s="38"/>
      <c r="B167" s="39"/>
      <c r="C167" s="243" t="s">
        <v>228</v>
      </c>
      <c r="D167" s="243" t="s">
        <v>195</v>
      </c>
      <c r="E167" s="244" t="s">
        <v>229</v>
      </c>
      <c r="F167" s="245" t="s">
        <v>230</v>
      </c>
      <c r="G167" s="246" t="s">
        <v>128</v>
      </c>
      <c r="H167" s="247">
        <v>16.32</v>
      </c>
      <c r="I167" s="248"/>
      <c r="J167" s="249">
        <f>ROUND(I167*H167,2)</f>
        <v>0</v>
      </c>
      <c r="K167" s="245" t="s">
        <v>129</v>
      </c>
      <c r="L167" s="250"/>
      <c r="M167" s="251" t="s">
        <v>1</v>
      </c>
      <c r="N167" s="252" t="s">
        <v>40</v>
      </c>
      <c r="O167" s="91"/>
      <c r="P167" s="223">
        <f>O167*H167</f>
        <v>0</v>
      </c>
      <c r="Q167" s="223">
        <v>0.13100000000000001</v>
      </c>
      <c r="R167" s="223">
        <f>Q167*H167</f>
        <v>2.1379200000000003</v>
      </c>
      <c r="S167" s="223">
        <v>0</v>
      </c>
      <c r="T167" s="22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5" t="s">
        <v>162</v>
      </c>
      <c r="AT167" s="225" t="s">
        <v>195</v>
      </c>
      <c r="AU167" s="225" t="s">
        <v>85</v>
      </c>
      <c r="AY167" s="17" t="s">
        <v>123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7" t="s">
        <v>83</v>
      </c>
      <c r="BK167" s="226">
        <f>ROUND(I167*H167,2)</f>
        <v>0</v>
      </c>
      <c r="BL167" s="17" t="s">
        <v>130</v>
      </c>
      <c r="BM167" s="225" t="s">
        <v>231</v>
      </c>
    </row>
    <row r="168" s="13" customFormat="1">
      <c r="A168" s="13"/>
      <c r="B168" s="232"/>
      <c r="C168" s="233"/>
      <c r="D168" s="227" t="s">
        <v>144</v>
      </c>
      <c r="E168" s="233"/>
      <c r="F168" s="235" t="s">
        <v>232</v>
      </c>
      <c r="G168" s="233"/>
      <c r="H168" s="236">
        <v>16.32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144</v>
      </c>
      <c r="AU168" s="242" t="s">
        <v>85</v>
      </c>
      <c r="AV168" s="13" t="s">
        <v>85</v>
      </c>
      <c r="AW168" s="13" t="s">
        <v>4</v>
      </c>
      <c r="AX168" s="13" t="s">
        <v>83</v>
      </c>
      <c r="AY168" s="242" t="s">
        <v>123</v>
      </c>
    </row>
    <row r="169" s="12" customFormat="1" ht="22.8" customHeight="1">
      <c r="A169" s="12"/>
      <c r="B169" s="198"/>
      <c r="C169" s="199"/>
      <c r="D169" s="200" t="s">
        <v>74</v>
      </c>
      <c r="E169" s="212" t="s">
        <v>151</v>
      </c>
      <c r="F169" s="212" t="s">
        <v>233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SUM(P170:P183)</f>
        <v>0</v>
      </c>
      <c r="Q169" s="206"/>
      <c r="R169" s="207">
        <f>SUM(R170:R183)</f>
        <v>20.090609999999998</v>
      </c>
      <c r="S169" s="206"/>
      <c r="T169" s="208">
        <f>SUM(T170:T183)</f>
        <v>28.805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83</v>
      </c>
      <c r="AT169" s="210" t="s">
        <v>74</v>
      </c>
      <c r="AU169" s="210" t="s">
        <v>83</v>
      </c>
      <c r="AY169" s="209" t="s">
        <v>123</v>
      </c>
      <c r="BK169" s="211">
        <f>SUM(BK170:BK183)</f>
        <v>0</v>
      </c>
    </row>
    <row r="170" s="2" customFormat="1" ht="21.75" customHeight="1">
      <c r="A170" s="38"/>
      <c r="B170" s="39"/>
      <c r="C170" s="214" t="s">
        <v>234</v>
      </c>
      <c r="D170" s="214" t="s">
        <v>125</v>
      </c>
      <c r="E170" s="215" t="s">
        <v>235</v>
      </c>
      <c r="F170" s="216" t="s">
        <v>236</v>
      </c>
      <c r="G170" s="217" t="s">
        <v>128</v>
      </c>
      <c r="H170" s="218">
        <v>50</v>
      </c>
      <c r="I170" s="219"/>
      <c r="J170" s="220">
        <f>ROUND(I170*H170,2)</f>
        <v>0</v>
      </c>
      <c r="K170" s="216" t="s">
        <v>129</v>
      </c>
      <c r="L170" s="44"/>
      <c r="M170" s="221" t="s">
        <v>1</v>
      </c>
      <c r="N170" s="222" t="s">
        <v>40</v>
      </c>
      <c r="O170" s="91"/>
      <c r="P170" s="223">
        <f>O170*H170</f>
        <v>0</v>
      </c>
      <c r="Q170" s="223">
        <v>0</v>
      </c>
      <c r="R170" s="223">
        <f>Q170*H170</f>
        <v>0</v>
      </c>
      <c r="S170" s="223">
        <v>0.28100000000000003</v>
      </c>
      <c r="T170" s="224">
        <f>S170*H170</f>
        <v>14.050000000000001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5" t="s">
        <v>130</v>
      </c>
      <c r="AT170" s="225" t="s">
        <v>125</v>
      </c>
      <c r="AU170" s="225" t="s">
        <v>85</v>
      </c>
      <c r="AY170" s="17" t="s">
        <v>123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7" t="s">
        <v>83</v>
      </c>
      <c r="BK170" s="226">
        <f>ROUND(I170*H170,2)</f>
        <v>0</v>
      </c>
      <c r="BL170" s="17" t="s">
        <v>130</v>
      </c>
      <c r="BM170" s="225" t="s">
        <v>237</v>
      </c>
    </row>
    <row r="171" s="2" customFormat="1" ht="24.15" customHeight="1">
      <c r="A171" s="38"/>
      <c r="B171" s="39"/>
      <c r="C171" s="214" t="s">
        <v>238</v>
      </c>
      <c r="D171" s="214" t="s">
        <v>125</v>
      </c>
      <c r="E171" s="215" t="s">
        <v>239</v>
      </c>
      <c r="F171" s="216" t="s">
        <v>240</v>
      </c>
      <c r="G171" s="217" t="s">
        <v>128</v>
      </c>
      <c r="H171" s="218">
        <v>26</v>
      </c>
      <c r="I171" s="219"/>
      <c r="J171" s="220">
        <f>ROUND(I171*H171,2)</f>
        <v>0</v>
      </c>
      <c r="K171" s="216" t="s">
        <v>129</v>
      </c>
      <c r="L171" s="44"/>
      <c r="M171" s="221" t="s">
        <v>1</v>
      </c>
      <c r="N171" s="222" t="s">
        <v>40</v>
      </c>
      <c r="O171" s="91"/>
      <c r="P171" s="223">
        <f>O171*H171</f>
        <v>0</v>
      </c>
      <c r="Q171" s="223">
        <v>0</v>
      </c>
      <c r="R171" s="223">
        <f>Q171*H171</f>
        <v>0</v>
      </c>
      <c r="S171" s="223">
        <v>0.26000000000000001</v>
      </c>
      <c r="T171" s="224">
        <f>S171*H171</f>
        <v>6.7599999999999998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5" t="s">
        <v>130</v>
      </c>
      <c r="AT171" s="225" t="s">
        <v>125</v>
      </c>
      <c r="AU171" s="225" t="s">
        <v>85</v>
      </c>
      <c r="AY171" s="17" t="s">
        <v>123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7" t="s">
        <v>83</v>
      </c>
      <c r="BK171" s="226">
        <f>ROUND(I171*H171,2)</f>
        <v>0</v>
      </c>
      <c r="BL171" s="17" t="s">
        <v>130</v>
      </c>
      <c r="BM171" s="225" t="s">
        <v>241</v>
      </c>
    </row>
    <row r="172" s="2" customFormat="1" ht="16.5" customHeight="1">
      <c r="A172" s="38"/>
      <c r="B172" s="39"/>
      <c r="C172" s="214" t="s">
        <v>242</v>
      </c>
      <c r="D172" s="214" t="s">
        <v>125</v>
      </c>
      <c r="E172" s="215" t="s">
        <v>243</v>
      </c>
      <c r="F172" s="216" t="s">
        <v>244</v>
      </c>
      <c r="G172" s="217" t="s">
        <v>149</v>
      </c>
      <c r="H172" s="218">
        <v>39</v>
      </c>
      <c r="I172" s="219"/>
      <c r="J172" s="220">
        <f>ROUND(I172*H172,2)</f>
        <v>0</v>
      </c>
      <c r="K172" s="216" t="s">
        <v>129</v>
      </c>
      <c r="L172" s="44"/>
      <c r="M172" s="221" t="s">
        <v>1</v>
      </c>
      <c r="N172" s="222" t="s">
        <v>40</v>
      </c>
      <c r="O172" s="91"/>
      <c r="P172" s="223">
        <f>O172*H172</f>
        <v>0</v>
      </c>
      <c r="Q172" s="223">
        <v>0</v>
      </c>
      <c r="R172" s="223">
        <f>Q172*H172</f>
        <v>0</v>
      </c>
      <c r="S172" s="223">
        <v>0.20499999999999999</v>
      </c>
      <c r="T172" s="224">
        <f>S172*H172</f>
        <v>7.9949999999999992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5" t="s">
        <v>130</v>
      </c>
      <c r="AT172" s="225" t="s">
        <v>125</v>
      </c>
      <c r="AU172" s="225" t="s">
        <v>85</v>
      </c>
      <c r="AY172" s="17" t="s">
        <v>123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7" t="s">
        <v>83</v>
      </c>
      <c r="BK172" s="226">
        <f>ROUND(I172*H172,2)</f>
        <v>0</v>
      </c>
      <c r="BL172" s="17" t="s">
        <v>130</v>
      </c>
      <c r="BM172" s="225" t="s">
        <v>245</v>
      </c>
    </row>
    <row r="173" s="13" customFormat="1">
      <c r="A173" s="13"/>
      <c r="B173" s="232"/>
      <c r="C173" s="233"/>
      <c r="D173" s="227" t="s">
        <v>144</v>
      </c>
      <c r="E173" s="234" t="s">
        <v>1</v>
      </c>
      <c r="F173" s="235" t="s">
        <v>246</v>
      </c>
      <c r="G173" s="233"/>
      <c r="H173" s="236">
        <v>39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144</v>
      </c>
      <c r="AU173" s="242" t="s">
        <v>85</v>
      </c>
      <c r="AV173" s="13" t="s">
        <v>85</v>
      </c>
      <c r="AW173" s="13" t="s">
        <v>31</v>
      </c>
      <c r="AX173" s="13" t="s">
        <v>83</v>
      </c>
      <c r="AY173" s="242" t="s">
        <v>123</v>
      </c>
    </row>
    <row r="174" s="2" customFormat="1" ht="33" customHeight="1">
      <c r="A174" s="38"/>
      <c r="B174" s="39"/>
      <c r="C174" s="214" t="s">
        <v>247</v>
      </c>
      <c r="D174" s="214" t="s">
        <v>125</v>
      </c>
      <c r="E174" s="215" t="s">
        <v>248</v>
      </c>
      <c r="F174" s="216" t="s">
        <v>249</v>
      </c>
      <c r="G174" s="217" t="s">
        <v>128</v>
      </c>
      <c r="H174" s="218">
        <v>76</v>
      </c>
      <c r="I174" s="219"/>
      <c r="J174" s="220">
        <f>ROUND(I174*H174,2)</f>
        <v>0</v>
      </c>
      <c r="K174" s="216" t="s">
        <v>129</v>
      </c>
      <c r="L174" s="44"/>
      <c r="M174" s="221" t="s">
        <v>1</v>
      </c>
      <c r="N174" s="222" t="s">
        <v>40</v>
      </c>
      <c r="O174" s="91"/>
      <c r="P174" s="223">
        <f>O174*H174</f>
        <v>0</v>
      </c>
      <c r="Q174" s="223">
        <v>0.059089999999999997</v>
      </c>
      <c r="R174" s="223">
        <f>Q174*H174</f>
        <v>4.4908399999999995</v>
      </c>
      <c r="S174" s="223">
        <v>0</v>
      </c>
      <c r="T174" s="22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5" t="s">
        <v>130</v>
      </c>
      <c r="AT174" s="225" t="s">
        <v>125</v>
      </c>
      <c r="AU174" s="225" t="s">
        <v>85</v>
      </c>
      <c r="AY174" s="17" t="s">
        <v>123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7" t="s">
        <v>83</v>
      </c>
      <c r="BK174" s="226">
        <f>ROUND(I174*H174,2)</f>
        <v>0</v>
      </c>
      <c r="BL174" s="17" t="s">
        <v>130</v>
      </c>
      <c r="BM174" s="225" t="s">
        <v>250</v>
      </c>
    </row>
    <row r="175" s="13" customFormat="1">
      <c r="A175" s="13"/>
      <c r="B175" s="232"/>
      <c r="C175" s="233"/>
      <c r="D175" s="227" t="s">
        <v>144</v>
      </c>
      <c r="E175" s="234" t="s">
        <v>1</v>
      </c>
      <c r="F175" s="235" t="s">
        <v>251</v>
      </c>
      <c r="G175" s="233"/>
      <c r="H175" s="236">
        <v>76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144</v>
      </c>
      <c r="AU175" s="242" t="s">
        <v>85</v>
      </c>
      <c r="AV175" s="13" t="s">
        <v>85</v>
      </c>
      <c r="AW175" s="13" t="s">
        <v>31</v>
      </c>
      <c r="AX175" s="13" t="s">
        <v>83</v>
      </c>
      <c r="AY175" s="242" t="s">
        <v>123</v>
      </c>
    </row>
    <row r="176" s="2" customFormat="1" ht="24.15" customHeight="1">
      <c r="A176" s="38"/>
      <c r="B176" s="39"/>
      <c r="C176" s="214" t="s">
        <v>252</v>
      </c>
      <c r="D176" s="214" t="s">
        <v>125</v>
      </c>
      <c r="E176" s="215" t="s">
        <v>253</v>
      </c>
      <c r="F176" s="216" t="s">
        <v>254</v>
      </c>
      <c r="G176" s="217" t="s">
        <v>128</v>
      </c>
      <c r="H176" s="218">
        <v>50</v>
      </c>
      <c r="I176" s="219"/>
      <c r="J176" s="220">
        <f>ROUND(I176*H176,2)</f>
        <v>0</v>
      </c>
      <c r="K176" s="216" t="s">
        <v>129</v>
      </c>
      <c r="L176" s="44"/>
      <c r="M176" s="221" t="s">
        <v>1</v>
      </c>
      <c r="N176" s="222" t="s">
        <v>40</v>
      </c>
      <c r="O176" s="91"/>
      <c r="P176" s="223">
        <f>O176*H176</f>
        <v>0</v>
      </c>
      <c r="Q176" s="223">
        <v>0.16700000000000001</v>
      </c>
      <c r="R176" s="223">
        <f>Q176*H176</f>
        <v>8.3499999999999996</v>
      </c>
      <c r="S176" s="223">
        <v>0</v>
      </c>
      <c r="T176" s="22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5" t="s">
        <v>130</v>
      </c>
      <c r="AT176" s="225" t="s">
        <v>125</v>
      </c>
      <c r="AU176" s="225" t="s">
        <v>85</v>
      </c>
      <c r="AY176" s="17" t="s">
        <v>123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7" t="s">
        <v>83</v>
      </c>
      <c r="BK176" s="226">
        <f>ROUND(I176*H176,2)</f>
        <v>0</v>
      </c>
      <c r="BL176" s="17" t="s">
        <v>130</v>
      </c>
      <c r="BM176" s="225" t="s">
        <v>255</v>
      </c>
    </row>
    <row r="177" s="2" customFormat="1" ht="24.15" customHeight="1">
      <c r="A177" s="38"/>
      <c r="B177" s="39"/>
      <c r="C177" s="214" t="s">
        <v>256</v>
      </c>
      <c r="D177" s="214" t="s">
        <v>125</v>
      </c>
      <c r="E177" s="215" t="s">
        <v>257</v>
      </c>
      <c r="F177" s="216" t="s">
        <v>258</v>
      </c>
      <c r="G177" s="217" t="s">
        <v>128</v>
      </c>
      <c r="H177" s="218">
        <v>26</v>
      </c>
      <c r="I177" s="219"/>
      <c r="J177" s="220">
        <f>ROUND(I177*H177,2)</f>
        <v>0</v>
      </c>
      <c r="K177" s="216" t="s">
        <v>129</v>
      </c>
      <c r="L177" s="44"/>
      <c r="M177" s="221" t="s">
        <v>1</v>
      </c>
      <c r="N177" s="222" t="s">
        <v>40</v>
      </c>
      <c r="O177" s="91"/>
      <c r="P177" s="223">
        <f>O177*H177</f>
        <v>0</v>
      </c>
      <c r="Q177" s="223">
        <v>0.089219999999999994</v>
      </c>
      <c r="R177" s="223">
        <f>Q177*H177</f>
        <v>2.3197199999999998</v>
      </c>
      <c r="S177" s="223">
        <v>0</v>
      </c>
      <c r="T177" s="22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5" t="s">
        <v>130</v>
      </c>
      <c r="AT177" s="225" t="s">
        <v>125</v>
      </c>
      <c r="AU177" s="225" t="s">
        <v>85</v>
      </c>
      <c r="AY177" s="17" t="s">
        <v>123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7" t="s">
        <v>83</v>
      </c>
      <c r="BK177" s="226">
        <f>ROUND(I177*H177,2)</f>
        <v>0</v>
      </c>
      <c r="BL177" s="17" t="s">
        <v>130</v>
      </c>
      <c r="BM177" s="225" t="s">
        <v>259</v>
      </c>
    </row>
    <row r="178" s="2" customFormat="1" ht="24.15" customHeight="1">
      <c r="A178" s="38"/>
      <c r="B178" s="39"/>
      <c r="C178" s="214" t="s">
        <v>260</v>
      </c>
      <c r="D178" s="214" t="s">
        <v>125</v>
      </c>
      <c r="E178" s="215" t="s">
        <v>261</v>
      </c>
      <c r="F178" s="216" t="s">
        <v>262</v>
      </c>
      <c r="G178" s="217" t="s">
        <v>149</v>
      </c>
      <c r="H178" s="218">
        <v>25</v>
      </c>
      <c r="I178" s="219"/>
      <c r="J178" s="220">
        <f>ROUND(I178*H178,2)</f>
        <v>0</v>
      </c>
      <c r="K178" s="216" t="s">
        <v>129</v>
      </c>
      <c r="L178" s="44"/>
      <c r="M178" s="221" t="s">
        <v>1</v>
      </c>
      <c r="N178" s="222" t="s">
        <v>40</v>
      </c>
      <c r="O178" s="91"/>
      <c r="P178" s="223">
        <f>O178*H178</f>
        <v>0</v>
      </c>
      <c r="Q178" s="223">
        <v>0.14066999999999999</v>
      </c>
      <c r="R178" s="223">
        <f>Q178*H178</f>
        <v>3.5167499999999996</v>
      </c>
      <c r="S178" s="223">
        <v>0</v>
      </c>
      <c r="T178" s="22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5" t="s">
        <v>130</v>
      </c>
      <c r="AT178" s="225" t="s">
        <v>125</v>
      </c>
      <c r="AU178" s="225" t="s">
        <v>85</v>
      </c>
      <c r="AY178" s="17" t="s">
        <v>123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7" t="s">
        <v>83</v>
      </c>
      <c r="BK178" s="226">
        <f>ROUND(I178*H178,2)</f>
        <v>0</v>
      </c>
      <c r="BL178" s="17" t="s">
        <v>130</v>
      </c>
      <c r="BM178" s="225" t="s">
        <v>263</v>
      </c>
    </row>
    <row r="179" s="2" customFormat="1" ht="24.15" customHeight="1">
      <c r="A179" s="38"/>
      <c r="B179" s="39"/>
      <c r="C179" s="214" t="s">
        <v>264</v>
      </c>
      <c r="D179" s="214" t="s">
        <v>125</v>
      </c>
      <c r="E179" s="215" t="s">
        <v>265</v>
      </c>
      <c r="F179" s="216" t="s">
        <v>266</v>
      </c>
      <c r="G179" s="217" t="s">
        <v>149</v>
      </c>
      <c r="H179" s="218">
        <v>14</v>
      </c>
      <c r="I179" s="219"/>
      <c r="J179" s="220">
        <f>ROUND(I179*H179,2)</f>
        <v>0</v>
      </c>
      <c r="K179" s="216" t="s">
        <v>129</v>
      </c>
      <c r="L179" s="44"/>
      <c r="M179" s="221" t="s">
        <v>1</v>
      </c>
      <c r="N179" s="222" t="s">
        <v>40</v>
      </c>
      <c r="O179" s="91"/>
      <c r="P179" s="223">
        <f>O179*H179</f>
        <v>0</v>
      </c>
      <c r="Q179" s="223">
        <v>0.10095</v>
      </c>
      <c r="R179" s="223">
        <f>Q179*H179</f>
        <v>1.4133</v>
      </c>
      <c r="S179" s="223">
        <v>0</v>
      </c>
      <c r="T179" s="22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5" t="s">
        <v>130</v>
      </c>
      <c r="AT179" s="225" t="s">
        <v>125</v>
      </c>
      <c r="AU179" s="225" t="s">
        <v>85</v>
      </c>
      <c r="AY179" s="17" t="s">
        <v>123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7" t="s">
        <v>83</v>
      </c>
      <c r="BK179" s="226">
        <f>ROUND(I179*H179,2)</f>
        <v>0</v>
      </c>
      <c r="BL179" s="17" t="s">
        <v>130</v>
      </c>
      <c r="BM179" s="225" t="s">
        <v>267</v>
      </c>
    </row>
    <row r="180" s="2" customFormat="1" ht="21.75" customHeight="1">
      <c r="A180" s="38"/>
      <c r="B180" s="39"/>
      <c r="C180" s="214" t="s">
        <v>268</v>
      </c>
      <c r="D180" s="214" t="s">
        <v>125</v>
      </c>
      <c r="E180" s="215" t="s">
        <v>269</v>
      </c>
      <c r="F180" s="216" t="s">
        <v>270</v>
      </c>
      <c r="G180" s="217" t="s">
        <v>149</v>
      </c>
      <c r="H180" s="218">
        <v>14</v>
      </c>
      <c r="I180" s="219"/>
      <c r="J180" s="220">
        <f>ROUND(I180*H180,2)</f>
        <v>0</v>
      </c>
      <c r="K180" s="216" t="s">
        <v>129</v>
      </c>
      <c r="L180" s="44"/>
      <c r="M180" s="221" t="s">
        <v>1</v>
      </c>
      <c r="N180" s="222" t="s">
        <v>40</v>
      </c>
      <c r="O180" s="91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5" t="s">
        <v>130</v>
      </c>
      <c r="AT180" s="225" t="s">
        <v>125</v>
      </c>
      <c r="AU180" s="225" t="s">
        <v>85</v>
      </c>
      <c r="AY180" s="17" t="s">
        <v>123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7" t="s">
        <v>83</v>
      </c>
      <c r="BK180" s="226">
        <f>ROUND(I180*H180,2)</f>
        <v>0</v>
      </c>
      <c r="BL180" s="17" t="s">
        <v>130</v>
      </c>
      <c r="BM180" s="225" t="s">
        <v>271</v>
      </c>
    </row>
    <row r="181" s="2" customFormat="1" ht="24.15" customHeight="1">
      <c r="A181" s="38"/>
      <c r="B181" s="39"/>
      <c r="C181" s="214" t="s">
        <v>272</v>
      </c>
      <c r="D181" s="214" t="s">
        <v>125</v>
      </c>
      <c r="E181" s="215" t="s">
        <v>273</v>
      </c>
      <c r="F181" s="216" t="s">
        <v>274</v>
      </c>
      <c r="G181" s="217" t="s">
        <v>149</v>
      </c>
      <c r="H181" s="218">
        <v>25</v>
      </c>
      <c r="I181" s="219"/>
      <c r="J181" s="220">
        <f>ROUND(I181*H181,2)</f>
        <v>0</v>
      </c>
      <c r="K181" s="216" t="s">
        <v>129</v>
      </c>
      <c r="L181" s="44"/>
      <c r="M181" s="221" t="s">
        <v>1</v>
      </c>
      <c r="N181" s="222" t="s">
        <v>40</v>
      </c>
      <c r="O181" s="91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5" t="s">
        <v>130</v>
      </c>
      <c r="AT181" s="225" t="s">
        <v>125</v>
      </c>
      <c r="AU181" s="225" t="s">
        <v>85</v>
      </c>
      <c r="AY181" s="17" t="s">
        <v>123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7" t="s">
        <v>83</v>
      </c>
      <c r="BK181" s="226">
        <f>ROUND(I181*H181,2)</f>
        <v>0</v>
      </c>
      <c r="BL181" s="17" t="s">
        <v>130</v>
      </c>
      <c r="BM181" s="225" t="s">
        <v>275</v>
      </c>
    </row>
    <row r="182" s="2" customFormat="1" ht="24.15" customHeight="1">
      <c r="A182" s="38"/>
      <c r="B182" s="39"/>
      <c r="C182" s="214" t="s">
        <v>276</v>
      </c>
      <c r="D182" s="214" t="s">
        <v>125</v>
      </c>
      <c r="E182" s="215" t="s">
        <v>277</v>
      </c>
      <c r="F182" s="216" t="s">
        <v>278</v>
      </c>
      <c r="G182" s="217" t="s">
        <v>128</v>
      </c>
      <c r="H182" s="218">
        <v>26</v>
      </c>
      <c r="I182" s="219"/>
      <c r="J182" s="220">
        <f>ROUND(I182*H182,2)</f>
        <v>0</v>
      </c>
      <c r="K182" s="216" t="s">
        <v>129</v>
      </c>
      <c r="L182" s="44"/>
      <c r="M182" s="221" t="s">
        <v>1</v>
      </c>
      <c r="N182" s="222" t="s">
        <v>40</v>
      </c>
      <c r="O182" s="91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5" t="s">
        <v>130</v>
      </c>
      <c r="AT182" s="225" t="s">
        <v>125</v>
      </c>
      <c r="AU182" s="225" t="s">
        <v>85</v>
      </c>
      <c r="AY182" s="17" t="s">
        <v>123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7" t="s">
        <v>83</v>
      </c>
      <c r="BK182" s="226">
        <f>ROUND(I182*H182,2)</f>
        <v>0</v>
      </c>
      <c r="BL182" s="17" t="s">
        <v>130</v>
      </c>
      <c r="BM182" s="225" t="s">
        <v>279</v>
      </c>
    </row>
    <row r="183" s="2" customFormat="1" ht="24.15" customHeight="1">
      <c r="A183" s="38"/>
      <c r="B183" s="39"/>
      <c r="C183" s="214" t="s">
        <v>280</v>
      </c>
      <c r="D183" s="214" t="s">
        <v>125</v>
      </c>
      <c r="E183" s="215" t="s">
        <v>281</v>
      </c>
      <c r="F183" s="216" t="s">
        <v>282</v>
      </c>
      <c r="G183" s="217" t="s">
        <v>128</v>
      </c>
      <c r="H183" s="218">
        <v>50</v>
      </c>
      <c r="I183" s="219"/>
      <c r="J183" s="220">
        <f>ROUND(I183*H183,2)</f>
        <v>0</v>
      </c>
      <c r="K183" s="216" t="s">
        <v>129</v>
      </c>
      <c r="L183" s="44"/>
      <c r="M183" s="221" t="s">
        <v>1</v>
      </c>
      <c r="N183" s="222" t="s">
        <v>40</v>
      </c>
      <c r="O183" s="91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5" t="s">
        <v>130</v>
      </c>
      <c r="AT183" s="225" t="s">
        <v>125</v>
      </c>
      <c r="AU183" s="225" t="s">
        <v>85</v>
      </c>
      <c r="AY183" s="17" t="s">
        <v>123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7" t="s">
        <v>83</v>
      </c>
      <c r="BK183" s="226">
        <f>ROUND(I183*H183,2)</f>
        <v>0</v>
      </c>
      <c r="BL183" s="17" t="s">
        <v>130</v>
      </c>
      <c r="BM183" s="225" t="s">
        <v>283</v>
      </c>
    </row>
    <row r="184" s="12" customFormat="1" ht="22.8" customHeight="1">
      <c r="A184" s="12"/>
      <c r="B184" s="198"/>
      <c r="C184" s="199"/>
      <c r="D184" s="200" t="s">
        <v>74</v>
      </c>
      <c r="E184" s="212" t="s">
        <v>162</v>
      </c>
      <c r="F184" s="212" t="s">
        <v>284</v>
      </c>
      <c r="G184" s="199"/>
      <c r="H184" s="199"/>
      <c r="I184" s="202"/>
      <c r="J184" s="213">
        <f>BK184</f>
        <v>0</v>
      </c>
      <c r="K184" s="199"/>
      <c r="L184" s="204"/>
      <c r="M184" s="205"/>
      <c r="N184" s="206"/>
      <c r="O184" s="206"/>
      <c r="P184" s="207">
        <f>SUM(P185:P199)</f>
        <v>0</v>
      </c>
      <c r="Q184" s="206"/>
      <c r="R184" s="207">
        <f>SUM(R185:R199)</f>
        <v>1.6158600000000001</v>
      </c>
      <c r="S184" s="206"/>
      <c r="T184" s="208">
        <f>SUM(T185:T199)</f>
        <v>3.6759999999999997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9" t="s">
        <v>83</v>
      </c>
      <c r="AT184" s="210" t="s">
        <v>74</v>
      </c>
      <c r="AU184" s="210" t="s">
        <v>83</v>
      </c>
      <c r="AY184" s="209" t="s">
        <v>123</v>
      </c>
      <c r="BK184" s="211">
        <f>SUM(BK185:BK199)</f>
        <v>0</v>
      </c>
    </row>
    <row r="185" s="2" customFormat="1" ht="33" customHeight="1">
      <c r="A185" s="38"/>
      <c r="B185" s="39"/>
      <c r="C185" s="214" t="s">
        <v>285</v>
      </c>
      <c r="D185" s="214" t="s">
        <v>125</v>
      </c>
      <c r="E185" s="215" t="s">
        <v>286</v>
      </c>
      <c r="F185" s="216" t="s">
        <v>287</v>
      </c>
      <c r="G185" s="217" t="s">
        <v>288</v>
      </c>
      <c r="H185" s="218">
        <v>2</v>
      </c>
      <c r="I185" s="219"/>
      <c r="J185" s="220">
        <f>ROUND(I185*H185,2)</f>
        <v>0</v>
      </c>
      <c r="K185" s="216" t="s">
        <v>129</v>
      </c>
      <c r="L185" s="44"/>
      <c r="M185" s="221" t="s">
        <v>1</v>
      </c>
      <c r="N185" s="222" t="s">
        <v>40</v>
      </c>
      <c r="O185" s="91"/>
      <c r="P185" s="223">
        <f>O185*H185</f>
        <v>0</v>
      </c>
      <c r="Q185" s="223">
        <v>0.00084999999999999995</v>
      </c>
      <c r="R185" s="223">
        <f>Q185*H185</f>
        <v>0.0016999999999999999</v>
      </c>
      <c r="S185" s="223">
        <v>0</v>
      </c>
      <c r="T185" s="22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5" t="s">
        <v>130</v>
      </c>
      <c r="AT185" s="225" t="s">
        <v>125</v>
      </c>
      <c r="AU185" s="225" t="s">
        <v>85</v>
      </c>
      <c r="AY185" s="17" t="s">
        <v>123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7" t="s">
        <v>83</v>
      </c>
      <c r="BK185" s="226">
        <f>ROUND(I185*H185,2)</f>
        <v>0</v>
      </c>
      <c r="BL185" s="17" t="s">
        <v>130</v>
      </c>
      <c r="BM185" s="225" t="s">
        <v>289</v>
      </c>
    </row>
    <row r="186" s="2" customFormat="1" ht="24.15" customHeight="1">
      <c r="A186" s="38"/>
      <c r="B186" s="39"/>
      <c r="C186" s="214" t="s">
        <v>290</v>
      </c>
      <c r="D186" s="214" t="s">
        <v>125</v>
      </c>
      <c r="E186" s="215" t="s">
        <v>291</v>
      </c>
      <c r="F186" s="216" t="s">
        <v>292</v>
      </c>
      <c r="G186" s="217" t="s">
        <v>149</v>
      </c>
      <c r="H186" s="218">
        <v>2</v>
      </c>
      <c r="I186" s="219"/>
      <c r="J186" s="220">
        <f>ROUND(I186*H186,2)</f>
        <v>0</v>
      </c>
      <c r="K186" s="216" t="s">
        <v>129</v>
      </c>
      <c r="L186" s="44"/>
      <c r="M186" s="221" t="s">
        <v>1</v>
      </c>
      <c r="N186" s="222" t="s">
        <v>40</v>
      </c>
      <c r="O186" s="91"/>
      <c r="P186" s="223">
        <f>O186*H186</f>
        <v>0</v>
      </c>
      <c r="Q186" s="223">
        <v>0.0027599999999999999</v>
      </c>
      <c r="R186" s="223">
        <f>Q186*H186</f>
        <v>0.0055199999999999997</v>
      </c>
      <c r="S186" s="223">
        <v>0</v>
      </c>
      <c r="T186" s="22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5" t="s">
        <v>130</v>
      </c>
      <c r="AT186" s="225" t="s">
        <v>125</v>
      </c>
      <c r="AU186" s="225" t="s">
        <v>85</v>
      </c>
      <c r="AY186" s="17" t="s">
        <v>123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7" t="s">
        <v>83</v>
      </c>
      <c r="BK186" s="226">
        <f>ROUND(I186*H186,2)</f>
        <v>0</v>
      </c>
      <c r="BL186" s="17" t="s">
        <v>130</v>
      </c>
      <c r="BM186" s="225" t="s">
        <v>293</v>
      </c>
    </row>
    <row r="187" s="2" customFormat="1" ht="24.15" customHeight="1">
      <c r="A187" s="38"/>
      <c r="B187" s="39"/>
      <c r="C187" s="214" t="s">
        <v>294</v>
      </c>
      <c r="D187" s="214" t="s">
        <v>125</v>
      </c>
      <c r="E187" s="215" t="s">
        <v>295</v>
      </c>
      <c r="F187" s="216" t="s">
        <v>296</v>
      </c>
      <c r="G187" s="217" t="s">
        <v>288</v>
      </c>
      <c r="H187" s="218">
        <v>2</v>
      </c>
      <c r="I187" s="219"/>
      <c r="J187" s="220">
        <f>ROUND(I187*H187,2)</f>
        <v>0</v>
      </c>
      <c r="K187" s="216" t="s">
        <v>129</v>
      </c>
      <c r="L187" s="44"/>
      <c r="M187" s="221" t="s">
        <v>1</v>
      </c>
      <c r="N187" s="222" t="s">
        <v>40</v>
      </c>
      <c r="O187" s="91"/>
      <c r="P187" s="223">
        <f>O187*H187</f>
        <v>0</v>
      </c>
      <c r="Q187" s="223">
        <v>0.12422</v>
      </c>
      <c r="R187" s="223">
        <f>Q187*H187</f>
        <v>0.24843999999999999</v>
      </c>
      <c r="S187" s="223">
        <v>0</v>
      </c>
      <c r="T187" s="22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5" t="s">
        <v>130</v>
      </c>
      <c r="AT187" s="225" t="s">
        <v>125</v>
      </c>
      <c r="AU187" s="225" t="s">
        <v>85</v>
      </c>
      <c r="AY187" s="17" t="s">
        <v>123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7" t="s">
        <v>83</v>
      </c>
      <c r="BK187" s="226">
        <f>ROUND(I187*H187,2)</f>
        <v>0</v>
      </c>
      <c r="BL187" s="17" t="s">
        <v>130</v>
      </c>
      <c r="BM187" s="225" t="s">
        <v>297</v>
      </c>
    </row>
    <row r="188" s="2" customFormat="1" ht="24.15" customHeight="1">
      <c r="A188" s="38"/>
      <c r="B188" s="39"/>
      <c r="C188" s="243" t="s">
        <v>298</v>
      </c>
      <c r="D188" s="243" t="s">
        <v>195</v>
      </c>
      <c r="E188" s="244" t="s">
        <v>299</v>
      </c>
      <c r="F188" s="245" t="s">
        <v>300</v>
      </c>
      <c r="G188" s="246" t="s">
        <v>288</v>
      </c>
      <c r="H188" s="247">
        <v>2</v>
      </c>
      <c r="I188" s="248"/>
      <c r="J188" s="249">
        <f>ROUND(I188*H188,2)</f>
        <v>0</v>
      </c>
      <c r="K188" s="245" t="s">
        <v>129</v>
      </c>
      <c r="L188" s="250"/>
      <c r="M188" s="251" t="s">
        <v>1</v>
      </c>
      <c r="N188" s="252" t="s">
        <v>40</v>
      </c>
      <c r="O188" s="91"/>
      <c r="P188" s="223">
        <f>O188*H188</f>
        <v>0</v>
      </c>
      <c r="Q188" s="223">
        <v>0.071999999999999995</v>
      </c>
      <c r="R188" s="223">
        <f>Q188*H188</f>
        <v>0.14399999999999999</v>
      </c>
      <c r="S188" s="223">
        <v>0</v>
      </c>
      <c r="T188" s="22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5" t="s">
        <v>162</v>
      </c>
      <c r="AT188" s="225" t="s">
        <v>195</v>
      </c>
      <c r="AU188" s="225" t="s">
        <v>85</v>
      </c>
      <c r="AY188" s="17" t="s">
        <v>123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7" t="s">
        <v>83</v>
      </c>
      <c r="BK188" s="226">
        <f>ROUND(I188*H188,2)</f>
        <v>0</v>
      </c>
      <c r="BL188" s="17" t="s">
        <v>130</v>
      </c>
      <c r="BM188" s="225" t="s">
        <v>301</v>
      </c>
    </row>
    <row r="189" s="2" customFormat="1" ht="24.15" customHeight="1">
      <c r="A189" s="38"/>
      <c r="B189" s="39"/>
      <c r="C189" s="214" t="s">
        <v>302</v>
      </c>
      <c r="D189" s="214" t="s">
        <v>125</v>
      </c>
      <c r="E189" s="215" t="s">
        <v>303</v>
      </c>
      <c r="F189" s="216" t="s">
        <v>304</v>
      </c>
      <c r="G189" s="217" t="s">
        <v>288</v>
      </c>
      <c r="H189" s="218">
        <v>2</v>
      </c>
      <c r="I189" s="219"/>
      <c r="J189" s="220">
        <f>ROUND(I189*H189,2)</f>
        <v>0</v>
      </c>
      <c r="K189" s="216" t="s">
        <v>129</v>
      </c>
      <c r="L189" s="44"/>
      <c r="M189" s="221" t="s">
        <v>1</v>
      </c>
      <c r="N189" s="222" t="s">
        <v>40</v>
      </c>
      <c r="O189" s="91"/>
      <c r="P189" s="223">
        <f>O189*H189</f>
        <v>0</v>
      </c>
      <c r="Q189" s="223">
        <v>0.02972</v>
      </c>
      <c r="R189" s="223">
        <f>Q189*H189</f>
        <v>0.05944</v>
      </c>
      <c r="S189" s="223">
        <v>0</v>
      </c>
      <c r="T189" s="22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5" t="s">
        <v>130</v>
      </c>
      <c r="AT189" s="225" t="s">
        <v>125</v>
      </c>
      <c r="AU189" s="225" t="s">
        <v>85</v>
      </c>
      <c r="AY189" s="17" t="s">
        <v>123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7" t="s">
        <v>83</v>
      </c>
      <c r="BK189" s="226">
        <f>ROUND(I189*H189,2)</f>
        <v>0</v>
      </c>
      <c r="BL189" s="17" t="s">
        <v>130</v>
      </c>
      <c r="BM189" s="225" t="s">
        <v>305</v>
      </c>
    </row>
    <row r="190" s="2" customFormat="1" ht="21.75" customHeight="1">
      <c r="A190" s="38"/>
      <c r="B190" s="39"/>
      <c r="C190" s="243" t="s">
        <v>306</v>
      </c>
      <c r="D190" s="243" t="s">
        <v>195</v>
      </c>
      <c r="E190" s="244" t="s">
        <v>307</v>
      </c>
      <c r="F190" s="245" t="s">
        <v>308</v>
      </c>
      <c r="G190" s="246" t="s">
        <v>288</v>
      </c>
      <c r="H190" s="247">
        <v>2</v>
      </c>
      <c r="I190" s="248"/>
      <c r="J190" s="249">
        <f>ROUND(I190*H190,2)</f>
        <v>0</v>
      </c>
      <c r="K190" s="245" t="s">
        <v>129</v>
      </c>
      <c r="L190" s="250"/>
      <c r="M190" s="251" t="s">
        <v>1</v>
      </c>
      <c r="N190" s="252" t="s">
        <v>40</v>
      </c>
      <c r="O190" s="91"/>
      <c r="P190" s="223">
        <f>O190*H190</f>
        <v>0</v>
      </c>
      <c r="Q190" s="223">
        <v>0.111</v>
      </c>
      <c r="R190" s="223">
        <f>Q190*H190</f>
        <v>0.222</v>
      </c>
      <c r="S190" s="223">
        <v>0</v>
      </c>
      <c r="T190" s="22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5" t="s">
        <v>162</v>
      </c>
      <c r="AT190" s="225" t="s">
        <v>195</v>
      </c>
      <c r="AU190" s="225" t="s">
        <v>85</v>
      </c>
      <c r="AY190" s="17" t="s">
        <v>123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7" t="s">
        <v>83</v>
      </c>
      <c r="BK190" s="226">
        <f>ROUND(I190*H190,2)</f>
        <v>0</v>
      </c>
      <c r="BL190" s="17" t="s">
        <v>130</v>
      </c>
      <c r="BM190" s="225" t="s">
        <v>309</v>
      </c>
    </row>
    <row r="191" s="2" customFormat="1" ht="24.15" customHeight="1">
      <c r="A191" s="38"/>
      <c r="B191" s="39"/>
      <c r="C191" s="214" t="s">
        <v>310</v>
      </c>
      <c r="D191" s="214" t="s">
        <v>125</v>
      </c>
      <c r="E191" s="215" t="s">
        <v>311</v>
      </c>
      <c r="F191" s="216" t="s">
        <v>312</v>
      </c>
      <c r="G191" s="217" t="s">
        <v>288</v>
      </c>
      <c r="H191" s="218">
        <v>2</v>
      </c>
      <c r="I191" s="219"/>
      <c r="J191" s="220">
        <f>ROUND(I191*H191,2)</f>
        <v>0</v>
      </c>
      <c r="K191" s="216" t="s">
        <v>129</v>
      </c>
      <c r="L191" s="44"/>
      <c r="M191" s="221" t="s">
        <v>1</v>
      </c>
      <c r="N191" s="222" t="s">
        <v>40</v>
      </c>
      <c r="O191" s="91"/>
      <c r="P191" s="223">
        <f>O191*H191</f>
        <v>0</v>
      </c>
      <c r="Q191" s="223">
        <v>0.02972</v>
      </c>
      <c r="R191" s="223">
        <f>Q191*H191</f>
        <v>0.05944</v>
      </c>
      <c r="S191" s="223">
        <v>0</v>
      </c>
      <c r="T191" s="22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5" t="s">
        <v>130</v>
      </c>
      <c r="AT191" s="225" t="s">
        <v>125</v>
      </c>
      <c r="AU191" s="225" t="s">
        <v>85</v>
      </c>
      <c r="AY191" s="17" t="s">
        <v>123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7" t="s">
        <v>83</v>
      </c>
      <c r="BK191" s="226">
        <f>ROUND(I191*H191,2)</f>
        <v>0</v>
      </c>
      <c r="BL191" s="17" t="s">
        <v>130</v>
      </c>
      <c r="BM191" s="225" t="s">
        <v>313</v>
      </c>
    </row>
    <row r="192" s="2" customFormat="1" ht="24.15" customHeight="1">
      <c r="A192" s="38"/>
      <c r="B192" s="39"/>
      <c r="C192" s="243" t="s">
        <v>314</v>
      </c>
      <c r="D192" s="243" t="s">
        <v>195</v>
      </c>
      <c r="E192" s="244" t="s">
        <v>315</v>
      </c>
      <c r="F192" s="245" t="s">
        <v>316</v>
      </c>
      <c r="G192" s="246" t="s">
        <v>288</v>
      </c>
      <c r="H192" s="247">
        <v>2</v>
      </c>
      <c r="I192" s="248"/>
      <c r="J192" s="249">
        <f>ROUND(I192*H192,2)</f>
        <v>0</v>
      </c>
      <c r="K192" s="245" t="s">
        <v>129</v>
      </c>
      <c r="L192" s="250"/>
      <c r="M192" s="251" t="s">
        <v>1</v>
      </c>
      <c r="N192" s="252" t="s">
        <v>40</v>
      </c>
      <c r="O192" s="91"/>
      <c r="P192" s="223">
        <f>O192*H192</f>
        <v>0</v>
      </c>
      <c r="Q192" s="223">
        <v>0.057000000000000002</v>
      </c>
      <c r="R192" s="223">
        <f>Q192*H192</f>
        <v>0.114</v>
      </c>
      <c r="S192" s="223">
        <v>0</v>
      </c>
      <c r="T192" s="22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5" t="s">
        <v>162</v>
      </c>
      <c r="AT192" s="225" t="s">
        <v>195</v>
      </c>
      <c r="AU192" s="225" t="s">
        <v>85</v>
      </c>
      <c r="AY192" s="17" t="s">
        <v>123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7" t="s">
        <v>83</v>
      </c>
      <c r="BK192" s="226">
        <f>ROUND(I192*H192,2)</f>
        <v>0</v>
      </c>
      <c r="BL192" s="17" t="s">
        <v>130</v>
      </c>
      <c r="BM192" s="225" t="s">
        <v>317</v>
      </c>
    </row>
    <row r="193" s="2" customFormat="1" ht="24.15" customHeight="1">
      <c r="A193" s="38"/>
      <c r="B193" s="39"/>
      <c r="C193" s="214" t="s">
        <v>318</v>
      </c>
      <c r="D193" s="214" t="s">
        <v>125</v>
      </c>
      <c r="E193" s="215" t="s">
        <v>319</v>
      </c>
      <c r="F193" s="216" t="s">
        <v>320</v>
      </c>
      <c r="G193" s="217" t="s">
        <v>288</v>
      </c>
      <c r="H193" s="218">
        <v>2</v>
      </c>
      <c r="I193" s="219"/>
      <c r="J193" s="220">
        <f>ROUND(I193*H193,2)</f>
        <v>0</v>
      </c>
      <c r="K193" s="216" t="s">
        <v>129</v>
      </c>
      <c r="L193" s="44"/>
      <c r="M193" s="221" t="s">
        <v>1</v>
      </c>
      <c r="N193" s="222" t="s">
        <v>40</v>
      </c>
      <c r="O193" s="91"/>
      <c r="P193" s="223">
        <f>O193*H193</f>
        <v>0</v>
      </c>
      <c r="Q193" s="223">
        <v>0.02972</v>
      </c>
      <c r="R193" s="223">
        <f>Q193*H193</f>
        <v>0.05944</v>
      </c>
      <c r="S193" s="223">
        <v>0</v>
      </c>
      <c r="T193" s="22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5" t="s">
        <v>130</v>
      </c>
      <c r="AT193" s="225" t="s">
        <v>125</v>
      </c>
      <c r="AU193" s="225" t="s">
        <v>85</v>
      </c>
      <c r="AY193" s="17" t="s">
        <v>123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7" t="s">
        <v>83</v>
      </c>
      <c r="BK193" s="226">
        <f>ROUND(I193*H193,2)</f>
        <v>0</v>
      </c>
      <c r="BL193" s="17" t="s">
        <v>130</v>
      </c>
      <c r="BM193" s="225" t="s">
        <v>321</v>
      </c>
    </row>
    <row r="194" s="2" customFormat="1" ht="24.15" customHeight="1">
      <c r="A194" s="38"/>
      <c r="B194" s="39"/>
      <c r="C194" s="243" t="s">
        <v>322</v>
      </c>
      <c r="D194" s="243" t="s">
        <v>195</v>
      </c>
      <c r="E194" s="244" t="s">
        <v>323</v>
      </c>
      <c r="F194" s="245" t="s">
        <v>324</v>
      </c>
      <c r="G194" s="246" t="s">
        <v>288</v>
      </c>
      <c r="H194" s="247">
        <v>2</v>
      </c>
      <c r="I194" s="248"/>
      <c r="J194" s="249">
        <f>ROUND(I194*H194,2)</f>
        <v>0</v>
      </c>
      <c r="K194" s="245" t="s">
        <v>129</v>
      </c>
      <c r="L194" s="250"/>
      <c r="M194" s="251" t="s">
        <v>1</v>
      </c>
      <c r="N194" s="252" t="s">
        <v>40</v>
      </c>
      <c r="O194" s="91"/>
      <c r="P194" s="223">
        <f>O194*H194</f>
        <v>0</v>
      </c>
      <c r="Q194" s="223">
        <v>0.080000000000000002</v>
      </c>
      <c r="R194" s="223">
        <f>Q194*H194</f>
        <v>0.16</v>
      </c>
      <c r="S194" s="223">
        <v>0</v>
      </c>
      <c r="T194" s="22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5" t="s">
        <v>162</v>
      </c>
      <c r="AT194" s="225" t="s">
        <v>195</v>
      </c>
      <c r="AU194" s="225" t="s">
        <v>85</v>
      </c>
      <c r="AY194" s="17" t="s">
        <v>123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7" t="s">
        <v>83</v>
      </c>
      <c r="BK194" s="226">
        <f>ROUND(I194*H194,2)</f>
        <v>0</v>
      </c>
      <c r="BL194" s="17" t="s">
        <v>130</v>
      </c>
      <c r="BM194" s="225" t="s">
        <v>325</v>
      </c>
    </row>
    <row r="195" s="2" customFormat="1" ht="24.15" customHeight="1">
      <c r="A195" s="38"/>
      <c r="B195" s="39"/>
      <c r="C195" s="214" t="s">
        <v>326</v>
      </c>
      <c r="D195" s="214" t="s">
        <v>125</v>
      </c>
      <c r="E195" s="215" t="s">
        <v>327</v>
      </c>
      <c r="F195" s="216" t="s">
        <v>328</v>
      </c>
      <c r="G195" s="217" t="s">
        <v>288</v>
      </c>
      <c r="H195" s="218">
        <v>2</v>
      </c>
      <c r="I195" s="219"/>
      <c r="J195" s="220">
        <f>ROUND(I195*H195,2)</f>
        <v>0</v>
      </c>
      <c r="K195" s="216" t="s">
        <v>129</v>
      </c>
      <c r="L195" s="44"/>
      <c r="M195" s="221" t="s">
        <v>1</v>
      </c>
      <c r="N195" s="222" t="s">
        <v>40</v>
      </c>
      <c r="O195" s="91"/>
      <c r="P195" s="223">
        <f>O195*H195</f>
        <v>0</v>
      </c>
      <c r="Q195" s="223">
        <v>0.21734000000000001</v>
      </c>
      <c r="R195" s="223">
        <f>Q195*H195</f>
        <v>0.43468000000000001</v>
      </c>
      <c r="S195" s="223">
        <v>0</v>
      </c>
      <c r="T195" s="22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5" t="s">
        <v>130</v>
      </c>
      <c r="AT195" s="225" t="s">
        <v>125</v>
      </c>
      <c r="AU195" s="225" t="s">
        <v>85</v>
      </c>
      <c r="AY195" s="17" t="s">
        <v>123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7" t="s">
        <v>83</v>
      </c>
      <c r="BK195" s="226">
        <f>ROUND(I195*H195,2)</f>
        <v>0</v>
      </c>
      <c r="BL195" s="17" t="s">
        <v>130</v>
      </c>
      <c r="BM195" s="225" t="s">
        <v>329</v>
      </c>
    </row>
    <row r="196" s="2" customFormat="1" ht="16.5" customHeight="1">
      <c r="A196" s="38"/>
      <c r="B196" s="39"/>
      <c r="C196" s="243" t="s">
        <v>330</v>
      </c>
      <c r="D196" s="243" t="s">
        <v>195</v>
      </c>
      <c r="E196" s="244" t="s">
        <v>331</v>
      </c>
      <c r="F196" s="245" t="s">
        <v>332</v>
      </c>
      <c r="G196" s="246" t="s">
        <v>288</v>
      </c>
      <c r="H196" s="247">
        <v>2</v>
      </c>
      <c r="I196" s="248"/>
      <c r="J196" s="249">
        <f>ROUND(I196*H196,2)</f>
        <v>0</v>
      </c>
      <c r="K196" s="245" t="s">
        <v>129</v>
      </c>
      <c r="L196" s="250"/>
      <c r="M196" s="251" t="s">
        <v>1</v>
      </c>
      <c r="N196" s="252" t="s">
        <v>40</v>
      </c>
      <c r="O196" s="91"/>
      <c r="P196" s="223">
        <f>O196*H196</f>
        <v>0</v>
      </c>
      <c r="Q196" s="223">
        <v>0.050599999999999999</v>
      </c>
      <c r="R196" s="223">
        <f>Q196*H196</f>
        <v>0.1012</v>
      </c>
      <c r="S196" s="223">
        <v>0</v>
      </c>
      <c r="T196" s="22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5" t="s">
        <v>162</v>
      </c>
      <c r="AT196" s="225" t="s">
        <v>195</v>
      </c>
      <c r="AU196" s="225" t="s">
        <v>85</v>
      </c>
      <c r="AY196" s="17" t="s">
        <v>123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7" t="s">
        <v>83</v>
      </c>
      <c r="BK196" s="226">
        <f>ROUND(I196*H196,2)</f>
        <v>0</v>
      </c>
      <c r="BL196" s="17" t="s">
        <v>130</v>
      </c>
      <c r="BM196" s="225" t="s">
        <v>333</v>
      </c>
    </row>
    <row r="197" s="2" customFormat="1" ht="24.15" customHeight="1">
      <c r="A197" s="38"/>
      <c r="B197" s="39"/>
      <c r="C197" s="243" t="s">
        <v>334</v>
      </c>
      <c r="D197" s="243" t="s">
        <v>195</v>
      </c>
      <c r="E197" s="244" t="s">
        <v>335</v>
      </c>
      <c r="F197" s="245" t="s">
        <v>336</v>
      </c>
      <c r="G197" s="246" t="s">
        <v>288</v>
      </c>
      <c r="H197" s="247">
        <v>2</v>
      </c>
      <c r="I197" s="248"/>
      <c r="J197" s="249">
        <f>ROUND(I197*H197,2)</f>
        <v>0</v>
      </c>
      <c r="K197" s="245" t="s">
        <v>129</v>
      </c>
      <c r="L197" s="250"/>
      <c r="M197" s="251" t="s">
        <v>1</v>
      </c>
      <c r="N197" s="252" t="s">
        <v>40</v>
      </c>
      <c r="O197" s="91"/>
      <c r="P197" s="223">
        <f>O197*H197</f>
        <v>0</v>
      </c>
      <c r="Q197" s="223">
        <v>0.0030000000000000001</v>
      </c>
      <c r="R197" s="223">
        <f>Q197*H197</f>
        <v>0.0060000000000000001</v>
      </c>
      <c r="S197" s="223">
        <v>0</v>
      </c>
      <c r="T197" s="22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5" t="s">
        <v>162</v>
      </c>
      <c r="AT197" s="225" t="s">
        <v>195</v>
      </c>
      <c r="AU197" s="225" t="s">
        <v>85</v>
      </c>
      <c r="AY197" s="17" t="s">
        <v>123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7" t="s">
        <v>83</v>
      </c>
      <c r="BK197" s="226">
        <f>ROUND(I197*H197,2)</f>
        <v>0</v>
      </c>
      <c r="BL197" s="17" t="s">
        <v>130</v>
      </c>
      <c r="BM197" s="225" t="s">
        <v>337</v>
      </c>
    </row>
    <row r="198" s="2" customFormat="1" ht="24.15" customHeight="1">
      <c r="A198" s="38"/>
      <c r="B198" s="39"/>
      <c r="C198" s="214" t="s">
        <v>338</v>
      </c>
      <c r="D198" s="214" t="s">
        <v>125</v>
      </c>
      <c r="E198" s="215" t="s">
        <v>339</v>
      </c>
      <c r="F198" s="216" t="s">
        <v>340</v>
      </c>
      <c r="G198" s="217" t="s">
        <v>288</v>
      </c>
      <c r="H198" s="218">
        <v>2</v>
      </c>
      <c r="I198" s="219"/>
      <c r="J198" s="220">
        <f>ROUND(I198*H198,2)</f>
        <v>0</v>
      </c>
      <c r="K198" s="216" t="s">
        <v>129</v>
      </c>
      <c r="L198" s="44"/>
      <c r="M198" s="221" t="s">
        <v>1</v>
      </c>
      <c r="N198" s="222" t="s">
        <v>40</v>
      </c>
      <c r="O198" s="91"/>
      <c r="P198" s="223">
        <f>O198*H198</f>
        <v>0</v>
      </c>
      <c r="Q198" s="223">
        <v>0</v>
      </c>
      <c r="R198" s="223">
        <f>Q198*H198</f>
        <v>0</v>
      </c>
      <c r="S198" s="223">
        <v>0.20000000000000001</v>
      </c>
      <c r="T198" s="224">
        <f>S198*H198</f>
        <v>0.40000000000000002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5" t="s">
        <v>130</v>
      </c>
      <c r="AT198" s="225" t="s">
        <v>125</v>
      </c>
      <c r="AU198" s="225" t="s">
        <v>85</v>
      </c>
      <c r="AY198" s="17" t="s">
        <v>123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7" t="s">
        <v>83</v>
      </c>
      <c r="BK198" s="226">
        <f>ROUND(I198*H198,2)</f>
        <v>0</v>
      </c>
      <c r="BL198" s="17" t="s">
        <v>130</v>
      </c>
      <c r="BM198" s="225" t="s">
        <v>341</v>
      </c>
    </row>
    <row r="199" s="2" customFormat="1" ht="24.15" customHeight="1">
      <c r="A199" s="38"/>
      <c r="B199" s="39"/>
      <c r="C199" s="214" t="s">
        <v>342</v>
      </c>
      <c r="D199" s="214" t="s">
        <v>125</v>
      </c>
      <c r="E199" s="215" t="s">
        <v>343</v>
      </c>
      <c r="F199" s="216" t="s">
        <v>344</v>
      </c>
      <c r="G199" s="217" t="s">
        <v>288</v>
      </c>
      <c r="H199" s="218">
        <v>2</v>
      </c>
      <c r="I199" s="219"/>
      <c r="J199" s="220">
        <f>ROUND(I199*H199,2)</f>
        <v>0</v>
      </c>
      <c r="K199" s="216" t="s">
        <v>129</v>
      </c>
      <c r="L199" s="44"/>
      <c r="M199" s="221" t="s">
        <v>1</v>
      </c>
      <c r="N199" s="222" t="s">
        <v>40</v>
      </c>
      <c r="O199" s="91"/>
      <c r="P199" s="223">
        <f>O199*H199</f>
        <v>0</v>
      </c>
      <c r="Q199" s="223">
        <v>0</v>
      </c>
      <c r="R199" s="223">
        <f>Q199*H199</f>
        <v>0</v>
      </c>
      <c r="S199" s="223">
        <v>1.6379999999999999</v>
      </c>
      <c r="T199" s="224">
        <f>S199*H199</f>
        <v>3.2759999999999998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5" t="s">
        <v>130</v>
      </c>
      <c r="AT199" s="225" t="s">
        <v>125</v>
      </c>
      <c r="AU199" s="225" t="s">
        <v>85</v>
      </c>
      <c r="AY199" s="17" t="s">
        <v>123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7" t="s">
        <v>83</v>
      </c>
      <c r="BK199" s="226">
        <f>ROUND(I199*H199,2)</f>
        <v>0</v>
      </c>
      <c r="BL199" s="17" t="s">
        <v>130</v>
      </c>
      <c r="BM199" s="225" t="s">
        <v>345</v>
      </c>
    </row>
    <row r="200" s="12" customFormat="1" ht="22.8" customHeight="1">
      <c r="A200" s="12"/>
      <c r="B200" s="198"/>
      <c r="C200" s="199"/>
      <c r="D200" s="200" t="s">
        <v>74</v>
      </c>
      <c r="E200" s="212" t="s">
        <v>166</v>
      </c>
      <c r="F200" s="212" t="s">
        <v>346</v>
      </c>
      <c r="G200" s="199"/>
      <c r="H200" s="199"/>
      <c r="I200" s="202"/>
      <c r="J200" s="213">
        <f>BK200</f>
        <v>0</v>
      </c>
      <c r="K200" s="199"/>
      <c r="L200" s="204"/>
      <c r="M200" s="205"/>
      <c r="N200" s="206"/>
      <c r="O200" s="206"/>
      <c r="P200" s="207">
        <f>SUM(P201:P211)</f>
        <v>0</v>
      </c>
      <c r="Q200" s="206"/>
      <c r="R200" s="207">
        <f>SUM(R201:R211)</f>
        <v>58.397829999999999</v>
      </c>
      <c r="S200" s="206"/>
      <c r="T200" s="208">
        <f>SUM(T201:T211)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9" t="s">
        <v>83</v>
      </c>
      <c r="AT200" s="210" t="s">
        <v>74</v>
      </c>
      <c r="AU200" s="210" t="s">
        <v>83</v>
      </c>
      <c r="AY200" s="209" t="s">
        <v>123</v>
      </c>
      <c r="BK200" s="211">
        <f>SUM(BK201:BK211)</f>
        <v>0</v>
      </c>
    </row>
    <row r="201" s="2" customFormat="1" ht="24.15" customHeight="1">
      <c r="A201" s="38"/>
      <c r="B201" s="39"/>
      <c r="C201" s="214" t="s">
        <v>347</v>
      </c>
      <c r="D201" s="214" t="s">
        <v>125</v>
      </c>
      <c r="E201" s="215" t="s">
        <v>348</v>
      </c>
      <c r="F201" s="216" t="s">
        <v>349</v>
      </c>
      <c r="G201" s="217" t="s">
        <v>149</v>
      </c>
      <c r="H201" s="218">
        <v>175</v>
      </c>
      <c r="I201" s="219"/>
      <c r="J201" s="220">
        <f>ROUND(I201*H201,2)</f>
        <v>0</v>
      </c>
      <c r="K201" s="216" t="s">
        <v>129</v>
      </c>
      <c r="L201" s="44"/>
      <c r="M201" s="221" t="s">
        <v>1</v>
      </c>
      <c r="N201" s="222" t="s">
        <v>40</v>
      </c>
      <c r="O201" s="91"/>
      <c r="P201" s="223">
        <f>O201*H201</f>
        <v>0</v>
      </c>
      <c r="Q201" s="223">
        <v>0.16849</v>
      </c>
      <c r="R201" s="223">
        <f>Q201*H201</f>
        <v>29.485749999999999</v>
      </c>
      <c r="S201" s="223">
        <v>0</v>
      </c>
      <c r="T201" s="22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5" t="s">
        <v>130</v>
      </c>
      <c r="AT201" s="225" t="s">
        <v>125</v>
      </c>
      <c r="AU201" s="225" t="s">
        <v>85</v>
      </c>
      <c r="AY201" s="17" t="s">
        <v>123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7" t="s">
        <v>83</v>
      </c>
      <c r="BK201" s="226">
        <f>ROUND(I201*H201,2)</f>
        <v>0</v>
      </c>
      <c r="BL201" s="17" t="s">
        <v>130</v>
      </c>
      <c r="BM201" s="225" t="s">
        <v>350</v>
      </c>
    </row>
    <row r="202" s="14" customFormat="1">
      <c r="A202" s="14"/>
      <c r="B202" s="253"/>
      <c r="C202" s="254"/>
      <c r="D202" s="227" t="s">
        <v>144</v>
      </c>
      <c r="E202" s="255" t="s">
        <v>1</v>
      </c>
      <c r="F202" s="256" t="s">
        <v>351</v>
      </c>
      <c r="G202" s="254"/>
      <c r="H202" s="255" t="s">
        <v>1</v>
      </c>
      <c r="I202" s="257"/>
      <c r="J202" s="254"/>
      <c r="K202" s="254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144</v>
      </c>
      <c r="AU202" s="262" t="s">
        <v>85</v>
      </c>
      <c r="AV202" s="14" t="s">
        <v>83</v>
      </c>
      <c r="AW202" s="14" t="s">
        <v>31</v>
      </c>
      <c r="AX202" s="14" t="s">
        <v>75</v>
      </c>
      <c r="AY202" s="262" t="s">
        <v>123</v>
      </c>
    </row>
    <row r="203" s="13" customFormat="1">
      <c r="A203" s="13"/>
      <c r="B203" s="232"/>
      <c r="C203" s="233"/>
      <c r="D203" s="227" t="s">
        <v>144</v>
      </c>
      <c r="E203" s="234" t="s">
        <v>1</v>
      </c>
      <c r="F203" s="235" t="s">
        <v>352</v>
      </c>
      <c r="G203" s="233"/>
      <c r="H203" s="236">
        <v>155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144</v>
      </c>
      <c r="AU203" s="242" t="s">
        <v>85</v>
      </c>
      <c r="AV203" s="13" t="s">
        <v>85</v>
      </c>
      <c r="AW203" s="13" t="s">
        <v>31</v>
      </c>
      <c r="AX203" s="13" t="s">
        <v>75</v>
      </c>
      <c r="AY203" s="242" t="s">
        <v>123</v>
      </c>
    </row>
    <row r="204" s="14" customFormat="1">
      <c r="A204" s="14"/>
      <c r="B204" s="253"/>
      <c r="C204" s="254"/>
      <c r="D204" s="227" t="s">
        <v>144</v>
      </c>
      <c r="E204" s="255" t="s">
        <v>1</v>
      </c>
      <c r="F204" s="256" t="s">
        <v>353</v>
      </c>
      <c r="G204" s="254"/>
      <c r="H204" s="255" t="s">
        <v>1</v>
      </c>
      <c r="I204" s="257"/>
      <c r="J204" s="254"/>
      <c r="K204" s="254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144</v>
      </c>
      <c r="AU204" s="262" t="s">
        <v>85</v>
      </c>
      <c r="AV204" s="14" t="s">
        <v>83</v>
      </c>
      <c r="AW204" s="14" t="s">
        <v>31</v>
      </c>
      <c r="AX204" s="14" t="s">
        <v>75</v>
      </c>
      <c r="AY204" s="262" t="s">
        <v>123</v>
      </c>
    </row>
    <row r="205" s="13" customFormat="1">
      <c r="A205" s="13"/>
      <c r="B205" s="232"/>
      <c r="C205" s="233"/>
      <c r="D205" s="227" t="s">
        <v>144</v>
      </c>
      <c r="E205" s="234" t="s">
        <v>1</v>
      </c>
      <c r="F205" s="235" t="s">
        <v>354</v>
      </c>
      <c r="G205" s="233"/>
      <c r="H205" s="236">
        <v>20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144</v>
      </c>
      <c r="AU205" s="242" t="s">
        <v>85</v>
      </c>
      <c r="AV205" s="13" t="s">
        <v>85</v>
      </c>
      <c r="AW205" s="13" t="s">
        <v>31</v>
      </c>
      <c r="AX205" s="13" t="s">
        <v>75</v>
      </c>
      <c r="AY205" s="242" t="s">
        <v>123</v>
      </c>
    </row>
    <row r="206" s="15" customFormat="1">
      <c r="A206" s="15"/>
      <c r="B206" s="263"/>
      <c r="C206" s="264"/>
      <c r="D206" s="227" t="s">
        <v>144</v>
      </c>
      <c r="E206" s="265" t="s">
        <v>1</v>
      </c>
      <c r="F206" s="266" t="s">
        <v>355</v>
      </c>
      <c r="G206" s="264"/>
      <c r="H206" s="267">
        <v>175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3" t="s">
        <v>144</v>
      </c>
      <c r="AU206" s="273" t="s">
        <v>85</v>
      </c>
      <c r="AV206" s="15" t="s">
        <v>130</v>
      </c>
      <c r="AW206" s="15" t="s">
        <v>31</v>
      </c>
      <c r="AX206" s="15" t="s">
        <v>83</v>
      </c>
      <c r="AY206" s="273" t="s">
        <v>123</v>
      </c>
    </row>
    <row r="207" s="2" customFormat="1" ht="21.75" customHeight="1">
      <c r="A207" s="38"/>
      <c r="B207" s="39"/>
      <c r="C207" s="243" t="s">
        <v>356</v>
      </c>
      <c r="D207" s="243" t="s">
        <v>195</v>
      </c>
      <c r="E207" s="244" t="s">
        <v>357</v>
      </c>
      <c r="F207" s="245" t="s">
        <v>358</v>
      </c>
      <c r="G207" s="246" t="s">
        <v>149</v>
      </c>
      <c r="H207" s="247">
        <v>20.399999999999999</v>
      </c>
      <c r="I207" s="248"/>
      <c r="J207" s="249">
        <f>ROUND(I207*H207,2)</f>
        <v>0</v>
      </c>
      <c r="K207" s="245" t="s">
        <v>129</v>
      </c>
      <c r="L207" s="250"/>
      <c r="M207" s="251" t="s">
        <v>1</v>
      </c>
      <c r="N207" s="252" t="s">
        <v>40</v>
      </c>
      <c r="O207" s="91"/>
      <c r="P207" s="223">
        <f>O207*H207</f>
        <v>0</v>
      </c>
      <c r="Q207" s="223">
        <v>0.089999999999999997</v>
      </c>
      <c r="R207" s="223">
        <f>Q207*H207</f>
        <v>1.8359999999999999</v>
      </c>
      <c r="S207" s="223">
        <v>0</v>
      </c>
      <c r="T207" s="22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5" t="s">
        <v>162</v>
      </c>
      <c r="AT207" s="225" t="s">
        <v>195</v>
      </c>
      <c r="AU207" s="225" t="s">
        <v>85</v>
      </c>
      <c r="AY207" s="17" t="s">
        <v>123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7" t="s">
        <v>83</v>
      </c>
      <c r="BK207" s="226">
        <f>ROUND(I207*H207,2)</f>
        <v>0</v>
      </c>
      <c r="BL207" s="17" t="s">
        <v>130</v>
      </c>
      <c r="BM207" s="225" t="s">
        <v>359</v>
      </c>
    </row>
    <row r="208" s="13" customFormat="1">
      <c r="A208" s="13"/>
      <c r="B208" s="232"/>
      <c r="C208" s="233"/>
      <c r="D208" s="227" t="s">
        <v>144</v>
      </c>
      <c r="E208" s="233"/>
      <c r="F208" s="235" t="s">
        <v>360</v>
      </c>
      <c r="G208" s="233"/>
      <c r="H208" s="236">
        <v>20.399999999999999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144</v>
      </c>
      <c r="AU208" s="242" t="s">
        <v>85</v>
      </c>
      <c r="AV208" s="13" t="s">
        <v>85</v>
      </c>
      <c r="AW208" s="13" t="s">
        <v>4</v>
      </c>
      <c r="AX208" s="13" t="s">
        <v>83</v>
      </c>
      <c r="AY208" s="242" t="s">
        <v>123</v>
      </c>
    </row>
    <row r="209" s="2" customFormat="1" ht="24.15" customHeight="1">
      <c r="A209" s="38"/>
      <c r="B209" s="39"/>
      <c r="C209" s="214" t="s">
        <v>361</v>
      </c>
      <c r="D209" s="214" t="s">
        <v>125</v>
      </c>
      <c r="E209" s="215" t="s">
        <v>362</v>
      </c>
      <c r="F209" s="216" t="s">
        <v>363</v>
      </c>
      <c r="G209" s="217" t="s">
        <v>160</v>
      </c>
      <c r="H209" s="218">
        <v>12</v>
      </c>
      <c r="I209" s="219"/>
      <c r="J209" s="220">
        <f>ROUND(I209*H209,2)</f>
        <v>0</v>
      </c>
      <c r="K209" s="216" t="s">
        <v>129</v>
      </c>
      <c r="L209" s="44"/>
      <c r="M209" s="221" t="s">
        <v>1</v>
      </c>
      <c r="N209" s="222" t="s">
        <v>40</v>
      </c>
      <c r="O209" s="91"/>
      <c r="P209" s="223">
        <f>O209*H209</f>
        <v>0</v>
      </c>
      <c r="Q209" s="223">
        <v>2.2563399999999998</v>
      </c>
      <c r="R209" s="223">
        <f>Q209*H209</f>
        <v>27.076079999999997</v>
      </c>
      <c r="S209" s="223">
        <v>0</v>
      </c>
      <c r="T209" s="22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5" t="s">
        <v>130</v>
      </c>
      <c r="AT209" s="225" t="s">
        <v>125</v>
      </c>
      <c r="AU209" s="225" t="s">
        <v>85</v>
      </c>
      <c r="AY209" s="17" t="s">
        <v>123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7" t="s">
        <v>83</v>
      </c>
      <c r="BK209" s="226">
        <f>ROUND(I209*H209,2)</f>
        <v>0</v>
      </c>
      <c r="BL209" s="17" t="s">
        <v>130</v>
      </c>
      <c r="BM209" s="225" t="s">
        <v>364</v>
      </c>
    </row>
    <row r="210" s="2" customFormat="1" ht="21.75" customHeight="1">
      <c r="A210" s="38"/>
      <c r="B210" s="39"/>
      <c r="C210" s="214" t="s">
        <v>365</v>
      </c>
      <c r="D210" s="214" t="s">
        <v>125</v>
      </c>
      <c r="E210" s="215" t="s">
        <v>366</v>
      </c>
      <c r="F210" s="216" t="s">
        <v>367</v>
      </c>
      <c r="G210" s="217" t="s">
        <v>149</v>
      </c>
      <c r="H210" s="218">
        <v>155</v>
      </c>
      <c r="I210" s="219"/>
      <c r="J210" s="220">
        <f>ROUND(I210*H210,2)</f>
        <v>0</v>
      </c>
      <c r="K210" s="216" t="s">
        <v>129</v>
      </c>
      <c r="L210" s="44"/>
      <c r="M210" s="221" t="s">
        <v>1</v>
      </c>
      <c r="N210" s="222" t="s">
        <v>40</v>
      </c>
      <c r="O210" s="91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5" t="s">
        <v>130</v>
      </c>
      <c r="AT210" s="225" t="s">
        <v>125</v>
      </c>
      <c r="AU210" s="225" t="s">
        <v>85</v>
      </c>
      <c r="AY210" s="17" t="s">
        <v>123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7" t="s">
        <v>83</v>
      </c>
      <c r="BK210" s="226">
        <f>ROUND(I210*H210,2)</f>
        <v>0</v>
      </c>
      <c r="BL210" s="17" t="s">
        <v>130</v>
      </c>
      <c r="BM210" s="225" t="s">
        <v>368</v>
      </c>
    </row>
    <row r="211" s="13" customFormat="1">
      <c r="A211" s="13"/>
      <c r="B211" s="232"/>
      <c r="C211" s="233"/>
      <c r="D211" s="227" t="s">
        <v>144</v>
      </c>
      <c r="E211" s="234" t="s">
        <v>1</v>
      </c>
      <c r="F211" s="235" t="s">
        <v>352</v>
      </c>
      <c r="G211" s="233"/>
      <c r="H211" s="236">
        <v>155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144</v>
      </c>
      <c r="AU211" s="242" t="s">
        <v>85</v>
      </c>
      <c r="AV211" s="13" t="s">
        <v>85</v>
      </c>
      <c r="AW211" s="13" t="s">
        <v>31</v>
      </c>
      <c r="AX211" s="13" t="s">
        <v>83</v>
      </c>
      <c r="AY211" s="242" t="s">
        <v>123</v>
      </c>
    </row>
    <row r="212" s="12" customFormat="1" ht="22.8" customHeight="1">
      <c r="A212" s="12"/>
      <c r="B212" s="198"/>
      <c r="C212" s="199"/>
      <c r="D212" s="200" t="s">
        <v>74</v>
      </c>
      <c r="E212" s="212" t="s">
        <v>369</v>
      </c>
      <c r="F212" s="212" t="s">
        <v>370</v>
      </c>
      <c r="G212" s="199"/>
      <c r="H212" s="199"/>
      <c r="I212" s="202"/>
      <c r="J212" s="213">
        <f>BK212</f>
        <v>0</v>
      </c>
      <c r="K212" s="199"/>
      <c r="L212" s="204"/>
      <c r="M212" s="205"/>
      <c r="N212" s="206"/>
      <c r="O212" s="206"/>
      <c r="P212" s="207">
        <f>SUM(P213:P222)</f>
        <v>0</v>
      </c>
      <c r="Q212" s="206"/>
      <c r="R212" s="207">
        <f>SUM(R213:R222)</f>
        <v>0</v>
      </c>
      <c r="S212" s="206"/>
      <c r="T212" s="208">
        <f>SUM(T213:T222)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9" t="s">
        <v>83</v>
      </c>
      <c r="AT212" s="210" t="s">
        <v>74</v>
      </c>
      <c r="AU212" s="210" t="s">
        <v>83</v>
      </c>
      <c r="AY212" s="209" t="s">
        <v>123</v>
      </c>
      <c r="BK212" s="211">
        <f>SUM(BK213:BK222)</f>
        <v>0</v>
      </c>
    </row>
    <row r="213" s="2" customFormat="1" ht="21.75" customHeight="1">
      <c r="A213" s="38"/>
      <c r="B213" s="39"/>
      <c r="C213" s="214" t="s">
        <v>371</v>
      </c>
      <c r="D213" s="214" t="s">
        <v>125</v>
      </c>
      <c r="E213" s="215" t="s">
        <v>372</v>
      </c>
      <c r="F213" s="216" t="s">
        <v>373</v>
      </c>
      <c r="G213" s="217" t="s">
        <v>178</v>
      </c>
      <c r="H213" s="218">
        <v>284.47300000000001</v>
      </c>
      <c r="I213" s="219"/>
      <c r="J213" s="220">
        <f>ROUND(I213*H213,2)</f>
        <v>0</v>
      </c>
      <c r="K213" s="216" t="s">
        <v>129</v>
      </c>
      <c r="L213" s="44"/>
      <c r="M213" s="221" t="s">
        <v>1</v>
      </c>
      <c r="N213" s="222" t="s">
        <v>40</v>
      </c>
      <c r="O213" s="91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5" t="s">
        <v>130</v>
      </c>
      <c r="AT213" s="225" t="s">
        <v>125</v>
      </c>
      <c r="AU213" s="225" t="s">
        <v>85</v>
      </c>
      <c r="AY213" s="17" t="s">
        <v>123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7" t="s">
        <v>83</v>
      </c>
      <c r="BK213" s="226">
        <f>ROUND(I213*H213,2)</f>
        <v>0</v>
      </c>
      <c r="BL213" s="17" t="s">
        <v>130</v>
      </c>
      <c r="BM213" s="225" t="s">
        <v>374</v>
      </c>
    </row>
    <row r="214" s="2" customFormat="1" ht="24.15" customHeight="1">
      <c r="A214" s="38"/>
      <c r="B214" s="39"/>
      <c r="C214" s="214" t="s">
        <v>375</v>
      </c>
      <c r="D214" s="214" t="s">
        <v>125</v>
      </c>
      <c r="E214" s="215" t="s">
        <v>376</v>
      </c>
      <c r="F214" s="216" t="s">
        <v>377</v>
      </c>
      <c r="G214" s="217" t="s">
        <v>178</v>
      </c>
      <c r="H214" s="218">
        <v>16981.699000000001</v>
      </c>
      <c r="I214" s="219"/>
      <c r="J214" s="220">
        <f>ROUND(I214*H214,2)</f>
        <v>0</v>
      </c>
      <c r="K214" s="216" t="s">
        <v>129</v>
      </c>
      <c r="L214" s="44"/>
      <c r="M214" s="221" t="s">
        <v>1</v>
      </c>
      <c r="N214" s="222" t="s">
        <v>40</v>
      </c>
      <c r="O214" s="91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5" t="s">
        <v>130</v>
      </c>
      <c r="AT214" s="225" t="s">
        <v>125</v>
      </c>
      <c r="AU214" s="225" t="s">
        <v>85</v>
      </c>
      <c r="AY214" s="17" t="s">
        <v>123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7" t="s">
        <v>83</v>
      </c>
      <c r="BK214" s="226">
        <f>ROUND(I214*H214,2)</f>
        <v>0</v>
      </c>
      <c r="BL214" s="17" t="s">
        <v>130</v>
      </c>
      <c r="BM214" s="225" t="s">
        <v>378</v>
      </c>
    </row>
    <row r="215" s="14" customFormat="1">
      <c r="A215" s="14"/>
      <c r="B215" s="253"/>
      <c r="C215" s="254"/>
      <c r="D215" s="227" t="s">
        <v>144</v>
      </c>
      <c r="E215" s="255" t="s">
        <v>1</v>
      </c>
      <c r="F215" s="256" t="s">
        <v>379</v>
      </c>
      <c r="G215" s="254"/>
      <c r="H215" s="255" t="s">
        <v>1</v>
      </c>
      <c r="I215" s="257"/>
      <c r="J215" s="254"/>
      <c r="K215" s="254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144</v>
      </c>
      <c r="AU215" s="262" t="s">
        <v>85</v>
      </c>
      <c r="AV215" s="14" t="s">
        <v>83</v>
      </c>
      <c r="AW215" s="14" t="s">
        <v>31</v>
      </c>
      <c r="AX215" s="14" t="s">
        <v>75</v>
      </c>
      <c r="AY215" s="262" t="s">
        <v>123</v>
      </c>
    </row>
    <row r="216" s="13" customFormat="1">
      <c r="A216" s="13"/>
      <c r="B216" s="232"/>
      <c r="C216" s="233"/>
      <c r="D216" s="227" t="s">
        <v>144</v>
      </c>
      <c r="E216" s="234" t="s">
        <v>1</v>
      </c>
      <c r="F216" s="235" t="s">
        <v>380</v>
      </c>
      <c r="G216" s="233"/>
      <c r="H216" s="236">
        <v>107.44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144</v>
      </c>
      <c r="AU216" s="242" t="s">
        <v>85</v>
      </c>
      <c r="AV216" s="13" t="s">
        <v>85</v>
      </c>
      <c r="AW216" s="13" t="s">
        <v>31</v>
      </c>
      <c r="AX216" s="13" t="s">
        <v>75</v>
      </c>
      <c r="AY216" s="242" t="s">
        <v>123</v>
      </c>
    </row>
    <row r="217" s="14" customFormat="1">
      <c r="A217" s="14"/>
      <c r="B217" s="253"/>
      <c r="C217" s="254"/>
      <c r="D217" s="227" t="s">
        <v>144</v>
      </c>
      <c r="E217" s="255" t="s">
        <v>1</v>
      </c>
      <c r="F217" s="256" t="s">
        <v>381</v>
      </c>
      <c r="G217" s="254"/>
      <c r="H217" s="255" t="s">
        <v>1</v>
      </c>
      <c r="I217" s="257"/>
      <c r="J217" s="254"/>
      <c r="K217" s="254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144</v>
      </c>
      <c r="AU217" s="262" t="s">
        <v>85</v>
      </c>
      <c r="AV217" s="14" t="s">
        <v>83</v>
      </c>
      <c r="AW217" s="14" t="s">
        <v>31</v>
      </c>
      <c r="AX217" s="14" t="s">
        <v>75</v>
      </c>
      <c r="AY217" s="262" t="s">
        <v>123</v>
      </c>
    </row>
    <row r="218" s="13" customFormat="1">
      <c r="A218" s="13"/>
      <c r="B218" s="232"/>
      <c r="C218" s="233"/>
      <c r="D218" s="227" t="s">
        <v>144</v>
      </c>
      <c r="E218" s="234" t="s">
        <v>1</v>
      </c>
      <c r="F218" s="235" t="s">
        <v>382</v>
      </c>
      <c r="G218" s="233"/>
      <c r="H218" s="236">
        <v>2318.5169999999998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144</v>
      </c>
      <c r="AU218" s="242" t="s">
        <v>85</v>
      </c>
      <c r="AV218" s="13" t="s">
        <v>85</v>
      </c>
      <c r="AW218" s="13" t="s">
        <v>31</v>
      </c>
      <c r="AX218" s="13" t="s">
        <v>75</v>
      </c>
      <c r="AY218" s="242" t="s">
        <v>123</v>
      </c>
    </row>
    <row r="219" s="15" customFormat="1">
      <c r="A219" s="15"/>
      <c r="B219" s="263"/>
      <c r="C219" s="264"/>
      <c r="D219" s="227" t="s">
        <v>144</v>
      </c>
      <c r="E219" s="265" t="s">
        <v>1</v>
      </c>
      <c r="F219" s="266" t="s">
        <v>355</v>
      </c>
      <c r="G219" s="264"/>
      <c r="H219" s="267">
        <v>2425.9569999999999</v>
      </c>
      <c r="I219" s="268"/>
      <c r="J219" s="264"/>
      <c r="K219" s="264"/>
      <c r="L219" s="269"/>
      <c r="M219" s="270"/>
      <c r="N219" s="271"/>
      <c r="O219" s="271"/>
      <c r="P219" s="271"/>
      <c r="Q219" s="271"/>
      <c r="R219" s="271"/>
      <c r="S219" s="271"/>
      <c r="T219" s="27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3" t="s">
        <v>144</v>
      </c>
      <c r="AU219" s="273" t="s">
        <v>85</v>
      </c>
      <c r="AV219" s="15" t="s">
        <v>130</v>
      </c>
      <c r="AW219" s="15" t="s">
        <v>31</v>
      </c>
      <c r="AX219" s="15" t="s">
        <v>83</v>
      </c>
      <c r="AY219" s="273" t="s">
        <v>123</v>
      </c>
    </row>
    <row r="220" s="13" customFormat="1">
      <c r="A220" s="13"/>
      <c r="B220" s="232"/>
      <c r="C220" s="233"/>
      <c r="D220" s="227" t="s">
        <v>144</v>
      </c>
      <c r="E220" s="233"/>
      <c r="F220" s="235" t="s">
        <v>383</v>
      </c>
      <c r="G220" s="233"/>
      <c r="H220" s="236">
        <v>16981.699000000001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144</v>
      </c>
      <c r="AU220" s="242" t="s">
        <v>85</v>
      </c>
      <c r="AV220" s="13" t="s">
        <v>85</v>
      </c>
      <c r="AW220" s="13" t="s">
        <v>4</v>
      </c>
      <c r="AX220" s="13" t="s">
        <v>83</v>
      </c>
      <c r="AY220" s="242" t="s">
        <v>123</v>
      </c>
    </row>
    <row r="221" s="2" customFormat="1" ht="24.15" customHeight="1">
      <c r="A221" s="38"/>
      <c r="B221" s="39"/>
      <c r="C221" s="214" t="s">
        <v>384</v>
      </c>
      <c r="D221" s="214" t="s">
        <v>125</v>
      </c>
      <c r="E221" s="215" t="s">
        <v>385</v>
      </c>
      <c r="F221" s="216" t="s">
        <v>386</v>
      </c>
      <c r="G221" s="217" t="s">
        <v>178</v>
      </c>
      <c r="H221" s="218">
        <v>284.47300000000001</v>
      </c>
      <c r="I221" s="219"/>
      <c r="J221" s="220">
        <f>ROUND(I221*H221,2)</f>
        <v>0</v>
      </c>
      <c r="K221" s="216" t="s">
        <v>129</v>
      </c>
      <c r="L221" s="44"/>
      <c r="M221" s="221" t="s">
        <v>1</v>
      </c>
      <c r="N221" s="222" t="s">
        <v>40</v>
      </c>
      <c r="O221" s="91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5" t="s">
        <v>130</v>
      </c>
      <c r="AT221" s="225" t="s">
        <v>125</v>
      </c>
      <c r="AU221" s="225" t="s">
        <v>85</v>
      </c>
      <c r="AY221" s="17" t="s">
        <v>123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7" t="s">
        <v>83</v>
      </c>
      <c r="BK221" s="226">
        <f>ROUND(I221*H221,2)</f>
        <v>0</v>
      </c>
      <c r="BL221" s="17" t="s">
        <v>130</v>
      </c>
      <c r="BM221" s="225" t="s">
        <v>387</v>
      </c>
    </row>
    <row r="222" s="2" customFormat="1" ht="44.25" customHeight="1">
      <c r="A222" s="38"/>
      <c r="B222" s="39"/>
      <c r="C222" s="214" t="s">
        <v>388</v>
      </c>
      <c r="D222" s="214" t="s">
        <v>125</v>
      </c>
      <c r="E222" s="215" t="s">
        <v>389</v>
      </c>
      <c r="F222" s="216" t="s">
        <v>390</v>
      </c>
      <c r="G222" s="217" t="s">
        <v>178</v>
      </c>
      <c r="H222" s="218">
        <v>257.613</v>
      </c>
      <c r="I222" s="219"/>
      <c r="J222" s="220">
        <f>ROUND(I222*H222,2)</f>
        <v>0</v>
      </c>
      <c r="K222" s="216" t="s">
        <v>129</v>
      </c>
      <c r="L222" s="44"/>
      <c r="M222" s="221" t="s">
        <v>1</v>
      </c>
      <c r="N222" s="222" t="s">
        <v>40</v>
      </c>
      <c r="O222" s="91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5" t="s">
        <v>130</v>
      </c>
      <c r="AT222" s="225" t="s">
        <v>125</v>
      </c>
      <c r="AU222" s="225" t="s">
        <v>85</v>
      </c>
      <c r="AY222" s="17" t="s">
        <v>123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7" t="s">
        <v>83</v>
      </c>
      <c r="BK222" s="226">
        <f>ROUND(I222*H222,2)</f>
        <v>0</v>
      </c>
      <c r="BL222" s="17" t="s">
        <v>130</v>
      </c>
      <c r="BM222" s="225" t="s">
        <v>391</v>
      </c>
    </row>
    <row r="223" s="12" customFormat="1" ht="22.8" customHeight="1">
      <c r="A223" s="12"/>
      <c r="B223" s="198"/>
      <c r="C223" s="199"/>
      <c r="D223" s="200" t="s">
        <v>74</v>
      </c>
      <c r="E223" s="212" t="s">
        <v>392</v>
      </c>
      <c r="F223" s="212" t="s">
        <v>393</v>
      </c>
      <c r="G223" s="199"/>
      <c r="H223" s="199"/>
      <c r="I223" s="202"/>
      <c r="J223" s="213">
        <f>BK223</f>
        <v>0</v>
      </c>
      <c r="K223" s="199"/>
      <c r="L223" s="204"/>
      <c r="M223" s="205"/>
      <c r="N223" s="206"/>
      <c r="O223" s="206"/>
      <c r="P223" s="207">
        <f>P224</f>
        <v>0</v>
      </c>
      <c r="Q223" s="206"/>
      <c r="R223" s="207">
        <f>R224</f>
        <v>0</v>
      </c>
      <c r="S223" s="206"/>
      <c r="T223" s="208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83</v>
      </c>
      <c r="AT223" s="210" t="s">
        <v>74</v>
      </c>
      <c r="AU223" s="210" t="s">
        <v>83</v>
      </c>
      <c r="AY223" s="209" t="s">
        <v>123</v>
      </c>
      <c r="BK223" s="211">
        <f>BK224</f>
        <v>0</v>
      </c>
    </row>
    <row r="224" s="2" customFormat="1" ht="24.15" customHeight="1">
      <c r="A224" s="38"/>
      <c r="B224" s="39"/>
      <c r="C224" s="214" t="s">
        <v>394</v>
      </c>
      <c r="D224" s="214" t="s">
        <v>125</v>
      </c>
      <c r="E224" s="215" t="s">
        <v>395</v>
      </c>
      <c r="F224" s="216" t="s">
        <v>396</v>
      </c>
      <c r="G224" s="217" t="s">
        <v>178</v>
      </c>
      <c r="H224" s="218">
        <v>349.27699999999999</v>
      </c>
      <c r="I224" s="219"/>
      <c r="J224" s="220">
        <f>ROUND(I224*H224,2)</f>
        <v>0</v>
      </c>
      <c r="K224" s="216" t="s">
        <v>129</v>
      </c>
      <c r="L224" s="44"/>
      <c r="M224" s="221" t="s">
        <v>1</v>
      </c>
      <c r="N224" s="222" t="s">
        <v>40</v>
      </c>
      <c r="O224" s="91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5" t="s">
        <v>130</v>
      </c>
      <c r="AT224" s="225" t="s">
        <v>125</v>
      </c>
      <c r="AU224" s="225" t="s">
        <v>85</v>
      </c>
      <c r="AY224" s="17" t="s">
        <v>123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7" t="s">
        <v>83</v>
      </c>
      <c r="BK224" s="226">
        <f>ROUND(I224*H224,2)</f>
        <v>0</v>
      </c>
      <c r="BL224" s="17" t="s">
        <v>130</v>
      </c>
      <c r="BM224" s="225" t="s">
        <v>397</v>
      </c>
    </row>
    <row r="225" s="12" customFormat="1" ht="25.92" customHeight="1">
      <c r="A225" s="12"/>
      <c r="B225" s="198"/>
      <c r="C225" s="199"/>
      <c r="D225" s="200" t="s">
        <v>74</v>
      </c>
      <c r="E225" s="201" t="s">
        <v>398</v>
      </c>
      <c r="F225" s="201" t="s">
        <v>399</v>
      </c>
      <c r="G225" s="199"/>
      <c r="H225" s="199"/>
      <c r="I225" s="202"/>
      <c r="J225" s="203">
        <f>BK225</f>
        <v>0</v>
      </c>
      <c r="K225" s="199"/>
      <c r="L225" s="204"/>
      <c r="M225" s="205"/>
      <c r="N225" s="206"/>
      <c r="O225" s="206"/>
      <c r="P225" s="207">
        <f>P226+P231</f>
        <v>0</v>
      </c>
      <c r="Q225" s="206"/>
      <c r="R225" s="207">
        <f>R226+R231</f>
        <v>0</v>
      </c>
      <c r="S225" s="206"/>
      <c r="T225" s="208">
        <f>T226+T231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146</v>
      </c>
      <c r="AT225" s="210" t="s">
        <v>74</v>
      </c>
      <c r="AU225" s="210" t="s">
        <v>75</v>
      </c>
      <c r="AY225" s="209" t="s">
        <v>123</v>
      </c>
      <c r="BK225" s="211">
        <f>BK226+BK231</f>
        <v>0</v>
      </c>
    </row>
    <row r="226" s="12" customFormat="1" ht="22.8" customHeight="1">
      <c r="A226" s="12"/>
      <c r="B226" s="198"/>
      <c r="C226" s="199"/>
      <c r="D226" s="200" t="s">
        <v>74</v>
      </c>
      <c r="E226" s="212" t="s">
        <v>400</v>
      </c>
      <c r="F226" s="212" t="s">
        <v>401</v>
      </c>
      <c r="G226" s="199"/>
      <c r="H226" s="199"/>
      <c r="I226" s="202"/>
      <c r="J226" s="213">
        <f>BK226</f>
        <v>0</v>
      </c>
      <c r="K226" s="199"/>
      <c r="L226" s="204"/>
      <c r="M226" s="205"/>
      <c r="N226" s="206"/>
      <c r="O226" s="206"/>
      <c r="P226" s="207">
        <f>SUM(P227:P230)</f>
        <v>0</v>
      </c>
      <c r="Q226" s="206"/>
      <c r="R226" s="207">
        <f>SUM(R227:R230)</f>
        <v>0</v>
      </c>
      <c r="S226" s="206"/>
      <c r="T226" s="208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9" t="s">
        <v>146</v>
      </c>
      <c r="AT226" s="210" t="s">
        <v>74</v>
      </c>
      <c r="AU226" s="210" t="s">
        <v>83</v>
      </c>
      <c r="AY226" s="209" t="s">
        <v>123</v>
      </c>
      <c r="BK226" s="211">
        <f>SUM(BK227:BK230)</f>
        <v>0</v>
      </c>
    </row>
    <row r="227" s="2" customFormat="1" ht="16.5" customHeight="1">
      <c r="A227" s="38"/>
      <c r="B227" s="39"/>
      <c r="C227" s="214" t="s">
        <v>402</v>
      </c>
      <c r="D227" s="214" t="s">
        <v>125</v>
      </c>
      <c r="E227" s="215" t="s">
        <v>403</v>
      </c>
      <c r="F227" s="216" t="s">
        <v>404</v>
      </c>
      <c r="G227" s="217" t="s">
        <v>405</v>
      </c>
      <c r="H227" s="218">
        <v>1</v>
      </c>
      <c r="I227" s="219"/>
      <c r="J227" s="220">
        <f>ROUND(I227*H227,2)</f>
        <v>0</v>
      </c>
      <c r="K227" s="216" t="s">
        <v>129</v>
      </c>
      <c r="L227" s="44"/>
      <c r="M227" s="221" t="s">
        <v>1</v>
      </c>
      <c r="N227" s="222" t="s">
        <v>40</v>
      </c>
      <c r="O227" s="91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5" t="s">
        <v>406</v>
      </c>
      <c r="AT227" s="225" t="s">
        <v>125</v>
      </c>
      <c r="AU227" s="225" t="s">
        <v>85</v>
      </c>
      <c r="AY227" s="17" t="s">
        <v>123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7" t="s">
        <v>83</v>
      </c>
      <c r="BK227" s="226">
        <f>ROUND(I227*H227,2)</f>
        <v>0</v>
      </c>
      <c r="BL227" s="17" t="s">
        <v>406</v>
      </c>
      <c r="BM227" s="225" t="s">
        <v>407</v>
      </c>
    </row>
    <row r="228" s="2" customFormat="1">
      <c r="A228" s="38"/>
      <c r="B228" s="39"/>
      <c r="C228" s="40"/>
      <c r="D228" s="227" t="s">
        <v>132</v>
      </c>
      <c r="E228" s="40"/>
      <c r="F228" s="228" t="s">
        <v>408</v>
      </c>
      <c r="G228" s="40"/>
      <c r="H228" s="40"/>
      <c r="I228" s="229"/>
      <c r="J228" s="40"/>
      <c r="K228" s="40"/>
      <c r="L228" s="44"/>
      <c r="M228" s="230"/>
      <c r="N228" s="23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132</v>
      </c>
      <c r="AU228" s="17" t="s">
        <v>85</v>
      </c>
    </row>
    <row r="229" s="2" customFormat="1" ht="16.5" customHeight="1">
      <c r="A229" s="38"/>
      <c r="B229" s="39"/>
      <c r="C229" s="214" t="s">
        <v>409</v>
      </c>
      <c r="D229" s="214" t="s">
        <v>125</v>
      </c>
      <c r="E229" s="215" t="s">
        <v>410</v>
      </c>
      <c r="F229" s="216" t="s">
        <v>411</v>
      </c>
      <c r="G229" s="217" t="s">
        <v>405</v>
      </c>
      <c r="H229" s="218">
        <v>1</v>
      </c>
      <c r="I229" s="219"/>
      <c r="J229" s="220">
        <f>ROUND(I229*H229,2)</f>
        <v>0</v>
      </c>
      <c r="K229" s="216" t="s">
        <v>129</v>
      </c>
      <c r="L229" s="44"/>
      <c r="M229" s="221" t="s">
        <v>1</v>
      </c>
      <c r="N229" s="222" t="s">
        <v>40</v>
      </c>
      <c r="O229" s="91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5" t="s">
        <v>406</v>
      </c>
      <c r="AT229" s="225" t="s">
        <v>125</v>
      </c>
      <c r="AU229" s="225" t="s">
        <v>85</v>
      </c>
      <c r="AY229" s="17" t="s">
        <v>123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7" t="s">
        <v>83</v>
      </c>
      <c r="BK229" s="226">
        <f>ROUND(I229*H229,2)</f>
        <v>0</v>
      </c>
      <c r="BL229" s="17" t="s">
        <v>406</v>
      </c>
      <c r="BM229" s="225" t="s">
        <v>412</v>
      </c>
    </row>
    <row r="230" s="2" customFormat="1">
      <c r="A230" s="38"/>
      <c r="B230" s="39"/>
      <c r="C230" s="40"/>
      <c r="D230" s="227" t="s">
        <v>132</v>
      </c>
      <c r="E230" s="40"/>
      <c r="F230" s="228" t="s">
        <v>413</v>
      </c>
      <c r="G230" s="40"/>
      <c r="H230" s="40"/>
      <c r="I230" s="229"/>
      <c r="J230" s="40"/>
      <c r="K230" s="40"/>
      <c r="L230" s="44"/>
      <c r="M230" s="230"/>
      <c r="N230" s="231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132</v>
      </c>
      <c r="AU230" s="17" t="s">
        <v>85</v>
      </c>
    </row>
    <row r="231" s="12" customFormat="1" ht="22.8" customHeight="1">
      <c r="A231" s="12"/>
      <c r="B231" s="198"/>
      <c r="C231" s="199"/>
      <c r="D231" s="200" t="s">
        <v>74</v>
      </c>
      <c r="E231" s="212" t="s">
        <v>414</v>
      </c>
      <c r="F231" s="212" t="s">
        <v>415</v>
      </c>
      <c r="G231" s="199"/>
      <c r="H231" s="199"/>
      <c r="I231" s="202"/>
      <c r="J231" s="213">
        <f>BK231</f>
        <v>0</v>
      </c>
      <c r="K231" s="199"/>
      <c r="L231" s="204"/>
      <c r="M231" s="205"/>
      <c r="N231" s="206"/>
      <c r="O231" s="206"/>
      <c r="P231" s="207">
        <f>SUM(P232:P233)</f>
        <v>0</v>
      </c>
      <c r="Q231" s="206"/>
      <c r="R231" s="207">
        <f>SUM(R232:R233)</f>
        <v>0</v>
      </c>
      <c r="S231" s="206"/>
      <c r="T231" s="208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9" t="s">
        <v>146</v>
      </c>
      <c r="AT231" s="210" t="s">
        <v>74</v>
      </c>
      <c r="AU231" s="210" t="s">
        <v>83</v>
      </c>
      <c r="AY231" s="209" t="s">
        <v>123</v>
      </c>
      <c r="BK231" s="211">
        <f>SUM(BK232:BK233)</f>
        <v>0</v>
      </c>
    </row>
    <row r="232" s="2" customFormat="1" ht="16.5" customHeight="1">
      <c r="A232" s="38"/>
      <c r="B232" s="39"/>
      <c r="C232" s="214" t="s">
        <v>416</v>
      </c>
      <c r="D232" s="214" t="s">
        <v>125</v>
      </c>
      <c r="E232" s="215" t="s">
        <v>417</v>
      </c>
      <c r="F232" s="216" t="s">
        <v>418</v>
      </c>
      <c r="G232" s="217" t="s">
        <v>405</v>
      </c>
      <c r="H232" s="218">
        <v>1</v>
      </c>
      <c r="I232" s="219"/>
      <c r="J232" s="220">
        <f>ROUND(I232*H232,2)</f>
        <v>0</v>
      </c>
      <c r="K232" s="216" t="s">
        <v>129</v>
      </c>
      <c r="L232" s="44"/>
      <c r="M232" s="221" t="s">
        <v>1</v>
      </c>
      <c r="N232" s="222" t="s">
        <v>40</v>
      </c>
      <c r="O232" s="91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5" t="s">
        <v>406</v>
      </c>
      <c r="AT232" s="225" t="s">
        <v>125</v>
      </c>
      <c r="AU232" s="225" t="s">
        <v>85</v>
      </c>
      <c r="AY232" s="17" t="s">
        <v>123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7" t="s">
        <v>83</v>
      </c>
      <c r="BK232" s="226">
        <f>ROUND(I232*H232,2)</f>
        <v>0</v>
      </c>
      <c r="BL232" s="17" t="s">
        <v>406</v>
      </c>
      <c r="BM232" s="225" t="s">
        <v>419</v>
      </c>
    </row>
    <row r="233" s="2" customFormat="1">
      <c r="A233" s="38"/>
      <c r="B233" s="39"/>
      <c r="C233" s="40"/>
      <c r="D233" s="227" t="s">
        <v>132</v>
      </c>
      <c r="E233" s="40"/>
      <c r="F233" s="228" t="s">
        <v>420</v>
      </c>
      <c r="G233" s="40"/>
      <c r="H233" s="40"/>
      <c r="I233" s="229"/>
      <c r="J233" s="40"/>
      <c r="K233" s="40"/>
      <c r="L233" s="44"/>
      <c r="M233" s="274"/>
      <c r="N233" s="275"/>
      <c r="O233" s="276"/>
      <c r="P233" s="276"/>
      <c r="Q233" s="276"/>
      <c r="R233" s="276"/>
      <c r="S233" s="276"/>
      <c r="T233" s="277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132</v>
      </c>
      <c r="AU233" s="17" t="s">
        <v>85</v>
      </c>
    </row>
    <row r="234" s="2" customFormat="1" ht="6.96" customHeight="1">
      <c r="A234" s="38"/>
      <c r="B234" s="66"/>
      <c r="C234" s="67"/>
      <c r="D234" s="67"/>
      <c r="E234" s="67"/>
      <c r="F234" s="67"/>
      <c r="G234" s="67"/>
      <c r="H234" s="67"/>
      <c r="I234" s="67"/>
      <c r="J234" s="67"/>
      <c r="K234" s="67"/>
      <c r="L234" s="44"/>
      <c r="M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</sheetData>
  <sheetProtection sheet="1" autoFilter="0" formatColumns="0" formatRows="0" objects="1" scenarios="1" spinCount="100000" saltValue="2qMDQt0eCZ2goifxWFzpPvUzG2WFEIi1D1W8GIkgQmsoeTifxwm66lIY0irmnlfmcC/Wc7M/lzKyqj6kch4BXw==" hashValue="/NLsUtIvbDeMTmhe1rqARvhCETLd/stj0rcD2HR46mPGiDboANd0y7N1q2rrsAw+xN0nlgHOGMwFUw13m4jUNw==" algorithmName="SHA-512" password="CC35"/>
  <autoFilter ref="C129:K233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Hutyra Pavel</dc:creator>
  <cp:lastModifiedBy>Hutyra Pavel</cp:lastModifiedBy>
  <dcterms:created xsi:type="dcterms:W3CDTF">2025-01-08T14:57:52Z</dcterms:created>
  <dcterms:modified xsi:type="dcterms:W3CDTF">2025-01-08T14:57:56Z</dcterms:modified>
</cp:coreProperties>
</file>